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updateLinks="never" codeName="ThisWorkbook"/>
  <xr:revisionPtr revIDLastSave="0" documentId="13_ncr:1_{C2D95EF9-B5B1-4D11-828C-31ECA99C4515}" xr6:coauthVersionLast="46" xr6:coauthVersionMax="47" xr10:uidLastSave="{00000000-0000-0000-0000-000000000000}"/>
  <bookViews>
    <workbookView xWindow="-120" yWindow="-120" windowWidth="20730" windowHeight="11160" firstSheet="3" activeTab="7" xr2:uid="{00000000-000D-0000-FFFF-FFFF00000000}"/>
  </bookViews>
  <sheets>
    <sheet name="Pricing model - ACS" sheetId="11" r:id="rId1"/>
    <sheet name="General Inputs" sheetId="3" r:id="rId2"/>
    <sheet name="Ancillary Network Services" sheetId="5" r:id="rId3"/>
    <sheet name="Labour Rates" sheetId="8" r:id="rId4"/>
    <sheet name="Public Lighting" sheetId="9" r:id="rId5"/>
    <sheet name="Metering" sheetId="10" r:id="rId6"/>
    <sheet name="Lookup Tables" sheetId="7" r:id="rId7"/>
    <sheet name="Model update log" sheetId="12" r:id="rId8"/>
  </sheets>
  <externalReferences>
    <externalReference r:id="rId9"/>
    <externalReference r:id="rId10"/>
  </externalReferences>
  <definedNames>
    <definedName name="_xlnm._FilterDatabase" localSheetId="1" hidden="1">'General Inputs'!$F$7:$F$15</definedName>
    <definedName name="anscount" hidden="1">1</definedName>
    <definedName name="cents">'Lookup Tables'!$G$9</definedName>
    <definedName name="currentyear">'General Inputs'!$F$11</definedName>
    <definedName name="day">'Lookup Tables'!$G$23</definedName>
    <definedName name="DNSP">'General Inputs'!$F$8</definedName>
    <definedName name="dollars">'Lookup Tables'!$G$10</definedName>
    <definedName name="Forecastinflation">'General Inputs'!$F$16</definedName>
    <definedName name="forecastyear">'General Inputs'!$F$10</definedName>
    <definedName name="millions">'Lookup Tables'!$G$12</definedName>
    <definedName name="month">'Lookup Tables'!$G$24</definedName>
    <definedName name="RCP_firstyear">'General Inputs'!$F$12</definedName>
    <definedName name="RCP_fourthyear">'Lookup Tables'!$G$95</definedName>
    <definedName name="RCP_lastyear">'General Inputs'!$F$13</definedName>
    <definedName name="RCP_secondyear">'Lookup Tables'!$G$93</definedName>
    <definedName name="RCP_thirdyear">'Lookup Tables'!$G$94</definedName>
    <definedName name="thousands">'Lookup Tables'!$G$11</definedName>
    <definedName name="year">'Lookup Tables'!$G$27</definedName>
    <definedName name="yearending">'General Inputs'!$F$9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149" i="5" l="1"/>
  <c r="AH150" i="5"/>
  <c r="AH151" i="5"/>
  <c r="AH152" i="5"/>
  <c r="AH148" i="5"/>
  <c r="AG149" i="5"/>
  <c r="AG150" i="5"/>
  <c r="AG151" i="5"/>
  <c r="AG152" i="5"/>
  <c r="AG148" i="5"/>
  <c r="AF149" i="5"/>
  <c r="AF150" i="5"/>
  <c r="AF151" i="5"/>
  <c r="AF152" i="5"/>
  <c r="AF148" i="5"/>
  <c r="AG8" i="9"/>
  <c r="AG9" i="9"/>
  <c r="AG10" i="9"/>
  <c r="AG11" i="9"/>
  <c r="AG12" i="9"/>
  <c r="AG13" i="9"/>
  <c r="AG14" i="9"/>
  <c r="AG15" i="9"/>
  <c r="AG16" i="9"/>
  <c r="AG7" i="9"/>
  <c r="AF8" i="9"/>
  <c r="AF9" i="9"/>
  <c r="AF10" i="9"/>
  <c r="AF11" i="9"/>
  <c r="AF12" i="9"/>
  <c r="AF13" i="9"/>
  <c r="AF14" i="9"/>
  <c r="AF15" i="9"/>
  <c r="AF16" i="9"/>
  <c r="AF7" i="9"/>
  <c r="AE8" i="9"/>
  <c r="AE9" i="9"/>
  <c r="AE10" i="9"/>
  <c r="AE11" i="9"/>
  <c r="AE12" i="9"/>
  <c r="AE13" i="9"/>
  <c r="AE14" i="9"/>
  <c r="AE15" i="9"/>
  <c r="AE16" i="9"/>
  <c r="AE7" i="9"/>
  <c r="AH8" i="10"/>
  <c r="AH9" i="10"/>
  <c r="AH10" i="10"/>
  <c r="AH11" i="10"/>
  <c r="AH12" i="10"/>
  <c r="AG8" i="10"/>
  <c r="AG9" i="10"/>
  <c r="AG10" i="10"/>
  <c r="AG11" i="10"/>
  <c r="AG12" i="10"/>
  <c r="AG7" i="10"/>
  <c r="AH7" i="10"/>
  <c r="AI7" i="10"/>
  <c r="AJ7" i="10"/>
  <c r="AK7" i="10"/>
  <c r="AL7" i="10"/>
  <c r="AM7" i="10"/>
  <c r="AN7" i="10"/>
  <c r="AO7" i="10"/>
  <c r="AP7" i="10"/>
  <c r="AQ7" i="10"/>
  <c r="AR7" i="10"/>
  <c r="AS7" i="10"/>
  <c r="AT7" i="10"/>
  <c r="AU7" i="10"/>
  <c r="AV7" i="10"/>
  <c r="AW7" i="10"/>
  <c r="AX7" i="10"/>
  <c r="AY7" i="10"/>
  <c r="AZ7" i="10"/>
  <c r="BA7" i="10"/>
  <c r="BB7" i="10"/>
  <c r="BC7" i="10"/>
  <c r="BD7" i="10"/>
  <c r="BE7" i="10"/>
  <c r="BF7" i="10"/>
  <c r="BG7" i="10"/>
  <c r="BH7" i="10"/>
  <c r="BI7" i="10"/>
  <c r="BJ7" i="10"/>
  <c r="BK7" i="10"/>
  <c r="BL7" i="10"/>
  <c r="BM7" i="10"/>
  <c r="BN7" i="10"/>
  <c r="BO7" i="10"/>
  <c r="BP7" i="10"/>
  <c r="BQ7" i="10"/>
  <c r="BR7" i="10"/>
  <c r="BS7" i="10"/>
  <c r="BT7" i="10"/>
  <c r="BU7" i="10"/>
  <c r="BV7" i="10"/>
  <c r="BW7" i="10"/>
  <c r="BX7" i="10"/>
  <c r="BY7" i="10"/>
  <c r="BZ7" i="10"/>
  <c r="CA7" i="10"/>
  <c r="CB7" i="10"/>
  <c r="CC7" i="10"/>
  <c r="CD7" i="10"/>
  <c r="CE7" i="10"/>
  <c r="CF7" i="10"/>
  <c r="CG7" i="10"/>
  <c r="CH7" i="10"/>
  <c r="CI7" i="10"/>
  <c r="CJ7" i="10"/>
  <c r="CK7" i="10"/>
  <c r="CL7" i="10"/>
  <c r="CM7" i="10"/>
  <c r="CN7" i="10"/>
  <c r="CO7" i="10"/>
  <c r="CP7" i="10"/>
  <c r="CQ7" i="10"/>
  <c r="CR7" i="10"/>
  <c r="CS7" i="10"/>
  <c r="CT7" i="10"/>
  <c r="CU7" i="10"/>
  <c r="CV7" i="10"/>
  <c r="CW7" i="10"/>
  <c r="CX7" i="10"/>
  <c r="CY7" i="10"/>
  <c r="CZ7" i="10"/>
  <c r="DA7" i="10"/>
  <c r="DB7" i="10"/>
  <c r="DC7" i="10"/>
  <c r="DD7" i="10"/>
  <c r="DE7" i="10"/>
  <c r="DF7" i="10"/>
  <c r="DG7" i="10"/>
  <c r="DH7" i="10"/>
  <c r="DI7" i="10"/>
  <c r="DJ7" i="10"/>
  <c r="DK7" i="10"/>
  <c r="DL7" i="10"/>
  <c r="DM7" i="10"/>
  <c r="DN7" i="10"/>
  <c r="DO7" i="10"/>
  <c r="DP7" i="10"/>
  <c r="DQ7" i="10"/>
  <c r="DR7" i="10"/>
  <c r="DS7" i="10"/>
  <c r="DT7" i="10"/>
  <c r="DU7" i="10"/>
  <c r="DV7" i="10"/>
  <c r="DW7" i="10"/>
  <c r="DX7" i="10"/>
  <c r="DY7" i="10"/>
  <c r="DZ7" i="10"/>
  <c r="EA7" i="10"/>
  <c r="EB7" i="10"/>
  <c r="EC7" i="10"/>
  <c r="ED7" i="10"/>
  <c r="EE7" i="10"/>
  <c r="EF7" i="10"/>
  <c r="EG7" i="10"/>
  <c r="EH7" i="10"/>
  <c r="EI7" i="10"/>
  <c r="EJ7" i="10"/>
  <c r="EK7" i="10"/>
  <c r="EL7" i="10"/>
  <c r="EM7" i="10"/>
  <c r="EN7" i="10"/>
  <c r="EO7" i="10"/>
  <c r="EP7" i="10"/>
  <c r="EQ7" i="10"/>
  <c r="ER7" i="10"/>
  <c r="ES7" i="10"/>
  <c r="ET7" i="10"/>
  <c r="EU7" i="10"/>
  <c r="EV7" i="10"/>
  <c r="EW7" i="10"/>
  <c r="EX7" i="10"/>
  <c r="EY7" i="10"/>
  <c r="EZ7" i="10"/>
  <c r="FA7" i="10"/>
  <c r="FB7" i="10"/>
  <c r="FC7" i="10"/>
  <c r="FD7" i="10"/>
  <c r="FE7" i="10"/>
  <c r="FF7" i="10"/>
  <c r="FG7" i="10"/>
  <c r="FH7" i="10"/>
  <c r="FI7" i="10"/>
  <c r="FJ7" i="10"/>
  <c r="FK7" i="10"/>
  <c r="FL7" i="10"/>
  <c r="FM7" i="10"/>
  <c r="FN7" i="10"/>
  <c r="FO7" i="10"/>
  <c r="FP7" i="10"/>
  <c r="FQ7" i="10"/>
  <c r="FR7" i="10"/>
  <c r="FS7" i="10"/>
  <c r="FT7" i="10"/>
  <c r="FU7" i="10"/>
  <c r="FV7" i="10"/>
  <c r="FW7" i="10"/>
  <c r="FX7" i="10"/>
  <c r="FY7" i="10"/>
  <c r="FZ7" i="10"/>
  <c r="GA7" i="10"/>
  <c r="GB7" i="10"/>
  <c r="GC7" i="10"/>
  <c r="GD7" i="10"/>
  <c r="GE7" i="10"/>
  <c r="GF7" i="10"/>
  <c r="GG7" i="10"/>
  <c r="GH7" i="10"/>
  <c r="GI7" i="10"/>
  <c r="GJ7" i="10"/>
  <c r="GK7" i="10"/>
  <c r="GL7" i="10"/>
  <c r="GM7" i="10"/>
  <c r="GN7" i="10"/>
  <c r="GO7" i="10"/>
  <c r="GP7" i="10"/>
  <c r="GQ7" i="10"/>
  <c r="GR7" i="10"/>
  <c r="GS7" i="10"/>
  <c r="GT7" i="10"/>
  <c r="GU7" i="10"/>
  <c r="GV7" i="10"/>
  <c r="GW7" i="10"/>
  <c r="GX7" i="10"/>
  <c r="GY7" i="10"/>
  <c r="GZ7" i="10"/>
  <c r="HA7" i="10"/>
  <c r="HB7" i="10"/>
  <c r="HC7" i="10"/>
  <c r="HD7" i="10"/>
  <c r="HE7" i="10"/>
  <c r="HF7" i="10"/>
  <c r="HG7" i="10"/>
  <c r="HH7" i="10"/>
  <c r="HI7" i="10"/>
  <c r="HJ7" i="10"/>
  <c r="HK7" i="10"/>
  <c r="HL7" i="10"/>
  <c r="HM7" i="10"/>
  <c r="HN7" i="10"/>
  <c r="HO7" i="10"/>
  <c r="HP7" i="10"/>
  <c r="HQ7" i="10"/>
  <c r="HR7" i="10"/>
  <c r="HS7" i="10"/>
  <c r="HT7" i="10"/>
  <c r="HU7" i="10"/>
  <c r="HV7" i="10"/>
  <c r="HW7" i="10"/>
  <c r="HX7" i="10"/>
  <c r="HY7" i="10"/>
  <c r="HZ7" i="10"/>
  <c r="IA7" i="10"/>
  <c r="IB7" i="10"/>
  <c r="IC7" i="10"/>
  <c r="ID7" i="10"/>
  <c r="IE7" i="10"/>
  <c r="IF7" i="10"/>
  <c r="IG7" i="10"/>
  <c r="IH7" i="10"/>
  <c r="II7" i="10"/>
  <c r="IJ7" i="10"/>
  <c r="IK7" i="10"/>
  <c r="IL7" i="10"/>
  <c r="IM7" i="10"/>
  <c r="IN7" i="10"/>
  <c r="IO7" i="10"/>
  <c r="IP7" i="10"/>
  <c r="IQ7" i="10"/>
  <c r="IR7" i="10"/>
  <c r="IS7" i="10"/>
  <c r="IT7" i="10"/>
  <c r="IU7" i="10"/>
  <c r="IV7" i="10"/>
  <c r="IW7" i="10"/>
  <c r="IX7" i="10"/>
  <c r="IY7" i="10"/>
  <c r="IZ7" i="10"/>
  <c r="JA7" i="10"/>
  <c r="JB7" i="10"/>
  <c r="JC7" i="10"/>
  <c r="JD7" i="10"/>
  <c r="JE7" i="10"/>
  <c r="JF7" i="10"/>
  <c r="JG7" i="10"/>
  <c r="JH7" i="10"/>
  <c r="JI7" i="10"/>
  <c r="JJ7" i="10"/>
  <c r="JK7" i="10"/>
  <c r="JL7" i="10"/>
  <c r="JM7" i="10"/>
  <c r="JN7" i="10"/>
  <c r="JO7" i="10"/>
  <c r="JP7" i="10"/>
  <c r="JQ7" i="10"/>
  <c r="JR7" i="10"/>
  <c r="JS7" i="10"/>
  <c r="JT7" i="10"/>
  <c r="JU7" i="10"/>
  <c r="JV7" i="10"/>
  <c r="JW7" i="10"/>
  <c r="JX7" i="10"/>
  <c r="JY7" i="10"/>
  <c r="JZ7" i="10"/>
  <c r="KA7" i="10"/>
  <c r="KB7" i="10"/>
  <c r="KC7" i="10"/>
  <c r="KD7" i="10"/>
  <c r="KE7" i="10"/>
  <c r="KF7" i="10"/>
  <c r="KG7" i="10"/>
  <c r="KH7" i="10"/>
  <c r="KI7" i="10"/>
  <c r="KJ7" i="10"/>
  <c r="KK7" i="10"/>
  <c r="KL7" i="10"/>
  <c r="KM7" i="10"/>
  <c r="KN7" i="10"/>
  <c r="KO7" i="10"/>
  <c r="KP7" i="10"/>
  <c r="KQ7" i="10"/>
  <c r="KR7" i="10"/>
  <c r="KS7" i="10"/>
  <c r="KT7" i="10"/>
  <c r="KU7" i="10"/>
  <c r="KV7" i="10"/>
  <c r="KW7" i="10"/>
  <c r="KX7" i="10"/>
  <c r="KY7" i="10"/>
  <c r="KZ7" i="10"/>
  <c r="LA7" i="10"/>
  <c r="LB7" i="10"/>
  <c r="LC7" i="10"/>
  <c r="LD7" i="10"/>
  <c r="LE7" i="10"/>
  <c r="LF7" i="10"/>
  <c r="LG7" i="10"/>
  <c r="LH7" i="10"/>
  <c r="LI7" i="10"/>
  <c r="LJ7" i="10"/>
  <c r="LK7" i="10"/>
  <c r="LL7" i="10"/>
  <c r="LM7" i="10"/>
  <c r="LN7" i="10"/>
  <c r="LO7" i="10"/>
  <c r="LP7" i="10"/>
  <c r="LQ7" i="10"/>
  <c r="LR7" i="10"/>
  <c r="LS7" i="10"/>
  <c r="LT7" i="10"/>
  <c r="LU7" i="10"/>
  <c r="LV7" i="10"/>
  <c r="LW7" i="10"/>
  <c r="LX7" i="10"/>
  <c r="LY7" i="10"/>
  <c r="LZ7" i="10"/>
  <c r="MA7" i="10"/>
  <c r="MB7" i="10"/>
  <c r="MC7" i="10"/>
  <c r="MD7" i="10"/>
  <c r="ME7" i="10"/>
  <c r="MF7" i="10"/>
  <c r="MG7" i="10"/>
  <c r="MH7" i="10"/>
  <c r="MI7" i="10"/>
  <c r="MJ7" i="10"/>
  <c r="MK7" i="10"/>
  <c r="ML7" i="10"/>
  <c r="MM7" i="10"/>
  <c r="MN7" i="10"/>
  <c r="MO7" i="10"/>
  <c r="MP7" i="10"/>
  <c r="MQ7" i="10"/>
  <c r="MR7" i="10"/>
  <c r="MS7" i="10"/>
  <c r="MT7" i="10"/>
  <c r="MU7" i="10"/>
  <c r="MV7" i="10"/>
  <c r="MW7" i="10"/>
  <c r="MX7" i="10"/>
  <c r="MY7" i="10"/>
  <c r="MZ7" i="10"/>
  <c r="NA7" i="10"/>
  <c r="NB7" i="10"/>
  <c r="NC7" i="10"/>
  <c r="ND7" i="10"/>
  <c r="NE7" i="10"/>
  <c r="NF7" i="10"/>
  <c r="NG7" i="10"/>
  <c r="NH7" i="10"/>
  <c r="NI7" i="10"/>
  <c r="NJ7" i="10"/>
  <c r="NK7" i="10"/>
  <c r="NL7" i="10"/>
  <c r="NM7" i="10"/>
  <c r="NN7" i="10"/>
  <c r="NO7" i="10"/>
  <c r="NP7" i="10"/>
  <c r="NQ7" i="10"/>
  <c r="NR7" i="10"/>
  <c r="NS7" i="10"/>
  <c r="NT7" i="10"/>
  <c r="NU7" i="10"/>
  <c r="NV7" i="10"/>
  <c r="NW7" i="10"/>
  <c r="NX7" i="10"/>
  <c r="NY7" i="10"/>
  <c r="NZ7" i="10"/>
  <c r="OA7" i="10"/>
  <c r="OB7" i="10"/>
  <c r="OC7" i="10"/>
  <c r="OD7" i="10"/>
  <c r="OE7" i="10"/>
  <c r="OF7" i="10"/>
  <c r="OG7" i="10"/>
  <c r="OH7" i="10"/>
  <c r="OI7" i="10"/>
  <c r="OJ7" i="10"/>
  <c r="OK7" i="10"/>
  <c r="OL7" i="10"/>
  <c r="OM7" i="10"/>
  <c r="ON7" i="10"/>
  <c r="OO7" i="10"/>
  <c r="OP7" i="10"/>
  <c r="OQ7" i="10"/>
  <c r="OR7" i="10"/>
  <c r="OS7" i="10"/>
  <c r="OT7" i="10"/>
  <c r="OU7" i="10"/>
  <c r="OV7" i="10"/>
  <c r="OW7" i="10"/>
  <c r="OX7" i="10"/>
  <c r="OY7" i="10"/>
  <c r="OZ7" i="10"/>
  <c r="PA7" i="10"/>
  <c r="PB7" i="10"/>
  <c r="PC7" i="10"/>
  <c r="PD7" i="10"/>
  <c r="PE7" i="10"/>
  <c r="PF7" i="10"/>
  <c r="PG7" i="10"/>
  <c r="PH7" i="10"/>
  <c r="PI7" i="10"/>
  <c r="PJ7" i="10"/>
  <c r="PK7" i="10"/>
  <c r="PL7" i="10"/>
  <c r="PM7" i="10"/>
  <c r="PN7" i="10"/>
  <c r="PO7" i="10"/>
  <c r="PP7" i="10"/>
  <c r="PQ7" i="10"/>
  <c r="PR7" i="10"/>
  <c r="PS7" i="10"/>
  <c r="PT7" i="10"/>
  <c r="PU7" i="10"/>
  <c r="PV7" i="10"/>
  <c r="PW7" i="10"/>
  <c r="PX7" i="10"/>
  <c r="PY7" i="10"/>
  <c r="PZ7" i="10"/>
  <c r="QA7" i="10"/>
  <c r="QB7" i="10"/>
  <c r="QC7" i="10"/>
  <c r="QD7" i="10"/>
  <c r="QE7" i="10"/>
  <c r="QF7" i="10"/>
  <c r="QG7" i="10"/>
  <c r="QH7" i="10"/>
  <c r="QI7" i="10"/>
  <c r="QJ7" i="10"/>
  <c r="QK7" i="10"/>
  <c r="QL7" i="10"/>
  <c r="QM7" i="10"/>
  <c r="QN7" i="10"/>
  <c r="QO7" i="10"/>
  <c r="QP7" i="10"/>
  <c r="QQ7" i="10"/>
  <c r="QR7" i="10"/>
  <c r="QS7" i="10"/>
  <c r="QT7" i="10"/>
  <c r="QU7" i="10"/>
  <c r="QV7" i="10"/>
  <c r="QW7" i="10"/>
  <c r="QX7" i="10"/>
  <c r="QY7" i="10"/>
  <c r="QZ7" i="10"/>
  <c r="RA7" i="10"/>
  <c r="RB7" i="10"/>
  <c r="RC7" i="10"/>
  <c r="RD7" i="10"/>
  <c r="RE7" i="10"/>
  <c r="RF7" i="10"/>
  <c r="RG7" i="10"/>
  <c r="RH7" i="10"/>
  <c r="RI7" i="10"/>
  <c r="RJ7" i="10"/>
  <c r="RK7" i="10"/>
  <c r="RL7" i="10"/>
  <c r="RM7" i="10"/>
  <c r="RN7" i="10"/>
  <c r="RO7" i="10"/>
  <c r="RP7" i="10"/>
  <c r="RQ7" i="10"/>
  <c r="RR7" i="10"/>
  <c r="RS7" i="10"/>
  <c r="RT7" i="10"/>
  <c r="RU7" i="10"/>
  <c r="RV7" i="10"/>
  <c r="RW7" i="10"/>
  <c r="RX7" i="10"/>
  <c r="RY7" i="10"/>
  <c r="RZ7" i="10"/>
  <c r="SA7" i="10"/>
  <c r="SB7" i="10"/>
  <c r="SC7" i="10"/>
  <c r="SD7" i="10"/>
  <c r="SE7" i="10"/>
  <c r="SF7" i="10"/>
  <c r="SG7" i="10"/>
  <c r="SH7" i="10"/>
  <c r="SI7" i="10"/>
  <c r="SJ7" i="10"/>
  <c r="SK7" i="10"/>
  <c r="SL7" i="10"/>
  <c r="SM7" i="10"/>
  <c r="SN7" i="10"/>
  <c r="SO7" i="10"/>
  <c r="SP7" i="10"/>
  <c r="SQ7" i="10"/>
  <c r="SR7" i="10"/>
  <c r="SS7" i="10"/>
  <c r="ST7" i="10"/>
  <c r="SU7" i="10"/>
  <c r="SV7" i="10"/>
  <c r="SW7" i="10"/>
  <c r="SX7" i="10"/>
  <c r="SY7" i="10"/>
  <c r="SZ7" i="10"/>
  <c r="TA7" i="10"/>
  <c r="TB7" i="10"/>
  <c r="TC7" i="10"/>
  <c r="TD7" i="10"/>
  <c r="TE7" i="10"/>
  <c r="TF7" i="10"/>
  <c r="TG7" i="10"/>
  <c r="TH7" i="10"/>
  <c r="TI7" i="10"/>
  <c r="TJ7" i="10"/>
  <c r="TK7" i="10"/>
  <c r="TL7" i="10"/>
  <c r="TM7" i="10"/>
  <c r="TN7" i="10"/>
  <c r="TO7" i="10"/>
  <c r="TP7" i="10"/>
  <c r="TQ7" i="10"/>
  <c r="TR7" i="10"/>
  <c r="TS7" i="10"/>
  <c r="TT7" i="10"/>
  <c r="TU7" i="10"/>
  <c r="TV7" i="10"/>
  <c r="TW7" i="10"/>
  <c r="TX7" i="10"/>
  <c r="TY7" i="10"/>
  <c r="TZ7" i="10"/>
  <c r="UA7" i="10"/>
  <c r="UB7" i="10"/>
  <c r="UC7" i="10"/>
  <c r="UD7" i="10"/>
  <c r="UE7" i="10"/>
  <c r="UF7" i="10"/>
  <c r="UG7" i="10"/>
  <c r="UH7" i="10"/>
  <c r="UI7" i="10"/>
  <c r="UJ7" i="10"/>
  <c r="UK7" i="10"/>
  <c r="UL7" i="10"/>
  <c r="UM7" i="10"/>
  <c r="UN7" i="10"/>
  <c r="UO7" i="10"/>
  <c r="UP7" i="10"/>
  <c r="UQ7" i="10"/>
  <c r="UR7" i="10"/>
  <c r="US7" i="10"/>
  <c r="UT7" i="10"/>
  <c r="UU7" i="10"/>
  <c r="UV7" i="10"/>
  <c r="UW7" i="10"/>
  <c r="UX7" i="10"/>
  <c r="UY7" i="10"/>
  <c r="UZ7" i="10"/>
  <c r="VA7" i="10"/>
  <c r="VB7" i="10"/>
  <c r="VC7" i="10"/>
  <c r="VD7" i="10"/>
  <c r="VE7" i="10"/>
  <c r="VF7" i="10"/>
  <c r="VG7" i="10"/>
  <c r="VH7" i="10"/>
  <c r="VI7" i="10"/>
  <c r="VJ7" i="10"/>
  <c r="VK7" i="10"/>
  <c r="VL7" i="10"/>
  <c r="VM7" i="10"/>
  <c r="VN7" i="10"/>
  <c r="VO7" i="10"/>
  <c r="VP7" i="10"/>
  <c r="VQ7" i="10"/>
  <c r="VR7" i="10"/>
  <c r="VS7" i="10"/>
  <c r="VT7" i="10"/>
  <c r="VU7" i="10"/>
  <c r="VV7" i="10"/>
  <c r="VW7" i="10"/>
  <c r="VX7" i="10"/>
  <c r="VY7" i="10"/>
  <c r="VZ7" i="10"/>
  <c r="WA7" i="10"/>
  <c r="WB7" i="10"/>
  <c r="WC7" i="10"/>
  <c r="WD7" i="10"/>
  <c r="WE7" i="10"/>
  <c r="WF7" i="10"/>
  <c r="WG7" i="10"/>
  <c r="WH7" i="10"/>
  <c r="WI7" i="10"/>
  <c r="WJ7" i="10"/>
  <c r="WK7" i="10"/>
  <c r="WL7" i="10"/>
  <c r="WM7" i="10"/>
  <c r="WN7" i="10"/>
  <c r="WO7" i="10"/>
  <c r="WP7" i="10"/>
  <c r="WQ7" i="10"/>
  <c r="WR7" i="10"/>
  <c r="WS7" i="10"/>
  <c r="WT7" i="10"/>
  <c r="WU7" i="10"/>
  <c r="WV7" i="10"/>
  <c r="WW7" i="10"/>
  <c r="WX7" i="10"/>
  <c r="WY7" i="10"/>
  <c r="WZ7" i="10"/>
  <c r="XA7" i="10"/>
  <c r="XB7" i="10"/>
  <c r="XC7" i="10"/>
  <c r="XD7" i="10"/>
  <c r="XE7" i="10"/>
  <c r="XF7" i="10"/>
  <c r="XG7" i="10"/>
  <c r="XH7" i="10"/>
  <c r="XI7" i="10"/>
  <c r="XJ7" i="10"/>
  <c r="XK7" i="10"/>
  <c r="XL7" i="10"/>
  <c r="XM7" i="10"/>
  <c r="XN7" i="10"/>
  <c r="XO7" i="10"/>
  <c r="XP7" i="10"/>
  <c r="XQ7" i="10"/>
  <c r="XR7" i="10"/>
  <c r="XS7" i="10"/>
  <c r="XT7" i="10"/>
  <c r="XU7" i="10"/>
  <c r="XV7" i="10"/>
  <c r="XW7" i="10"/>
  <c r="XX7" i="10"/>
  <c r="XY7" i="10"/>
  <c r="XZ7" i="10"/>
  <c r="YA7" i="10"/>
  <c r="YB7" i="10"/>
  <c r="YC7" i="10"/>
  <c r="YD7" i="10"/>
  <c r="YE7" i="10"/>
  <c r="YF7" i="10"/>
  <c r="YG7" i="10"/>
  <c r="YH7" i="10"/>
  <c r="YI7" i="10"/>
  <c r="YJ7" i="10"/>
  <c r="YK7" i="10"/>
  <c r="YL7" i="10"/>
  <c r="YM7" i="10"/>
  <c r="YN7" i="10"/>
  <c r="YO7" i="10"/>
  <c r="YP7" i="10"/>
  <c r="YQ7" i="10"/>
  <c r="YR7" i="10"/>
  <c r="YS7" i="10"/>
  <c r="YT7" i="10"/>
  <c r="YU7" i="10"/>
  <c r="YV7" i="10"/>
  <c r="YW7" i="10"/>
  <c r="YX7" i="10"/>
  <c r="YY7" i="10"/>
  <c r="YZ7" i="10"/>
  <c r="ZA7" i="10"/>
  <c r="ZB7" i="10"/>
  <c r="ZC7" i="10"/>
  <c r="ZD7" i="10"/>
  <c r="ZE7" i="10"/>
  <c r="ZF7" i="10"/>
  <c r="ZG7" i="10"/>
  <c r="ZH7" i="10"/>
  <c r="ZI7" i="10"/>
  <c r="ZJ7" i="10"/>
  <c r="ZK7" i="10"/>
  <c r="ZL7" i="10"/>
  <c r="ZM7" i="10"/>
  <c r="ZN7" i="10"/>
  <c r="ZO7" i="10"/>
  <c r="ZP7" i="10"/>
  <c r="ZQ7" i="10"/>
  <c r="ZR7" i="10"/>
  <c r="ZS7" i="10"/>
  <c r="ZT7" i="10"/>
  <c r="ZU7" i="10"/>
  <c r="ZV7" i="10"/>
  <c r="ZW7" i="10"/>
  <c r="ZX7" i="10"/>
  <c r="ZY7" i="10"/>
  <c r="ZZ7" i="10"/>
  <c r="AAA7" i="10"/>
  <c r="AAB7" i="10"/>
  <c r="AAC7" i="10"/>
  <c r="AAD7" i="10"/>
  <c r="AAE7" i="10"/>
  <c r="AAF7" i="10"/>
  <c r="AAG7" i="10"/>
  <c r="AAH7" i="10"/>
  <c r="AAI7" i="10"/>
  <c r="AAJ7" i="10"/>
  <c r="AAK7" i="10"/>
  <c r="AAL7" i="10"/>
  <c r="AAM7" i="10"/>
  <c r="AAN7" i="10"/>
  <c r="AAO7" i="10"/>
  <c r="AAP7" i="10"/>
  <c r="AAQ7" i="10"/>
  <c r="AAR7" i="10"/>
  <c r="AAS7" i="10"/>
  <c r="AAT7" i="10"/>
  <c r="AAU7" i="10"/>
  <c r="AAV7" i="10"/>
  <c r="AAW7" i="10"/>
  <c r="AAX7" i="10"/>
  <c r="AAY7" i="10"/>
  <c r="AAZ7" i="10"/>
  <c r="ABA7" i="10"/>
  <c r="ABB7" i="10"/>
  <c r="ABC7" i="10"/>
  <c r="ABD7" i="10"/>
  <c r="ABE7" i="10"/>
  <c r="ABF7" i="10"/>
  <c r="ABG7" i="10"/>
  <c r="ABH7" i="10"/>
  <c r="ABI7" i="10"/>
  <c r="ABJ7" i="10"/>
  <c r="ABK7" i="10"/>
  <c r="ABL7" i="10"/>
  <c r="ABM7" i="10"/>
  <c r="ABN7" i="10"/>
  <c r="ABO7" i="10"/>
  <c r="ABP7" i="10"/>
  <c r="ABQ7" i="10"/>
  <c r="ABR7" i="10"/>
  <c r="ABS7" i="10"/>
  <c r="ABT7" i="10"/>
  <c r="ABU7" i="10"/>
  <c r="ABV7" i="10"/>
  <c r="ABW7" i="10"/>
  <c r="ABX7" i="10"/>
  <c r="ABY7" i="10"/>
  <c r="ABZ7" i="10"/>
  <c r="ACA7" i="10"/>
  <c r="ACB7" i="10"/>
  <c r="ACC7" i="10"/>
  <c r="ACD7" i="10"/>
  <c r="ACE7" i="10"/>
  <c r="ACF7" i="10"/>
  <c r="ACG7" i="10"/>
  <c r="ACH7" i="10"/>
  <c r="ACI7" i="10"/>
  <c r="ACJ7" i="10"/>
  <c r="ACK7" i="10"/>
  <c r="ACL7" i="10"/>
  <c r="ACM7" i="10"/>
  <c r="ACN7" i="10"/>
  <c r="ACO7" i="10"/>
  <c r="ACP7" i="10"/>
  <c r="ACQ7" i="10"/>
  <c r="ACR7" i="10"/>
  <c r="ACS7" i="10"/>
  <c r="ACT7" i="10"/>
  <c r="ACU7" i="10"/>
  <c r="ACV7" i="10"/>
  <c r="ACW7" i="10"/>
  <c r="ACX7" i="10"/>
  <c r="ACY7" i="10"/>
  <c r="ACZ7" i="10"/>
  <c r="ADA7" i="10"/>
  <c r="ADB7" i="10"/>
  <c r="ADC7" i="10"/>
  <c r="ADD7" i="10"/>
  <c r="ADE7" i="10"/>
  <c r="ADF7" i="10"/>
  <c r="ADG7" i="10"/>
  <c r="ADH7" i="10"/>
  <c r="ADI7" i="10"/>
  <c r="ADJ7" i="10"/>
  <c r="ADK7" i="10"/>
  <c r="ADL7" i="10"/>
  <c r="ADM7" i="10"/>
  <c r="ADN7" i="10"/>
  <c r="ADO7" i="10"/>
  <c r="ADP7" i="10"/>
  <c r="ADQ7" i="10"/>
  <c r="ADR7" i="10"/>
  <c r="ADS7" i="10"/>
  <c r="ADT7" i="10"/>
  <c r="ADU7" i="10"/>
  <c r="ADV7" i="10"/>
  <c r="ADW7" i="10"/>
  <c r="ADX7" i="10"/>
  <c r="ADY7" i="10"/>
  <c r="ADZ7" i="10"/>
  <c r="AEA7" i="10"/>
  <c r="AEB7" i="10"/>
  <c r="AEC7" i="10"/>
  <c r="AED7" i="10"/>
  <c r="AEE7" i="10"/>
  <c r="AEF7" i="10"/>
  <c r="AEG7" i="10"/>
  <c r="AEH7" i="10"/>
  <c r="AEI7" i="10"/>
  <c r="AEJ7" i="10"/>
  <c r="AEK7" i="10"/>
  <c r="AEL7" i="10"/>
  <c r="AEM7" i="10"/>
  <c r="AEN7" i="10"/>
  <c r="AEO7" i="10"/>
  <c r="AEP7" i="10"/>
  <c r="AEQ7" i="10"/>
  <c r="AER7" i="10"/>
  <c r="AES7" i="10"/>
  <c r="AET7" i="10"/>
  <c r="AEU7" i="10"/>
  <c r="AEV7" i="10"/>
  <c r="AEW7" i="10"/>
  <c r="AEX7" i="10"/>
  <c r="AEY7" i="10"/>
  <c r="AEZ7" i="10"/>
  <c r="AFA7" i="10"/>
  <c r="AFB7" i="10"/>
  <c r="AFC7" i="10"/>
  <c r="AFD7" i="10"/>
  <c r="AFE7" i="10"/>
  <c r="AFF7" i="10"/>
  <c r="AFG7" i="10"/>
  <c r="AFH7" i="10"/>
  <c r="AFI7" i="10"/>
  <c r="AFJ7" i="10"/>
  <c r="AFK7" i="10"/>
  <c r="AFL7" i="10"/>
  <c r="AFM7" i="10"/>
  <c r="AFN7" i="10"/>
  <c r="AFO7" i="10"/>
  <c r="AFP7" i="10"/>
  <c r="AFQ7" i="10"/>
  <c r="AFR7" i="10"/>
  <c r="AFS7" i="10"/>
  <c r="AFT7" i="10"/>
  <c r="AFU7" i="10"/>
  <c r="AFV7" i="10"/>
  <c r="AFW7" i="10"/>
  <c r="AFX7" i="10"/>
  <c r="AFY7" i="10"/>
  <c r="AFZ7" i="10"/>
  <c r="AGA7" i="10"/>
  <c r="AGB7" i="10"/>
  <c r="AGC7" i="10"/>
  <c r="AGD7" i="10"/>
  <c r="AGE7" i="10"/>
  <c r="AGF7" i="10"/>
  <c r="AGG7" i="10"/>
  <c r="AGH7" i="10"/>
  <c r="AGI7" i="10"/>
  <c r="AGJ7" i="10"/>
  <c r="AGK7" i="10"/>
  <c r="AGL7" i="10"/>
  <c r="AGM7" i="10"/>
  <c r="AGN7" i="10"/>
  <c r="AGO7" i="10"/>
  <c r="AGP7" i="10"/>
  <c r="AGQ7" i="10"/>
  <c r="AGR7" i="10"/>
  <c r="AGS7" i="10"/>
  <c r="AGT7" i="10"/>
  <c r="AGU7" i="10"/>
  <c r="AGV7" i="10"/>
  <c r="AGW7" i="10"/>
  <c r="AGX7" i="10"/>
  <c r="AGY7" i="10"/>
  <c r="AGZ7" i="10"/>
  <c r="AHA7" i="10"/>
  <c r="AHB7" i="10"/>
  <c r="AHC7" i="10"/>
  <c r="AHD7" i="10"/>
  <c r="AHE7" i="10"/>
  <c r="AHF7" i="10"/>
  <c r="AHG7" i="10"/>
  <c r="AHH7" i="10"/>
  <c r="AHI7" i="10"/>
  <c r="AHJ7" i="10"/>
  <c r="AHK7" i="10"/>
  <c r="AHL7" i="10"/>
  <c r="AHM7" i="10"/>
  <c r="AHN7" i="10"/>
  <c r="AHO7" i="10"/>
  <c r="AHP7" i="10"/>
  <c r="AHQ7" i="10"/>
  <c r="AHR7" i="10"/>
  <c r="AHS7" i="10"/>
  <c r="AHT7" i="10"/>
  <c r="AHU7" i="10"/>
  <c r="AHV7" i="10"/>
  <c r="AHW7" i="10"/>
  <c r="AHX7" i="10"/>
  <c r="AHY7" i="10"/>
  <c r="AHZ7" i="10"/>
  <c r="AIA7" i="10"/>
  <c r="AIB7" i="10"/>
  <c r="AIC7" i="10"/>
  <c r="AID7" i="10"/>
  <c r="AIE7" i="10"/>
  <c r="AIF7" i="10"/>
  <c r="AIG7" i="10"/>
  <c r="AIH7" i="10"/>
  <c r="AII7" i="10"/>
  <c r="AIJ7" i="10"/>
  <c r="AIK7" i="10"/>
  <c r="AIL7" i="10"/>
  <c r="AIM7" i="10"/>
  <c r="AIN7" i="10"/>
  <c r="AIO7" i="10"/>
  <c r="AIP7" i="10"/>
  <c r="AIQ7" i="10"/>
  <c r="AIR7" i="10"/>
  <c r="AIS7" i="10"/>
  <c r="AIT7" i="10"/>
  <c r="AIU7" i="10"/>
  <c r="AIV7" i="10"/>
  <c r="AIW7" i="10"/>
  <c r="AIX7" i="10"/>
  <c r="AIY7" i="10"/>
  <c r="AIZ7" i="10"/>
  <c r="AJA7" i="10"/>
  <c r="AJB7" i="10"/>
  <c r="AJC7" i="10"/>
  <c r="AJD7" i="10"/>
  <c r="AJE7" i="10"/>
  <c r="AJF7" i="10"/>
  <c r="AJG7" i="10"/>
  <c r="AJH7" i="10"/>
  <c r="AJI7" i="10"/>
  <c r="AJJ7" i="10"/>
  <c r="AJK7" i="10"/>
  <c r="AJL7" i="10"/>
  <c r="AJM7" i="10"/>
  <c r="AJN7" i="10"/>
  <c r="AJO7" i="10"/>
  <c r="AJP7" i="10"/>
  <c r="AJQ7" i="10"/>
  <c r="AJR7" i="10"/>
  <c r="AJS7" i="10"/>
  <c r="AJT7" i="10"/>
  <c r="AJU7" i="10"/>
  <c r="AJV7" i="10"/>
  <c r="AJW7" i="10"/>
  <c r="AJX7" i="10"/>
  <c r="AJY7" i="10"/>
  <c r="AJZ7" i="10"/>
  <c r="AKA7" i="10"/>
  <c r="AKB7" i="10"/>
  <c r="AKC7" i="10"/>
  <c r="AKD7" i="10"/>
  <c r="AKE7" i="10"/>
  <c r="AKF7" i="10"/>
  <c r="AKG7" i="10"/>
  <c r="AKH7" i="10"/>
  <c r="AKI7" i="10"/>
  <c r="AKJ7" i="10"/>
  <c r="AKK7" i="10"/>
  <c r="AKL7" i="10"/>
  <c r="AKM7" i="10"/>
  <c r="AKN7" i="10"/>
  <c r="AKO7" i="10"/>
  <c r="AKP7" i="10"/>
  <c r="AKQ7" i="10"/>
  <c r="AKR7" i="10"/>
  <c r="AKS7" i="10"/>
  <c r="AKT7" i="10"/>
  <c r="AKU7" i="10"/>
  <c r="AKV7" i="10"/>
  <c r="AKW7" i="10"/>
  <c r="AKX7" i="10"/>
  <c r="AKY7" i="10"/>
  <c r="AKZ7" i="10"/>
  <c r="ALA7" i="10"/>
  <c r="ALB7" i="10"/>
  <c r="ALC7" i="10"/>
  <c r="ALD7" i="10"/>
  <c r="ALE7" i="10"/>
  <c r="ALF7" i="10"/>
  <c r="ALG7" i="10"/>
  <c r="ALH7" i="10"/>
  <c r="ALI7" i="10"/>
  <c r="ALJ7" i="10"/>
  <c r="ALK7" i="10"/>
  <c r="ALL7" i="10"/>
  <c r="ALM7" i="10"/>
  <c r="ALN7" i="10"/>
  <c r="ALO7" i="10"/>
  <c r="ALP7" i="10"/>
  <c r="ALQ7" i="10"/>
  <c r="ALR7" i="10"/>
  <c r="ALS7" i="10"/>
  <c r="ALT7" i="10"/>
  <c r="ALU7" i="10"/>
  <c r="ALV7" i="10"/>
  <c r="ALW7" i="10"/>
  <c r="ALX7" i="10"/>
  <c r="ALY7" i="10"/>
  <c r="ALZ7" i="10"/>
  <c r="AMA7" i="10"/>
  <c r="AMB7" i="10"/>
  <c r="AMC7" i="10"/>
  <c r="AMD7" i="10"/>
  <c r="AME7" i="10"/>
  <c r="AMF7" i="10"/>
  <c r="AMG7" i="10"/>
  <c r="AMH7" i="10"/>
  <c r="AMI7" i="10"/>
  <c r="AMJ7" i="10"/>
  <c r="AMK7" i="10"/>
  <c r="AML7" i="10"/>
  <c r="AMM7" i="10"/>
  <c r="AMN7" i="10"/>
  <c r="AMO7" i="10"/>
  <c r="AMP7" i="10"/>
  <c r="AMQ7" i="10"/>
  <c r="AMR7" i="10"/>
  <c r="AMS7" i="10"/>
  <c r="AMT7" i="10"/>
  <c r="AMU7" i="10"/>
  <c r="AMV7" i="10"/>
  <c r="AMW7" i="10"/>
  <c r="AMX7" i="10"/>
  <c r="AMY7" i="10"/>
  <c r="AMZ7" i="10"/>
  <c r="ANA7" i="10"/>
  <c r="ANB7" i="10"/>
  <c r="ANC7" i="10"/>
  <c r="AND7" i="10"/>
  <c r="ANE7" i="10"/>
  <c r="ANF7" i="10"/>
  <c r="ANG7" i="10"/>
  <c r="ANH7" i="10"/>
  <c r="ANI7" i="10"/>
  <c r="ANJ7" i="10"/>
  <c r="ANK7" i="10"/>
  <c r="ANL7" i="10"/>
  <c r="ANM7" i="10"/>
  <c r="ANN7" i="10"/>
  <c r="ANO7" i="10"/>
  <c r="ANP7" i="10"/>
  <c r="ANQ7" i="10"/>
  <c r="ANR7" i="10"/>
  <c r="ANS7" i="10"/>
  <c r="ANT7" i="10"/>
  <c r="ANU7" i="10"/>
  <c r="ANV7" i="10"/>
  <c r="ANW7" i="10"/>
  <c r="ANX7" i="10"/>
  <c r="ANY7" i="10"/>
  <c r="ANZ7" i="10"/>
  <c r="AOA7" i="10"/>
  <c r="AOB7" i="10"/>
  <c r="AOC7" i="10"/>
  <c r="AOD7" i="10"/>
  <c r="AOE7" i="10"/>
  <c r="AOF7" i="10"/>
  <c r="AOG7" i="10"/>
  <c r="AOH7" i="10"/>
  <c r="AOI7" i="10"/>
  <c r="AOJ7" i="10"/>
  <c r="AOK7" i="10"/>
  <c r="AOL7" i="10"/>
  <c r="AOM7" i="10"/>
  <c r="AON7" i="10"/>
  <c r="AOO7" i="10"/>
  <c r="AOP7" i="10"/>
  <c r="AOQ7" i="10"/>
  <c r="AOR7" i="10"/>
  <c r="AOS7" i="10"/>
  <c r="AOT7" i="10"/>
  <c r="AOU7" i="10"/>
  <c r="AOV7" i="10"/>
  <c r="AOW7" i="10"/>
  <c r="AOX7" i="10"/>
  <c r="AOY7" i="10"/>
  <c r="AOZ7" i="10"/>
  <c r="APA7" i="10"/>
  <c r="APB7" i="10"/>
  <c r="APC7" i="10"/>
  <c r="APD7" i="10"/>
  <c r="APE7" i="10"/>
  <c r="APF7" i="10"/>
  <c r="APG7" i="10"/>
  <c r="APH7" i="10"/>
  <c r="API7" i="10"/>
  <c r="APJ7" i="10"/>
  <c r="APK7" i="10"/>
  <c r="APL7" i="10"/>
  <c r="APM7" i="10"/>
  <c r="APN7" i="10"/>
  <c r="APO7" i="10"/>
  <c r="APP7" i="10"/>
  <c r="APQ7" i="10"/>
  <c r="APR7" i="10"/>
  <c r="APS7" i="10"/>
  <c r="APT7" i="10"/>
  <c r="APU7" i="10"/>
  <c r="APV7" i="10"/>
  <c r="APW7" i="10"/>
  <c r="APX7" i="10"/>
  <c r="APY7" i="10"/>
  <c r="APZ7" i="10"/>
  <c r="AQA7" i="10"/>
  <c r="AQB7" i="10"/>
  <c r="AQC7" i="10"/>
  <c r="AQD7" i="10"/>
  <c r="AQE7" i="10"/>
  <c r="AQF7" i="10"/>
  <c r="AQG7" i="10"/>
  <c r="AQH7" i="10"/>
  <c r="AQI7" i="10"/>
  <c r="AQJ7" i="10"/>
  <c r="AQK7" i="10"/>
  <c r="AQL7" i="10"/>
  <c r="AQM7" i="10"/>
  <c r="AQN7" i="10"/>
  <c r="AQO7" i="10"/>
  <c r="AQP7" i="10"/>
  <c r="AQQ7" i="10"/>
  <c r="AQR7" i="10"/>
  <c r="AQS7" i="10"/>
  <c r="AQT7" i="10"/>
  <c r="AQU7" i="10"/>
  <c r="AQV7" i="10"/>
  <c r="AQW7" i="10"/>
  <c r="AQX7" i="10"/>
  <c r="AQY7" i="10"/>
  <c r="AQZ7" i="10"/>
  <c r="ARA7" i="10"/>
  <c r="ARB7" i="10"/>
  <c r="ARC7" i="10"/>
  <c r="ARD7" i="10"/>
  <c r="ARE7" i="10"/>
  <c r="ARF7" i="10"/>
  <c r="ARG7" i="10"/>
  <c r="ARH7" i="10"/>
  <c r="ARI7" i="10"/>
  <c r="ARJ7" i="10"/>
  <c r="ARK7" i="10"/>
  <c r="ARL7" i="10"/>
  <c r="ARM7" i="10"/>
  <c r="ARN7" i="10"/>
  <c r="ARO7" i="10"/>
  <c r="ARP7" i="10"/>
  <c r="ARQ7" i="10"/>
  <c r="ARR7" i="10"/>
  <c r="ARS7" i="10"/>
  <c r="ART7" i="10"/>
  <c r="ARU7" i="10"/>
  <c r="ARV7" i="10"/>
  <c r="ARW7" i="10"/>
  <c r="ARX7" i="10"/>
  <c r="ARY7" i="10"/>
  <c r="ARZ7" i="10"/>
  <c r="ASA7" i="10"/>
  <c r="ASB7" i="10"/>
  <c r="ASC7" i="10"/>
  <c r="ASD7" i="10"/>
  <c r="ASE7" i="10"/>
  <c r="ASF7" i="10"/>
  <c r="ASG7" i="10"/>
  <c r="ASH7" i="10"/>
  <c r="ASI7" i="10"/>
  <c r="ASJ7" i="10"/>
  <c r="ASK7" i="10"/>
  <c r="ASL7" i="10"/>
  <c r="ASM7" i="10"/>
  <c r="ASN7" i="10"/>
  <c r="ASO7" i="10"/>
  <c r="ASP7" i="10"/>
  <c r="ASQ7" i="10"/>
  <c r="ASR7" i="10"/>
  <c r="ASS7" i="10"/>
  <c r="AST7" i="10"/>
  <c r="ASU7" i="10"/>
  <c r="ASV7" i="10"/>
  <c r="ASW7" i="10"/>
  <c r="ASX7" i="10"/>
  <c r="ASY7" i="10"/>
  <c r="ASZ7" i="10"/>
  <c r="ATA7" i="10"/>
  <c r="ATB7" i="10"/>
  <c r="ATC7" i="10"/>
  <c r="ATD7" i="10"/>
  <c r="ATE7" i="10"/>
  <c r="ATF7" i="10"/>
  <c r="ATG7" i="10"/>
  <c r="ATH7" i="10"/>
  <c r="ATI7" i="10"/>
  <c r="ATJ7" i="10"/>
  <c r="ATK7" i="10"/>
  <c r="ATL7" i="10"/>
  <c r="ATM7" i="10"/>
  <c r="ATN7" i="10"/>
  <c r="ATO7" i="10"/>
  <c r="ATP7" i="10"/>
  <c r="ATQ7" i="10"/>
  <c r="ATR7" i="10"/>
  <c r="ATS7" i="10"/>
  <c r="ATT7" i="10"/>
  <c r="ATU7" i="10"/>
  <c r="ATV7" i="10"/>
  <c r="ATW7" i="10"/>
  <c r="ATX7" i="10"/>
  <c r="ATY7" i="10"/>
  <c r="ATZ7" i="10"/>
  <c r="AUA7" i="10"/>
  <c r="AUB7" i="10"/>
  <c r="AUC7" i="10"/>
  <c r="AUD7" i="10"/>
  <c r="AUE7" i="10"/>
  <c r="AUF7" i="10"/>
  <c r="AUG7" i="10"/>
  <c r="AUH7" i="10"/>
  <c r="AUI7" i="10"/>
  <c r="AUJ7" i="10"/>
  <c r="AUK7" i="10"/>
  <c r="AUL7" i="10"/>
  <c r="AUM7" i="10"/>
  <c r="AUN7" i="10"/>
  <c r="AUO7" i="10"/>
  <c r="AUP7" i="10"/>
  <c r="AUQ7" i="10"/>
  <c r="AUR7" i="10"/>
  <c r="AUS7" i="10"/>
  <c r="AUT7" i="10"/>
  <c r="AUU7" i="10"/>
  <c r="AUV7" i="10"/>
  <c r="AUW7" i="10"/>
  <c r="AUX7" i="10"/>
  <c r="AUY7" i="10"/>
  <c r="AUZ7" i="10"/>
  <c r="AVA7" i="10"/>
  <c r="AVB7" i="10"/>
  <c r="AVC7" i="10"/>
  <c r="AVD7" i="10"/>
  <c r="AVE7" i="10"/>
  <c r="AVF7" i="10"/>
  <c r="AVG7" i="10"/>
  <c r="AVH7" i="10"/>
  <c r="AVI7" i="10"/>
  <c r="AVJ7" i="10"/>
  <c r="AVK7" i="10"/>
  <c r="AVL7" i="10"/>
  <c r="AVM7" i="10"/>
  <c r="AVN7" i="10"/>
  <c r="AVO7" i="10"/>
  <c r="AVP7" i="10"/>
  <c r="AVQ7" i="10"/>
  <c r="AVR7" i="10"/>
  <c r="AVS7" i="10"/>
  <c r="AVT7" i="10"/>
  <c r="AVU7" i="10"/>
  <c r="AVV7" i="10"/>
  <c r="AVW7" i="10"/>
  <c r="AVX7" i="10"/>
  <c r="AVY7" i="10"/>
  <c r="AVZ7" i="10"/>
  <c r="AWA7" i="10"/>
  <c r="AWB7" i="10"/>
  <c r="AWC7" i="10"/>
  <c r="AWD7" i="10"/>
  <c r="AWE7" i="10"/>
  <c r="AWF7" i="10"/>
  <c r="AWG7" i="10"/>
  <c r="AWH7" i="10"/>
  <c r="AWI7" i="10"/>
  <c r="AWJ7" i="10"/>
  <c r="AWK7" i="10"/>
  <c r="AWL7" i="10"/>
  <c r="AWM7" i="10"/>
  <c r="AWN7" i="10"/>
  <c r="AWO7" i="10"/>
  <c r="AWP7" i="10"/>
  <c r="AWQ7" i="10"/>
  <c r="AWR7" i="10"/>
  <c r="AWS7" i="10"/>
  <c r="AWT7" i="10"/>
  <c r="AWU7" i="10"/>
  <c r="AWV7" i="10"/>
  <c r="AWW7" i="10"/>
  <c r="AWX7" i="10"/>
  <c r="AWY7" i="10"/>
  <c r="AWZ7" i="10"/>
  <c r="AXA7" i="10"/>
  <c r="AXB7" i="10"/>
  <c r="AXC7" i="10"/>
  <c r="AXD7" i="10"/>
  <c r="AXE7" i="10"/>
  <c r="AXF7" i="10"/>
  <c r="AXG7" i="10"/>
  <c r="AXH7" i="10"/>
  <c r="AXI7" i="10"/>
  <c r="AXJ7" i="10"/>
  <c r="AXK7" i="10"/>
  <c r="AXL7" i="10"/>
  <c r="AXM7" i="10"/>
  <c r="AXN7" i="10"/>
  <c r="AXO7" i="10"/>
  <c r="AXP7" i="10"/>
  <c r="AXQ7" i="10"/>
  <c r="AXR7" i="10"/>
  <c r="AXS7" i="10"/>
  <c r="AXT7" i="10"/>
  <c r="AXU7" i="10"/>
  <c r="AXV7" i="10"/>
  <c r="AXW7" i="10"/>
  <c r="AXX7" i="10"/>
  <c r="AXY7" i="10"/>
  <c r="AXZ7" i="10"/>
  <c r="AYA7" i="10"/>
  <c r="AYB7" i="10"/>
  <c r="AYC7" i="10"/>
  <c r="AYD7" i="10"/>
  <c r="AYE7" i="10"/>
  <c r="AYF7" i="10"/>
  <c r="AYG7" i="10"/>
  <c r="AYH7" i="10"/>
  <c r="AYI7" i="10"/>
  <c r="AYJ7" i="10"/>
  <c r="AYK7" i="10"/>
  <c r="AYL7" i="10"/>
  <c r="AYM7" i="10"/>
  <c r="AYN7" i="10"/>
  <c r="AYO7" i="10"/>
  <c r="AYP7" i="10"/>
  <c r="AYQ7" i="10"/>
  <c r="AYR7" i="10"/>
  <c r="AYS7" i="10"/>
  <c r="AYT7" i="10"/>
  <c r="AYU7" i="10"/>
  <c r="AYV7" i="10"/>
  <c r="AYW7" i="10"/>
  <c r="AYX7" i="10"/>
  <c r="AYY7" i="10"/>
  <c r="AYZ7" i="10"/>
  <c r="AZA7" i="10"/>
  <c r="AZB7" i="10"/>
  <c r="AZC7" i="10"/>
  <c r="AZD7" i="10"/>
  <c r="AZE7" i="10"/>
  <c r="AZF7" i="10"/>
  <c r="AZG7" i="10"/>
  <c r="AZH7" i="10"/>
  <c r="AZI7" i="10"/>
  <c r="AZJ7" i="10"/>
  <c r="AZK7" i="10"/>
  <c r="AZL7" i="10"/>
  <c r="AZM7" i="10"/>
  <c r="AZN7" i="10"/>
  <c r="AZO7" i="10"/>
  <c r="AZP7" i="10"/>
  <c r="AZQ7" i="10"/>
  <c r="AZR7" i="10"/>
  <c r="AZS7" i="10"/>
  <c r="AZT7" i="10"/>
  <c r="AZU7" i="10"/>
  <c r="AZV7" i="10"/>
  <c r="AZW7" i="10"/>
  <c r="AZX7" i="10"/>
  <c r="AZY7" i="10"/>
  <c r="AZZ7" i="10"/>
  <c r="BAA7" i="10"/>
  <c r="BAB7" i="10"/>
  <c r="BAC7" i="10"/>
  <c r="BAD7" i="10"/>
  <c r="BAE7" i="10"/>
  <c r="BAF7" i="10"/>
  <c r="BAG7" i="10"/>
  <c r="BAH7" i="10"/>
  <c r="BAI7" i="10"/>
  <c r="BAJ7" i="10"/>
  <c r="BAK7" i="10"/>
  <c r="BAL7" i="10"/>
  <c r="BAM7" i="10"/>
  <c r="BAN7" i="10"/>
  <c r="BAO7" i="10"/>
  <c r="BAP7" i="10"/>
  <c r="BAQ7" i="10"/>
  <c r="BAR7" i="10"/>
  <c r="BAS7" i="10"/>
  <c r="BAT7" i="10"/>
  <c r="BAU7" i="10"/>
  <c r="BAV7" i="10"/>
  <c r="BAW7" i="10"/>
  <c r="BAX7" i="10"/>
  <c r="BAY7" i="10"/>
  <c r="BAZ7" i="10"/>
  <c r="BBA7" i="10"/>
  <c r="BBB7" i="10"/>
  <c r="BBC7" i="10"/>
  <c r="BBD7" i="10"/>
  <c r="BBE7" i="10"/>
  <c r="BBF7" i="10"/>
  <c r="BBG7" i="10"/>
  <c r="BBH7" i="10"/>
  <c r="BBI7" i="10"/>
  <c r="BBJ7" i="10"/>
  <c r="BBK7" i="10"/>
  <c r="BBL7" i="10"/>
  <c r="BBM7" i="10"/>
  <c r="BBN7" i="10"/>
  <c r="BBO7" i="10"/>
  <c r="BBP7" i="10"/>
  <c r="BBQ7" i="10"/>
  <c r="BBR7" i="10"/>
  <c r="BBS7" i="10"/>
  <c r="BBT7" i="10"/>
  <c r="BBU7" i="10"/>
  <c r="BBV7" i="10"/>
  <c r="BBW7" i="10"/>
  <c r="BBX7" i="10"/>
  <c r="BBY7" i="10"/>
  <c r="BBZ7" i="10"/>
  <c r="BCA7" i="10"/>
  <c r="BCB7" i="10"/>
  <c r="BCC7" i="10"/>
  <c r="BCD7" i="10"/>
  <c r="BCE7" i="10"/>
  <c r="BCF7" i="10"/>
  <c r="BCG7" i="10"/>
  <c r="BCH7" i="10"/>
  <c r="BCI7" i="10"/>
  <c r="BCJ7" i="10"/>
  <c r="BCK7" i="10"/>
  <c r="BCL7" i="10"/>
  <c r="BCM7" i="10"/>
  <c r="BCN7" i="10"/>
  <c r="BCO7" i="10"/>
  <c r="BCP7" i="10"/>
  <c r="BCQ7" i="10"/>
  <c r="BCR7" i="10"/>
  <c r="BCS7" i="10"/>
  <c r="BCT7" i="10"/>
  <c r="BCU7" i="10"/>
  <c r="BCV7" i="10"/>
  <c r="BCW7" i="10"/>
  <c r="BCX7" i="10"/>
  <c r="BCY7" i="10"/>
  <c r="BCZ7" i="10"/>
  <c r="BDA7" i="10"/>
  <c r="BDB7" i="10"/>
  <c r="BDC7" i="10"/>
  <c r="BDD7" i="10"/>
  <c r="BDE7" i="10"/>
  <c r="BDF7" i="10"/>
  <c r="BDG7" i="10"/>
  <c r="BDH7" i="10"/>
  <c r="BDI7" i="10"/>
  <c r="BDJ7" i="10"/>
  <c r="BDK7" i="10"/>
  <c r="BDL7" i="10"/>
  <c r="BDM7" i="10"/>
  <c r="BDN7" i="10"/>
  <c r="BDO7" i="10"/>
  <c r="BDP7" i="10"/>
  <c r="BDQ7" i="10"/>
  <c r="BDR7" i="10"/>
  <c r="BDS7" i="10"/>
  <c r="BDT7" i="10"/>
  <c r="BDU7" i="10"/>
  <c r="BDV7" i="10"/>
  <c r="BDW7" i="10"/>
  <c r="BDX7" i="10"/>
  <c r="BDY7" i="10"/>
  <c r="BDZ7" i="10"/>
  <c r="BEA7" i="10"/>
  <c r="BEB7" i="10"/>
  <c r="BEC7" i="10"/>
  <c r="BED7" i="10"/>
  <c r="BEE7" i="10"/>
  <c r="BEF7" i="10"/>
  <c r="BEG7" i="10"/>
  <c r="BEH7" i="10"/>
  <c r="BEI7" i="10"/>
  <c r="BEJ7" i="10"/>
  <c r="BEK7" i="10"/>
  <c r="BEL7" i="10"/>
  <c r="BEM7" i="10"/>
  <c r="BEN7" i="10"/>
  <c r="BEO7" i="10"/>
  <c r="BEP7" i="10"/>
  <c r="BEQ7" i="10"/>
  <c r="BER7" i="10"/>
  <c r="BES7" i="10"/>
  <c r="BET7" i="10"/>
  <c r="BEU7" i="10"/>
  <c r="BEV7" i="10"/>
  <c r="BEW7" i="10"/>
  <c r="BEX7" i="10"/>
  <c r="BEY7" i="10"/>
  <c r="BEZ7" i="10"/>
  <c r="BFA7" i="10"/>
  <c r="BFB7" i="10"/>
  <c r="BFC7" i="10"/>
  <c r="BFD7" i="10"/>
  <c r="BFE7" i="10"/>
  <c r="BFF7" i="10"/>
  <c r="BFG7" i="10"/>
  <c r="BFH7" i="10"/>
  <c r="BFI7" i="10"/>
  <c r="BFJ7" i="10"/>
  <c r="BFK7" i="10"/>
  <c r="BFL7" i="10"/>
  <c r="BFM7" i="10"/>
  <c r="BFN7" i="10"/>
  <c r="BFO7" i="10"/>
  <c r="BFP7" i="10"/>
  <c r="BFQ7" i="10"/>
  <c r="BFR7" i="10"/>
  <c r="BFS7" i="10"/>
  <c r="BFT7" i="10"/>
  <c r="BFU7" i="10"/>
  <c r="BFV7" i="10"/>
  <c r="BFW7" i="10"/>
  <c r="BFX7" i="10"/>
  <c r="BFY7" i="10"/>
  <c r="BFZ7" i="10"/>
  <c r="BGA7" i="10"/>
  <c r="BGB7" i="10"/>
  <c r="BGC7" i="10"/>
  <c r="BGD7" i="10"/>
  <c r="BGE7" i="10"/>
  <c r="BGF7" i="10"/>
  <c r="BGG7" i="10"/>
  <c r="BGH7" i="10"/>
  <c r="BGI7" i="10"/>
  <c r="BGJ7" i="10"/>
  <c r="BGK7" i="10"/>
  <c r="BGL7" i="10"/>
  <c r="BGM7" i="10"/>
  <c r="BGN7" i="10"/>
  <c r="BGO7" i="10"/>
  <c r="BGP7" i="10"/>
  <c r="BGQ7" i="10"/>
  <c r="BGR7" i="10"/>
  <c r="BGS7" i="10"/>
  <c r="BGT7" i="10"/>
  <c r="BGU7" i="10"/>
  <c r="BGV7" i="10"/>
  <c r="BGW7" i="10"/>
  <c r="BGX7" i="10"/>
  <c r="BGY7" i="10"/>
  <c r="BGZ7" i="10"/>
  <c r="BHA7" i="10"/>
  <c r="BHB7" i="10"/>
  <c r="BHC7" i="10"/>
  <c r="BHD7" i="10"/>
  <c r="BHE7" i="10"/>
  <c r="BHF7" i="10"/>
  <c r="BHG7" i="10"/>
  <c r="BHH7" i="10"/>
  <c r="BHI7" i="10"/>
  <c r="BHJ7" i="10"/>
  <c r="BHK7" i="10"/>
  <c r="BHL7" i="10"/>
  <c r="BHM7" i="10"/>
  <c r="BHN7" i="10"/>
  <c r="BHO7" i="10"/>
  <c r="BHP7" i="10"/>
  <c r="BHQ7" i="10"/>
  <c r="BHR7" i="10"/>
  <c r="BHS7" i="10"/>
  <c r="BHT7" i="10"/>
  <c r="BHU7" i="10"/>
  <c r="BHV7" i="10"/>
  <c r="BHW7" i="10"/>
  <c r="BHX7" i="10"/>
  <c r="BHY7" i="10"/>
  <c r="BHZ7" i="10"/>
  <c r="BIA7" i="10"/>
  <c r="BIB7" i="10"/>
  <c r="BIC7" i="10"/>
  <c r="BID7" i="10"/>
  <c r="BIE7" i="10"/>
  <c r="BIF7" i="10"/>
  <c r="BIG7" i="10"/>
  <c r="BIH7" i="10"/>
  <c r="BII7" i="10"/>
  <c r="BIJ7" i="10"/>
  <c r="BIK7" i="10"/>
  <c r="BIL7" i="10"/>
  <c r="BIM7" i="10"/>
  <c r="BIN7" i="10"/>
  <c r="BIO7" i="10"/>
  <c r="BIP7" i="10"/>
  <c r="BIQ7" i="10"/>
  <c r="BIR7" i="10"/>
  <c r="BIS7" i="10"/>
  <c r="BIT7" i="10"/>
  <c r="BIU7" i="10"/>
  <c r="BIV7" i="10"/>
  <c r="BIW7" i="10"/>
  <c r="BIX7" i="10"/>
  <c r="BIY7" i="10"/>
  <c r="BIZ7" i="10"/>
  <c r="BJA7" i="10"/>
  <c r="BJB7" i="10"/>
  <c r="BJC7" i="10"/>
  <c r="BJD7" i="10"/>
  <c r="BJE7" i="10"/>
  <c r="BJF7" i="10"/>
  <c r="BJG7" i="10"/>
  <c r="BJH7" i="10"/>
  <c r="BJI7" i="10"/>
  <c r="BJJ7" i="10"/>
  <c r="BJK7" i="10"/>
  <c r="BJL7" i="10"/>
  <c r="BJM7" i="10"/>
  <c r="BJN7" i="10"/>
  <c r="BJO7" i="10"/>
  <c r="BJP7" i="10"/>
  <c r="BJQ7" i="10"/>
  <c r="BJR7" i="10"/>
  <c r="BJS7" i="10"/>
  <c r="BJT7" i="10"/>
  <c r="BJU7" i="10"/>
  <c r="BJV7" i="10"/>
  <c r="BJW7" i="10"/>
  <c r="BJX7" i="10"/>
  <c r="BJY7" i="10"/>
  <c r="BJZ7" i="10"/>
  <c r="BKA7" i="10"/>
  <c r="BKB7" i="10"/>
  <c r="BKC7" i="10"/>
  <c r="BKD7" i="10"/>
  <c r="BKE7" i="10"/>
  <c r="BKF7" i="10"/>
  <c r="BKG7" i="10"/>
  <c r="BKH7" i="10"/>
  <c r="BKI7" i="10"/>
  <c r="BKJ7" i="10"/>
  <c r="BKK7" i="10"/>
  <c r="BKL7" i="10"/>
  <c r="BKM7" i="10"/>
  <c r="BKN7" i="10"/>
  <c r="BKO7" i="10"/>
  <c r="BKP7" i="10"/>
  <c r="BKQ7" i="10"/>
  <c r="BKR7" i="10"/>
  <c r="BKS7" i="10"/>
  <c r="BKT7" i="10"/>
  <c r="BKU7" i="10"/>
  <c r="BKV7" i="10"/>
  <c r="BKW7" i="10"/>
  <c r="BKX7" i="10"/>
  <c r="BKY7" i="10"/>
  <c r="BKZ7" i="10"/>
  <c r="BLA7" i="10"/>
  <c r="BLB7" i="10"/>
  <c r="BLC7" i="10"/>
  <c r="BLD7" i="10"/>
  <c r="BLE7" i="10"/>
  <c r="BLF7" i="10"/>
  <c r="BLG7" i="10"/>
  <c r="BLH7" i="10"/>
  <c r="BLI7" i="10"/>
  <c r="BLJ7" i="10"/>
  <c r="BLK7" i="10"/>
  <c r="BLL7" i="10"/>
  <c r="BLM7" i="10"/>
  <c r="BLN7" i="10"/>
  <c r="BLO7" i="10"/>
  <c r="BLP7" i="10"/>
  <c r="BLQ7" i="10"/>
  <c r="BLR7" i="10"/>
  <c r="BLS7" i="10"/>
  <c r="BLT7" i="10"/>
  <c r="BLU7" i="10"/>
  <c r="BLV7" i="10"/>
  <c r="BLW7" i="10"/>
  <c r="BLX7" i="10"/>
  <c r="BLY7" i="10"/>
  <c r="BLZ7" i="10"/>
  <c r="BMA7" i="10"/>
  <c r="BMB7" i="10"/>
  <c r="BMC7" i="10"/>
  <c r="BMD7" i="10"/>
  <c r="BME7" i="10"/>
  <c r="BMF7" i="10"/>
  <c r="BMG7" i="10"/>
  <c r="BMH7" i="10"/>
  <c r="BMI7" i="10"/>
  <c r="BMJ7" i="10"/>
  <c r="BMK7" i="10"/>
  <c r="BML7" i="10"/>
  <c r="BMM7" i="10"/>
  <c r="BMN7" i="10"/>
  <c r="BMO7" i="10"/>
  <c r="BMP7" i="10"/>
  <c r="BMQ7" i="10"/>
  <c r="BMR7" i="10"/>
  <c r="BMS7" i="10"/>
  <c r="BMT7" i="10"/>
  <c r="BMU7" i="10"/>
  <c r="BMV7" i="10"/>
  <c r="BMW7" i="10"/>
  <c r="BMX7" i="10"/>
  <c r="BMY7" i="10"/>
  <c r="BMZ7" i="10"/>
  <c r="BNA7" i="10"/>
  <c r="BNB7" i="10"/>
  <c r="BNC7" i="10"/>
  <c r="BND7" i="10"/>
  <c r="BNE7" i="10"/>
  <c r="BNF7" i="10"/>
  <c r="BNG7" i="10"/>
  <c r="BNH7" i="10"/>
  <c r="BNI7" i="10"/>
  <c r="BNJ7" i="10"/>
  <c r="BNK7" i="10"/>
  <c r="BNL7" i="10"/>
  <c r="BNM7" i="10"/>
  <c r="BNN7" i="10"/>
  <c r="BNO7" i="10"/>
  <c r="BNP7" i="10"/>
  <c r="BNQ7" i="10"/>
  <c r="BNR7" i="10"/>
  <c r="BNS7" i="10"/>
  <c r="BNT7" i="10"/>
  <c r="BNU7" i="10"/>
  <c r="BNV7" i="10"/>
  <c r="BNW7" i="10"/>
  <c r="BNX7" i="10"/>
  <c r="BNY7" i="10"/>
  <c r="BNZ7" i="10"/>
  <c r="BOA7" i="10"/>
  <c r="BOB7" i="10"/>
  <c r="BOC7" i="10"/>
  <c r="BOD7" i="10"/>
  <c r="BOE7" i="10"/>
  <c r="BOF7" i="10"/>
  <c r="BOG7" i="10"/>
  <c r="BOH7" i="10"/>
  <c r="BOI7" i="10"/>
  <c r="BOJ7" i="10"/>
  <c r="BOK7" i="10"/>
  <c r="BOL7" i="10"/>
  <c r="BOM7" i="10"/>
  <c r="BON7" i="10"/>
  <c r="BOO7" i="10"/>
  <c r="BOP7" i="10"/>
  <c r="BOQ7" i="10"/>
  <c r="BOR7" i="10"/>
  <c r="BOS7" i="10"/>
  <c r="BOT7" i="10"/>
  <c r="BOU7" i="10"/>
  <c r="BOV7" i="10"/>
  <c r="BOW7" i="10"/>
  <c r="BOX7" i="10"/>
  <c r="BOY7" i="10"/>
  <c r="BOZ7" i="10"/>
  <c r="BPA7" i="10"/>
  <c r="BPB7" i="10"/>
  <c r="BPC7" i="10"/>
  <c r="BPD7" i="10"/>
  <c r="BPE7" i="10"/>
  <c r="BPF7" i="10"/>
  <c r="BPG7" i="10"/>
  <c r="BPH7" i="10"/>
  <c r="BPI7" i="10"/>
  <c r="BPJ7" i="10"/>
  <c r="BPK7" i="10"/>
  <c r="BPL7" i="10"/>
  <c r="BPM7" i="10"/>
  <c r="BPN7" i="10"/>
  <c r="BPO7" i="10"/>
  <c r="BPP7" i="10"/>
  <c r="BPQ7" i="10"/>
  <c r="BPR7" i="10"/>
  <c r="BPS7" i="10"/>
  <c r="BPT7" i="10"/>
  <c r="BPU7" i="10"/>
  <c r="BPV7" i="10"/>
  <c r="BPW7" i="10"/>
  <c r="BPX7" i="10"/>
  <c r="BPY7" i="10"/>
  <c r="BPZ7" i="10"/>
  <c r="BQA7" i="10"/>
  <c r="BQB7" i="10"/>
  <c r="BQC7" i="10"/>
  <c r="BQD7" i="10"/>
  <c r="BQE7" i="10"/>
  <c r="BQF7" i="10"/>
  <c r="BQG7" i="10"/>
  <c r="BQH7" i="10"/>
  <c r="BQI7" i="10"/>
  <c r="BQJ7" i="10"/>
  <c r="BQK7" i="10"/>
  <c r="BQL7" i="10"/>
  <c r="BQM7" i="10"/>
  <c r="BQN7" i="10"/>
  <c r="BQO7" i="10"/>
  <c r="BQP7" i="10"/>
  <c r="BQQ7" i="10"/>
  <c r="BQR7" i="10"/>
  <c r="BQS7" i="10"/>
  <c r="BQT7" i="10"/>
  <c r="BQU7" i="10"/>
  <c r="BQV7" i="10"/>
  <c r="BQW7" i="10"/>
  <c r="BQX7" i="10"/>
  <c r="BQY7" i="10"/>
  <c r="BQZ7" i="10"/>
  <c r="BRA7" i="10"/>
  <c r="BRB7" i="10"/>
  <c r="BRC7" i="10"/>
  <c r="BRD7" i="10"/>
  <c r="BRE7" i="10"/>
  <c r="BRF7" i="10"/>
  <c r="BRG7" i="10"/>
  <c r="BRH7" i="10"/>
  <c r="BRI7" i="10"/>
  <c r="BRJ7" i="10"/>
  <c r="BRK7" i="10"/>
  <c r="BRL7" i="10"/>
  <c r="BRM7" i="10"/>
  <c r="BRN7" i="10"/>
  <c r="BRO7" i="10"/>
  <c r="BRP7" i="10"/>
  <c r="BRQ7" i="10"/>
  <c r="BRR7" i="10"/>
  <c r="BRS7" i="10"/>
  <c r="BRT7" i="10"/>
  <c r="BRU7" i="10"/>
  <c r="BRV7" i="10"/>
  <c r="BRW7" i="10"/>
  <c r="BRX7" i="10"/>
  <c r="BRY7" i="10"/>
  <c r="BRZ7" i="10"/>
  <c r="BSA7" i="10"/>
  <c r="BSB7" i="10"/>
  <c r="BSC7" i="10"/>
  <c r="BSD7" i="10"/>
  <c r="BSE7" i="10"/>
  <c r="BSF7" i="10"/>
  <c r="BSG7" i="10"/>
  <c r="BSH7" i="10"/>
  <c r="BSI7" i="10"/>
  <c r="BSJ7" i="10"/>
  <c r="BSK7" i="10"/>
  <c r="BSL7" i="10"/>
  <c r="BSM7" i="10"/>
  <c r="BSN7" i="10"/>
  <c r="BSO7" i="10"/>
  <c r="BSP7" i="10"/>
  <c r="BSQ7" i="10"/>
  <c r="BSR7" i="10"/>
  <c r="BSS7" i="10"/>
  <c r="BST7" i="10"/>
  <c r="BSU7" i="10"/>
  <c r="BSV7" i="10"/>
  <c r="BSW7" i="10"/>
  <c r="BSX7" i="10"/>
  <c r="BSY7" i="10"/>
  <c r="BSZ7" i="10"/>
  <c r="BTA7" i="10"/>
  <c r="BTB7" i="10"/>
  <c r="BTC7" i="10"/>
  <c r="BTD7" i="10"/>
  <c r="BTE7" i="10"/>
  <c r="BTF7" i="10"/>
  <c r="BTG7" i="10"/>
  <c r="BTH7" i="10"/>
  <c r="BTI7" i="10"/>
  <c r="BTJ7" i="10"/>
  <c r="BTK7" i="10"/>
  <c r="BTL7" i="10"/>
  <c r="BTM7" i="10"/>
  <c r="BTN7" i="10"/>
  <c r="BTO7" i="10"/>
  <c r="BTP7" i="10"/>
  <c r="BTQ7" i="10"/>
  <c r="BTR7" i="10"/>
  <c r="BTS7" i="10"/>
  <c r="BTT7" i="10"/>
  <c r="BTU7" i="10"/>
  <c r="BTV7" i="10"/>
  <c r="BTW7" i="10"/>
  <c r="BTX7" i="10"/>
  <c r="BTY7" i="10"/>
  <c r="BTZ7" i="10"/>
  <c r="BUA7" i="10"/>
  <c r="BUB7" i="10"/>
  <c r="BUC7" i="10"/>
  <c r="BUD7" i="10"/>
  <c r="BUE7" i="10"/>
  <c r="BUF7" i="10"/>
  <c r="BUG7" i="10"/>
  <c r="BUH7" i="10"/>
  <c r="BUI7" i="10"/>
  <c r="BUJ7" i="10"/>
  <c r="BUK7" i="10"/>
  <c r="BUL7" i="10"/>
  <c r="BUM7" i="10"/>
  <c r="BUN7" i="10"/>
  <c r="BUO7" i="10"/>
  <c r="BUP7" i="10"/>
  <c r="BUQ7" i="10"/>
  <c r="BUR7" i="10"/>
  <c r="BUS7" i="10"/>
  <c r="BUT7" i="10"/>
  <c r="BUU7" i="10"/>
  <c r="BUV7" i="10"/>
  <c r="BUW7" i="10"/>
  <c r="BUX7" i="10"/>
  <c r="BUY7" i="10"/>
  <c r="BUZ7" i="10"/>
  <c r="BVA7" i="10"/>
  <c r="BVB7" i="10"/>
  <c r="BVC7" i="10"/>
  <c r="BVD7" i="10"/>
  <c r="BVE7" i="10"/>
  <c r="BVF7" i="10"/>
  <c r="BVG7" i="10"/>
  <c r="BVH7" i="10"/>
  <c r="BVI7" i="10"/>
  <c r="BVJ7" i="10"/>
  <c r="BVK7" i="10"/>
  <c r="BVL7" i="10"/>
  <c r="BVM7" i="10"/>
  <c r="BVN7" i="10"/>
  <c r="BVO7" i="10"/>
  <c r="BVP7" i="10"/>
  <c r="BVQ7" i="10"/>
  <c r="BVR7" i="10"/>
  <c r="BVS7" i="10"/>
  <c r="BVT7" i="10"/>
  <c r="BVU7" i="10"/>
  <c r="BVV7" i="10"/>
  <c r="BVW7" i="10"/>
  <c r="BVX7" i="10"/>
  <c r="BVY7" i="10"/>
  <c r="BVZ7" i="10"/>
  <c r="BWA7" i="10"/>
  <c r="BWB7" i="10"/>
  <c r="BWC7" i="10"/>
  <c r="BWD7" i="10"/>
  <c r="BWE7" i="10"/>
  <c r="BWF7" i="10"/>
  <c r="BWG7" i="10"/>
  <c r="BWH7" i="10"/>
  <c r="BWI7" i="10"/>
  <c r="BWJ7" i="10"/>
  <c r="BWK7" i="10"/>
  <c r="BWL7" i="10"/>
  <c r="BWM7" i="10"/>
  <c r="BWN7" i="10"/>
  <c r="BWO7" i="10"/>
  <c r="BWP7" i="10"/>
  <c r="BWQ7" i="10"/>
  <c r="BWR7" i="10"/>
  <c r="BWS7" i="10"/>
  <c r="BWT7" i="10"/>
  <c r="BWU7" i="10"/>
  <c r="BWV7" i="10"/>
  <c r="BWW7" i="10"/>
  <c r="BWX7" i="10"/>
  <c r="BWY7" i="10"/>
  <c r="BWZ7" i="10"/>
  <c r="BXA7" i="10"/>
  <c r="BXB7" i="10"/>
  <c r="BXC7" i="10"/>
  <c r="BXD7" i="10"/>
  <c r="BXE7" i="10"/>
  <c r="BXF7" i="10"/>
  <c r="BXG7" i="10"/>
  <c r="BXH7" i="10"/>
  <c r="BXI7" i="10"/>
  <c r="BXJ7" i="10"/>
  <c r="BXK7" i="10"/>
  <c r="BXL7" i="10"/>
  <c r="BXM7" i="10"/>
  <c r="BXN7" i="10"/>
  <c r="BXO7" i="10"/>
  <c r="BXP7" i="10"/>
  <c r="BXQ7" i="10"/>
  <c r="BXR7" i="10"/>
  <c r="BXS7" i="10"/>
  <c r="BXT7" i="10"/>
  <c r="BXU7" i="10"/>
  <c r="BXV7" i="10"/>
  <c r="BXW7" i="10"/>
  <c r="BXX7" i="10"/>
  <c r="BXY7" i="10"/>
  <c r="BXZ7" i="10"/>
  <c r="BYA7" i="10"/>
  <c r="BYB7" i="10"/>
  <c r="BYC7" i="10"/>
  <c r="BYD7" i="10"/>
  <c r="BYE7" i="10"/>
  <c r="BYF7" i="10"/>
  <c r="BYG7" i="10"/>
  <c r="BYH7" i="10"/>
  <c r="BYI7" i="10"/>
  <c r="BYJ7" i="10"/>
  <c r="BYK7" i="10"/>
  <c r="BYL7" i="10"/>
  <c r="BYM7" i="10"/>
  <c r="BYN7" i="10"/>
  <c r="BYO7" i="10"/>
  <c r="BYP7" i="10"/>
  <c r="BYQ7" i="10"/>
  <c r="BYR7" i="10"/>
  <c r="BYS7" i="10"/>
  <c r="BYT7" i="10"/>
  <c r="BYU7" i="10"/>
  <c r="BYV7" i="10"/>
  <c r="BYW7" i="10"/>
  <c r="BYX7" i="10"/>
  <c r="BYY7" i="10"/>
  <c r="BYZ7" i="10"/>
  <c r="BZA7" i="10"/>
  <c r="BZB7" i="10"/>
  <c r="BZC7" i="10"/>
  <c r="BZD7" i="10"/>
  <c r="BZE7" i="10"/>
  <c r="BZF7" i="10"/>
  <c r="BZG7" i="10"/>
  <c r="BZH7" i="10"/>
  <c r="BZI7" i="10"/>
  <c r="BZJ7" i="10"/>
  <c r="BZK7" i="10"/>
  <c r="BZL7" i="10"/>
  <c r="BZM7" i="10"/>
  <c r="BZN7" i="10"/>
  <c r="BZO7" i="10"/>
  <c r="BZP7" i="10"/>
  <c r="BZQ7" i="10"/>
  <c r="BZR7" i="10"/>
  <c r="BZS7" i="10"/>
  <c r="BZT7" i="10"/>
  <c r="BZU7" i="10"/>
  <c r="BZV7" i="10"/>
  <c r="BZW7" i="10"/>
  <c r="BZX7" i="10"/>
  <c r="BZY7" i="10"/>
  <c r="BZZ7" i="10"/>
  <c r="CAA7" i="10"/>
  <c r="CAB7" i="10"/>
  <c r="CAC7" i="10"/>
  <c r="CAD7" i="10"/>
  <c r="CAE7" i="10"/>
  <c r="CAF7" i="10"/>
  <c r="CAG7" i="10"/>
  <c r="CAH7" i="10"/>
  <c r="CAI7" i="10"/>
  <c r="CAJ7" i="10"/>
  <c r="CAK7" i="10"/>
  <c r="CAL7" i="10"/>
  <c r="CAM7" i="10"/>
  <c r="CAN7" i="10"/>
  <c r="CAO7" i="10"/>
  <c r="CAP7" i="10"/>
  <c r="CAQ7" i="10"/>
  <c r="CAR7" i="10"/>
  <c r="CAS7" i="10"/>
  <c r="CAT7" i="10"/>
  <c r="CAU7" i="10"/>
  <c r="CAV7" i="10"/>
  <c r="CAW7" i="10"/>
  <c r="CAX7" i="10"/>
  <c r="CAY7" i="10"/>
  <c r="CAZ7" i="10"/>
  <c r="CBA7" i="10"/>
  <c r="CBB7" i="10"/>
  <c r="CBC7" i="10"/>
  <c r="CBD7" i="10"/>
  <c r="CBE7" i="10"/>
  <c r="CBF7" i="10"/>
  <c r="CBG7" i="10"/>
  <c r="CBH7" i="10"/>
  <c r="CBI7" i="10"/>
  <c r="CBJ7" i="10"/>
  <c r="CBK7" i="10"/>
  <c r="CBL7" i="10"/>
  <c r="CBM7" i="10"/>
  <c r="CBN7" i="10"/>
  <c r="CBO7" i="10"/>
  <c r="CBP7" i="10"/>
  <c r="CBQ7" i="10"/>
  <c r="CBR7" i="10"/>
  <c r="CBS7" i="10"/>
  <c r="CBT7" i="10"/>
  <c r="CBU7" i="10"/>
  <c r="CBV7" i="10"/>
  <c r="CBW7" i="10"/>
  <c r="CBX7" i="10"/>
  <c r="CBY7" i="10"/>
  <c r="CBZ7" i="10"/>
  <c r="CCA7" i="10"/>
  <c r="CCB7" i="10"/>
  <c r="CCC7" i="10"/>
  <c r="CCD7" i="10"/>
  <c r="CCE7" i="10"/>
  <c r="CCF7" i="10"/>
  <c r="CCG7" i="10"/>
  <c r="CCH7" i="10"/>
  <c r="CCI7" i="10"/>
  <c r="CCJ7" i="10"/>
  <c r="CCK7" i="10"/>
  <c r="CCL7" i="10"/>
  <c r="CCM7" i="10"/>
  <c r="CCN7" i="10"/>
  <c r="CCO7" i="10"/>
  <c r="CCP7" i="10"/>
  <c r="CCQ7" i="10"/>
  <c r="CCR7" i="10"/>
  <c r="CCS7" i="10"/>
  <c r="CCT7" i="10"/>
  <c r="CCU7" i="10"/>
  <c r="CCV7" i="10"/>
  <c r="CCW7" i="10"/>
  <c r="CCX7" i="10"/>
  <c r="CCY7" i="10"/>
  <c r="CCZ7" i="10"/>
  <c r="CDA7" i="10"/>
  <c r="CDB7" i="10"/>
  <c r="CDC7" i="10"/>
  <c r="CDD7" i="10"/>
  <c r="CDE7" i="10"/>
  <c r="CDF7" i="10"/>
  <c r="CDG7" i="10"/>
  <c r="CDH7" i="10"/>
  <c r="CDI7" i="10"/>
  <c r="CDJ7" i="10"/>
  <c r="CDK7" i="10"/>
  <c r="CDL7" i="10"/>
  <c r="CDM7" i="10"/>
  <c r="CDN7" i="10"/>
  <c r="CDO7" i="10"/>
  <c r="CDP7" i="10"/>
  <c r="CDQ7" i="10"/>
  <c r="CDR7" i="10"/>
  <c r="CDS7" i="10"/>
  <c r="CDT7" i="10"/>
  <c r="CDU7" i="10"/>
  <c r="CDV7" i="10"/>
  <c r="CDW7" i="10"/>
  <c r="CDX7" i="10"/>
  <c r="CDY7" i="10"/>
  <c r="CDZ7" i="10"/>
  <c r="CEA7" i="10"/>
  <c r="CEB7" i="10"/>
  <c r="CEC7" i="10"/>
  <c r="CED7" i="10"/>
  <c r="CEE7" i="10"/>
  <c r="CEF7" i="10"/>
  <c r="CEG7" i="10"/>
  <c r="CEH7" i="10"/>
  <c r="CEI7" i="10"/>
  <c r="CEJ7" i="10"/>
  <c r="CEK7" i="10"/>
  <c r="CEL7" i="10"/>
  <c r="CEM7" i="10"/>
  <c r="CEN7" i="10"/>
  <c r="CEO7" i="10"/>
  <c r="CEP7" i="10"/>
  <c r="CEQ7" i="10"/>
  <c r="CER7" i="10"/>
  <c r="CES7" i="10"/>
  <c r="CET7" i="10"/>
  <c r="CEU7" i="10"/>
  <c r="CEV7" i="10"/>
  <c r="CEW7" i="10"/>
  <c r="CEX7" i="10"/>
  <c r="CEY7" i="10"/>
  <c r="CEZ7" i="10"/>
  <c r="CFA7" i="10"/>
  <c r="CFB7" i="10"/>
  <c r="CFC7" i="10"/>
  <c r="CFD7" i="10"/>
  <c r="CFE7" i="10"/>
  <c r="CFF7" i="10"/>
  <c r="CFG7" i="10"/>
  <c r="CFH7" i="10"/>
  <c r="CFI7" i="10"/>
  <c r="CFJ7" i="10"/>
  <c r="CFK7" i="10"/>
  <c r="CFL7" i="10"/>
  <c r="CFM7" i="10"/>
  <c r="CFN7" i="10"/>
  <c r="CFO7" i="10"/>
  <c r="CFP7" i="10"/>
  <c r="CFQ7" i="10"/>
  <c r="CFR7" i="10"/>
  <c r="CFS7" i="10"/>
  <c r="CFT7" i="10"/>
  <c r="CFU7" i="10"/>
  <c r="CFV7" i="10"/>
  <c r="CFW7" i="10"/>
  <c r="CFX7" i="10"/>
  <c r="CFY7" i="10"/>
  <c r="CFZ7" i="10"/>
  <c r="CGA7" i="10"/>
  <c r="CGB7" i="10"/>
  <c r="CGC7" i="10"/>
  <c r="CGD7" i="10"/>
  <c r="CGE7" i="10"/>
  <c r="CGF7" i="10"/>
  <c r="CGG7" i="10"/>
  <c r="CGH7" i="10"/>
  <c r="CGI7" i="10"/>
  <c r="CGJ7" i="10"/>
  <c r="CGK7" i="10"/>
  <c r="CGL7" i="10"/>
  <c r="CGM7" i="10"/>
  <c r="CGN7" i="10"/>
  <c r="CGO7" i="10"/>
  <c r="CGP7" i="10"/>
  <c r="CGQ7" i="10"/>
  <c r="CGR7" i="10"/>
  <c r="CGS7" i="10"/>
  <c r="CGT7" i="10"/>
  <c r="CGU7" i="10"/>
  <c r="CGV7" i="10"/>
  <c r="CGW7" i="10"/>
  <c r="CGX7" i="10"/>
  <c r="CGY7" i="10"/>
  <c r="CGZ7" i="10"/>
  <c r="CHA7" i="10"/>
  <c r="CHB7" i="10"/>
  <c r="CHC7" i="10"/>
  <c r="CHD7" i="10"/>
  <c r="CHE7" i="10"/>
  <c r="CHF7" i="10"/>
  <c r="CHG7" i="10"/>
  <c r="CHH7" i="10"/>
  <c r="CHI7" i="10"/>
  <c r="CHJ7" i="10"/>
  <c r="CHK7" i="10"/>
  <c r="CHL7" i="10"/>
  <c r="CHM7" i="10"/>
  <c r="CHN7" i="10"/>
  <c r="CHO7" i="10"/>
  <c r="CHP7" i="10"/>
  <c r="CHQ7" i="10"/>
  <c r="CHR7" i="10"/>
  <c r="CHS7" i="10"/>
  <c r="CHT7" i="10"/>
  <c r="CHU7" i="10"/>
  <c r="CHV7" i="10"/>
  <c r="CHW7" i="10"/>
  <c r="CHX7" i="10"/>
  <c r="CHY7" i="10"/>
  <c r="CHZ7" i="10"/>
  <c r="CIA7" i="10"/>
  <c r="CIB7" i="10"/>
  <c r="CIC7" i="10"/>
  <c r="CID7" i="10"/>
  <c r="CIE7" i="10"/>
  <c r="CIF7" i="10"/>
  <c r="CIG7" i="10"/>
  <c r="CIH7" i="10"/>
  <c r="CII7" i="10"/>
  <c r="CIJ7" i="10"/>
  <c r="CIK7" i="10"/>
  <c r="CIL7" i="10"/>
  <c r="CIM7" i="10"/>
  <c r="CIN7" i="10"/>
  <c r="CIO7" i="10"/>
  <c r="CIP7" i="10"/>
  <c r="CIQ7" i="10"/>
  <c r="CIR7" i="10"/>
  <c r="CIS7" i="10"/>
  <c r="CIT7" i="10"/>
  <c r="CIU7" i="10"/>
  <c r="CIV7" i="10"/>
  <c r="CIW7" i="10"/>
  <c r="CIX7" i="10"/>
  <c r="CIY7" i="10"/>
  <c r="CIZ7" i="10"/>
  <c r="CJA7" i="10"/>
  <c r="CJB7" i="10"/>
  <c r="CJC7" i="10"/>
  <c r="CJD7" i="10"/>
  <c r="CJE7" i="10"/>
  <c r="CJF7" i="10"/>
  <c r="CJG7" i="10"/>
  <c r="CJH7" i="10"/>
  <c r="CJI7" i="10"/>
  <c r="CJJ7" i="10"/>
  <c r="CJK7" i="10"/>
  <c r="CJL7" i="10"/>
  <c r="CJM7" i="10"/>
  <c r="CJN7" i="10"/>
  <c r="CJO7" i="10"/>
  <c r="CJP7" i="10"/>
  <c r="CJQ7" i="10"/>
  <c r="CJR7" i="10"/>
  <c r="CJS7" i="10"/>
  <c r="CJT7" i="10"/>
  <c r="CJU7" i="10"/>
  <c r="CJV7" i="10"/>
  <c r="CJW7" i="10"/>
  <c r="CJX7" i="10"/>
  <c r="CJY7" i="10"/>
  <c r="CJZ7" i="10"/>
  <c r="CKA7" i="10"/>
  <c r="CKB7" i="10"/>
  <c r="CKC7" i="10"/>
  <c r="CKD7" i="10"/>
  <c r="CKE7" i="10"/>
  <c r="CKF7" i="10"/>
  <c r="CKG7" i="10"/>
  <c r="CKH7" i="10"/>
  <c r="CKI7" i="10"/>
  <c r="CKJ7" i="10"/>
  <c r="CKK7" i="10"/>
  <c r="CKL7" i="10"/>
  <c r="CKM7" i="10"/>
  <c r="CKN7" i="10"/>
  <c r="CKO7" i="10"/>
  <c r="CKP7" i="10"/>
  <c r="CKQ7" i="10"/>
  <c r="CKR7" i="10"/>
  <c r="CKS7" i="10"/>
  <c r="CKT7" i="10"/>
  <c r="CKU7" i="10"/>
  <c r="CKV7" i="10"/>
  <c r="CKW7" i="10"/>
  <c r="CKX7" i="10"/>
  <c r="CKY7" i="10"/>
  <c r="CKZ7" i="10"/>
  <c r="CLA7" i="10"/>
  <c r="CLB7" i="10"/>
  <c r="CLC7" i="10"/>
  <c r="CLD7" i="10"/>
  <c r="CLE7" i="10"/>
  <c r="CLF7" i="10"/>
  <c r="CLG7" i="10"/>
  <c r="CLH7" i="10"/>
  <c r="CLI7" i="10"/>
  <c r="CLJ7" i="10"/>
  <c r="CLK7" i="10"/>
  <c r="CLL7" i="10"/>
  <c r="CLM7" i="10"/>
  <c r="CLN7" i="10"/>
  <c r="CLO7" i="10"/>
  <c r="CLP7" i="10"/>
  <c r="CLQ7" i="10"/>
  <c r="CLR7" i="10"/>
  <c r="CLS7" i="10"/>
  <c r="CLT7" i="10"/>
  <c r="CLU7" i="10"/>
  <c r="CLV7" i="10"/>
  <c r="CLW7" i="10"/>
  <c r="CLX7" i="10"/>
  <c r="CLY7" i="10"/>
  <c r="CLZ7" i="10"/>
  <c r="CMA7" i="10"/>
  <c r="CMB7" i="10"/>
  <c r="CMC7" i="10"/>
  <c r="CMD7" i="10"/>
  <c r="CME7" i="10"/>
  <c r="CMF7" i="10"/>
  <c r="CMG7" i="10"/>
  <c r="CMH7" i="10"/>
  <c r="CMI7" i="10"/>
  <c r="CMJ7" i="10"/>
  <c r="CMK7" i="10"/>
  <c r="CML7" i="10"/>
  <c r="CMM7" i="10"/>
  <c r="CMN7" i="10"/>
  <c r="CMO7" i="10"/>
  <c r="CMP7" i="10"/>
  <c r="CMQ7" i="10"/>
  <c r="CMR7" i="10"/>
  <c r="CMS7" i="10"/>
  <c r="CMT7" i="10"/>
  <c r="CMU7" i="10"/>
  <c r="CMV7" i="10"/>
  <c r="CMW7" i="10"/>
  <c r="CMX7" i="10"/>
  <c r="CMY7" i="10"/>
  <c r="CMZ7" i="10"/>
  <c r="CNA7" i="10"/>
  <c r="CNB7" i="10"/>
  <c r="CNC7" i="10"/>
  <c r="CND7" i="10"/>
  <c r="CNE7" i="10"/>
  <c r="CNF7" i="10"/>
  <c r="CNG7" i="10"/>
  <c r="CNH7" i="10"/>
  <c r="CNI7" i="10"/>
  <c r="CNJ7" i="10"/>
  <c r="CNK7" i="10"/>
  <c r="CNL7" i="10"/>
  <c r="CNM7" i="10"/>
  <c r="CNN7" i="10"/>
  <c r="CNO7" i="10"/>
  <c r="CNP7" i="10"/>
  <c r="CNQ7" i="10"/>
  <c r="CNR7" i="10"/>
  <c r="CNS7" i="10"/>
  <c r="CNT7" i="10"/>
  <c r="CNU7" i="10"/>
  <c r="CNV7" i="10"/>
  <c r="CNW7" i="10"/>
  <c r="CNX7" i="10"/>
  <c r="CNY7" i="10"/>
  <c r="CNZ7" i="10"/>
  <c r="COA7" i="10"/>
  <c r="COB7" i="10"/>
  <c r="COC7" i="10"/>
  <c r="COD7" i="10"/>
  <c r="COE7" i="10"/>
  <c r="COF7" i="10"/>
  <c r="COG7" i="10"/>
  <c r="COH7" i="10"/>
  <c r="COI7" i="10"/>
  <c r="COJ7" i="10"/>
  <c r="COK7" i="10"/>
  <c r="COL7" i="10"/>
  <c r="COM7" i="10"/>
  <c r="CON7" i="10"/>
  <c r="COO7" i="10"/>
  <c r="COP7" i="10"/>
  <c r="COQ7" i="10"/>
  <c r="COR7" i="10"/>
  <c r="COS7" i="10"/>
  <c r="COT7" i="10"/>
  <c r="COU7" i="10"/>
  <c r="COV7" i="10"/>
  <c r="COW7" i="10"/>
  <c r="COX7" i="10"/>
  <c r="COY7" i="10"/>
  <c r="COZ7" i="10"/>
  <c r="CPA7" i="10"/>
  <c r="CPB7" i="10"/>
  <c r="CPC7" i="10"/>
  <c r="CPD7" i="10"/>
  <c r="CPE7" i="10"/>
  <c r="CPF7" i="10"/>
  <c r="CPG7" i="10"/>
  <c r="CPH7" i="10"/>
  <c r="CPI7" i="10"/>
  <c r="CPJ7" i="10"/>
  <c r="CPK7" i="10"/>
  <c r="CPL7" i="10"/>
  <c r="CPM7" i="10"/>
  <c r="CPN7" i="10"/>
  <c r="CPO7" i="10"/>
  <c r="CPP7" i="10"/>
  <c r="CPQ7" i="10"/>
  <c r="CPR7" i="10"/>
  <c r="CPS7" i="10"/>
  <c r="CPT7" i="10"/>
  <c r="CPU7" i="10"/>
  <c r="CPV7" i="10"/>
  <c r="CPW7" i="10"/>
  <c r="CPX7" i="10"/>
  <c r="CPY7" i="10"/>
  <c r="CPZ7" i="10"/>
  <c r="CQA7" i="10"/>
  <c r="CQB7" i="10"/>
  <c r="CQC7" i="10"/>
  <c r="CQD7" i="10"/>
  <c r="CQE7" i="10"/>
  <c r="CQF7" i="10"/>
  <c r="CQG7" i="10"/>
  <c r="CQH7" i="10"/>
  <c r="CQI7" i="10"/>
  <c r="CQJ7" i="10"/>
  <c r="CQK7" i="10"/>
  <c r="CQL7" i="10"/>
  <c r="CQM7" i="10"/>
  <c r="CQN7" i="10"/>
  <c r="CQO7" i="10"/>
  <c r="CQP7" i="10"/>
  <c r="CQQ7" i="10"/>
  <c r="CQR7" i="10"/>
  <c r="CQS7" i="10"/>
  <c r="CQT7" i="10"/>
  <c r="CQU7" i="10"/>
  <c r="CQV7" i="10"/>
  <c r="CQW7" i="10"/>
  <c r="CQX7" i="10"/>
  <c r="CQY7" i="10"/>
  <c r="CQZ7" i="10"/>
  <c r="CRA7" i="10"/>
  <c r="CRB7" i="10"/>
  <c r="CRC7" i="10"/>
  <c r="CRD7" i="10"/>
  <c r="CRE7" i="10"/>
  <c r="CRF7" i="10"/>
  <c r="CRG7" i="10"/>
  <c r="CRH7" i="10"/>
  <c r="CRI7" i="10"/>
  <c r="CRJ7" i="10"/>
  <c r="CRK7" i="10"/>
  <c r="CRL7" i="10"/>
  <c r="CRM7" i="10"/>
  <c r="CRN7" i="10"/>
  <c r="CRO7" i="10"/>
  <c r="CRP7" i="10"/>
  <c r="CRQ7" i="10"/>
  <c r="CRR7" i="10"/>
  <c r="CRS7" i="10"/>
  <c r="CRT7" i="10"/>
  <c r="CRU7" i="10"/>
  <c r="CRV7" i="10"/>
  <c r="CRW7" i="10"/>
  <c r="CRX7" i="10"/>
  <c r="CRY7" i="10"/>
  <c r="CRZ7" i="10"/>
  <c r="CSA7" i="10"/>
  <c r="CSB7" i="10"/>
  <c r="CSC7" i="10"/>
  <c r="CSD7" i="10"/>
  <c r="CSE7" i="10"/>
  <c r="CSF7" i="10"/>
  <c r="CSG7" i="10"/>
  <c r="CSH7" i="10"/>
  <c r="CSI7" i="10"/>
  <c r="CSJ7" i="10"/>
  <c r="CSK7" i="10"/>
  <c r="CSL7" i="10"/>
  <c r="CSM7" i="10"/>
  <c r="CSN7" i="10"/>
  <c r="CSO7" i="10"/>
  <c r="CSP7" i="10"/>
  <c r="CSQ7" i="10"/>
  <c r="CSR7" i="10"/>
  <c r="CSS7" i="10"/>
  <c r="CST7" i="10"/>
  <c r="CSU7" i="10"/>
  <c r="CSV7" i="10"/>
  <c r="CSW7" i="10"/>
  <c r="CSX7" i="10"/>
  <c r="CSY7" i="10"/>
  <c r="CSZ7" i="10"/>
  <c r="CTA7" i="10"/>
  <c r="CTB7" i="10"/>
  <c r="CTC7" i="10"/>
  <c r="CTD7" i="10"/>
  <c r="CTE7" i="10"/>
  <c r="CTF7" i="10"/>
  <c r="CTG7" i="10"/>
  <c r="CTH7" i="10"/>
  <c r="CTI7" i="10"/>
  <c r="CTJ7" i="10"/>
  <c r="CTK7" i="10"/>
  <c r="CTL7" i="10"/>
  <c r="CTM7" i="10"/>
  <c r="CTN7" i="10"/>
  <c r="CTO7" i="10"/>
  <c r="CTP7" i="10"/>
  <c r="CTQ7" i="10"/>
  <c r="CTR7" i="10"/>
  <c r="CTS7" i="10"/>
  <c r="CTT7" i="10"/>
  <c r="CTU7" i="10"/>
  <c r="CTV7" i="10"/>
  <c r="CTW7" i="10"/>
  <c r="CTX7" i="10"/>
  <c r="CTY7" i="10"/>
  <c r="CTZ7" i="10"/>
  <c r="CUA7" i="10"/>
  <c r="CUB7" i="10"/>
  <c r="CUC7" i="10"/>
  <c r="CUD7" i="10"/>
  <c r="CUE7" i="10"/>
  <c r="CUF7" i="10"/>
  <c r="CUG7" i="10"/>
  <c r="CUH7" i="10"/>
  <c r="CUI7" i="10"/>
  <c r="CUJ7" i="10"/>
  <c r="CUK7" i="10"/>
  <c r="CUL7" i="10"/>
  <c r="CUM7" i="10"/>
  <c r="CUN7" i="10"/>
  <c r="CUO7" i="10"/>
  <c r="CUP7" i="10"/>
  <c r="CUQ7" i="10"/>
  <c r="CUR7" i="10"/>
  <c r="CUS7" i="10"/>
  <c r="CUT7" i="10"/>
  <c r="CUU7" i="10"/>
  <c r="CUV7" i="10"/>
  <c r="CUW7" i="10"/>
  <c r="CUX7" i="10"/>
  <c r="CUY7" i="10"/>
  <c r="CUZ7" i="10"/>
  <c r="CVA7" i="10"/>
  <c r="CVB7" i="10"/>
  <c r="CVC7" i="10"/>
  <c r="CVD7" i="10"/>
  <c r="CVE7" i="10"/>
  <c r="CVF7" i="10"/>
  <c r="CVG7" i="10"/>
  <c r="CVH7" i="10"/>
  <c r="CVI7" i="10"/>
  <c r="CVJ7" i="10"/>
  <c r="CVK7" i="10"/>
  <c r="CVL7" i="10"/>
  <c r="CVM7" i="10"/>
  <c r="CVN7" i="10"/>
  <c r="CVO7" i="10"/>
  <c r="CVP7" i="10"/>
  <c r="CVQ7" i="10"/>
  <c r="CVR7" i="10"/>
  <c r="CVS7" i="10"/>
  <c r="CVT7" i="10"/>
  <c r="CVU7" i="10"/>
  <c r="CVV7" i="10"/>
  <c r="CVW7" i="10"/>
  <c r="CVX7" i="10"/>
  <c r="CVY7" i="10"/>
  <c r="CVZ7" i="10"/>
  <c r="CWA7" i="10"/>
  <c r="CWB7" i="10"/>
  <c r="CWC7" i="10"/>
  <c r="CWD7" i="10"/>
  <c r="CWE7" i="10"/>
  <c r="CWF7" i="10"/>
  <c r="CWG7" i="10"/>
  <c r="CWH7" i="10"/>
  <c r="CWI7" i="10"/>
  <c r="CWJ7" i="10"/>
  <c r="CWK7" i="10"/>
  <c r="CWL7" i="10"/>
  <c r="CWM7" i="10"/>
  <c r="CWN7" i="10"/>
  <c r="CWO7" i="10"/>
  <c r="CWP7" i="10"/>
  <c r="CWQ7" i="10"/>
  <c r="CWR7" i="10"/>
  <c r="CWS7" i="10"/>
  <c r="CWT7" i="10"/>
  <c r="CWU7" i="10"/>
  <c r="CWV7" i="10"/>
  <c r="CWW7" i="10"/>
  <c r="CWX7" i="10"/>
  <c r="CWY7" i="10"/>
  <c r="CWZ7" i="10"/>
  <c r="CXA7" i="10"/>
  <c r="CXB7" i="10"/>
  <c r="CXC7" i="10"/>
  <c r="CXD7" i="10"/>
  <c r="CXE7" i="10"/>
  <c r="CXF7" i="10"/>
  <c r="CXG7" i="10"/>
  <c r="CXH7" i="10"/>
  <c r="CXI7" i="10"/>
  <c r="CXJ7" i="10"/>
  <c r="CXK7" i="10"/>
  <c r="CXL7" i="10"/>
  <c r="CXM7" i="10"/>
  <c r="CXN7" i="10"/>
  <c r="CXO7" i="10"/>
  <c r="CXP7" i="10"/>
  <c r="CXQ7" i="10"/>
  <c r="CXR7" i="10"/>
  <c r="CXS7" i="10"/>
  <c r="CXT7" i="10"/>
  <c r="CXU7" i="10"/>
  <c r="CXV7" i="10"/>
  <c r="CXW7" i="10"/>
  <c r="CXX7" i="10"/>
  <c r="CXY7" i="10"/>
  <c r="CXZ7" i="10"/>
  <c r="CYA7" i="10"/>
  <c r="CYB7" i="10"/>
  <c r="CYC7" i="10"/>
  <c r="CYD7" i="10"/>
  <c r="CYE7" i="10"/>
  <c r="CYF7" i="10"/>
  <c r="CYG7" i="10"/>
  <c r="CYH7" i="10"/>
  <c r="CYI7" i="10"/>
  <c r="CYJ7" i="10"/>
  <c r="CYK7" i="10"/>
  <c r="CYL7" i="10"/>
  <c r="CYM7" i="10"/>
  <c r="CYN7" i="10"/>
  <c r="CYO7" i="10"/>
  <c r="CYP7" i="10"/>
  <c r="CYQ7" i="10"/>
  <c r="CYR7" i="10"/>
  <c r="CYS7" i="10"/>
  <c r="CYT7" i="10"/>
  <c r="CYU7" i="10"/>
  <c r="CYV7" i="10"/>
  <c r="CYW7" i="10"/>
  <c r="CYX7" i="10"/>
  <c r="CYY7" i="10"/>
  <c r="CYZ7" i="10"/>
  <c r="CZA7" i="10"/>
  <c r="CZB7" i="10"/>
  <c r="CZC7" i="10"/>
  <c r="CZD7" i="10"/>
  <c r="CZE7" i="10"/>
  <c r="CZF7" i="10"/>
  <c r="CZG7" i="10"/>
  <c r="CZH7" i="10"/>
  <c r="CZI7" i="10"/>
  <c r="CZJ7" i="10"/>
  <c r="CZK7" i="10"/>
  <c r="CZL7" i="10"/>
  <c r="CZM7" i="10"/>
  <c r="CZN7" i="10"/>
  <c r="CZO7" i="10"/>
  <c r="CZP7" i="10"/>
  <c r="CZQ7" i="10"/>
  <c r="CZR7" i="10"/>
  <c r="CZS7" i="10"/>
  <c r="CZT7" i="10"/>
  <c r="CZU7" i="10"/>
  <c r="CZV7" i="10"/>
  <c r="CZW7" i="10"/>
  <c r="CZX7" i="10"/>
  <c r="CZY7" i="10"/>
  <c r="CZZ7" i="10"/>
  <c r="DAA7" i="10"/>
  <c r="DAB7" i="10"/>
  <c r="DAC7" i="10"/>
  <c r="DAD7" i="10"/>
  <c r="DAE7" i="10"/>
  <c r="DAF7" i="10"/>
  <c r="DAG7" i="10"/>
  <c r="DAH7" i="10"/>
  <c r="DAI7" i="10"/>
  <c r="DAJ7" i="10"/>
  <c r="DAK7" i="10"/>
  <c r="DAL7" i="10"/>
  <c r="DAM7" i="10"/>
  <c r="DAN7" i="10"/>
  <c r="DAO7" i="10"/>
  <c r="DAP7" i="10"/>
  <c r="DAQ7" i="10"/>
  <c r="DAR7" i="10"/>
  <c r="DAS7" i="10"/>
  <c r="DAT7" i="10"/>
  <c r="DAU7" i="10"/>
  <c r="DAV7" i="10"/>
  <c r="DAW7" i="10"/>
  <c r="DAX7" i="10"/>
  <c r="DAY7" i="10"/>
  <c r="DAZ7" i="10"/>
  <c r="DBA7" i="10"/>
  <c r="DBB7" i="10"/>
  <c r="DBC7" i="10"/>
  <c r="DBD7" i="10"/>
  <c r="DBE7" i="10"/>
  <c r="DBF7" i="10"/>
  <c r="DBG7" i="10"/>
  <c r="DBH7" i="10"/>
  <c r="DBI7" i="10"/>
  <c r="DBJ7" i="10"/>
  <c r="DBK7" i="10"/>
  <c r="DBL7" i="10"/>
  <c r="DBM7" i="10"/>
  <c r="DBN7" i="10"/>
  <c r="DBO7" i="10"/>
  <c r="DBP7" i="10"/>
  <c r="DBQ7" i="10"/>
  <c r="DBR7" i="10"/>
  <c r="DBS7" i="10"/>
  <c r="DBT7" i="10"/>
  <c r="DBU7" i="10"/>
  <c r="DBV7" i="10"/>
  <c r="DBW7" i="10"/>
  <c r="DBX7" i="10"/>
  <c r="DBY7" i="10"/>
  <c r="DBZ7" i="10"/>
  <c r="DCA7" i="10"/>
  <c r="DCB7" i="10"/>
  <c r="DCC7" i="10"/>
  <c r="DCD7" i="10"/>
  <c r="DCE7" i="10"/>
  <c r="DCF7" i="10"/>
  <c r="DCG7" i="10"/>
  <c r="DCH7" i="10"/>
  <c r="DCI7" i="10"/>
  <c r="DCJ7" i="10"/>
  <c r="DCK7" i="10"/>
  <c r="DCL7" i="10"/>
  <c r="DCM7" i="10"/>
  <c r="DCN7" i="10"/>
  <c r="DCO7" i="10"/>
  <c r="DCP7" i="10"/>
  <c r="DCQ7" i="10"/>
  <c r="DCR7" i="10"/>
  <c r="DCS7" i="10"/>
  <c r="DCT7" i="10"/>
  <c r="DCU7" i="10"/>
  <c r="DCV7" i="10"/>
  <c r="DCW7" i="10"/>
  <c r="DCX7" i="10"/>
  <c r="DCY7" i="10"/>
  <c r="DCZ7" i="10"/>
  <c r="DDA7" i="10"/>
  <c r="DDB7" i="10"/>
  <c r="DDC7" i="10"/>
  <c r="DDD7" i="10"/>
  <c r="DDE7" i="10"/>
  <c r="DDF7" i="10"/>
  <c r="DDG7" i="10"/>
  <c r="DDH7" i="10"/>
  <c r="DDI7" i="10"/>
  <c r="DDJ7" i="10"/>
  <c r="DDK7" i="10"/>
  <c r="DDL7" i="10"/>
  <c r="DDM7" i="10"/>
  <c r="DDN7" i="10"/>
  <c r="DDO7" i="10"/>
  <c r="DDP7" i="10"/>
  <c r="DDQ7" i="10"/>
  <c r="DDR7" i="10"/>
  <c r="DDS7" i="10"/>
  <c r="DDT7" i="10"/>
  <c r="DDU7" i="10"/>
  <c r="DDV7" i="10"/>
  <c r="DDW7" i="10"/>
  <c r="DDX7" i="10"/>
  <c r="DDY7" i="10"/>
  <c r="DDZ7" i="10"/>
  <c r="DEA7" i="10"/>
  <c r="DEB7" i="10"/>
  <c r="DEC7" i="10"/>
  <c r="DED7" i="10"/>
  <c r="DEE7" i="10"/>
  <c r="DEF7" i="10"/>
  <c r="DEG7" i="10"/>
  <c r="DEH7" i="10"/>
  <c r="DEI7" i="10"/>
  <c r="DEJ7" i="10"/>
  <c r="DEK7" i="10"/>
  <c r="DEL7" i="10"/>
  <c r="DEM7" i="10"/>
  <c r="DEN7" i="10"/>
  <c r="DEO7" i="10"/>
  <c r="DEP7" i="10"/>
  <c r="DEQ7" i="10"/>
  <c r="DER7" i="10"/>
  <c r="DES7" i="10"/>
  <c r="DET7" i="10"/>
  <c r="DEU7" i="10"/>
  <c r="DEV7" i="10"/>
  <c r="DEW7" i="10"/>
  <c r="DEX7" i="10"/>
  <c r="DEY7" i="10"/>
  <c r="DEZ7" i="10"/>
  <c r="DFA7" i="10"/>
  <c r="DFB7" i="10"/>
  <c r="DFC7" i="10"/>
  <c r="DFD7" i="10"/>
  <c r="DFE7" i="10"/>
  <c r="DFF7" i="10"/>
  <c r="DFG7" i="10"/>
  <c r="DFH7" i="10"/>
  <c r="DFI7" i="10"/>
  <c r="DFJ7" i="10"/>
  <c r="DFK7" i="10"/>
  <c r="DFL7" i="10"/>
  <c r="DFM7" i="10"/>
  <c r="DFN7" i="10"/>
  <c r="DFO7" i="10"/>
  <c r="DFP7" i="10"/>
  <c r="DFQ7" i="10"/>
  <c r="DFR7" i="10"/>
  <c r="DFS7" i="10"/>
  <c r="DFT7" i="10"/>
  <c r="DFU7" i="10"/>
  <c r="DFV7" i="10"/>
  <c r="DFW7" i="10"/>
  <c r="DFX7" i="10"/>
  <c r="DFY7" i="10"/>
  <c r="DFZ7" i="10"/>
  <c r="DGA7" i="10"/>
  <c r="DGB7" i="10"/>
  <c r="DGC7" i="10"/>
  <c r="DGD7" i="10"/>
  <c r="DGE7" i="10"/>
  <c r="DGF7" i="10"/>
  <c r="DGG7" i="10"/>
  <c r="DGH7" i="10"/>
  <c r="DGI7" i="10"/>
  <c r="DGJ7" i="10"/>
  <c r="DGK7" i="10"/>
  <c r="DGL7" i="10"/>
  <c r="DGM7" i="10"/>
  <c r="DGN7" i="10"/>
  <c r="DGO7" i="10"/>
  <c r="DGP7" i="10"/>
  <c r="DGQ7" i="10"/>
  <c r="DGR7" i="10"/>
  <c r="DGS7" i="10"/>
  <c r="DGT7" i="10"/>
  <c r="DGU7" i="10"/>
  <c r="DGV7" i="10"/>
  <c r="DGW7" i="10"/>
  <c r="DGX7" i="10"/>
  <c r="DGY7" i="10"/>
  <c r="DGZ7" i="10"/>
  <c r="DHA7" i="10"/>
  <c r="DHB7" i="10"/>
  <c r="DHC7" i="10"/>
  <c r="DHD7" i="10"/>
  <c r="DHE7" i="10"/>
  <c r="DHF7" i="10"/>
  <c r="DHG7" i="10"/>
  <c r="DHH7" i="10"/>
  <c r="DHI7" i="10"/>
  <c r="DHJ7" i="10"/>
  <c r="DHK7" i="10"/>
  <c r="DHL7" i="10"/>
  <c r="DHM7" i="10"/>
  <c r="DHN7" i="10"/>
  <c r="DHO7" i="10"/>
  <c r="DHP7" i="10"/>
  <c r="DHQ7" i="10"/>
  <c r="DHR7" i="10"/>
  <c r="DHS7" i="10"/>
  <c r="DHT7" i="10"/>
  <c r="DHU7" i="10"/>
  <c r="DHV7" i="10"/>
  <c r="DHW7" i="10"/>
  <c r="DHX7" i="10"/>
  <c r="DHY7" i="10"/>
  <c r="DHZ7" i="10"/>
  <c r="DIA7" i="10"/>
  <c r="DIB7" i="10"/>
  <c r="DIC7" i="10"/>
  <c r="DID7" i="10"/>
  <c r="DIE7" i="10"/>
  <c r="DIF7" i="10"/>
  <c r="DIG7" i="10"/>
  <c r="DIH7" i="10"/>
  <c r="DII7" i="10"/>
  <c r="DIJ7" i="10"/>
  <c r="DIK7" i="10"/>
  <c r="DIL7" i="10"/>
  <c r="DIM7" i="10"/>
  <c r="DIN7" i="10"/>
  <c r="DIO7" i="10"/>
  <c r="DIP7" i="10"/>
  <c r="DIQ7" i="10"/>
  <c r="DIR7" i="10"/>
  <c r="DIS7" i="10"/>
  <c r="DIT7" i="10"/>
  <c r="DIU7" i="10"/>
  <c r="DIV7" i="10"/>
  <c r="DIW7" i="10"/>
  <c r="DIX7" i="10"/>
  <c r="DIY7" i="10"/>
  <c r="DIZ7" i="10"/>
  <c r="DJA7" i="10"/>
  <c r="DJB7" i="10"/>
  <c r="DJC7" i="10"/>
  <c r="DJD7" i="10"/>
  <c r="DJE7" i="10"/>
  <c r="DJF7" i="10"/>
  <c r="DJG7" i="10"/>
  <c r="DJH7" i="10"/>
  <c r="DJI7" i="10"/>
  <c r="DJJ7" i="10"/>
  <c r="DJK7" i="10"/>
  <c r="DJL7" i="10"/>
  <c r="DJM7" i="10"/>
  <c r="DJN7" i="10"/>
  <c r="DJO7" i="10"/>
  <c r="DJP7" i="10"/>
  <c r="DJQ7" i="10"/>
  <c r="DJR7" i="10"/>
  <c r="DJS7" i="10"/>
  <c r="DJT7" i="10"/>
  <c r="DJU7" i="10"/>
  <c r="DJV7" i="10"/>
  <c r="DJW7" i="10"/>
  <c r="DJX7" i="10"/>
  <c r="DJY7" i="10"/>
  <c r="DJZ7" i="10"/>
  <c r="DKA7" i="10"/>
  <c r="DKB7" i="10"/>
  <c r="DKC7" i="10"/>
  <c r="DKD7" i="10"/>
  <c r="DKE7" i="10"/>
  <c r="DKF7" i="10"/>
  <c r="DKG7" i="10"/>
  <c r="DKH7" i="10"/>
  <c r="DKI7" i="10"/>
  <c r="DKJ7" i="10"/>
  <c r="DKK7" i="10"/>
  <c r="DKL7" i="10"/>
  <c r="DKM7" i="10"/>
  <c r="DKN7" i="10"/>
  <c r="DKO7" i="10"/>
  <c r="DKP7" i="10"/>
  <c r="DKQ7" i="10"/>
  <c r="DKR7" i="10"/>
  <c r="DKS7" i="10"/>
  <c r="DKT7" i="10"/>
  <c r="DKU7" i="10"/>
  <c r="DKV7" i="10"/>
  <c r="DKW7" i="10"/>
  <c r="DKX7" i="10"/>
  <c r="DKY7" i="10"/>
  <c r="DKZ7" i="10"/>
  <c r="DLA7" i="10"/>
  <c r="DLB7" i="10"/>
  <c r="DLC7" i="10"/>
  <c r="DLD7" i="10"/>
  <c r="DLE7" i="10"/>
  <c r="DLF7" i="10"/>
  <c r="DLG7" i="10"/>
  <c r="DLH7" i="10"/>
  <c r="DLI7" i="10"/>
  <c r="DLJ7" i="10"/>
  <c r="DLK7" i="10"/>
  <c r="DLL7" i="10"/>
  <c r="DLM7" i="10"/>
  <c r="DLN7" i="10"/>
  <c r="DLO7" i="10"/>
  <c r="DLP7" i="10"/>
  <c r="DLQ7" i="10"/>
  <c r="DLR7" i="10"/>
  <c r="DLS7" i="10"/>
  <c r="DLT7" i="10"/>
  <c r="DLU7" i="10"/>
  <c r="DLV7" i="10"/>
  <c r="DLW7" i="10"/>
  <c r="DLX7" i="10"/>
  <c r="DLY7" i="10"/>
  <c r="DLZ7" i="10"/>
  <c r="DMA7" i="10"/>
  <c r="DMB7" i="10"/>
  <c r="DMC7" i="10"/>
  <c r="DMD7" i="10"/>
  <c r="DME7" i="10"/>
  <c r="DMF7" i="10"/>
  <c r="DMG7" i="10"/>
  <c r="DMH7" i="10"/>
  <c r="DMI7" i="10"/>
  <c r="DMJ7" i="10"/>
  <c r="DMK7" i="10"/>
  <c r="DML7" i="10"/>
  <c r="DMM7" i="10"/>
  <c r="DMN7" i="10"/>
  <c r="DMO7" i="10"/>
  <c r="DMP7" i="10"/>
  <c r="DMQ7" i="10"/>
  <c r="DMR7" i="10"/>
  <c r="DMS7" i="10"/>
  <c r="DMT7" i="10"/>
  <c r="DMU7" i="10"/>
  <c r="DMV7" i="10"/>
  <c r="DMW7" i="10"/>
  <c r="DMX7" i="10"/>
  <c r="DMY7" i="10"/>
  <c r="DMZ7" i="10"/>
  <c r="DNA7" i="10"/>
  <c r="DNB7" i="10"/>
  <c r="DNC7" i="10"/>
  <c r="DND7" i="10"/>
  <c r="DNE7" i="10"/>
  <c r="DNF7" i="10"/>
  <c r="DNG7" i="10"/>
  <c r="DNH7" i="10"/>
  <c r="DNI7" i="10"/>
  <c r="DNJ7" i="10"/>
  <c r="DNK7" i="10"/>
  <c r="DNL7" i="10"/>
  <c r="DNM7" i="10"/>
  <c r="DNN7" i="10"/>
  <c r="DNO7" i="10"/>
  <c r="DNP7" i="10"/>
  <c r="DNQ7" i="10"/>
  <c r="DNR7" i="10"/>
  <c r="DNS7" i="10"/>
  <c r="DNT7" i="10"/>
  <c r="DNU7" i="10"/>
  <c r="DNV7" i="10"/>
  <c r="DNW7" i="10"/>
  <c r="DNX7" i="10"/>
  <c r="DNY7" i="10"/>
  <c r="DNZ7" i="10"/>
  <c r="DOA7" i="10"/>
  <c r="DOB7" i="10"/>
  <c r="DOC7" i="10"/>
  <c r="DOD7" i="10"/>
  <c r="DOE7" i="10"/>
  <c r="DOF7" i="10"/>
  <c r="DOG7" i="10"/>
  <c r="DOH7" i="10"/>
  <c r="DOI7" i="10"/>
  <c r="DOJ7" i="10"/>
  <c r="DOK7" i="10"/>
  <c r="DOL7" i="10"/>
  <c r="DOM7" i="10"/>
  <c r="DON7" i="10"/>
  <c r="DOO7" i="10"/>
  <c r="DOP7" i="10"/>
  <c r="DOQ7" i="10"/>
  <c r="DOR7" i="10"/>
  <c r="DOS7" i="10"/>
  <c r="DOT7" i="10"/>
  <c r="DOU7" i="10"/>
  <c r="DOV7" i="10"/>
  <c r="DOW7" i="10"/>
  <c r="DOX7" i="10"/>
  <c r="DOY7" i="10"/>
  <c r="DOZ7" i="10"/>
  <c r="DPA7" i="10"/>
  <c r="DPB7" i="10"/>
  <c r="DPC7" i="10"/>
  <c r="DPD7" i="10"/>
  <c r="DPE7" i="10"/>
  <c r="DPF7" i="10"/>
  <c r="DPG7" i="10"/>
  <c r="DPH7" i="10"/>
  <c r="DPI7" i="10"/>
  <c r="DPJ7" i="10"/>
  <c r="DPK7" i="10"/>
  <c r="DPL7" i="10"/>
  <c r="DPM7" i="10"/>
  <c r="DPN7" i="10"/>
  <c r="DPO7" i="10"/>
  <c r="DPP7" i="10"/>
  <c r="DPQ7" i="10"/>
  <c r="DPR7" i="10"/>
  <c r="DPS7" i="10"/>
  <c r="DPT7" i="10"/>
  <c r="DPU7" i="10"/>
  <c r="DPV7" i="10"/>
  <c r="DPW7" i="10"/>
  <c r="DPX7" i="10"/>
  <c r="DPY7" i="10"/>
  <c r="DPZ7" i="10"/>
  <c r="DQA7" i="10"/>
  <c r="DQB7" i="10"/>
  <c r="DQC7" i="10"/>
  <c r="DQD7" i="10"/>
  <c r="DQE7" i="10"/>
  <c r="DQF7" i="10"/>
  <c r="DQG7" i="10"/>
  <c r="DQH7" i="10"/>
  <c r="DQI7" i="10"/>
  <c r="DQJ7" i="10"/>
  <c r="DQK7" i="10"/>
  <c r="DQL7" i="10"/>
  <c r="DQM7" i="10"/>
  <c r="DQN7" i="10"/>
  <c r="DQO7" i="10"/>
  <c r="DQP7" i="10"/>
  <c r="DQQ7" i="10"/>
  <c r="DQR7" i="10"/>
  <c r="DQS7" i="10"/>
  <c r="DQT7" i="10"/>
  <c r="DQU7" i="10"/>
  <c r="DQV7" i="10"/>
  <c r="DQW7" i="10"/>
  <c r="DQX7" i="10"/>
  <c r="DQY7" i="10"/>
  <c r="DQZ7" i="10"/>
  <c r="DRA7" i="10"/>
  <c r="DRB7" i="10"/>
  <c r="DRC7" i="10"/>
  <c r="DRD7" i="10"/>
  <c r="DRE7" i="10"/>
  <c r="DRF7" i="10"/>
  <c r="DRG7" i="10"/>
  <c r="DRH7" i="10"/>
  <c r="DRI7" i="10"/>
  <c r="DRJ7" i="10"/>
  <c r="DRK7" i="10"/>
  <c r="DRL7" i="10"/>
  <c r="DRM7" i="10"/>
  <c r="DRN7" i="10"/>
  <c r="DRO7" i="10"/>
  <c r="DRP7" i="10"/>
  <c r="DRQ7" i="10"/>
  <c r="DRR7" i="10"/>
  <c r="DRS7" i="10"/>
  <c r="DRT7" i="10"/>
  <c r="DRU7" i="10"/>
  <c r="DRV7" i="10"/>
  <c r="DRW7" i="10"/>
  <c r="DRX7" i="10"/>
  <c r="DRY7" i="10"/>
  <c r="DRZ7" i="10"/>
  <c r="DSA7" i="10"/>
  <c r="DSB7" i="10"/>
  <c r="DSC7" i="10"/>
  <c r="DSD7" i="10"/>
  <c r="DSE7" i="10"/>
  <c r="DSF7" i="10"/>
  <c r="DSG7" i="10"/>
  <c r="DSH7" i="10"/>
  <c r="DSI7" i="10"/>
  <c r="DSJ7" i="10"/>
  <c r="DSK7" i="10"/>
  <c r="DSL7" i="10"/>
  <c r="DSM7" i="10"/>
  <c r="DSN7" i="10"/>
  <c r="DSO7" i="10"/>
  <c r="DSP7" i="10"/>
  <c r="DSQ7" i="10"/>
  <c r="DSR7" i="10"/>
  <c r="DSS7" i="10"/>
  <c r="DST7" i="10"/>
  <c r="DSU7" i="10"/>
  <c r="DSV7" i="10"/>
  <c r="DSW7" i="10"/>
  <c r="DSX7" i="10"/>
  <c r="DSY7" i="10"/>
  <c r="DSZ7" i="10"/>
  <c r="DTA7" i="10"/>
  <c r="DTB7" i="10"/>
  <c r="DTC7" i="10"/>
  <c r="DTD7" i="10"/>
  <c r="DTE7" i="10"/>
  <c r="DTF7" i="10"/>
  <c r="DTG7" i="10"/>
  <c r="DTH7" i="10"/>
  <c r="DTI7" i="10"/>
  <c r="DTJ7" i="10"/>
  <c r="DTK7" i="10"/>
  <c r="DTL7" i="10"/>
  <c r="DTM7" i="10"/>
  <c r="DTN7" i="10"/>
  <c r="DTO7" i="10"/>
  <c r="DTP7" i="10"/>
  <c r="DTQ7" i="10"/>
  <c r="DTR7" i="10"/>
  <c r="DTS7" i="10"/>
  <c r="DTT7" i="10"/>
  <c r="DTU7" i="10"/>
  <c r="DTV7" i="10"/>
  <c r="DTW7" i="10"/>
  <c r="DTX7" i="10"/>
  <c r="DTY7" i="10"/>
  <c r="DTZ7" i="10"/>
  <c r="DUA7" i="10"/>
  <c r="DUB7" i="10"/>
  <c r="DUC7" i="10"/>
  <c r="DUD7" i="10"/>
  <c r="DUE7" i="10"/>
  <c r="DUF7" i="10"/>
  <c r="DUG7" i="10"/>
  <c r="DUH7" i="10"/>
  <c r="DUI7" i="10"/>
  <c r="DUJ7" i="10"/>
  <c r="DUK7" i="10"/>
  <c r="DUL7" i="10"/>
  <c r="DUM7" i="10"/>
  <c r="DUN7" i="10"/>
  <c r="DUO7" i="10"/>
  <c r="DUP7" i="10"/>
  <c r="DUQ7" i="10"/>
  <c r="DUR7" i="10"/>
  <c r="DUS7" i="10"/>
  <c r="DUT7" i="10"/>
  <c r="DUU7" i="10"/>
  <c r="DUV7" i="10"/>
  <c r="DUW7" i="10"/>
  <c r="DUX7" i="10"/>
  <c r="DUY7" i="10"/>
  <c r="DUZ7" i="10"/>
  <c r="DVA7" i="10"/>
  <c r="DVB7" i="10"/>
  <c r="DVC7" i="10"/>
  <c r="DVD7" i="10"/>
  <c r="DVE7" i="10"/>
  <c r="DVF7" i="10"/>
  <c r="DVG7" i="10"/>
  <c r="DVH7" i="10"/>
  <c r="DVI7" i="10"/>
  <c r="DVJ7" i="10"/>
  <c r="DVK7" i="10"/>
  <c r="DVL7" i="10"/>
  <c r="DVM7" i="10"/>
  <c r="DVN7" i="10"/>
  <c r="DVO7" i="10"/>
  <c r="DVP7" i="10"/>
  <c r="DVQ7" i="10"/>
  <c r="DVR7" i="10"/>
  <c r="DVS7" i="10"/>
  <c r="DVT7" i="10"/>
  <c r="DVU7" i="10"/>
  <c r="DVV7" i="10"/>
  <c r="DVW7" i="10"/>
  <c r="DVX7" i="10"/>
  <c r="DVY7" i="10"/>
  <c r="DVZ7" i="10"/>
  <c r="DWA7" i="10"/>
  <c r="DWB7" i="10"/>
  <c r="DWC7" i="10"/>
  <c r="DWD7" i="10"/>
  <c r="DWE7" i="10"/>
  <c r="DWF7" i="10"/>
  <c r="DWG7" i="10"/>
  <c r="DWH7" i="10"/>
  <c r="DWI7" i="10"/>
  <c r="DWJ7" i="10"/>
  <c r="DWK7" i="10"/>
  <c r="DWL7" i="10"/>
  <c r="DWM7" i="10"/>
  <c r="DWN7" i="10"/>
  <c r="DWO7" i="10"/>
  <c r="DWP7" i="10"/>
  <c r="DWQ7" i="10"/>
  <c r="DWR7" i="10"/>
  <c r="DWS7" i="10"/>
  <c r="DWT7" i="10"/>
  <c r="DWU7" i="10"/>
  <c r="DWV7" i="10"/>
  <c r="DWW7" i="10"/>
  <c r="DWX7" i="10"/>
  <c r="DWY7" i="10"/>
  <c r="DWZ7" i="10"/>
  <c r="DXA7" i="10"/>
  <c r="DXB7" i="10"/>
  <c r="DXC7" i="10"/>
  <c r="DXD7" i="10"/>
  <c r="DXE7" i="10"/>
  <c r="DXF7" i="10"/>
  <c r="DXG7" i="10"/>
  <c r="DXH7" i="10"/>
  <c r="DXI7" i="10"/>
  <c r="DXJ7" i="10"/>
  <c r="DXK7" i="10"/>
  <c r="DXL7" i="10"/>
  <c r="DXM7" i="10"/>
  <c r="DXN7" i="10"/>
  <c r="DXO7" i="10"/>
  <c r="DXP7" i="10"/>
  <c r="DXQ7" i="10"/>
  <c r="DXR7" i="10"/>
  <c r="DXS7" i="10"/>
  <c r="DXT7" i="10"/>
  <c r="DXU7" i="10"/>
  <c r="DXV7" i="10"/>
  <c r="DXW7" i="10"/>
  <c r="DXX7" i="10"/>
  <c r="DXY7" i="10"/>
  <c r="DXZ7" i="10"/>
  <c r="DYA7" i="10"/>
  <c r="DYB7" i="10"/>
  <c r="DYC7" i="10"/>
  <c r="DYD7" i="10"/>
  <c r="DYE7" i="10"/>
  <c r="DYF7" i="10"/>
  <c r="DYG7" i="10"/>
  <c r="DYH7" i="10"/>
  <c r="DYI7" i="10"/>
  <c r="DYJ7" i="10"/>
  <c r="DYK7" i="10"/>
  <c r="DYL7" i="10"/>
  <c r="DYM7" i="10"/>
  <c r="DYN7" i="10"/>
  <c r="DYO7" i="10"/>
  <c r="DYP7" i="10"/>
  <c r="DYQ7" i="10"/>
  <c r="DYR7" i="10"/>
  <c r="DYS7" i="10"/>
  <c r="DYT7" i="10"/>
  <c r="DYU7" i="10"/>
  <c r="DYV7" i="10"/>
  <c r="DYW7" i="10"/>
  <c r="DYX7" i="10"/>
  <c r="DYY7" i="10"/>
  <c r="DYZ7" i="10"/>
  <c r="DZA7" i="10"/>
  <c r="DZB7" i="10"/>
  <c r="DZC7" i="10"/>
  <c r="DZD7" i="10"/>
  <c r="DZE7" i="10"/>
  <c r="DZF7" i="10"/>
  <c r="DZG7" i="10"/>
  <c r="DZH7" i="10"/>
  <c r="DZI7" i="10"/>
  <c r="DZJ7" i="10"/>
  <c r="DZK7" i="10"/>
  <c r="DZL7" i="10"/>
  <c r="DZM7" i="10"/>
  <c r="DZN7" i="10"/>
  <c r="DZO7" i="10"/>
  <c r="DZP7" i="10"/>
  <c r="DZQ7" i="10"/>
  <c r="DZR7" i="10"/>
  <c r="DZS7" i="10"/>
  <c r="DZT7" i="10"/>
  <c r="DZU7" i="10"/>
  <c r="DZV7" i="10"/>
  <c r="DZW7" i="10"/>
  <c r="DZX7" i="10"/>
  <c r="DZY7" i="10"/>
  <c r="DZZ7" i="10"/>
  <c r="EAA7" i="10"/>
  <c r="EAB7" i="10"/>
  <c r="EAC7" i="10"/>
  <c r="EAD7" i="10"/>
  <c r="EAE7" i="10"/>
  <c r="EAF7" i="10"/>
  <c r="EAG7" i="10"/>
  <c r="EAH7" i="10"/>
  <c r="EAI7" i="10"/>
  <c r="EAJ7" i="10"/>
  <c r="EAK7" i="10"/>
  <c r="EAL7" i="10"/>
  <c r="EAM7" i="10"/>
  <c r="EAN7" i="10"/>
  <c r="EAO7" i="10"/>
  <c r="EAP7" i="10"/>
  <c r="EAQ7" i="10"/>
  <c r="EAR7" i="10"/>
  <c r="EAS7" i="10"/>
  <c r="EAT7" i="10"/>
  <c r="EAU7" i="10"/>
  <c r="EAV7" i="10"/>
  <c r="EAW7" i="10"/>
  <c r="EAX7" i="10"/>
  <c r="EAY7" i="10"/>
  <c r="EAZ7" i="10"/>
  <c r="EBA7" i="10"/>
  <c r="EBB7" i="10"/>
  <c r="EBC7" i="10"/>
  <c r="EBD7" i="10"/>
  <c r="EBE7" i="10"/>
  <c r="EBF7" i="10"/>
  <c r="EBG7" i="10"/>
  <c r="EBH7" i="10"/>
  <c r="EBI7" i="10"/>
  <c r="EBJ7" i="10"/>
  <c r="EBK7" i="10"/>
  <c r="EBL7" i="10"/>
  <c r="EBM7" i="10"/>
  <c r="EBN7" i="10"/>
  <c r="EBO7" i="10"/>
  <c r="EBP7" i="10"/>
  <c r="EBQ7" i="10"/>
  <c r="EBR7" i="10"/>
  <c r="EBS7" i="10"/>
  <c r="EBT7" i="10"/>
  <c r="EBU7" i="10"/>
  <c r="EBV7" i="10"/>
  <c r="EBW7" i="10"/>
  <c r="EBX7" i="10"/>
  <c r="EBY7" i="10"/>
  <c r="EBZ7" i="10"/>
  <c r="ECA7" i="10"/>
  <c r="ECB7" i="10"/>
  <c r="ECC7" i="10"/>
  <c r="ECD7" i="10"/>
  <c r="ECE7" i="10"/>
  <c r="ECF7" i="10"/>
  <c r="ECG7" i="10"/>
  <c r="ECH7" i="10"/>
  <c r="ECI7" i="10"/>
  <c r="ECJ7" i="10"/>
  <c r="ECK7" i="10"/>
  <c r="ECL7" i="10"/>
  <c r="ECM7" i="10"/>
  <c r="ECN7" i="10"/>
  <c r="ECO7" i="10"/>
  <c r="ECP7" i="10"/>
  <c r="ECQ7" i="10"/>
  <c r="ECR7" i="10"/>
  <c r="ECS7" i="10"/>
  <c r="ECT7" i="10"/>
  <c r="ECU7" i="10"/>
  <c r="ECV7" i="10"/>
  <c r="ECW7" i="10"/>
  <c r="ECX7" i="10"/>
  <c r="ECY7" i="10"/>
  <c r="ECZ7" i="10"/>
  <c r="EDA7" i="10"/>
  <c r="EDB7" i="10"/>
  <c r="EDC7" i="10"/>
  <c r="EDD7" i="10"/>
  <c r="EDE7" i="10"/>
  <c r="EDF7" i="10"/>
  <c r="EDG7" i="10"/>
  <c r="EDH7" i="10"/>
  <c r="EDI7" i="10"/>
  <c r="EDJ7" i="10"/>
  <c r="EDK7" i="10"/>
  <c r="EDL7" i="10"/>
  <c r="EDM7" i="10"/>
  <c r="EDN7" i="10"/>
  <c r="EDO7" i="10"/>
  <c r="EDP7" i="10"/>
  <c r="EDQ7" i="10"/>
  <c r="EDR7" i="10"/>
  <c r="EDS7" i="10"/>
  <c r="EDT7" i="10"/>
  <c r="EDU7" i="10"/>
  <c r="EDV7" i="10"/>
  <c r="EDW7" i="10"/>
  <c r="EDX7" i="10"/>
  <c r="EDY7" i="10"/>
  <c r="EDZ7" i="10"/>
  <c r="EEA7" i="10"/>
  <c r="EEB7" i="10"/>
  <c r="EEC7" i="10"/>
  <c r="EED7" i="10"/>
  <c r="EEE7" i="10"/>
  <c r="EEF7" i="10"/>
  <c r="EEG7" i="10"/>
  <c r="EEH7" i="10"/>
  <c r="EEI7" i="10"/>
  <c r="EEJ7" i="10"/>
  <c r="EEK7" i="10"/>
  <c r="EEL7" i="10"/>
  <c r="EEM7" i="10"/>
  <c r="EEN7" i="10"/>
  <c r="EEO7" i="10"/>
  <c r="EEP7" i="10"/>
  <c r="EEQ7" i="10"/>
  <c r="EER7" i="10"/>
  <c r="EES7" i="10"/>
  <c r="EET7" i="10"/>
  <c r="EEU7" i="10"/>
  <c r="EEV7" i="10"/>
  <c r="EEW7" i="10"/>
  <c r="EEX7" i="10"/>
  <c r="EEY7" i="10"/>
  <c r="EEZ7" i="10"/>
  <c r="EFA7" i="10"/>
  <c r="EFB7" i="10"/>
  <c r="EFC7" i="10"/>
  <c r="EFD7" i="10"/>
  <c r="EFE7" i="10"/>
  <c r="EFF7" i="10"/>
  <c r="EFG7" i="10"/>
  <c r="EFH7" i="10"/>
  <c r="EFI7" i="10"/>
  <c r="EFJ7" i="10"/>
  <c r="EFK7" i="10"/>
  <c r="EFL7" i="10"/>
  <c r="EFM7" i="10"/>
  <c r="EFN7" i="10"/>
  <c r="EFO7" i="10"/>
  <c r="EFP7" i="10"/>
  <c r="EFQ7" i="10"/>
  <c r="EFR7" i="10"/>
  <c r="EFS7" i="10"/>
  <c r="EFT7" i="10"/>
  <c r="EFU7" i="10"/>
  <c r="EFV7" i="10"/>
  <c r="EFW7" i="10"/>
  <c r="EFX7" i="10"/>
  <c r="EFY7" i="10"/>
  <c r="EFZ7" i="10"/>
  <c r="EGA7" i="10"/>
  <c r="EGB7" i="10"/>
  <c r="EGC7" i="10"/>
  <c r="EGD7" i="10"/>
  <c r="EGE7" i="10"/>
  <c r="EGF7" i="10"/>
  <c r="EGG7" i="10"/>
  <c r="EGH7" i="10"/>
  <c r="EGI7" i="10"/>
  <c r="EGJ7" i="10"/>
  <c r="EGK7" i="10"/>
  <c r="EGL7" i="10"/>
  <c r="EGM7" i="10"/>
  <c r="EGN7" i="10"/>
  <c r="EGO7" i="10"/>
  <c r="EGP7" i="10"/>
  <c r="EGQ7" i="10"/>
  <c r="EGR7" i="10"/>
  <c r="EGS7" i="10"/>
  <c r="EGT7" i="10"/>
  <c r="EGU7" i="10"/>
  <c r="EGV7" i="10"/>
  <c r="EGW7" i="10"/>
  <c r="EGX7" i="10"/>
  <c r="EGY7" i="10"/>
  <c r="EGZ7" i="10"/>
  <c r="EHA7" i="10"/>
  <c r="EHB7" i="10"/>
  <c r="EHC7" i="10"/>
  <c r="EHD7" i="10"/>
  <c r="EHE7" i="10"/>
  <c r="EHF7" i="10"/>
  <c r="EHG7" i="10"/>
  <c r="EHH7" i="10"/>
  <c r="EHI7" i="10"/>
  <c r="EHJ7" i="10"/>
  <c r="EHK7" i="10"/>
  <c r="EHL7" i="10"/>
  <c r="EHM7" i="10"/>
  <c r="EHN7" i="10"/>
  <c r="EHO7" i="10"/>
  <c r="EHP7" i="10"/>
  <c r="EHQ7" i="10"/>
  <c r="EHR7" i="10"/>
  <c r="EHS7" i="10"/>
  <c r="EHT7" i="10"/>
  <c r="EHU7" i="10"/>
  <c r="EHV7" i="10"/>
  <c r="EHW7" i="10"/>
  <c r="EHX7" i="10"/>
  <c r="EHY7" i="10"/>
  <c r="EHZ7" i="10"/>
  <c r="EIA7" i="10"/>
  <c r="EIB7" i="10"/>
  <c r="EIC7" i="10"/>
  <c r="EID7" i="10"/>
  <c r="EIE7" i="10"/>
  <c r="EIF7" i="10"/>
  <c r="EIG7" i="10"/>
  <c r="EIH7" i="10"/>
  <c r="EII7" i="10"/>
  <c r="EIJ7" i="10"/>
  <c r="EIK7" i="10"/>
  <c r="EIL7" i="10"/>
  <c r="EIM7" i="10"/>
  <c r="EIN7" i="10"/>
  <c r="EIO7" i="10"/>
  <c r="EIP7" i="10"/>
  <c r="EIQ7" i="10"/>
  <c r="EIR7" i="10"/>
  <c r="EIS7" i="10"/>
  <c r="EIT7" i="10"/>
  <c r="EIU7" i="10"/>
  <c r="EIV7" i="10"/>
  <c r="EIW7" i="10"/>
  <c r="EIX7" i="10"/>
  <c r="EIY7" i="10"/>
  <c r="EIZ7" i="10"/>
  <c r="EJA7" i="10"/>
  <c r="EJB7" i="10"/>
  <c r="EJC7" i="10"/>
  <c r="EJD7" i="10"/>
  <c r="EJE7" i="10"/>
  <c r="EJF7" i="10"/>
  <c r="EJG7" i="10"/>
  <c r="EJH7" i="10"/>
  <c r="EJI7" i="10"/>
  <c r="EJJ7" i="10"/>
  <c r="EJK7" i="10"/>
  <c r="EJL7" i="10"/>
  <c r="EJM7" i="10"/>
  <c r="EJN7" i="10"/>
  <c r="EJO7" i="10"/>
  <c r="EJP7" i="10"/>
  <c r="EJQ7" i="10"/>
  <c r="EJR7" i="10"/>
  <c r="EJS7" i="10"/>
  <c r="EJT7" i="10"/>
  <c r="EJU7" i="10"/>
  <c r="EJV7" i="10"/>
  <c r="EJW7" i="10"/>
  <c r="EJX7" i="10"/>
  <c r="EJY7" i="10"/>
  <c r="EJZ7" i="10"/>
  <c r="EKA7" i="10"/>
  <c r="EKB7" i="10"/>
  <c r="EKC7" i="10"/>
  <c r="EKD7" i="10"/>
  <c r="EKE7" i="10"/>
  <c r="EKF7" i="10"/>
  <c r="EKG7" i="10"/>
  <c r="EKH7" i="10"/>
  <c r="EKI7" i="10"/>
  <c r="EKJ7" i="10"/>
  <c r="EKK7" i="10"/>
  <c r="EKL7" i="10"/>
  <c r="EKM7" i="10"/>
  <c r="EKN7" i="10"/>
  <c r="EKO7" i="10"/>
  <c r="EKP7" i="10"/>
  <c r="EKQ7" i="10"/>
  <c r="EKR7" i="10"/>
  <c r="EKS7" i="10"/>
  <c r="EKT7" i="10"/>
  <c r="EKU7" i="10"/>
  <c r="EKV7" i="10"/>
  <c r="EKW7" i="10"/>
  <c r="EKX7" i="10"/>
  <c r="EKY7" i="10"/>
  <c r="EKZ7" i="10"/>
  <c r="ELA7" i="10"/>
  <c r="ELB7" i="10"/>
  <c r="ELC7" i="10"/>
  <c r="ELD7" i="10"/>
  <c r="ELE7" i="10"/>
  <c r="ELF7" i="10"/>
  <c r="ELG7" i="10"/>
  <c r="ELH7" i="10"/>
  <c r="ELI7" i="10"/>
  <c r="ELJ7" i="10"/>
  <c r="ELK7" i="10"/>
  <c r="ELL7" i="10"/>
  <c r="ELM7" i="10"/>
  <c r="ELN7" i="10"/>
  <c r="ELO7" i="10"/>
  <c r="ELP7" i="10"/>
  <c r="ELQ7" i="10"/>
  <c r="ELR7" i="10"/>
  <c r="ELS7" i="10"/>
  <c r="ELT7" i="10"/>
  <c r="ELU7" i="10"/>
  <c r="ELV7" i="10"/>
  <c r="ELW7" i="10"/>
  <c r="ELX7" i="10"/>
  <c r="ELY7" i="10"/>
  <c r="ELZ7" i="10"/>
  <c r="EMA7" i="10"/>
  <c r="EMB7" i="10"/>
  <c r="EMC7" i="10"/>
  <c r="EMD7" i="10"/>
  <c r="EME7" i="10"/>
  <c r="EMF7" i="10"/>
  <c r="EMG7" i="10"/>
  <c r="EMH7" i="10"/>
  <c r="EMI7" i="10"/>
  <c r="EMJ7" i="10"/>
  <c r="EMK7" i="10"/>
  <c r="EML7" i="10"/>
  <c r="EMM7" i="10"/>
  <c r="EMN7" i="10"/>
  <c r="EMO7" i="10"/>
  <c r="EMP7" i="10"/>
  <c r="EMQ7" i="10"/>
  <c r="EMR7" i="10"/>
  <c r="EMS7" i="10"/>
  <c r="EMT7" i="10"/>
  <c r="EMU7" i="10"/>
  <c r="EMV7" i="10"/>
  <c r="EMW7" i="10"/>
  <c r="EMX7" i="10"/>
  <c r="EMY7" i="10"/>
  <c r="EMZ7" i="10"/>
  <c r="ENA7" i="10"/>
  <c r="ENB7" i="10"/>
  <c r="ENC7" i="10"/>
  <c r="END7" i="10"/>
  <c r="ENE7" i="10"/>
  <c r="ENF7" i="10"/>
  <c r="ENG7" i="10"/>
  <c r="ENH7" i="10"/>
  <c r="ENI7" i="10"/>
  <c r="ENJ7" i="10"/>
  <c r="ENK7" i="10"/>
  <c r="ENL7" i="10"/>
  <c r="ENM7" i="10"/>
  <c r="ENN7" i="10"/>
  <c r="ENO7" i="10"/>
  <c r="ENP7" i="10"/>
  <c r="ENQ7" i="10"/>
  <c r="ENR7" i="10"/>
  <c r="ENS7" i="10"/>
  <c r="ENT7" i="10"/>
  <c r="ENU7" i="10"/>
  <c r="ENV7" i="10"/>
  <c r="ENW7" i="10"/>
  <c r="ENX7" i="10"/>
  <c r="ENY7" i="10"/>
  <c r="ENZ7" i="10"/>
  <c r="EOA7" i="10"/>
  <c r="EOB7" i="10"/>
  <c r="EOC7" i="10"/>
  <c r="EOD7" i="10"/>
  <c r="EOE7" i="10"/>
  <c r="EOF7" i="10"/>
  <c r="EOG7" i="10"/>
  <c r="EOH7" i="10"/>
  <c r="EOI7" i="10"/>
  <c r="EOJ7" i="10"/>
  <c r="EOK7" i="10"/>
  <c r="EOL7" i="10"/>
  <c r="EOM7" i="10"/>
  <c r="EON7" i="10"/>
  <c r="EOO7" i="10"/>
  <c r="EOP7" i="10"/>
  <c r="EOQ7" i="10"/>
  <c r="EOR7" i="10"/>
  <c r="EOS7" i="10"/>
  <c r="EOT7" i="10"/>
  <c r="EOU7" i="10"/>
  <c r="EOV7" i="10"/>
  <c r="EOW7" i="10"/>
  <c r="EOX7" i="10"/>
  <c r="EOY7" i="10"/>
  <c r="EOZ7" i="10"/>
  <c r="EPA7" i="10"/>
  <c r="EPB7" i="10"/>
  <c r="EPC7" i="10"/>
  <c r="EPD7" i="10"/>
  <c r="EPE7" i="10"/>
  <c r="EPF7" i="10"/>
  <c r="EPG7" i="10"/>
  <c r="EPH7" i="10"/>
  <c r="EPI7" i="10"/>
  <c r="EPJ7" i="10"/>
  <c r="EPK7" i="10"/>
  <c r="EPL7" i="10"/>
  <c r="EPM7" i="10"/>
  <c r="EPN7" i="10"/>
  <c r="EPO7" i="10"/>
  <c r="EPP7" i="10"/>
  <c r="EPQ7" i="10"/>
  <c r="EPR7" i="10"/>
  <c r="EPS7" i="10"/>
  <c r="EPT7" i="10"/>
  <c r="EPU7" i="10"/>
  <c r="EPV7" i="10"/>
  <c r="EPW7" i="10"/>
  <c r="EPX7" i="10"/>
  <c r="EPY7" i="10"/>
  <c r="EPZ7" i="10"/>
  <c r="EQA7" i="10"/>
  <c r="EQB7" i="10"/>
  <c r="EQC7" i="10"/>
  <c r="EQD7" i="10"/>
  <c r="EQE7" i="10"/>
  <c r="EQF7" i="10"/>
  <c r="EQG7" i="10"/>
  <c r="EQH7" i="10"/>
  <c r="EQI7" i="10"/>
  <c r="EQJ7" i="10"/>
  <c r="EQK7" i="10"/>
  <c r="EQL7" i="10"/>
  <c r="EQM7" i="10"/>
  <c r="EQN7" i="10"/>
  <c r="EQO7" i="10"/>
  <c r="EQP7" i="10"/>
  <c r="EQQ7" i="10"/>
  <c r="EQR7" i="10"/>
  <c r="EQS7" i="10"/>
  <c r="EQT7" i="10"/>
  <c r="EQU7" i="10"/>
  <c r="EQV7" i="10"/>
  <c r="EQW7" i="10"/>
  <c r="EQX7" i="10"/>
  <c r="EQY7" i="10"/>
  <c r="EQZ7" i="10"/>
  <c r="ERA7" i="10"/>
  <c r="ERB7" i="10"/>
  <c r="ERC7" i="10"/>
  <c r="ERD7" i="10"/>
  <c r="ERE7" i="10"/>
  <c r="ERF7" i="10"/>
  <c r="ERG7" i="10"/>
  <c r="ERH7" i="10"/>
  <c r="ERI7" i="10"/>
  <c r="ERJ7" i="10"/>
  <c r="ERK7" i="10"/>
  <c r="ERL7" i="10"/>
  <c r="ERM7" i="10"/>
  <c r="ERN7" i="10"/>
  <c r="ERO7" i="10"/>
  <c r="ERP7" i="10"/>
  <c r="ERQ7" i="10"/>
  <c r="ERR7" i="10"/>
  <c r="ERS7" i="10"/>
  <c r="ERT7" i="10"/>
  <c r="ERU7" i="10"/>
  <c r="ERV7" i="10"/>
  <c r="ERW7" i="10"/>
  <c r="ERX7" i="10"/>
  <c r="ERY7" i="10"/>
  <c r="ERZ7" i="10"/>
  <c r="ESA7" i="10"/>
  <c r="ESB7" i="10"/>
  <c r="ESC7" i="10"/>
  <c r="ESD7" i="10"/>
  <c r="ESE7" i="10"/>
  <c r="ESF7" i="10"/>
  <c r="ESG7" i="10"/>
  <c r="ESH7" i="10"/>
  <c r="ESI7" i="10"/>
  <c r="ESJ7" i="10"/>
  <c r="ESK7" i="10"/>
  <c r="ESL7" i="10"/>
  <c r="ESM7" i="10"/>
  <c r="ESN7" i="10"/>
  <c r="ESO7" i="10"/>
  <c r="ESP7" i="10"/>
  <c r="ESQ7" i="10"/>
  <c r="ESR7" i="10"/>
  <c r="ESS7" i="10"/>
  <c r="EST7" i="10"/>
  <c r="ESU7" i="10"/>
  <c r="ESV7" i="10"/>
  <c r="ESW7" i="10"/>
  <c r="ESX7" i="10"/>
  <c r="ESY7" i="10"/>
  <c r="ESZ7" i="10"/>
  <c r="ETA7" i="10"/>
  <c r="ETB7" i="10"/>
  <c r="ETC7" i="10"/>
  <c r="ETD7" i="10"/>
  <c r="ETE7" i="10"/>
  <c r="ETF7" i="10"/>
  <c r="ETG7" i="10"/>
  <c r="ETH7" i="10"/>
  <c r="ETI7" i="10"/>
  <c r="ETJ7" i="10"/>
  <c r="ETK7" i="10"/>
  <c r="ETL7" i="10"/>
  <c r="ETM7" i="10"/>
  <c r="ETN7" i="10"/>
  <c r="ETO7" i="10"/>
  <c r="ETP7" i="10"/>
  <c r="ETQ7" i="10"/>
  <c r="ETR7" i="10"/>
  <c r="ETS7" i="10"/>
  <c r="ETT7" i="10"/>
  <c r="ETU7" i="10"/>
  <c r="ETV7" i="10"/>
  <c r="ETW7" i="10"/>
  <c r="ETX7" i="10"/>
  <c r="ETY7" i="10"/>
  <c r="ETZ7" i="10"/>
  <c r="EUA7" i="10"/>
  <c r="EUB7" i="10"/>
  <c r="EUC7" i="10"/>
  <c r="EUD7" i="10"/>
  <c r="EUE7" i="10"/>
  <c r="EUF7" i="10"/>
  <c r="EUG7" i="10"/>
  <c r="EUH7" i="10"/>
  <c r="EUI7" i="10"/>
  <c r="EUJ7" i="10"/>
  <c r="EUK7" i="10"/>
  <c r="EUL7" i="10"/>
  <c r="EUM7" i="10"/>
  <c r="EUN7" i="10"/>
  <c r="EUO7" i="10"/>
  <c r="EUP7" i="10"/>
  <c r="EUQ7" i="10"/>
  <c r="EUR7" i="10"/>
  <c r="EUS7" i="10"/>
  <c r="EUT7" i="10"/>
  <c r="EUU7" i="10"/>
  <c r="EUV7" i="10"/>
  <c r="EUW7" i="10"/>
  <c r="EUX7" i="10"/>
  <c r="EUY7" i="10"/>
  <c r="EUZ7" i="10"/>
  <c r="EVA7" i="10"/>
  <c r="EVB7" i="10"/>
  <c r="EVC7" i="10"/>
  <c r="EVD7" i="10"/>
  <c r="EVE7" i="10"/>
  <c r="EVF7" i="10"/>
  <c r="EVG7" i="10"/>
  <c r="EVH7" i="10"/>
  <c r="EVI7" i="10"/>
  <c r="EVJ7" i="10"/>
  <c r="EVK7" i="10"/>
  <c r="EVL7" i="10"/>
  <c r="EVM7" i="10"/>
  <c r="EVN7" i="10"/>
  <c r="EVO7" i="10"/>
  <c r="EVP7" i="10"/>
  <c r="EVQ7" i="10"/>
  <c r="EVR7" i="10"/>
  <c r="EVS7" i="10"/>
  <c r="EVT7" i="10"/>
  <c r="EVU7" i="10"/>
  <c r="EVV7" i="10"/>
  <c r="EVW7" i="10"/>
  <c r="EVX7" i="10"/>
  <c r="EVY7" i="10"/>
  <c r="EVZ7" i="10"/>
  <c r="EWA7" i="10"/>
  <c r="EWB7" i="10"/>
  <c r="EWC7" i="10"/>
  <c r="EWD7" i="10"/>
  <c r="EWE7" i="10"/>
  <c r="EWF7" i="10"/>
  <c r="EWG7" i="10"/>
  <c r="EWH7" i="10"/>
  <c r="EWI7" i="10"/>
  <c r="EWJ7" i="10"/>
  <c r="EWK7" i="10"/>
  <c r="EWL7" i="10"/>
  <c r="EWM7" i="10"/>
  <c r="EWN7" i="10"/>
  <c r="EWO7" i="10"/>
  <c r="EWP7" i="10"/>
  <c r="EWQ7" i="10"/>
  <c r="EWR7" i="10"/>
  <c r="EWS7" i="10"/>
  <c r="EWT7" i="10"/>
  <c r="EWU7" i="10"/>
  <c r="EWV7" i="10"/>
  <c r="EWW7" i="10"/>
  <c r="EWX7" i="10"/>
  <c r="EWY7" i="10"/>
  <c r="EWZ7" i="10"/>
  <c r="EXA7" i="10"/>
  <c r="EXB7" i="10"/>
  <c r="EXC7" i="10"/>
  <c r="EXD7" i="10"/>
  <c r="EXE7" i="10"/>
  <c r="EXF7" i="10"/>
  <c r="EXG7" i="10"/>
  <c r="EXH7" i="10"/>
  <c r="EXI7" i="10"/>
  <c r="EXJ7" i="10"/>
  <c r="EXK7" i="10"/>
  <c r="EXL7" i="10"/>
  <c r="EXM7" i="10"/>
  <c r="EXN7" i="10"/>
  <c r="EXO7" i="10"/>
  <c r="EXP7" i="10"/>
  <c r="EXQ7" i="10"/>
  <c r="EXR7" i="10"/>
  <c r="EXS7" i="10"/>
  <c r="EXT7" i="10"/>
  <c r="EXU7" i="10"/>
  <c r="EXV7" i="10"/>
  <c r="EXW7" i="10"/>
  <c r="EXX7" i="10"/>
  <c r="EXY7" i="10"/>
  <c r="EXZ7" i="10"/>
  <c r="EYA7" i="10"/>
  <c r="EYB7" i="10"/>
  <c r="EYC7" i="10"/>
  <c r="EYD7" i="10"/>
  <c r="EYE7" i="10"/>
  <c r="EYF7" i="10"/>
  <c r="EYG7" i="10"/>
  <c r="EYH7" i="10"/>
  <c r="EYI7" i="10"/>
  <c r="EYJ7" i="10"/>
  <c r="EYK7" i="10"/>
  <c r="EYL7" i="10"/>
  <c r="EYM7" i="10"/>
  <c r="EYN7" i="10"/>
  <c r="EYO7" i="10"/>
  <c r="EYP7" i="10"/>
  <c r="EYQ7" i="10"/>
  <c r="EYR7" i="10"/>
  <c r="EYS7" i="10"/>
  <c r="EYT7" i="10"/>
  <c r="EYU7" i="10"/>
  <c r="EYV7" i="10"/>
  <c r="EYW7" i="10"/>
  <c r="EYX7" i="10"/>
  <c r="EYY7" i="10"/>
  <c r="EYZ7" i="10"/>
  <c r="EZA7" i="10"/>
  <c r="EZB7" i="10"/>
  <c r="EZC7" i="10"/>
  <c r="EZD7" i="10"/>
  <c r="EZE7" i="10"/>
  <c r="EZF7" i="10"/>
  <c r="EZG7" i="10"/>
  <c r="EZH7" i="10"/>
  <c r="EZI7" i="10"/>
  <c r="EZJ7" i="10"/>
  <c r="EZK7" i="10"/>
  <c r="EZL7" i="10"/>
  <c r="EZM7" i="10"/>
  <c r="EZN7" i="10"/>
  <c r="EZO7" i="10"/>
  <c r="EZP7" i="10"/>
  <c r="EZQ7" i="10"/>
  <c r="EZR7" i="10"/>
  <c r="EZS7" i="10"/>
  <c r="EZT7" i="10"/>
  <c r="EZU7" i="10"/>
  <c r="EZV7" i="10"/>
  <c r="EZW7" i="10"/>
  <c r="EZX7" i="10"/>
  <c r="EZY7" i="10"/>
  <c r="EZZ7" i="10"/>
  <c r="FAA7" i="10"/>
  <c r="FAB7" i="10"/>
  <c r="FAC7" i="10"/>
  <c r="FAD7" i="10"/>
  <c r="FAE7" i="10"/>
  <c r="FAF7" i="10"/>
  <c r="FAG7" i="10"/>
  <c r="FAH7" i="10"/>
  <c r="FAI7" i="10"/>
  <c r="FAJ7" i="10"/>
  <c r="FAK7" i="10"/>
  <c r="FAL7" i="10"/>
  <c r="FAM7" i="10"/>
  <c r="FAN7" i="10"/>
  <c r="FAO7" i="10"/>
  <c r="FAP7" i="10"/>
  <c r="FAQ7" i="10"/>
  <c r="FAR7" i="10"/>
  <c r="FAS7" i="10"/>
  <c r="FAT7" i="10"/>
  <c r="FAU7" i="10"/>
  <c r="FAV7" i="10"/>
  <c r="FAW7" i="10"/>
  <c r="FAX7" i="10"/>
  <c r="FAY7" i="10"/>
  <c r="FAZ7" i="10"/>
  <c r="FBA7" i="10"/>
  <c r="FBB7" i="10"/>
  <c r="FBC7" i="10"/>
  <c r="FBD7" i="10"/>
  <c r="FBE7" i="10"/>
  <c r="FBF7" i="10"/>
  <c r="FBG7" i="10"/>
  <c r="FBH7" i="10"/>
  <c r="FBI7" i="10"/>
  <c r="FBJ7" i="10"/>
  <c r="FBK7" i="10"/>
  <c r="FBL7" i="10"/>
  <c r="FBM7" i="10"/>
  <c r="FBN7" i="10"/>
  <c r="FBO7" i="10"/>
  <c r="FBP7" i="10"/>
  <c r="FBQ7" i="10"/>
  <c r="FBR7" i="10"/>
  <c r="FBS7" i="10"/>
  <c r="FBT7" i="10"/>
  <c r="FBU7" i="10"/>
  <c r="FBV7" i="10"/>
  <c r="FBW7" i="10"/>
  <c r="FBX7" i="10"/>
  <c r="FBY7" i="10"/>
  <c r="FBZ7" i="10"/>
  <c r="FCA7" i="10"/>
  <c r="FCB7" i="10"/>
  <c r="FCC7" i="10"/>
  <c r="FCD7" i="10"/>
  <c r="FCE7" i="10"/>
  <c r="FCF7" i="10"/>
  <c r="FCG7" i="10"/>
  <c r="FCH7" i="10"/>
  <c r="FCI7" i="10"/>
  <c r="FCJ7" i="10"/>
  <c r="FCK7" i="10"/>
  <c r="FCL7" i="10"/>
  <c r="FCM7" i="10"/>
  <c r="FCN7" i="10"/>
  <c r="FCO7" i="10"/>
  <c r="FCP7" i="10"/>
  <c r="FCQ7" i="10"/>
  <c r="FCR7" i="10"/>
  <c r="FCS7" i="10"/>
  <c r="FCT7" i="10"/>
  <c r="FCU7" i="10"/>
  <c r="FCV7" i="10"/>
  <c r="FCW7" i="10"/>
  <c r="FCX7" i="10"/>
  <c r="FCY7" i="10"/>
  <c r="FCZ7" i="10"/>
  <c r="FDA7" i="10"/>
  <c r="FDB7" i="10"/>
  <c r="FDC7" i="10"/>
  <c r="FDD7" i="10"/>
  <c r="FDE7" i="10"/>
  <c r="FDF7" i="10"/>
  <c r="FDG7" i="10"/>
  <c r="FDH7" i="10"/>
  <c r="FDI7" i="10"/>
  <c r="FDJ7" i="10"/>
  <c r="FDK7" i="10"/>
  <c r="FDL7" i="10"/>
  <c r="FDM7" i="10"/>
  <c r="FDN7" i="10"/>
  <c r="FDO7" i="10"/>
  <c r="FDP7" i="10"/>
  <c r="FDQ7" i="10"/>
  <c r="FDR7" i="10"/>
  <c r="FDS7" i="10"/>
  <c r="FDT7" i="10"/>
  <c r="FDU7" i="10"/>
  <c r="FDV7" i="10"/>
  <c r="FDW7" i="10"/>
  <c r="FDX7" i="10"/>
  <c r="FDY7" i="10"/>
  <c r="FDZ7" i="10"/>
  <c r="FEA7" i="10"/>
  <c r="FEB7" i="10"/>
  <c r="FEC7" i="10"/>
  <c r="FED7" i="10"/>
  <c r="FEE7" i="10"/>
  <c r="FEF7" i="10"/>
  <c r="FEG7" i="10"/>
  <c r="FEH7" i="10"/>
  <c r="FEI7" i="10"/>
  <c r="FEJ7" i="10"/>
  <c r="FEK7" i="10"/>
  <c r="FEL7" i="10"/>
  <c r="FEM7" i="10"/>
  <c r="FEN7" i="10"/>
  <c r="FEO7" i="10"/>
  <c r="FEP7" i="10"/>
  <c r="FEQ7" i="10"/>
  <c r="FER7" i="10"/>
  <c r="FES7" i="10"/>
  <c r="FET7" i="10"/>
  <c r="FEU7" i="10"/>
  <c r="FEV7" i="10"/>
  <c r="FEW7" i="10"/>
  <c r="FEX7" i="10"/>
  <c r="FEY7" i="10"/>
  <c r="FEZ7" i="10"/>
  <c r="FFA7" i="10"/>
  <c r="FFB7" i="10"/>
  <c r="FFC7" i="10"/>
  <c r="FFD7" i="10"/>
  <c r="FFE7" i="10"/>
  <c r="FFF7" i="10"/>
  <c r="FFG7" i="10"/>
  <c r="FFH7" i="10"/>
  <c r="FFI7" i="10"/>
  <c r="FFJ7" i="10"/>
  <c r="FFK7" i="10"/>
  <c r="FFL7" i="10"/>
  <c r="FFM7" i="10"/>
  <c r="FFN7" i="10"/>
  <c r="FFO7" i="10"/>
  <c r="FFP7" i="10"/>
  <c r="FFQ7" i="10"/>
  <c r="FFR7" i="10"/>
  <c r="FFS7" i="10"/>
  <c r="FFT7" i="10"/>
  <c r="FFU7" i="10"/>
  <c r="FFV7" i="10"/>
  <c r="FFW7" i="10"/>
  <c r="FFX7" i="10"/>
  <c r="FFY7" i="10"/>
  <c r="FFZ7" i="10"/>
  <c r="FGA7" i="10"/>
  <c r="FGB7" i="10"/>
  <c r="FGC7" i="10"/>
  <c r="FGD7" i="10"/>
  <c r="FGE7" i="10"/>
  <c r="FGF7" i="10"/>
  <c r="FGG7" i="10"/>
  <c r="FGH7" i="10"/>
  <c r="FGI7" i="10"/>
  <c r="FGJ7" i="10"/>
  <c r="FGK7" i="10"/>
  <c r="FGL7" i="10"/>
  <c r="FGM7" i="10"/>
  <c r="FGN7" i="10"/>
  <c r="FGO7" i="10"/>
  <c r="FGP7" i="10"/>
  <c r="FGQ7" i="10"/>
  <c r="FGR7" i="10"/>
  <c r="FGS7" i="10"/>
  <c r="FGT7" i="10"/>
  <c r="FGU7" i="10"/>
  <c r="FGV7" i="10"/>
  <c r="FGW7" i="10"/>
  <c r="FGX7" i="10"/>
  <c r="FGY7" i="10"/>
  <c r="FGZ7" i="10"/>
  <c r="FHA7" i="10"/>
  <c r="FHB7" i="10"/>
  <c r="FHC7" i="10"/>
  <c r="FHD7" i="10"/>
  <c r="FHE7" i="10"/>
  <c r="FHF7" i="10"/>
  <c r="FHG7" i="10"/>
  <c r="FHH7" i="10"/>
  <c r="FHI7" i="10"/>
  <c r="FHJ7" i="10"/>
  <c r="FHK7" i="10"/>
  <c r="FHL7" i="10"/>
  <c r="FHM7" i="10"/>
  <c r="FHN7" i="10"/>
  <c r="FHO7" i="10"/>
  <c r="FHP7" i="10"/>
  <c r="FHQ7" i="10"/>
  <c r="FHR7" i="10"/>
  <c r="FHS7" i="10"/>
  <c r="FHT7" i="10"/>
  <c r="FHU7" i="10"/>
  <c r="FHV7" i="10"/>
  <c r="FHW7" i="10"/>
  <c r="FHX7" i="10"/>
  <c r="FHY7" i="10"/>
  <c r="FHZ7" i="10"/>
  <c r="FIA7" i="10"/>
  <c r="FIB7" i="10"/>
  <c r="FIC7" i="10"/>
  <c r="FID7" i="10"/>
  <c r="FIE7" i="10"/>
  <c r="FIF7" i="10"/>
  <c r="FIG7" i="10"/>
  <c r="FIH7" i="10"/>
  <c r="FII7" i="10"/>
  <c r="FIJ7" i="10"/>
  <c r="FIK7" i="10"/>
  <c r="FIL7" i="10"/>
  <c r="FIM7" i="10"/>
  <c r="FIN7" i="10"/>
  <c r="FIO7" i="10"/>
  <c r="FIP7" i="10"/>
  <c r="FIQ7" i="10"/>
  <c r="FIR7" i="10"/>
  <c r="FIS7" i="10"/>
  <c r="FIT7" i="10"/>
  <c r="FIU7" i="10"/>
  <c r="FIV7" i="10"/>
  <c r="FIW7" i="10"/>
  <c r="FIX7" i="10"/>
  <c r="FIY7" i="10"/>
  <c r="FIZ7" i="10"/>
  <c r="FJA7" i="10"/>
  <c r="FJB7" i="10"/>
  <c r="FJC7" i="10"/>
  <c r="FJD7" i="10"/>
  <c r="FJE7" i="10"/>
  <c r="FJF7" i="10"/>
  <c r="FJG7" i="10"/>
  <c r="FJH7" i="10"/>
  <c r="FJI7" i="10"/>
  <c r="FJJ7" i="10"/>
  <c r="FJK7" i="10"/>
  <c r="FJL7" i="10"/>
  <c r="FJM7" i="10"/>
  <c r="FJN7" i="10"/>
  <c r="FJO7" i="10"/>
  <c r="FJP7" i="10"/>
  <c r="FJQ7" i="10"/>
  <c r="FJR7" i="10"/>
  <c r="FJS7" i="10"/>
  <c r="FJT7" i="10"/>
  <c r="FJU7" i="10"/>
  <c r="FJV7" i="10"/>
  <c r="FJW7" i="10"/>
  <c r="FJX7" i="10"/>
  <c r="FJY7" i="10"/>
  <c r="FJZ7" i="10"/>
  <c r="FKA7" i="10"/>
  <c r="FKB7" i="10"/>
  <c r="FKC7" i="10"/>
  <c r="FKD7" i="10"/>
  <c r="FKE7" i="10"/>
  <c r="FKF7" i="10"/>
  <c r="FKG7" i="10"/>
  <c r="FKH7" i="10"/>
  <c r="FKI7" i="10"/>
  <c r="FKJ7" i="10"/>
  <c r="FKK7" i="10"/>
  <c r="FKL7" i="10"/>
  <c r="FKM7" i="10"/>
  <c r="FKN7" i="10"/>
  <c r="FKO7" i="10"/>
  <c r="FKP7" i="10"/>
  <c r="FKQ7" i="10"/>
  <c r="FKR7" i="10"/>
  <c r="FKS7" i="10"/>
  <c r="FKT7" i="10"/>
  <c r="FKU7" i="10"/>
  <c r="FKV7" i="10"/>
  <c r="FKW7" i="10"/>
  <c r="FKX7" i="10"/>
  <c r="FKY7" i="10"/>
  <c r="FKZ7" i="10"/>
  <c r="FLA7" i="10"/>
  <c r="FLB7" i="10"/>
  <c r="FLC7" i="10"/>
  <c r="FLD7" i="10"/>
  <c r="FLE7" i="10"/>
  <c r="FLF7" i="10"/>
  <c r="FLG7" i="10"/>
  <c r="FLH7" i="10"/>
  <c r="FLI7" i="10"/>
  <c r="FLJ7" i="10"/>
  <c r="FLK7" i="10"/>
  <c r="FLL7" i="10"/>
  <c r="FLM7" i="10"/>
  <c r="FLN7" i="10"/>
  <c r="FLO7" i="10"/>
  <c r="FLP7" i="10"/>
  <c r="FLQ7" i="10"/>
  <c r="FLR7" i="10"/>
  <c r="FLS7" i="10"/>
  <c r="FLT7" i="10"/>
  <c r="FLU7" i="10"/>
  <c r="FLV7" i="10"/>
  <c r="FLW7" i="10"/>
  <c r="FLX7" i="10"/>
  <c r="FLY7" i="10"/>
  <c r="FLZ7" i="10"/>
  <c r="FMA7" i="10"/>
  <c r="FMB7" i="10"/>
  <c r="FMC7" i="10"/>
  <c r="FMD7" i="10"/>
  <c r="FME7" i="10"/>
  <c r="FMF7" i="10"/>
  <c r="FMG7" i="10"/>
  <c r="FMH7" i="10"/>
  <c r="FMI7" i="10"/>
  <c r="FMJ7" i="10"/>
  <c r="FMK7" i="10"/>
  <c r="FML7" i="10"/>
  <c r="FMM7" i="10"/>
  <c r="FMN7" i="10"/>
  <c r="FMO7" i="10"/>
  <c r="FMP7" i="10"/>
  <c r="FMQ7" i="10"/>
  <c r="FMR7" i="10"/>
  <c r="FMS7" i="10"/>
  <c r="FMT7" i="10"/>
  <c r="FMU7" i="10"/>
  <c r="FMV7" i="10"/>
  <c r="FMW7" i="10"/>
  <c r="FMX7" i="10"/>
  <c r="FMY7" i="10"/>
  <c r="FMZ7" i="10"/>
  <c r="FNA7" i="10"/>
  <c r="FNB7" i="10"/>
  <c r="FNC7" i="10"/>
  <c r="FND7" i="10"/>
  <c r="FNE7" i="10"/>
  <c r="FNF7" i="10"/>
  <c r="FNG7" i="10"/>
  <c r="FNH7" i="10"/>
  <c r="FNI7" i="10"/>
  <c r="FNJ7" i="10"/>
  <c r="FNK7" i="10"/>
  <c r="FNL7" i="10"/>
  <c r="FNM7" i="10"/>
  <c r="FNN7" i="10"/>
  <c r="FNO7" i="10"/>
  <c r="FNP7" i="10"/>
  <c r="FNQ7" i="10"/>
  <c r="FNR7" i="10"/>
  <c r="FNS7" i="10"/>
  <c r="FNT7" i="10"/>
  <c r="FNU7" i="10"/>
  <c r="FNV7" i="10"/>
  <c r="FNW7" i="10"/>
  <c r="FNX7" i="10"/>
  <c r="FNY7" i="10"/>
  <c r="FNZ7" i="10"/>
  <c r="FOA7" i="10"/>
  <c r="FOB7" i="10"/>
  <c r="FOC7" i="10"/>
  <c r="FOD7" i="10"/>
  <c r="FOE7" i="10"/>
  <c r="FOF7" i="10"/>
  <c r="FOG7" i="10"/>
  <c r="FOH7" i="10"/>
  <c r="FOI7" i="10"/>
  <c r="FOJ7" i="10"/>
  <c r="FOK7" i="10"/>
  <c r="FOL7" i="10"/>
  <c r="FOM7" i="10"/>
  <c r="FON7" i="10"/>
  <c r="FOO7" i="10"/>
  <c r="FOP7" i="10"/>
  <c r="FOQ7" i="10"/>
  <c r="FOR7" i="10"/>
  <c r="FOS7" i="10"/>
  <c r="FOT7" i="10"/>
  <c r="FOU7" i="10"/>
  <c r="FOV7" i="10"/>
  <c r="FOW7" i="10"/>
  <c r="FOX7" i="10"/>
  <c r="FOY7" i="10"/>
  <c r="FOZ7" i="10"/>
  <c r="FPA7" i="10"/>
  <c r="FPB7" i="10"/>
  <c r="FPC7" i="10"/>
  <c r="FPD7" i="10"/>
  <c r="FPE7" i="10"/>
  <c r="FPF7" i="10"/>
  <c r="FPG7" i="10"/>
  <c r="FPH7" i="10"/>
  <c r="FPI7" i="10"/>
  <c r="FPJ7" i="10"/>
  <c r="FPK7" i="10"/>
  <c r="FPL7" i="10"/>
  <c r="FPM7" i="10"/>
  <c r="FPN7" i="10"/>
  <c r="FPO7" i="10"/>
  <c r="FPP7" i="10"/>
  <c r="FPQ7" i="10"/>
  <c r="FPR7" i="10"/>
  <c r="FPS7" i="10"/>
  <c r="FPT7" i="10"/>
  <c r="FPU7" i="10"/>
  <c r="FPV7" i="10"/>
  <c r="FPW7" i="10"/>
  <c r="FPX7" i="10"/>
  <c r="FPY7" i="10"/>
  <c r="FPZ7" i="10"/>
  <c r="FQA7" i="10"/>
  <c r="FQB7" i="10"/>
  <c r="FQC7" i="10"/>
  <c r="FQD7" i="10"/>
  <c r="FQE7" i="10"/>
  <c r="FQF7" i="10"/>
  <c r="FQG7" i="10"/>
  <c r="FQH7" i="10"/>
  <c r="FQI7" i="10"/>
  <c r="FQJ7" i="10"/>
  <c r="FQK7" i="10"/>
  <c r="FQL7" i="10"/>
  <c r="FQM7" i="10"/>
  <c r="FQN7" i="10"/>
  <c r="FQO7" i="10"/>
  <c r="FQP7" i="10"/>
  <c r="FQQ7" i="10"/>
  <c r="FQR7" i="10"/>
  <c r="FQS7" i="10"/>
  <c r="FQT7" i="10"/>
  <c r="FQU7" i="10"/>
  <c r="FQV7" i="10"/>
  <c r="FQW7" i="10"/>
  <c r="FQX7" i="10"/>
  <c r="FQY7" i="10"/>
  <c r="FQZ7" i="10"/>
  <c r="FRA7" i="10"/>
  <c r="FRB7" i="10"/>
  <c r="FRC7" i="10"/>
  <c r="FRD7" i="10"/>
  <c r="FRE7" i="10"/>
  <c r="FRF7" i="10"/>
  <c r="FRG7" i="10"/>
  <c r="FRH7" i="10"/>
  <c r="FRI7" i="10"/>
  <c r="FRJ7" i="10"/>
  <c r="FRK7" i="10"/>
  <c r="FRL7" i="10"/>
  <c r="FRM7" i="10"/>
  <c r="FRN7" i="10"/>
  <c r="FRO7" i="10"/>
  <c r="FRP7" i="10"/>
  <c r="FRQ7" i="10"/>
  <c r="FRR7" i="10"/>
  <c r="FRS7" i="10"/>
  <c r="FRT7" i="10"/>
  <c r="FRU7" i="10"/>
  <c r="FRV7" i="10"/>
  <c r="FRW7" i="10"/>
  <c r="FRX7" i="10"/>
  <c r="FRY7" i="10"/>
  <c r="FRZ7" i="10"/>
  <c r="FSA7" i="10"/>
  <c r="FSB7" i="10"/>
  <c r="FSC7" i="10"/>
  <c r="FSD7" i="10"/>
  <c r="FSE7" i="10"/>
  <c r="FSF7" i="10"/>
  <c r="FSG7" i="10"/>
  <c r="FSH7" i="10"/>
  <c r="FSI7" i="10"/>
  <c r="FSJ7" i="10"/>
  <c r="FSK7" i="10"/>
  <c r="FSL7" i="10"/>
  <c r="FSM7" i="10"/>
  <c r="FSN7" i="10"/>
  <c r="FSO7" i="10"/>
  <c r="FSP7" i="10"/>
  <c r="FSQ7" i="10"/>
  <c r="FSR7" i="10"/>
  <c r="FSS7" i="10"/>
  <c r="FST7" i="10"/>
  <c r="FSU7" i="10"/>
  <c r="FSV7" i="10"/>
  <c r="FSW7" i="10"/>
  <c r="FSX7" i="10"/>
  <c r="FSY7" i="10"/>
  <c r="FSZ7" i="10"/>
  <c r="FTA7" i="10"/>
  <c r="FTB7" i="10"/>
  <c r="FTC7" i="10"/>
  <c r="FTD7" i="10"/>
  <c r="FTE7" i="10"/>
  <c r="FTF7" i="10"/>
  <c r="FTG7" i="10"/>
  <c r="FTH7" i="10"/>
  <c r="FTI7" i="10"/>
  <c r="FTJ7" i="10"/>
  <c r="FTK7" i="10"/>
  <c r="FTL7" i="10"/>
  <c r="FTM7" i="10"/>
  <c r="FTN7" i="10"/>
  <c r="FTO7" i="10"/>
  <c r="FTP7" i="10"/>
  <c r="FTQ7" i="10"/>
  <c r="FTR7" i="10"/>
  <c r="FTS7" i="10"/>
  <c r="FTT7" i="10"/>
  <c r="FTU7" i="10"/>
  <c r="FTV7" i="10"/>
  <c r="FTW7" i="10"/>
  <c r="FTX7" i="10"/>
  <c r="FTY7" i="10"/>
  <c r="FTZ7" i="10"/>
  <c r="FUA7" i="10"/>
  <c r="FUB7" i="10"/>
  <c r="FUC7" i="10"/>
  <c r="FUD7" i="10"/>
  <c r="FUE7" i="10"/>
  <c r="FUF7" i="10"/>
  <c r="FUG7" i="10"/>
  <c r="FUH7" i="10"/>
  <c r="FUI7" i="10"/>
  <c r="FUJ7" i="10"/>
  <c r="FUK7" i="10"/>
  <c r="FUL7" i="10"/>
  <c r="FUM7" i="10"/>
  <c r="FUN7" i="10"/>
  <c r="FUO7" i="10"/>
  <c r="FUP7" i="10"/>
  <c r="FUQ7" i="10"/>
  <c r="FUR7" i="10"/>
  <c r="FUS7" i="10"/>
  <c r="FUT7" i="10"/>
  <c r="FUU7" i="10"/>
  <c r="FUV7" i="10"/>
  <c r="FUW7" i="10"/>
  <c r="FUX7" i="10"/>
  <c r="FUY7" i="10"/>
  <c r="FUZ7" i="10"/>
  <c r="FVA7" i="10"/>
  <c r="FVB7" i="10"/>
  <c r="FVC7" i="10"/>
  <c r="FVD7" i="10"/>
  <c r="FVE7" i="10"/>
  <c r="FVF7" i="10"/>
  <c r="FVG7" i="10"/>
  <c r="FVH7" i="10"/>
  <c r="FVI7" i="10"/>
  <c r="FVJ7" i="10"/>
  <c r="FVK7" i="10"/>
  <c r="FVL7" i="10"/>
  <c r="FVM7" i="10"/>
  <c r="FVN7" i="10"/>
  <c r="FVO7" i="10"/>
  <c r="FVP7" i="10"/>
  <c r="FVQ7" i="10"/>
  <c r="FVR7" i="10"/>
  <c r="FVS7" i="10"/>
  <c r="FVT7" i="10"/>
  <c r="FVU7" i="10"/>
  <c r="FVV7" i="10"/>
  <c r="FVW7" i="10"/>
  <c r="FVX7" i="10"/>
  <c r="FVY7" i="10"/>
  <c r="FVZ7" i="10"/>
  <c r="FWA7" i="10"/>
  <c r="FWB7" i="10"/>
  <c r="FWC7" i="10"/>
  <c r="FWD7" i="10"/>
  <c r="FWE7" i="10"/>
  <c r="FWF7" i="10"/>
  <c r="FWG7" i="10"/>
  <c r="FWH7" i="10"/>
  <c r="FWI7" i="10"/>
  <c r="FWJ7" i="10"/>
  <c r="FWK7" i="10"/>
  <c r="FWL7" i="10"/>
  <c r="FWM7" i="10"/>
  <c r="FWN7" i="10"/>
  <c r="FWO7" i="10"/>
  <c r="FWP7" i="10"/>
  <c r="FWQ7" i="10"/>
  <c r="FWR7" i="10"/>
  <c r="FWS7" i="10"/>
  <c r="FWT7" i="10"/>
  <c r="FWU7" i="10"/>
  <c r="FWV7" i="10"/>
  <c r="FWW7" i="10"/>
  <c r="FWX7" i="10"/>
  <c r="FWY7" i="10"/>
  <c r="FWZ7" i="10"/>
  <c r="FXA7" i="10"/>
  <c r="FXB7" i="10"/>
  <c r="FXC7" i="10"/>
  <c r="FXD7" i="10"/>
  <c r="FXE7" i="10"/>
  <c r="FXF7" i="10"/>
  <c r="FXG7" i="10"/>
  <c r="FXH7" i="10"/>
  <c r="FXI7" i="10"/>
  <c r="FXJ7" i="10"/>
  <c r="FXK7" i="10"/>
  <c r="FXL7" i="10"/>
  <c r="FXM7" i="10"/>
  <c r="FXN7" i="10"/>
  <c r="FXO7" i="10"/>
  <c r="FXP7" i="10"/>
  <c r="FXQ7" i="10"/>
  <c r="FXR7" i="10"/>
  <c r="FXS7" i="10"/>
  <c r="FXT7" i="10"/>
  <c r="FXU7" i="10"/>
  <c r="FXV7" i="10"/>
  <c r="FXW7" i="10"/>
  <c r="FXX7" i="10"/>
  <c r="FXY7" i="10"/>
  <c r="FXZ7" i="10"/>
  <c r="FYA7" i="10"/>
  <c r="FYB7" i="10"/>
  <c r="FYC7" i="10"/>
  <c r="FYD7" i="10"/>
  <c r="FYE7" i="10"/>
  <c r="FYF7" i="10"/>
  <c r="FYG7" i="10"/>
  <c r="FYH7" i="10"/>
  <c r="FYI7" i="10"/>
  <c r="FYJ7" i="10"/>
  <c r="FYK7" i="10"/>
  <c r="FYL7" i="10"/>
  <c r="FYM7" i="10"/>
  <c r="FYN7" i="10"/>
  <c r="FYO7" i="10"/>
  <c r="FYP7" i="10"/>
  <c r="FYQ7" i="10"/>
  <c r="FYR7" i="10"/>
  <c r="FYS7" i="10"/>
  <c r="FYT7" i="10"/>
  <c r="FYU7" i="10"/>
  <c r="FYV7" i="10"/>
  <c r="FYW7" i="10"/>
  <c r="FYX7" i="10"/>
  <c r="FYY7" i="10"/>
  <c r="FYZ7" i="10"/>
  <c r="FZA7" i="10"/>
  <c r="FZB7" i="10"/>
  <c r="FZC7" i="10"/>
  <c r="FZD7" i="10"/>
  <c r="FZE7" i="10"/>
  <c r="FZF7" i="10"/>
  <c r="FZG7" i="10"/>
  <c r="FZH7" i="10"/>
  <c r="FZI7" i="10"/>
  <c r="FZJ7" i="10"/>
  <c r="FZK7" i="10"/>
  <c r="FZL7" i="10"/>
  <c r="FZM7" i="10"/>
  <c r="FZN7" i="10"/>
  <c r="FZO7" i="10"/>
  <c r="FZP7" i="10"/>
  <c r="FZQ7" i="10"/>
  <c r="FZR7" i="10"/>
  <c r="FZS7" i="10"/>
  <c r="FZT7" i="10"/>
  <c r="FZU7" i="10"/>
  <c r="FZV7" i="10"/>
  <c r="FZW7" i="10"/>
  <c r="FZX7" i="10"/>
  <c r="FZY7" i="10"/>
  <c r="FZZ7" i="10"/>
  <c r="GAA7" i="10"/>
  <c r="GAB7" i="10"/>
  <c r="GAC7" i="10"/>
  <c r="GAD7" i="10"/>
  <c r="GAE7" i="10"/>
  <c r="GAF7" i="10"/>
  <c r="GAG7" i="10"/>
  <c r="GAH7" i="10"/>
  <c r="GAI7" i="10"/>
  <c r="GAJ7" i="10"/>
  <c r="GAK7" i="10"/>
  <c r="GAL7" i="10"/>
  <c r="GAM7" i="10"/>
  <c r="GAN7" i="10"/>
  <c r="GAO7" i="10"/>
  <c r="GAP7" i="10"/>
  <c r="GAQ7" i="10"/>
  <c r="GAR7" i="10"/>
  <c r="GAS7" i="10"/>
  <c r="GAT7" i="10"/>
  <c r="GAU7" i="10"/>
  <c r="GAV7" i="10"/>
  <c r="GAW7" i="10"/>
  <c r="GAX7" i="10"/>
  <c r="GAY7" i="10"/>
  <c r="GAZ7" i="10"/>
  <c r="GBA7" i="10"/>
  <c r="GBB7" i="10"/>
  <c r="GBC7" i="10"/>
  <c r="GBD7" i="10"/>
  <c r="GBE7" i="10"/>
  <c r="GBF7" i="10"/>
  <c r="GBG7" i="10"/>
  <c r="GBH7" i="10"/>
  <c r="GBI7" i="10"/>
  <c r="GBJ7" i="10"/>
  <c r="GBK7" i="10"/>
  <c r="GBL7" i="10"/>
  <c r="GBM7" i="10"/>
  <c r="GBN7" i="10"/>
  <c r="GBO7" i="10"/>
  <c r="GBP7" i="10"/>
  <c r="GBQ7" i="10"/>
  <c r="GBR7" i="10"/>
  <c r="GBS7" i="10"/>
  <c r="GBT7" i="10"/>
  <c r="GBU7" i="10"/>
  <c r="GBV7" i="10"/>
  <c r="GBW7" i="10"/>
  <c r="GBX7" i="10"/>
  <c r="GBY7" i="10"/>
  <c r="GBZ7" i="10"/>
  <c r="GCA7" i="10"/>
  <c r="GCB7" i="10"/>
  <c r="GCC7" i="10"/>
  <c r="GCD7" i="10"/>
  <c r="GCE7" i="10"/>
  <c r="GCF7" i="10"/>
  <c r="GCG7" i="10"/>
  <c r="GCH7" i="10"/>
  <c r="GCI7" i="10"/>
  <c r="GCJ7" i="10"/>
  <c r="GCK7" i="10"/>
  <c r="GCL7" i="10"/>
  <c r="GCM7" i="10"/>
  <c r="GCN7" i="10"/>
  <c r="GCO7" i="10"/>
  <c r="GCP7" i="10"/>
  <c r="GCQ7" i="10"/>
  <c r="GCR7" i="10"/>
  <c r="GCS7" i="10"/>
  <c r="GCT7" i="10"/>
  <c r="GCU7" i="10"/>
  <c r="GCV7" i="10"/>
  <c r="GCW7" i="10"/>
  <c r="GCX7" i="10"/>
  <c r="GCY7" i="10"/>
  <c r="GCZ7" i="10"/>
  <c r="GDA7" i="10"/>
  <c r="GDB7" i="10"/>
  <c r="GDC7" i="10"/>
  <c r="GDD7" i="10"/>
  <c r="GDE7" i="10"/>
  <c r="GDF7" i="10"/>
  <c r="GDG7" i="10"/>
  <c r="GDH7" i="10"/>
  <c r="GDI7" i="10"/>
  <c r="GDJ7" i="10"/>
  <c r="GDK7" i="10"/>
  <c r="GDL7" i="10"/>
  <c r="GDM7" i="10"/>
  <c r="GDN7" i="10"/>
  <c r="GDO7" i="10"/>
  <c r="GDP7" i="10"/>
  <c r="GDQ7" i="10"/>
  <c r="GDR7" i="10"/>
  <c r="GDS7" i="10"/>
  <c r="GDT7" i="10"/>
  <c r="GDU7" i="10"/>
  <c r="GDV7" i="10"/>
  <c r="GDW7" i="10"/>
  <c r="GDX7" i="10"/>
  <c r="GDY7" i="10"/>
  <c r="GDZ7" i="10"/>
  <c r="GEA7" i="10"/>
  <c r="GEB7" i="10"/>
  <c r="GEC7" i="10"/>
  <c r="GED7" i="10"/>
  <c r="GEE7" i="10"/>
  <c r="GEF7" i="10"/>
  <c r="GEG7" i="10"/>
  <c r="GEH7" i="10"/>
  <c r="GEI7" i="10"/>
  <c r="GEJ7" i="10"/>
  <c r="GEK7" i="10"/>
  <c r="GEL7" i="10"/>
  <c r="GEM7" i="10"/>
  <c r="GEN7" i="10"/>
  <c r="GEO7" i="10"/>
  <c r="GEP7" i="10"/>
  <c r="GEQ7" i="10"/>
  <c r="GER7" i="10"/>
  <c r="GES7" i="10"/>
  <c r="GET7" i="10"/>
  <c r="GEU7" i="10"/>
  <c r="GEV7" i="10"/>
  <c r="GEW7" i="10"/>
  <c r="GEX7" i="10"/>
  <c r="GEY7" i="10"/>
  <c r="GEZ7" i="10"/>
  <c r="GFA7" i="10"/>
  <c r="GFB7" i="10"/>
  <c r="GFC7" i="10"/>
  <c r="GFD7" i="10"/>
  <c r="GFE7" i="10"/>
  <c r="GFF7" i="10"/>
  <c r="GFG7" i="10"/>
  <c r="GFH7" i="10"/>
  <c r="GFI7" i="10"/>
  <c r="GFJ7" i="10"/>
  <c r="GFK7" i="10"/>
  <c r="GFL7" i="10"/>
  <c r="GFM7" i="10"/>
  <c r="GFN7" i="10"/>
  <c r="GFO7" i="10"/>
  <c r="GFP7" i="10"/>
  <c r="GFQ7" i="10"/>
  <c r="GFR7" i="10"/>
  <c r="GFS7" i="10"/>
  <c r="GFT7" i="10"/>
  <c r="GFU7" i="10"/>
  <c r="GFV7" i="10"/>
  <c r="GFW7" i="10"/>
  <c r="GFX7" i="10"/>
  <c r="GFY7" i="10"/>
  <c r="GFZ7" i="10"/>
  <c r="GGA7" i="10"/>
  <c r="GGB7" i="10"/>
  <c r="GGC7" i="10"/>
  <c r="GGD7" i="10"/>
  <c r="GGE7" i="10"/>
  <c r="GGF7" i="10"/>
  <c r="GGG7" i="10"/>
  <c r="GGH7" i="10"/>
  <c r="GGI7" i="10"/>
  <c r="GGJ7" i="10"/>
  <c r="GGK7" i="10"/>
  <c r="GGL7" i="10"/>
  <c r="GGM7" i="10"/>
  <c r="GGN7" i="10"/>
  <c r="GGO7" i="10"/>
  <c r="GGP7" i="10"/>
  <c r="GGQ7" i="10"/>
  <c r="GGR7" i="10"/>
  <c r="GGS7" i="10"/>
  <c r="GGT7" i="10"/>
  <c r="GGU7" i="10"/>
  <c r="GGV7" i="10"/>
  <c r="GGW7" i="10"/>
  <c r="GGX7" i="10"/>
  <c r="GGY7" i="10"/>
  <c r="GGZ7" i="10"/>
  <c r="GHA7" i="10"/>
  <c r="GHB7" i="10"/>
  <c r="GHC7" i="10"/>
  <c r="GHD7" i="10"/>
  <c r="GHE7" i="10"/>
  <c r="GHF7" i="10"/>
  <c r="GHG7" i="10"/>
  <c r="GHH7" i="10"/>
  <c r="GHI7" i="10"/>
  <c r="GHJ7" i="10"/>
  <c r="GHK7" i="10"/>
  <c r="GHL7" i="10"/>
  <c r="GHM7" i="10"/>
  <c r="GHN7" i="10"/>
  <c r="GHO7" i="10"/>
  <c r="GHP7" i="10"/>
  <c r="GHQ7" i="10"/>
  <c r="GHR7" i="10"/>
  <c r="GHS7" i="10"/>
  <c r="GHT7" i="10"/>
  <c r="GHU7" i="10"/>
  <c r="GHV7" i="10"/>
  <c r="GHW7" i="10"/>
  <c r="GHX7" i="10"/>
  <c r="GHY7" i="10"/>
  <c r="GHZ7" i="10"/>
  <c r="GIA7" i="10"/>
  <c r="GIB7" i="10"/>
  <c r="GIC7" i="10"/>
  <c r="GID7" i="10"/>
  <c r="GIE7" i="10"/>
  <c r="GIF7" i="10"/>
  <c r="GIG7" i="10"/>
  <c r="GIH7" i="10"/>
  <c r="GII7" i="10"/>
  <c r="GIJ7" i="10"/>
  <c r="GIK7" i="10"/>
  <c r="GIL7" i="10"/>
  <c r="GIM7" i="10"/>
  <c r="GIN7" i="10"/>
  <c r="GIO7" i="10"/>
  <c r="GIP7" i="10"/>
  <c r="GIQ7" i="10"/>
  <c r="GIR7" i="10"/>
  <c r="GIS7" i="10"/>
  <c r="GIT7" i="10"/>
  <c r="GIU7" i="10"/>
  <c r="GIV7" i="10"/>
  <c r="GIW7" i="10"/>
  <c r="GIX7" i="10"/>
  <c r="GIY7" i="10"/>
  <c r="GIZ7" i="10"/>
  <c r="GJA7" i="10"/>
  <c r="GJB7" i="10"/>
  <c r="GJC7" i="10"/>
  <c r="GJD7" i="10"/>
  <c r="GJE7" i="10"/>
  <c r="GJF7" i="10"/>
  <c r="GJG7" i="10"/>
  <c r="GJH7" i="10"/>
  <c r="GJI7" i="10"/>
  <c r="GJJ7" i="10"/>
  <c r="GJK7" i="10"/>
  <c r="GJL7" i="10"/>
  <c r="GJM7" i="10"/>
  <c r="GJN7" i="10"/>
  <c r="GJO7" i="10"/>
  <c r="GJP7" i="10"/>
  <c r="GJQ7" i="10"/>
  <c r="GJR7" i="10"/>
  <c r="GJS7" i="10"/>
  <c r="GJT7" i="10"/>
  <c r="GJU7" i="10"/>
  <c r="GJV7" i="10"/>
  <c r="GJW7" i="10"/>
  <c r="GJX7" i="10"/>
  <c r="GJY7" i="10"/>
  <c r="GJZ7" i="10"/>
  <c r="GKA7" i="10"/>
  <c r="GKB7" i="10"/>
  <c r="GKC7" i="10"/>
  <c r="GKD7" i="10"/>
  <c r="GKE7" i="10"/>
  <c r="GKF7" i="10"/>
  <c r="GKG7" i="10"/>
  <c r="GKH7" i="10"/>
  <c r="GKI7" i="10"/>
  <c r="GKJ7" i="10"/>
  <c r="GKK7" i="10"/>
  <c r="GKL7" i="10"/>
  <c r="GKM7" i="10"/>
  <c r="GKN7" i="10"/>
  <c r="GKO7" i="10"/>
  <c r="GKP7" i="10"/>
  <c r="GKQ7" i="10"/>
  <c r="GKR7" i="10"/>
  <c r="GKS7" i="10"/>
  <c r="GKT7" i="10"/>
  <c r="GKU7" i="10"/>
  <c r="GKV7" i="10"/>
  <c r="GKW7" i="10"/>
  <c r="GKX7" i="10"/>
  <c r="GKY7" i="10"/>
  <c r="GKZ7" i="10"/>
  <c r="GLA7" i="10"/>
  <c r="GLB7" i="10"/>
  <c r="GLC7" i="10"/>
  <c r="GLD7" i="10"/>
  <c r="GLE7" i="10"/>
  <c r="GLF7" i="10"/>
  <c r="GLG7" i="10"/>
  <c r="GLH7" i="10"/>
  <c r="GLI7" i="10"/>
  <c r="GLJ7" i="10"/>
  <c r="GLK7" i="10"/>
  <c r="GLL7" i="10"/>
  <c r="GLM7" i="10"/>
  <c r="GLN7" i="10"/>
  <c r="GLO7" i="10"/>
  <c r="GLP7" i="10"/>
  <c r="GLQ7" i="10"/>
  <c r="GLR7" i="10"/>
  <c r="GLS7" i="10"/>
  <c r="GLT7" i="10"/>
  <c r="GLU7" i="10"/>
  <c r="GLV7" i="10"/>
  <c r="GLW7" i="10"/>
  <c r="GLX7" i="10"/>
  <c r="GLY7" i="10"/>
  <c r="GLZ7" i="10"/>
  <c r="GMA7" i="10"/>
  <c r="GMB7" i="10"/>
  <c r="GMC7" i="10"/>
  <c r="GMD7" i="10"/>
  <c r="GME7" i="10"/>
  <c r="GMF7" i="10"/>
  <c r="GMG7" i="10"/>
  <c r="GMH7" i="10"/>
  <c r="GMI7" i="10"/>
  <c r="GMJ7" i="10"/>
  <c r="GMK7" i="10"/>
  <c r="GML7" i="10"/>
  <c r="GMM7" i="10"/>
  <c r="GMN7" i="10"/>
  <c r="GMO7" i="10"/>
  <c r="GMP7" i="10"/>
  <c r="GMQ7" i="10"/>
  <c r="GMR7" i="10"/>
  <c r="GMS7" i="10"/>
  <c r="GMT7" i="10"/>
  <c r="GMU7" i="10"/>
  <c r="GMV7" i="10"/>
  <c r="GMW7" i="10"/>
  <c r="GMX7" i="10"/>
  <c r="GMY7" i="10"/>
  <c r="GMZ7" i="10"/>
  <c r="GNA7" i="10"/>
  <c r="GNB7" i="10"/>
  <c r="GNC7" i="10"/>
  <c r="GND7" i="10"/>
  <c r="GNE7" i="10"/>
  <c r="GNF7" i="10"/>
  <c r="GNG7" i="10"/>
  <c r="GNH7" i="10"/>
  <c r="GNI7" i="10"/>
  <c r="GNJ7" i="10"/>
  <c r="GNK7" i="10"/>
  <c r="GNL7" i="10"/>
  <c r="GNM7" i="10"/>
  <c r="GNN7" i="10"/>
  <c r="GNO7" i="10"/>
  <c r="GNP7" i="10"/>
  <c r="GNQ7" i="10"/>
  <c r="GNR7" i="10"/>
  <c r="GNS7" i="10"/>
  <c r="GNT7" i="10"/>
  <c r="GNU7" i="10"/>
  <c r="GNV7" i="10"/>
  <c r="GNW7" i="10"/>
  <c r="GNX7" i="10"/>
  <c r="GNY7" i="10"/>
  <c r="GNZ7" i="10"/>
  <c r="GOA7" i="10"/>
  <c r="GOB7" i="10"/>
  <c r="GOC7" i="10"/>
  <c r="GOD7" i="10"/>
  <c r="GOE7" i="10"/>
  <c r="GOF7" i="10"/>
  <c r="GOG7" i="10"/>
  <c r="GOH7" i="10"/>
  <c r="GOI7" i="10"/>
  <c r="GOJ7" i="10"/>
  <c r="GOK7" i="10"/>
  <c r="GOL7" i="10"/>
  <c r="GOM7" i="10"/>
  <c r="GON7" i="10"/>
  <c r="GOO7" i="10"/>
  <c r="GOP7" i="10"/>
  <c r="GOQ7" i="10"/>
  <c r="GOR7" i="10"/>
  <c r="GOS7" i="10"/>
  <c r="GOT7" i="10"/>
  <c r="GOU7" i="10"/>
  <c r="GOV7" i="10"/>
  <c r="GOW7" i="10"/>
  <c r="GOX7" i="10"/>
  <c r="GOY7" i="10"/>
  <c r="GOZ7" i="10"/>
  <c r="GPA7" i="10"/>
  <c r="GPB7" i="10"/>
  <c r="GPC7" i="10"/>
  <c r="GPD7" i="10"/>
  <c r="GPE7" i="10"/>
  <c r="GPF7" i="10"/>
  <c r="GPG7" i="10"/>
  <c r="GPH7" i="10"/>
  <c r="GPI7" i="10"/>
  <c r="GPJ7" i="10"/>
  <c r="GPK7" i="10"/>
  <c r="GPL7" i="10"/>
  <c r="GPM7" i="10"/>
  <c r="GPN7" i="10"/>
  <c r="GPO7" i="10"/>
  <c r="GPP7" i="10"/>
  <c r="GPQ7" i="10"/>
  <c r="GPR7" i="10"/>
  <c r="GPS7" i="10"/>
  <c r="GPT7" i="10"/>
  <c r="GPU7" i="10"/>
  <c r="GPV7" i="10"/>
  <c r="GPW7" i="10"/>
  <c r="GPX7" i="10"/>
  <c r="GPY7" i="10"/>
  <c r="GPZ7" i="10"/>
  <c r="GQA7" i="10"/>
  <c r="GQB7" i="10"/>
  <c r="GQC7" i="10"/>
  <c r="GQD7" i="10"/>
  <c r="GQE7" i="10"/>
  <c r="GQF7" i="10"/>
  <c r="GQG7" i="10"/>
  <c r="GQH7" i="10"/>
  <c r="GQI7" i="10"/>
  <c r="GQJ7" i="10"/>
  <c r="GQK7" i="10"/>
  <c r="GQL7" i="10"/>
  <c r="GQM7" i="10"/>
  <c r="GQN7" i="10"/>
  <c r="GQO7" i="10"/>
  <c r="GQP7" i="10"/>
  <c r="GQQ7" i="10"/>
  <c r="GQR7" i="10"/>
  <c r="GQS7" i="10"/>
  <c r="GQT7" i="10"/>
  <c r="GQU7" i="10"/>
  <c r="GQV7" i="10"/>
  <c r="GQW7" i="10"/>
  <c r="GQX7" i="10"/>
  <c r="GQY7" i="10"/>
  <c r="GQZ7" i="10"/>
  <c r="GRA7" i="10"/>
  <c r="GRB7" i="10"/>
  <c r="GRC7" i="10"/>
  <c r="GRD7" i="10"/>
  <c r="GRE7" i="10"/>
  <c r="GRF7" i="10"/>
  <c r="GRG7" i="10"/>
  <c r="GRH7" i="10"/>
  <c r="GRI7" i="10"/>
  <c r="GRJ7" i="10"/>
  <c r="GRK7" i="10"/>
  <c r="GRL7" i="10"/>
  <c r="GRM7" i="10"/>
  <c r="GRN7" i="10"/>
  <c r="GRO7" i="10"/>
  <c r="GRP7" i="10"/>
  <c r="GRQ7" i="10"/>
  <c r="GRR7" i="10"/>
  <c r="GRS7" i="10"/>
  <c r="GRT7" i="10"/>
  <c r="GRU7" i="10"/>
  <c r="GRV7" i="10"/>
  <c r="GRW7" i="10"/>
  <c r="GRX7" i="10"/>
  <c r="GRY7" i="10"/>
  <c r="GRZ7" i="10"/>
  <c r="GSA7" i="10"/>
  <c r="GSB7" i="10"/>
  <c r="GSC7" i="10"/>
  <c r="GSD7" i="10"/>
  <c r="GSE7" i="10"/>
  <c r="GSF7" i="10"/>
  <c r="GSG7" i="10"/>
  <c r="GSH7" i="10"/>
  <c r="GSI7" i="10"/>
  <c r="GSJ7" i="10"/>
  <c r="GSK7" i="10"/>
  <c r="GSL7" i="10"/>
  <c r="GSM7" i="10"/>
  <c r="GSN7" i="10"/>
  <c r="GSO7" i="10"/>
  <c r="GSP7" i="10"/>
  <c r="GSQ7" i="10"/>
  <c r="GSR7" i="10"/>
  <c r="GSS7" i="10"/>
  <c r="GST7" i="10"/>
  <c r="GSU7" i="10"/>
  <c r="GSV7" i="10"/>
  <c r="GSW7" i="10"/>
  <c r="GSX7" i="10"/>
  <c r="GSY7" i="10"/>
  <c r="GSZ7" i="10"/>
  <c r="GTA7" i="10"/>
  <c r="GTB7" i="10"/>
  <c r="GTC7" i="10"/>
  <c r="GTD7" i="10"/>
  <c r="GTE7" i="10"/>
  <c r="GTF7" i="10"/>
  <c r="GTG7" i="10"/>
  <c r="GTH7" i="10"/>
  <c r="GTI7" i="10"/>
  <c r="GTJ7" i="10"/>
  <c r="GTK7" i="10"/>
  <c r="GTL7" i="10"/>
  <c r="GTM7" i="10"/>
  <c r="GTN7" i="10"/>
  <c r="GTO7" i="10"/>
  <c r="GTP7" i="10"/>
  <c r="GTQ7" i="10"/>
  <c r="GTR7" i="10"/>
  <c r="GTS7" i="10"/>
  <c r="GTT7" i="10"/>
  <c r="GTU7" i="10"/>
  <c r="GTV7" i="10"/>
  <c r="GTW7" i="10"/>
  <c r="GTX7" i="10"/>
  <c r="GTY7" i="10"/>
  <c r="GTZ7" i="10"/>
  <c r="GUA7" i="10"/>
  <c r="GUB7" i="10"/>
  <c r="GUC7" i="10"/>
  <c r="GUD7" i="10"/>
  <c r="GUE7" i="10"/>
  <c r="GUF7" i="10"/>
  <c r="GUG7" i="10"/>
  <c r="GUH7" i="10"/>
  <c r="GUI7" i="10"/>
  <c r="GUJ7" i="10"/>
  <c r="GUK7" i="10"/>
  <c r="GUL7" i="10"/>
  <c r="GUM7" i="10"/>
  <c r="GUN7" i="10"/>
  <c r="GUO7" i="10"/>
  <c r="GUP7" i="10"/>
  <c r="GUQ7" i="10"/>
  <c r="GUR7" i="10"/>
  <c r="GUS7" i="10"/>
  <c r="GUT7" i="10"/>
  <c r="GUU7" i="10"/>
  <c r="GUV7" i="10"/>
  <c r="GUW7" i="10"/>
  <c r="GUX7" i="10"/>
  <c r="GUY7" i="10"/>
  <c r="GUZ7" i="10"/>
  <c r="GVA7" i="10"/>
  <c r="GVB7" i="10"/>
  <c r="GVC7" i="10"/>
  <c r="GVD7" i="10"/>
  <c r="GVE7" i="10"/>
  <c r="GVF7" i="10"/>
  <c r="GVG7" i="10"/>
  <c r="GVH7" i="10"/>
  <c r="GVI7" i="10"/>
  <c r="GVJ7" i="10"/>
  <c r="GVK7" i="10"/>
  <c r="GVL7" i="10"/>
  <c r="GVM7" i="10"/>
  <c r="GVN7" i="10"/>
  <c r="GVO7" i="10"/>
  <c r="GVP7" i="10"/>
  <c r="GVQ7" i="10"/>
  <c r="GVR7" i="10"/>
  <c r="GVS7" i="10"/>
  <c r="GVT7" i="10"/>
  <c r="GVU7" i="10"/>
  <c r="GVV7" i="10"/>
  <c r="GVW7" i="10"/>
  <c r="GVX7" i="10"/>
  <c r="GVY7" i="10"/>
  <c r="GVZ7" i="10"/>
  <c r="GWA7" i="10"/>
  <c r="GWB7" i="10"/>
  <c r="GWC7" i="10"/>
  <c r="GWD7" i="10"/>
  <c r="GWE7" i="10"/>
  <c r="GWF7" i="10"/>
  <c r="GWG7" i="10"/>
  <c r="GWH7" i="10"/>
  <c r="GWI7" i="10"/>
  <c r="GWJ7" i="10"/>
  <c r="GWK7" i="10"/>
  <c r="GWL7" i="10"/>
  <c r="GWM7" i="10"/>
  <c r="GWN7" i="10"/>
  <c r="GWO7" i="10"/>
  <c r="GWP7" i="10"/>
  <c r="GWQ7" i="10"/>
  <c r="GWR7" i="10"/>
  <c r="GWS7" i="10"/>
  <c r="GWT7" i="10"/>
  <c r="GWU7" i="10"/>
  <c r="GWV7" i="10"/>
  <c r="GWW7" i="10"/>
  <c r="GWX7" i="10"/>
  <c r="GWY7" i="10"/>
  <c r="GWZ7" i="10"/>
  <c r="GXA7" i="10"/>
  <c r="GXB7" i="10"/>
  <c r="GXC7" i="10"/>
  <c r="GXD7" i="10"/>
  <c r="GXE7" i="10"/>
  <c r="GXF7" i="10"/>
  <c r="GXG7" i="10"/>
  <c r="GXH7" i="10"/>
  <c r="GXI7" i="10"/>
  <c r="GXJ7" i="10"/>
  <c r="GXK7" i="10"/>
  <c r="GXL7" i="10"/>
  <c r="GXM7" i="10"/>
  <c r="GXN7" i="10"/>
  <c r="GXO7" i="10"/>
  <c r="GXP7" i="10"/>
  <c r="GXQ7" i="10"/>
  <c r="GXR7" i="10"/>
  <c r="GXS7" i="10"/>
  <c r="GXT7" i="10"/>
  <c r="GXU7" i="10"/>
  <c r="GXV7" i="10"/>
  <c r="GXW7" i="10"/>
  <c r="GXX7" i="10"/>
  <c r="GXY7" i="10"/>
  <c r="GXZ7" i="10"/>
  <c r="GYA7" i="10"/>
  <c r="GYB7" i="10"/>
  <c r="GYC7" i="10"/>
  <c r="GYD7" i="10"/>
  <c r="GYE7" i="10"/>
  <c r="GYF7" i="10"/>
  <c r="GYG7" i="10"/>
  <c r="GYH7" i="10"/>
  <c r="GYI7" i="10"/>
  <c r="GYJ7" i="10"/>
  <c r="GYK7" i="10"/>
  <c r="GYL7" i="10"/>
  <c r="GYM7" i="10"/>
  <c r="GYN7" i="10"/>
  <c r="GYO7" i="10"/>
  <c r="GYP7" i="10"/>
  <c r="GYQ7" i="10"/>
  <c r="GYR7" i="10"/>
  <c r="GYS7" i="10"/>
  <c r="GYT7" i="10"/>
  <c r="GYU7" i="10"/>
  <c r="GYV7" i="10"/>
  <c r="GYW7" i="10"/>
  <c r="GYX7" i="10"/>
  <c r="GYY7" i="10"/>
  <c r="GYZ7" i="10"/>
  <c r="GZA7" i="10"/>
  <c r="GZB7" i="10"/>
  <c r="GZC7" i="10"/>
  <c r="GZD7" i="10"/>
  <c r="GZE7" i="10"/>
  <c r="GZF7" i="10"/>
  <c r="GZG7" i="10"/>
  <c r="GZH7" i="10"/>
  <c r="GZI7" i="10"/>
  <c r="GZJ7" i="10"/>
  <c r="GZK7" i="10"/>
  <c r="GZL7" i="10"/>
  <c r="GZM7" i="10"/>
  <c r="GZN7" i="10"/>
  <c r="GZO7" i="10"/>
  <c r="GZP7" i="10"/>
  <c r="GZQ7" i="10"/>
  <c r="GZR7" i="10"/>
  <c r="GZS7" i="10"/>
  <c r="GZT7" i="10"/>
  <c r="GZU7" i="10"/>
  <c r="GZV7" i="10"/>
  <c r="GZW7" i="10"/>
  <c r="GZX7" i="10"/>
  <c r="GZY7" i="10"/>
  <c r="GZZ7" i="10"/>
  <c r="HAA7" i="10"/>
  <c r="HAB7" i="10"/>
  <c r="HAC7" i="10"/>
  <c r="HAD7" i="10"/>
  <c r="HAE7" i="10"/>
  <c r="HAF7" i="10"/>
  <c r="HAG7" i="10"/>
  <c r="HAH7" i="10"/>
  <c r="HAI7" i="10"/>
  <c r="HAJ7" i="10"/>
  <c r="HAK7" i="10"/>
  <c r="HAL7" i="10"/>
  <c r="HAM7" i="10"/>
  <c r="HAN7" i="10"/>
  <c r="HAO7" i="10"/>
  <c r="HAP7" i="10"/>
  <c r="HAQ7" i="10"/>
  <c r="HAR7" i="10"/>
  <c r="HAS7" i="10"/>
  <c r="HAT7" i="10"/>
  <c r="HAU7" i="10"/>
  <c r="HAV7" i="10"/>
  <c r="HAW7" i="10"/>
  <c r="HAX7" i="10"/>
  <c r="HAY7" i="10"/>
  <c r="HAZ7" i="10"/>
  <c r="HBA7" i="10"/>
  <c r="HBB7" i="10"/>
  <c r="HBC7" i="10"/>
  <c r="HBD7" i="10"/>
  <c r="HBE7" i="10"/>
  <c r="HBF7" i="10"/>
  <c r="HBG7" i="10"/>
  <c r="HBH7" i="10"/>
  <c r="HBI7" i="10"/>
  <c r="HBJ7" i="10"/>
  <c r="HBK7" i="10"/>
  <c r="HBL7" i="10"/>
  <c r="HBM7" i="10"/>
  <c r="HBN7" i="10"/>
  <c r="HBO7" i="10"/>
  <c r="HBP7" i="10"/>
  <c r="HBQ7" i="10"/>
  <c r="HBR7" i="10"/>
  <c r="HBS7" i="10"/>
  <c r="HBT7" i="10"/>
  <c r="HBU7" i="10"/>
  <c r="HBV7" i="10"/>
  <c r="HBW7" i="10"/>
  <c r="HBX7" i="10"/>
  <c r="HBY7" i="10"/>
  <c r="HBZ7" i="10"/>
  <c r="HCA7" i="10"/>
  <c r="HCB7" i="10"/>
  <c r="HCC7" i="10"/>
  <c r="HCD7" i="10"/>
  <c r="HCE7" i="10"/>
  <c r="HCF7" i="10"/>
  <c r="HCG7" i="10"/>
  <c r="HCH7" i="10"/>
  <c r="HCI7" i="10"/>
  <c r="HCJ7" i="10"/>
  <c r="HCK7" i="10"/>
  <c r="HCL7" i="10"/>
  <c r="HCM7" i="10"/>
  <c r="HCN7" i="10"/>
  <c r="HCO7" i="10"/>
  <c r="HCP7" i="10"/>
  <c r="HCQ7" i="10"/>
  <c r="HCR7" i="10"/>
  <c r="HCS7" i="10"/>
  <c r="HCT7" i="10"/>
  <c r="HCU7" i="10"/>
  <c r="HCV7" i="10"/>
  <c r="HCW7" i="10"/>
  <c r="HCX7" i="10"/>
  <c r="HCY7" i="10"/>
  <c r="HCZ7" i="10"/>
  <c r="HDA7" i="10"/>
  <c r="HDB7" i="10"/>
  <c r="HDC7" i="10"/>
  <c r="HDD7" i="10"/>
  <c r="HDE7" i="10"/>
  <c r="HDF7" i="10"/>
  <c r="HDG7" i="10"/>
  <c r="HDH7" i="10"/>
  <c r="HDI7" i="10"/>
  <c r="HDJ7" i="10"/>
  <c r="HDK7" i="10"/>
  <c r="HDL7" i="10"/>
  <c r="HDM7" i="10"/>
  <c r="HDN7" i="10"/>
  <c r="HDO7" i="10"/>
  <c r="HDP7" i="10"/>
  <c r="HDQ7" i="10"/>
  <c r="HDR7" i="10"/>
  <c r="HDS7" i="10"/>
  <c r="HDT7" i="10"/>
  <c r="HDU7" i="10"/>
  <c r="HDV7" i="10"/>
  <c r="HDW7" i="10"/>
  <c r="HDX7" i="10"/>
  <c r="HDY7" i="10"/>
  <c r="HDZ7" i="10"/>
  <c r="HEA7" i="10"/>
  <c r="HEB7" i="10"/>
  <c r="HEC7" i="10"/>
  <c r="HED7" i="10"/>
  <c r="HEE7" i="10"/>
  <c r="HEF7" i="10"/>
  <c r="HEG7" i="10"/>
  <c r="HEH7" i="10"/>
  <c r="HEI7" i="10"/>
  <c r="HEJ7" i="10"/>
  <c r="HEK7" i="10"/>
  <c r="HEL7" i="10"/>
  <c r="HEM7" i="10"/>
  <c r="HEN7" i="10"/>
  <c r="HEO7" i="10"/>
  <c r="HEP7" i="10"/>
  <c r="HEQ7" i="10"/>
  <c r="HER7" i="10"/>
  <c r="HES7" i="10"/>
  <c r="HET7" i="10"/>
  <c r="HEU7" i="10"/>
  <c r="HEV7" i="10"/>
  <c r="HEW7" i="10"/>
  <c r="HEX7" i="10"/>
  <c r="HEY7" i="10"/>
  <c r="HEZ7" i="10"/>
  <c r="HFA7" i="10"/>
  <c r="HFB7" i="10"/>
  <c r="HFC7" i="10"/>
  <c r="HFD7" i="10"/>
  <c r="HFE7" i="10"/>
  <c r="HFF7" i="10"/>
  <c r="HFG7" i="10"/>
  <c r="HFH7" i="10"/>
  <c r="HFI7" i="10"/>
  <c r="HFJ7" i="10"/>
  <c r="HFK7" i="10"/>
  <c r="HFL7" i="10"/>
  <c r="HFM7" i="10"/>
  <c r="HFN7" i="10"/>
  <c r="HFO7" i="10"/>
  <c r="HFP7" i="10"/>
  <c r="HFQ7" i="10"/>
  <c r="HFR7" i="10"/>
  <c r="HFS7" i="10"/>
  <c r="HFT7" i="10"/>
  <c r="HFU7" i="10"/>
  <c r="HFV7" i="10"/>
  <c r="HFW7" i="10"/>
  <c r="HFX7" i="10"/>
  <c r="HFY7" i="10"/>
  <c r="HFZ7" i="10"/>
  <c r="HGA7" i="10"/>
  <c r="HGB7" i="10"/>
  <c r="HGC7" i="10"/>
  <c r="HGD7" i="10"/>
  <c r="HGE7" i="10"/>
  <c r="HGF7" i="10"/>
  <c r="HGG7" i="10"/>
  <c r="HGH7" i="10"/>
  <c r="HGI7" i="10"/>
  <c r="HGJ7" i="10"/>
  <c r="HGK7" i="10"/>
  <c r="HGL7" i="10"/>
  <c r="HGM7" i="10"/>
  <c r="HGN7" i="10"/>
  <c r="HGO7" i="10"/>
  <c r="HGP7" i="10"/>
  <c r="HGQ7" i="10"/>
  <c r="HGR7" i="10"/>
  <c r="HGS7" i="10"/>
  <c r="HGT7" i="10"/>
  <c r="HGU7" i="10"/>
  <c r="HGV7" i="10"/>
  <c r="HGW7" i="10"/>
  <c r="HGX7" i="10"/>
  <c r="HGY7" i="10"/>
  <c r="HGZ7" i="10"/>
  <c r="HHA7" i="10"/>
  <c r="HHB7" i="10"/>
  <c r="HHC7" i="10"/>
  <c r="HHD7" i="10"/>
  <c r="HHE7" i="10"/>
  <c r="HHF7" i="10"/>
  <c r="HHG7" i="10"/>
  <c r="HHH7" i="10"/>
  <c r="HHI7" i="10"/>
  <c r="HHJ7" i="10"/>
  <c r="HHK7" i="10"/>
  <c r="HHL7" i="10"/>
  <c r="HHM7" i="10"/>
  <c r="HHN7" i="10"/>
  <c r="HHO7" i="10"/>
  <c r="HHP7" i="10"/>
  <c r="HHQ7" i="10"/>
  <c r="HHR7" i="10"/>
  <c r="HHS7" i="10"/>
  <c r="HHT7" i="10"/>
  <c r="HHU7" i="10"/>
  <c r="HHV7" i="10"/>
  <c r="HHW7" i="10"/>
  <c r="HHX7" i="10"/>
  <c r="HHY7" i="10"/>
  <c r="HHZ7" i="10"/>
  <c r="HIA7" i="10"/>
  <c r="HIB7" i="10"/>
  <c r="HIC7" i="10"/>
  <c r="HID7" i="10"/>
  <c r="HIE7" i="10"/>
  <c r="HIF7" i="10"/>
  <c r="HIG7" i="10"/>
  <c r="HIH7" i="10"/>
  <c r="HII7" i="10"/>
  <c r="HIJ7" i="10"/>
  <c r="HIK7" i="10"/>
  <c r="HIL7" i="10"/>
  <c r="HIM7" i="10"/>
  <c r="HIN7" i="10"/>
  <c r="HIO7" i="10"/>
  <c r="HIP7" i="10"/>
  <c r="HIQ7" i="10"/>
  <c r="HIR7" i="10"/>
  <c r="HIS7" i="10"/>
  <c r="HIT7" i="10"/>
  <c r="HIU7" i="10"/>
  <c r="HIV7" i="10"/>
  <c r="HIW7" i="10"/>
  <c r="HIX7" i="10"/>
  <c r="HIY7" i="10"/>
  <c r="HIZ7" i="10"/>
  <c r="HJA7" i="10"/>
  <c r="HJB7" i="10"/>
  <c r="HJC7" i="10"/>
  <c r="HJD7" i="10"/>
  <c r="HJE7" i="10"/>
  <c r="HJF7" i="10"/>
  <c r="HJG7" i="10"/>
  <c r="HJH7" i="10"/>
  <c r="HJI7" i="10"/>
  <c r="HJJ7" i="10"/>
  <c r="HJK7" i="10"/>
  <c r="HJL7" i="10"/>
  <c r="HJM7" i="10"/>
  <c r="HJN7" i="10"/>
  <c r="HJO7" i="10"/>
  <c r="HJP7" i="10"/>
  <c r="HJQ7" i="10"/>
  <c r="HJR7" i="10"/>
  <c r="HJS7" i="10"/>
  <c r="HJT7" i="10"/>
  <c r="HJU7" i="10"/>
  <c r="HJV7" i="10"/>
  <c r="HJW7" i="10"/>
  <c r="HJX7" i="10"/>
  <c r="HJY7" i="10"/>
  <c r="HJZ7" i="10"/>
  <c r="HKA7" i="10"/>
  <c r="HKB7" i="10"/>
  <c r="HKC7" i="10"/>
  <c r="HKD7" i="10"/>
  <c r="HKE7" i="10"/>
  <c r="HKF7" i="10"/>
  <c r="HKG7" i="10"/>
  <c r="HKH7" i="10"/>
  <c r="HKI7" i="10"/>
  <c r="HKJ7" i="10"/>
  <c r="HKK7" i="10"/>
  <c r="HKL7" i="10"/>
  <c r="HKM7" i="10"/>
  <c r="HKN7" i="10"/>
  <c r="HKO7" i="10"/>
  <c r="HKP7" i="10"/>
  <c r="HKQ7" i="10"/>
  <c r="HKR7" i="10"/>
  <c r="HKS7" i="10"/>
  <c r="HKT7" i="10"/>
  <c r="HKU7" i="10"/>
  <c r="HKV7" i="10"/>
  <c r="HKW7" i="10"/>
  <c r="HKX7" i="10"/>
  <c r="HKY7" i="10"/>
  <c r="HKZ7" i="10"/>
  <c r="HLA7" i="10"/>
  <c r="HLB7" i="10"/>
  <c r="HLC7" i="10"/>
  <c r="HLD7" i="10"/>
  <c r="HLE7" i="10"/>
  <c r="HLF7" i="10"/>
  <c r="HLG7" i="10"/>
  <c r="HLH7" i="10"/>
  <c r="HLI7" i="10"/>
  <c r="HLJ7" i="10"/>
  <c r="HLK7" i="10"/>
  <c r="HLL7" i="10"/>
  <c r="HLM7" i="10"/>
  <c r="HLN7" i="10"/>
  <c r="HLO7" i="10"/>
  <c r="HLP7" i="10"/>
  <c r="HLQ7" i="10"/>
  <c r="HLR7" i="10"/>
  <c r="HLS7" i="10"/>
  <c r="HLT7" i="10"/>
  <c r="HLU7" i="10"/>
  <c r="HLV7" i="10"/>
  <c r="HLW7" i="10"/>
  <c r="HLX7" i="10"/>
  <c r="HLY7" i="10"/>
  <c r="HLZ7" i="10"/>
  <c r="HMA7" i="10"/>
  <c r="HMB7" i="10"/>
  <c r="HMC7" i="10"/>
  <c r="HMD7" i="10"/>
  <c r="HME7" i="10"/>
  <c r="HMF7" i="10"/>
  <c r="HMG7" i="10"/>
  <c r="HMH7" i="10"/>
  <c r="HMI7" i="10"/>
  <c r="HMJ7" i="10"/>
  <c r="HMK7" i="10"/>
  <c r="HML7" i="10"/>
  <c r="HMM7" i="10"/>
  <c r="HMN7" i="10"/>
  <c r="HMO7" i="10"/>
  <c r="HMP7" i="10"/>
  <c r="HMQ7" i="10"/>
  <c r="HMR7" i="10"/>
  <c r="HMS7" i="10"/>
  <c r="HMT7" i="10"/>
  <c r="HMU7" i="10"/>
  <c r="HMV7" i="10"/>
  <c r="HMW7" i="10"/>
  <c r="HMX7" i="10"/>
  <c r="HMY7" i="10"/>
  <c r="HMZ7" i="10"/>
  <c r="HNA7" i="10"/>
  <c r="HNB7" i="10"/>
  <c r="HNC7" i="10"/>
  <c r="HND7" i="10"/>
  <c r="HNE7" i="10"/>
  <c r="HNF7" i="10"/>
  <c r="HNG7" i="10"/>
  <c r="HNH7" i="10"/>
  <c r="HNI7" i="10"/>
  <c r="HNJ7" i="10"/>
  <c r="HNK7" i="10"/>
  <c r="HNL7" i="10"/>
  <c r="HNM7" i="10"/>
  <c r="HNN7" i="10"/>
  <c r="HNO7" i="10"/>
  <c r="HNP7" i="10"/>
  <c r="HNQ7" i="10"/>
  <c r="HNR7" i="10"/>
  <c r="HNS7" i="10"/>
  <c r="HNT7" i="10"/>
  <c r="HNU7" i="10"/>
  <c r="HNV7" i="10"/>
  <c r="HNW7" i="10"/>
  <c r="HNX7" i="10"/>
  <c r="HNY7" i="10"/>
  <c r="HNZ7" i="10"/>
  <c r="HOA7" i="10"/>
  <c r="HOB7" i="10"/>
  <c r="HOC7" i="10"/>
  <c r="HOD7" i="10"/>
  <c r="HOE7" i="10"/>
  <c r="HOF7" i="10"/>
  <c r="HOG7" i="10"/>
  <c r="HOH7" i="10"/>
  <c r="HOI7" i="10"/>
  <c r="HOJ7" i="10"/>
  <c r="HOK7" i="10"/>
  <c r="HOL7" i="10"/>
  <c r="HOM7" i="10"/>
  <c r="HON7" i="10"/>
  <c r="HOO7" i="10"/>
  <c r="HOP7" i="10"/>
  <c r="HOQ7" i="10"/>
  <c r="HOR7" i="10"/>
  <c r="HOS7" i="10"/>
  <c r="HOT7" i="10"/>
  <c r="HOU7" i="10"/>
  <c r="HOV7" i="10"/>
  <c r="HOW7" i="10"/>
  <c r="HOX7" i="10"/>
  <c r="HOY7" i="10"/>
  <c r="HOZ7" i="10"/>
  <c r="HPA7" i="10"/>
  <c r="HPB7" i="10"/>
  <c r="HPC7" i="10"/>
  <c r="HPD7" i="10"/>
  <c r="HPE7" i="10"/>
  <c r="HPF7" i="10"/>
  <c r="HPG7" i="10"/>
  <c r="HPH7" i="10"/>
  <c r="HPI7" i="10"/>
  <c r="HPJ7" i="10"/>
  <c r="HPK7" i="10"/>
  <c r="HPL7" i="10"/>
  <c r="HPM7" i="10"/>
  <c r="HPN7" i="10"/>
  <c r="HPO7" i="10"/>
  <c r="HPP7" i="10"/>
  <c r="HPQ7" i="10"/>
  <c r="HPR7" i="10"/>
  <c r="HPS7" i="10"/>
  <c r="HPT7" i="10"/>
  <c r="HPU7" i="10"/>
  <c r="HPV7" i="10"/>
  <c r="HPW7" i="10"/>
  <c r="HPX7" i="10"/>
  <c r="HPY7" i="10"/>
  <c r="HPZ7" i="10"/>
  <c r="HQA7" i="10"/>
  <c r="HQB7" i="10"/>
  <c r="HQC7" i="10"/>
  <c r="HQD7" i="10"/>
  <c r="HQE7" i="10"/>
  <c r="HQF7" i="10"/>
  <c r="HQG7" i="10"/>
  <c r="HQH7" i="10"/>
  <c r="HQI7" i="10"/>
  <c r="HQJ7" i="10"/>
  <c r="HQK7" i="10"/>
  <c r="HQL7" i="10"/>
  <c r="HQM7" i="10"/>
  <c r="HQN7" i="10"/>
  <c r="HQO7" i="10"/>
  <c r="HQP7" i="10"/>
  <c r="HQQ7" i="10"/>
  <c r="HQR7" i="10"/>
  <c r="HQS7" i="10"/>
  <c r="HQT7" i="10"/>
  <c r="HQU7" i="10"/>
  <c r="HQV7" i="10"/>
  <c r="HQW7" i="10"/>
  <c r="HQX7" i="10"/>
  <c r="HQY7" i="10"/>
  <c r="HQZ7" i="10"/>
  <c r="HRA7" i="10"/>
  <c r="HRB7" i="10"/>
  <c r="HRC7" i="10"/>
  <c r="HRD7" i="10"/>
  <c r="HRE7" i="10"/>
  <c r="HRF7" i="10"/>
  <c r="HRG7" i="10"/>
  <c r="HRH7" i="10"/>
  <c r="HRI7" i="10"/>
  <c r="HRJ7" i="10"/>
  <c r="HRK7" i="10"/>
  <c r="HRL7" i="10"/>
  <c r="HRM7" i="10"/>
  <c r="HRN7" i="10"/>
  <c r="HRO7" i="10"/>
  <c r="HRP7" i="10"/>
  <c r="HRQ7" i="10"/>
  <c r="HRR7" i="10"/>
  <c r="HRS7" i="10"/>
  <c r="HRT7" i="10"/>
  <c r="HRU7" i="10"/>
  <c r="HRV7" i="10"/>
  <c r="HRW7" i="10"/>
  <c r="HRX7" i="10"/>
  <c r="HRY7" i="10"/>
  <c r="HRZ7" i="10"/>
  <c r="HSA7" i="10"/>
  <c r="HSB7" i="10"/>
  <c r="HSC7" i="10"/>
  <c r="HSD7" i="10"/>
  <c r="HSE7" i="10"/>
  <c r="HSF7" i="10"/>
  <c r="HSG7" i="10"/>
  <c r="HSH7" i="10"/>
  <c r="HSI7" i="10"/>
  <c r="HSJ7" i="10"/>
  <c r="HSK7" i="10"/>
  <c r="HSL7" i="10"/>
  <c r="HSM7" i="10"/>
  <c r="HSN7" i="10"/>
  <c r="HSO7" i="10"/>
  <c r="HSP7" i="10"/>
  <c r="HSQ7" i="10"/>
  <c r="HSR7" i="10"/>
  <c r="HSS7" i="10"/>
  <c r="HST7" i="10"/>
  <c r="HSU7" i="10"/>
  <c r="HSV7" i="10"/>
  <c r="HSW7" i="10"/>
  <c r="HSX7" i="10"/>
  <c r="HSY7" i="10"/>
  <c r="HSZ7" i="10"/>
  <c r="HTA7" i="10"/>
  <c r="HTB7" i="10"/>
  <c r="HTC7" i="10"/>
  <c r="HTD7" i="10"/>
  <c r="HTE7" i="10"/>
  <c r="HTF7" i="10"/>
  <c r="HTG7" i="10"/>
  <c r="HTH7" i="10"/>
  <c r="HTI7" i="10"/>
  <c r="HTJ7" i="10"/>
  <c r="HTK7" i="10"/>
  <c r="HTL7" i="10"/>
  <c r="HTM7" i="10"/>
  <c r="HTN7" i="10"/>
  <c r="HTO7" i="10"/>
  <c r="HTP7" i="10"/>
  <c r="HTQ7" i="10"/>
  <c r="HTR7" i="10"/>
  <c r="HTS7" i="10"/>
  <c r="HTT7" i="10"/>
  <c r="HTU7" i="10"/>
  <c r="HTV7" i="10"/>
  <c r="HTW7" i="10"/>
  <c r="HTX7" i="10"/>
  <c r="HTY7" i="10"/>
  <c r="HTZ7" i="10"/>
  <c r="HUA7" i="10"/>
  <c r="HUB7" i="10"/>
  <c r="HUC7" i="10"/>
  <c r="HUD7" i="10"/>
  <c r="HUE7" i="10"/>
  <c r="HUF7" i="10"/>
  <c r="HUG7" i="10"/>
  <c r="HUH7" i="10"/>
  <c r="HUI7" i="10"/>
  <c r="HUJ7" i="10"/>
  <c r="HUK7" i="10"/>
  <c r="HUL7" i="10"/>
  <c r="HUM7" i="10"/>
  <c r="HUN7" i="10"/>
  <c r="HUO7" i="10"/>
  <c r="HUP7" i="10"/>
  <c r="HUQ7" i="10"/>
  <c r="HUR7" i="10"/>
  <c r="HUS7" i="10"/>
  <c r="HUT7" i="10"/>
  <c r="HUU7" i="10"/>
  <c r="HUV7" i="10"/>
  <c r="HUW7" i="10"/>
  <c r="HUX7" i="10"/>
  <c r="HUY7" i="10"/>
  <c r="HUZ7" i="10"/>
  <c r="HVA7" i="10"/>
  <c r="HVB7" i="10"/>
  <c r="HVC7" i="10"/>
  <c r="HVD7" i="10"/>
  <c r="HVE7" i="10"/>
  <c r="HVF7" i="10"/>
  <c r="HVG7" i="10"/>
  <c r="HVH7" i="10"/>
  <c r="HVI7" i="10"/>
  <c r="HVJ7" i="10"/>
  <c r="HVK7" i="10"/>
  <c r="HVL7" i="10"/>
  <c r="HVM7" i="10"/>
  <c r="HVN7" i="10"/>
  <c r="HVO7" i="10"/>
  <c r="HVP7" i="10"/>
  <c r="HVQ7" i="10"/>
  <c r="HVR7" i="10"/>
  <c r="HVS7" i="10"/>
  <c r="HVT7" i="10"/>
  <c r="HVU7" i="10"/>
  <c r="HVV7" i="10"/>
  <c r="HVW7" i="10"/>
  <c r="HVX7" i="10"/>
  <c r="HVY7" i="10"/>
  <c r="HVZ7" i="10"/>
  <c r="HWA7" i="10"/>
  <c r="HWB7" i="10"/>
  <c r="HWC7" i="10"/>
  <c r="HWD7" i="10"/>
  <c r="HWE7" i="10"/>
  <c r="HWF7" i="10"/>
  <c r="HWG7" i="10"/>
  <c r="HWH7" i="10"/>
  <c r="HWI7" i="10"/>
  <c r="HWJ7" i="10"/>
  <c r="HWK7" i="10"/>
  <c r="HWL7" i="10"/>
  <c r="HWM7" i="10"/>
  <c r="HWN7" i="10"/>
  <c r="HWO7" i="10"/>
  <c r="HWP7" i="10"/>
  <c r="HWQ7" i="10"/>
  <c r="HWR7" i="10"/>
  <c r="HWS7" i="10"/>
  <c r="HWT7" i="10"/>
  <c r="HWU7" i="10"/>
  <c r="HWV7" i="10"/>
  <c r="HWW7" i="10"/>
  <c r="HWX7" i="10"/>
  <c r="HWY7" i="10"/>
  <c r="HWZ7" i="10"/>
  <c r="HXA7" i="10"/>
  <c r="HXB7" i="10"/>
  <c r="HXC7" i="10"/>
  <c r="HXD7" i="10"/>
  <c r="HXE7" i="10"/>
  <c r="HXF7" i="10"/>
  <c r="HXG7" i="10"/>
  <c r="HXH7" i="10"/>
  <c r="HXI7" i="10"/>
  <c r="HXJ7" i="10"/>
  <c r="HXK7" i="10"/>
  <c r="HXL7" i="10"/>
  <c r="HXM7" i="10"/>
  <c r="HXN7" i="10"/>
  <c r="HXO7" i="10"/>
  <c r="HXP7" i="10"/>
  <c r="HXQ7" i="10"/>
  <c r="HXR7" i="10"/>
  <c r="HXS7" i="10"/>
  <c r="HXT7" i="10"/>
  <c r="HXU7" i="10"/>
  <c r="HXV7" i="10"/>
  <c r="HXW7" i="10"/>
  <c r="HXX7" i="10"/>
  <c r="HXY7" i="10"/>
  <c r="HXZ7" i="10"/>
  <c r="HYA7" i="10"/>
  <c r="HYB7" i="10"/>
  <c r="HYC7" i="10"/>
  <c r="HYD7" i="10"/>
  <c r="HYE7" i="10"/>
  <c r="HYF7" i="10"/>
  <c r="HYG7" i="10"/>
  <c r="HYH7" i="10"/>
  <c r="HYI7" i="10"/>
  <c r="HYJ7" i="10"/>
  <c r="HYK7" i="10"/>
  <c r="HYL7" i="10"/>
  <c r="HYM7" i="10"/>
  <c r="HYN7" i="10"/>
  <c r="HYO7" i="10"/>
  <c r="HYP7" i="10"/>
  <c r="HYQ7" i="10"/>
  <c r="HYR7" i="10"/>
  <c r="HYS7" i="10"/>
  <c r="HYT7" i="10"/>
  <c r="HYU7" i="10"/>
  <c r="HYV7" i="10"/>
  <c r="HYW7" i="10"/>
  <c r="HYX7" i="10"/>
  <c r="HYY7" i="10"/>
  <c r="HYZ7" i="10"/>
  <c r="HZA7" i="10"/>
  <c r="HZB7" i="10"/>
  <c r="HZC7" i="10"/>
  <c r="HZD7" i="10"/>
  <c r="HZE7" i="10"/>
  <c r="HZF7" i="10"/>
  <c r="HZG7" i="10"/>
  <c r="HZH7" i="10"/>
  <c r="HZI7" i="10"/>
  <c r="HZJ7" i="10"/>
  <c r="HZK7" i="10"/>
  <c r="HZL7" i="10"/>
  <c r="HZM7" i="10"/>
  <c r="HZN7" i="10"/>
  <c r="HZO7" i="10"/>
  <c r="HZP7" i="10"/>
  <c r="HZQ7" i="10"/>
  <c r="HZR7" i="10"/>
  <c r="HZS7" i="10"/>
  <c r="HZT7" i="10"/>
  <c r="HZU7" i="10"/>
  <c r="HZV7" i="10"/>
  <c r="HZW7" i="10"/>
  <c r="HZX7" i="10"/>
  <c r="HZY7" i="10"/>
  <c r="HZZ7" i="10"/>
  <c r="IAA7" i="10"/>
  <c r="IAB7" i="10"/>
  <c r="IAC7" i="10"/>
  <c r="IAD7" i="10"/>
  <c r="IAE7" i="10"/>
  <c r="IAF7" i="10"/>
  <c r="IAG7" i="10"/>
  <c r="IAH7" i="10"/>
  <c r="IAI7" i="10"/>
  <c r="IAJ7" i="10"/>
  <c r="IAK7" i="10"/>
  <c r="IAL7" i="10"/>
  <c r="IAM7" i="10"/>
  <c r="IAN7" i="10"/>
  <c r="IAO7" i="10"/>
  <c r="IAP7" i="10"/>
  <c r="IAQ7" i="10"/>
  <c r="IAR7" i="10"/>
  <c r="IAS7" i="10"/>
  <c r="IAT7" i="10"/>
  <c r="IAU7" i="10"/>
  <c r="IAV7" i="10"/>
  <c r="IAW7" i="10"/>
  <c r="IAX7" i="10"/>
  <c r="IAY7" i="10"/>
  <c r="IAZ7" i="10"/>
  <c r="IBA7" i="10"/>
  <c r="IBB7" i="10"/>
  <c r="IBC7" i="10"/>
  <c r="IBD7" i="10"/>
  <c r="IBE7" i="10"/>
  <c r="IBF7" i="10"/>
  <c r="IBG7" i="10"/>
  <c r="IBH7" i="10"/>
  <c r="IBI7" i="10"/>
  <c r="IBJ7" i="10"/>
  <c r="IBK7" i="10"/>
  <c r="IBL7" i="10"/>
  <c r="IBM7" i="10"/>
  <c r="IBN7" i="10"/>
  <c r="IBO7" i="10"/>
  <c r="IBP7" i="10"/>
  <c r="IBQ7" i="10"/>
  <c r="IBR7" i="10"/>
  <c r="IBS7" i="10"/>
  <c r="IBT7" i="10"/>
  <c r="IBU7" i="10"/>
  <c r="IBV7" i="10"/>
  <c r="IBW7" i="10"/>
  <c r="IBX7" i="10"/>
  <c r="IBY7" i="10"/>
  <c r="IBZ7" i="10"/>
  <c r="ICA7" i="10"/>
  <c r="ICB7" i="10"/>
  <c r="ICC7" i="10"/>
  <c r="ICD7" i="10"/>
  <c r="ICE7" i="10"/>
  <c r="ICF7" i="10"/>
  <c r="ICG7" i="10"/>
  <c r="ICH7" i="10"/>
  <c r="ICI7" i="10"/>
  <c r="ICJ7" i="10"/>
  <c r="ICK7" i="10"/>
  <c r="ICL7" i="10"/>
  <c r="ICM7" i="10"/>
  <c r="ICN7" i="10"/>
  <c r="ICO7" i="10"/>
  <c r="ICP7" i="10"/>
  <c r="ICQ7" i="10"/>
  <c r="ICR7" i="10"/>
  <c r="ICS7" i="10"/>
  <c r="ICT7" i="10"/>
  <c r="ICU7" i="10"/>
  <c r="ICV7" i="10"/>
  <c r="ICW7" i="10"/>
  <c r="ICX7" i="10"/>
  <c r="ICY7" i="10"/>
  <c r="ICZ7" i="10"/>
  <c r="IDA7" i="10"/>
  <c r="IDB7" i="10"/>
  <c r="IDC7" i="10"/>
  <c r="IDD7" i="10"/>
  <c r="IDE7" i="10"/>
  <c r="IDF7" i="10"/>
  <c r="IDG7" i="10"/>
  <c r="IDH7" i="10"/>
  <c r="IDI7" i="10"/>
  <c r="IDJ7" i="10"/>
  <c r="IDK7" i="10"/>
  <c r="IDL7" i="10"/>
  <c r="IDM7" i="10"/>
  <c r="IDN7" i="10"/>
  <c r="IDO7" i="10"/>
  <c r="IDP7" i="10"/>
  <c r="IDQ7" i="10"/>
  <c r="IDR7" i="10"/>
  <c r="IDS7" i="10"/>
  <c r="IDT7" i="10"/>
  <c r="IDU7" i="10"/>
  <c r="IDV7" i="10"/>
  <c r="IDW7" i="10"/>
  <c r="IDX7" i="10"/>
  <c r="IDY7" i="10"/>
  <c r="IDZ7" i="10"/>
  <c r="IEA7" i="10"/>
  <c r="IEB7" i="10"/>
  <c r="IEC7" i="10"/>
  <c r="IED7" i="10"/>
  <c r="IEE7" i="10"/>
  <c r="IEF7" i="10"/>
  <c r="IEG7" i="10"/>
  <c r="IEH7" i="10"/>
  <c r="IEI7" i="10"/>
  <c r="IEJ7" i="10"/>
  <c r="IEK7" i="10"/>
  <c r="IEL7" i="10"/>
  <c r="IEM7" i="10"/>
  <c r="IEN7" i="10"/>
  <c r="IEO7" i="10"/>
  <c r="IEP7" i="10"/>
  <c r="IEQ7" i="10"/>
  <c r="IER7" i="10"/>
  <c r="IES7" i="10"/>
  <c r="IET7" i="10"/>
  <c r="IEU7" i="10"/>
  <c r="IEV7" i="10"/>
  <c r="IEW7" i="10"/>
  <c r="IEX7" i="10"/>
  <c r="IEY7" i="10"/>
  <c r="IEZ7" i="10"/>
  <c r="IFA7" i="10"/>
  <c r="IFB7" i="10"/>
  <c r="IFC7" i="10"/>
  <c r="IFD7" i="10"/>
  <c r="IFE7" i="10"/>
  <c r="IFF7" i="10"/>
  <c r="IFG7" i="10"/>
  <c r="IFH7" i="10"/>
  <c r="IFI7" i="10"/>
  <c r="IFJ7" i="10"/>
  <c r="IFK7" i="10"/>
  <c r="IFL7" i="10"/>
  <c r="IFM7" i="10"/>
  <c r="IFN7" i="10"/>
  <c r="IFO7" i="10"/>
  <c r="IFP7" i="10"/>
  <c r="IFQ7" i="10"/>
  <c r="IFR7" i="10"/>
  <c r="IFS7" i="10"/>
  <c r="IFT7" i="10"/>
  <c r="IFU7" i="10"/>
  <c r="IFV7" i="10"/>
  <c r="IFW7" i="10"/>
  <c r="IFX7" i="10"/>
  <c r="IFY7" i="10"/>
  <c r="IFZ7" i="10"/>
  <c r="IGA7" i="10"/>
  <c r="IGB7" i="10"/>
  <c r="IGC7" i="10"/>
  <c r="IGD7" i="10"/>
  <c r="IGE7" i="10"/>
  <c r="IGF7" i="10"/>
  <c r="IGG7" i="10"/>
  <c r="IGH7" i="10"/>
  <c r="IGI7" i="10"/>
  <c r="IGJ7" i="10"/>
  <c r="IGK7" i="10"/>
  <c r="IGL7" i="10"/>
  <c r="IGM7" i="10"/>
  <c r="IGN7" i="10"/>
  <c r="IGO7" i="10"/>
  <c r="IGP7" i="10"/>
  <c r="IGQ7" i="10"/>
  <c r="IGR7" i="10"/>
  <c r="IGS7" i="10"/>
  <c r="IGT7" i="10"/>
  <c r="IGU7" i="10"/>
  <c r="IGV7" i="10"/>
  <c r="IGW7" i="10"/>
  <c r="IGX7" i="10"/>
  <c r="IGY7" i="10"/>
  <c r="IGZ7" i="10"/>
  <c r="IHA7" i="10"/>
  <c r="IHB7" i="10"/>
  <c r="IHC7" i="10"/>
  <c r="IHD7" i="10"/>
  <c r="IHE7" i="10"/>
  <c r="IHF7" i="10"/>
  <c r="IHG7" i="10"/>
  <c r="IHH7" i="10"/>
  <c r="IHI7" i="10"/>
  <c r="IHJ7" i="10"/>
  <c r="IHK7" i="10"/>
  <c r="IHL7" i="10"/>
  <c r="IHM7" i="10"/>
  <c r="IHN7" i="10"/>
  <c r="IHO7" i="10"/>
  <c r="IHP7" i="10"/>
  <c r="IHQ7" i="10"/>
  <c r="IHR7" i="10"/>
  <c r="IHS7" i="10"/>
  <c r="IHT7" i="10"/>
  <c r="IHU7" i="10"/>
  <c r="IHV7" i="10"/>
  <c r="IHW7" i="10"/>
  <c r="IHX7" i="10"/>
  <c r="IHY7" i="10"/>
  <c r="IHZ7" i="10"/>
  <c r="IIA7" i="10"/>
  <c r="IIB7" i="10"/>
  <c r="IIC7" i="10"/>
  <c r="IID7" i="10"/>
  <c r="IIE7" i="10"/>
  <c r="IIF7" i="10"/>
  <c r="IIG7" i="10"/>
  <c r="IIH7" i="10"/>
  <c r="III7" i="10"/>
  <c r="IIJ7" i="10"/>
  <c r="IIK7" i="10"/>
  <c r="IIL7" i="10"/>
  <c r="IIM7" i="10"/>
  <c r="IIN7" i="10"/>
  <c r="IIO7" i="10"/>
  <c r="IIP7" i="10"/>
  <c r="IIQ7" i="10"/>
  <c r="IIR7" i="10"/>
  <c r="IIS7" i="10"/>
  <c r="IIT7" i="10"/>
  <c r="IIU7" i="10"/>
  <c r="IIV7" i="10"/>
  <c r="IIW7" i="10"/>
  <c r="IIX7" i="10"/>
  <c r="IIY7" i="10"/>
  <c r="IIZ7" i="10"/>
  <c r="IJA7" i="10"/>
  <c r="IJB7" i="10"/>
  <c r="IJC7" i="10"/>
  <c r="IJD7" i="10"/>
  <c r="IJE7" i="10"/>
  <c r="IJF7" i="10"/>
  <c r="IJG7" i="10"/>
  <c r="IJH7" i="10"/>
  <c r="IJI7" i="10"/>
  <c r="IJJ7" i="10"/>
  <c r="IJK7" i="10"/>
  <c r="IJL7" i="10"/>
  <c r="IJM7" i="10"/>
  <c r="IJN7" i="10"/>
  <c r="IJO7" i="10"/>
  <c r="IJP7" i="10"/>
  <c r="IJQ7" i="10"/>
  <c r="IJR7" i="10"/>
  <c r="IJS7" i="10"/>
  <c r="IJT7" i="10"/>
  <c r="IJU7" i="10"/>
  <c r="IJV7" i="10"/>
  <c r="IJW7" i="10"/>
  <c r="IJX7" i="10"/>
  <c r="IJY7" i="10"/>
  <c r="IJZ7" i="10"/>
  <c r="IKA7" i="10"/>
  <c r="IKB7" i="10"/>
  <c r="IKC7" i="10"/>
  <c r="IKD7" i="10"/>
  <c r="IKE7" i="10"/>
  <c r="IKF7" i="10"/>
  <c r="IKG7" i="10"/>
  <c r="IKH7" i="10"/>
  <c r="IKI7" i="10"/>
  <c r="IKJ7" i="10"/>
  <c r="IKK7" i="10"/>
  <c r="IKL7" i="10"/>
  <c r="IKM7" i="10"/>
  <c r="IKN7" i="10"/>
  <c r="IKO7" i="10"/>
  <c r="IKP7" i="10"/>
  <c r="IKQ7" i="10"/>
  <c r="IKR7" i="10"/>
  <c r="IKS7" i="10"/>
  <c r="IKT7" i="10"/>
  <c r="IKU7" i="10"/>
  <c r="IKV7" i="10"/>
  <c r="IKW7" i="10"/>
  <c r="IKX7" i="10"/>
  <c r="IKY7" i="10"/>
  <c r="IKZ7" i="10"/>
  <c r="ILA7" i="10"/>
  <c r="ILB7" i="10"/>
  <c r="ILC7" i="10"/>
  <c r="ILD7" i="10"/>
  <c r="ILE7" i="10"/>
  <c r="ILF7" i="10"/>
  <c r="ILG7" i="10"/>
  <c r="ILH7" i="10"/>
  <c r="ILI7" i="10"/>
  <c r="ILJ7" i="10"/>
  <c r="ILK7" i="10"/>
  <c r="ILL7" i="10"/>
  <c r="ILM7" i="10"/>
  <c r="ILN7" i="10"/>
  <c r="ILO7" i="10"/>
  <c r="ILP7" i="10"/>
  <c r="ILQ7" i="10"/>
  <c r="ILR7" i="10"/>
  <c r="ILS7" i="10"/>
  <c r="ILT7" i="10"/>
  <c r="ILU7" i="10"/>
  <c r="ILV7" i="10"/>
  <c r="ILW7" i="10"/>
  <c r="ILX7" i="10"/>
  <c r="ILY7" i="10"/>
  <c r="ILZ7" i="10"/>
  <c r="IMA7" i="10"/>
  <c r="IMB7" i="10"/>
  <c r="IMC7" i="10"/>
  <c r="IMD7" i="10"/>
  <c r="IME7" i="10"/>
  <c r="IMF7" i="10"/>
  <c r="IMG7" i="10"/>
  <c r="IMH7" i="10"/>
  <c r="IMI7" i="10"/>
  <c r="IMJ7" i="10"/>
  <c r="IMK7" i="10"/>
  <c r="IML7" i="10"/>
  <c r="IMM7" i="10"/>
  <c r="IMN7" i="10"/>
  <c r="IMO7" i="10"/>
  <c r="IMP7" i="10"/>
  <c r="IMQ7" i="10"/>
  <c r="IMR7" i="10"/>
  <c r="IMS7" i="10"/>
  <c r="IMT7" i="10"/>
  <c r="IMU7" i="10"/>
  <c r="IMV7" i="10"/>
  <c r="IMW7" i="10"/>
  <c r="IMX7" i="10"/>
  <c r="IMY7" i="10"/>
  <c r="IMZ7" i="10"/>
  <c r="INA7" i="10"/>
  <c r="INB7" i="10"/>
  <c r="INC7" i="10"/>
  <c r="IND7" i="10"/>
  <c r="INE7" i="10"/>
  <c r="INF7" i="10"/>
  <c r="ING7" i="10"/>
  <c r="INH7" i="10"/>
  <c r="INI7" i="10"/>
  <c r="INJ7" i="10"/>
  <c r="INK7" i="10"/>
  <c r="INL7" i="10"/>
  <c r="INM7" i="10"/>
  <c r="INN7" i="10"/>
  <c r="INO7" i="10"/>
  <c r="INP7" i="10"/>
  <c r="INQ7" i="10"/>
  <c r="INR7" i="10"/>
  <c r="INS7" i="10"/>
  <c r="INT7" i="10"/>
  <c r="INU7" i="10"/>
  <c r="INV7" i="10"/>
  <c r="INW7" i="10"/>
  <c r="INX7" i="10"/>
  <c r="INY7" i="10"/>
  <c r="INZ7" i="10"/>
  <c r="IOA7" i="10"/>
  <c r="IOB7" i="10"/>
  <c r="IOC7" i="10"/>
  <c r="IOD7" i="10"/>
  <c r="IOE7" i="10"/>
  <c r="IOF7" i="10"/>
  <c r="IOG7" i="10"/>
  <c r="IOH7" i="10"/>
  <c r="IOI7" i="10"/>
  <c r="IOJ7" i="10"/>
  <c r="IOK7" i="10"/>
  <c r="IOL7" i="10"/>
  <c r="IOM7" i="10"/>
  <c r="ION7" i="10"/>
  <c r="IOO7" i="10"/>
  <c r="IOP7" i="10"/>
  <c r="IOQ7" i="10"/>
  <c r="IOR7" i="10"/>
  <c r="IOS7" i="10"/>
  <c r="IOT7" i="10"/>
  <c r="IOU7" i="10"/>
  <c r="IOV7" i="10"/>
  <c r="IOW7" i="10"/>
  <c r="IOX7" i="10"/>
  <c r="IOY7" i="10"/>
  <c r="IOZ7" i="10"/>
  <c r="IPA7" i="10"/>
  <c r="IPB7" i="10"/>
  <c r="IPC7" i="10"/>
  <c r="IPD7" i="10"/>
  <c r="IPE7" i="10"/>
  <c r="IPF7" i="10"/>
  <c r="IPG7" i="10"/>
  <c r="IPH7" i="10"/>
  <c r="IPI7" i="10"/>
  <c r="IPJ7" i="10"/>
  <c r="IPK7" i="10"/>
  <c r="IPL7" i="10"/>
  <c r="IPM7" i="10"/>
  <c r="IPN7" i="10"/>
  <c r="IPO7" i="10"/>
  <c r="IPP7" i="10"/>
  <c r="IPQ7" i="10"/>
  <c r="IPR7" i="10"/>
  <c r="IPS7" i="10"/>
  <c r="IPT7" i="10"/>
  <c r="IPU7" i="10"/>
  <c r="IPV7" i="10"/>
  <c r="IPW7" i="10"/>
  <c r="IPX7" i="10"/>
  <c r="IPY7" i="10"/>
  <c r="IPZ7" i="10"/>
  <c r="IQA7" i="10"/>
  <c r="IQB7" i="10"/>
  <c r="IQC7" i="10"/>
  <c r="IQD7" i="10"/>
  <c r="IQE7" i="10"/>
  <c r="IQF7" i="10"/>
  <c r="IQG7" i="10"/>
  <c r="IQH7" i="10"/>
  <c r="IQI7" i="10"/>
  <c r="IQJ7" i="10"/>
  <c r="IQK7" i="10"/>
  <c r="IQL7" i="10"/>
  <c r="IQM7" i="10"/>
  <c r="IQN7" i="10"/>
  <c r="IQO7" i="10"/>
  <c r="IQP7" i="10"/>
  <c r="IQQ7" i="10"/>
  <c r="IQR7" i="10"/>
  <c r="IQS7" i="10"/>
  <c r="IQT7" i="10"/>
  <c r="IQU7" i="10"/>
  <c r="IQV7" i="10"/>
  <c r="IQW7" i="10"/>
  <c r="IQX7" i="10"/>
  <c r="IQY7" i="10"/>
  <c r="IQZ7" i="10"/>
  <c r="IRA7" i="10"/>
  <c r="IRB7" i="10"/>
  <c r="IRC7" i="10"/>
  <c r="IRD7" i="10"/>
  <c r="IRE7" i="10"/>
  <c r="IRF7" i="10"/>
  <c r="IRG7" i="10"/>
  <c r="IRH7" i="10"/>
  <c r="IRI7" i="10"/>
  <c r="IRJ7" i="10"/>
  <c r="IRK7" i="10"/>
  <c r="IRL7" i="10"/>
  <c r="IRM7" i="10"/>
  <c r="IRN7" i="10"/>
  <c r="IRO7" i="10"/>
  <c r="IRP7" i="10"/>
  <c r="IRQ7" i="10"/>
  <c r="IRR7" i="10"/>
  <c r="IRS7" i="10"/>
  <c r="IRT7" i="10"/>
  <c r="IRU7" i="10"/>
  <c r="IRV7" i="10"/>
  <c r="IRW7" i="10"/>
  <c r="IRX7" i="10"/>
  <c r="IRY7" i="10"/>
  <c r="IRZ7" i="10"/>
  <c r="ISA7" i="10"/>
  <c r="ISB7" i="10"/>
  <c r="ISC7" i="10"/>
  <c r="ISD7" i="10"/>
  <c r="ISE7" i="10"/>
  <c r="ISF7" i="10"/>
  <c r="ISG7" i="10"/>
  <c r="ISH7" i="10"/>
  <c r="ISI7" i="10"/>
  <c r="ISJ7" i="10"/>
  <c r="ISK7" i="10"/>
  <c r="ISL7" i="10"/>
  <c r="ISM7" i="10"/>
  <c r="ISN7" i="10"/>
  <c r="ISO7" i="10"/>
  <c r="ISP7" i="10"/>
  <c r="ISQ7" i="10"/>
  <c r="ISR7" i="10"/>
  <c r="ISS7" i="10"/>
  <c r="IST7" i="10"/>
  <c r="ISU7" i="10"/>
  <c r="ISV7" i="10"/>
  <c r="ISW7" i="10"/>
  <c r="ISX7" i="10"/>
  <c r="ISY7" i="10"/>
  <c r="ISZ7" i="10"/>
  <c r="ITA7" i="10"/>
  <c r="ITB7" i="10"/>
  <c r="ITC7" i="10"/>
  <c r="ITD7" i="10"/>
  <c r="ITE7" i="10"/>
  <c r="ITF7" i="10"/>
  <c r="ITG7" i="10"/>
  <c r="ITH7" i="10"/>
  <c r="ITI7" i="10"/>
  <c r="ITJ7" i="10"/>
  <c r="ITK7" i="10"/>
  <c r="ITL7" i="10"/>
  <c r="ITM7" i="10"/>
  <c r="ITN7" i="10"/>
  <c r="ITO7" i="10"/>
  <c r="ITP7" i="10"/>
  <c r="ITQ7" i="10"/>
  <c r="ITR7" i="10"/>
  <c r="ITS7" i="10"/>
  <c r="ITT7" i="10"/>
  <c r="ITU7" i="10"/>
  <c r="ITV7" i="10"/>
  <c r="ITW7" i="10"/>
  <c r="ITX7" i="10"/>
  <c r="ITY7" i="10"/>
  <c r="ITZ7" i="10"/>
  <c r="IUA7" i="10"/>
  <c r="IUB7" i="10"/>
  <c r="IUC7" i="10"/>
  <c r="IUD7" i="10"/>
  <c r="IUE7" i="10"/>
  <c r="IUF7" i="10"/>
  <c r="IUG7" i="10"/>
  <c r="IUH7" i="10"/>
  <c r="IUI7" i="10"/>
  <c r="IUJ7" i="10"/>
  <c r="IUK7" i="10"/>
  <c r="IUL7" i="10"/>
  <c r="IUM7" i="10"/>
  <c r="IUN7" i="10"/>
  <c r="IUO7" i="10"/>
  <c r="IUP7" i="10"/>
  <c r="IUQ7" i="10"/>
  <c r="IUR7" i="10"/>
  <c r="IUS7" i="10"/>
  <c r="IUT7" i="10"/>
  <c r="IUU7" i="10"/>
  <c r="IUV7" i="10"/>
  <c r="IUW7" i="10"/>
  <c r="IUX7" i="10"/>
  <c r="IUY7" i="10"/>
  <c r="IUZ7" i="10"/>
  <c r="IVA7" i="10"/>
  <c r="IVB7" i="10"/>
  <c r="IVC7" i="10"/>
  <c r="IVD7" i="10"/>
  <c r="IVE7" i="10"/>
  <c r="IVF7" i="10"/>
  <c r="IVG7" i="10"/>
  <c r="IVH7" i="10"/>
  <c r="IVI7" i="10"/>
  <c r="IVJ7" i="10"/>
  <c r="IVK7" i="10"/>
  <c r="IVL7" i="10"/>
  <c r="IVM7" i="10"/>
  <c r="IVN7" i="10"/>
  <c r="IVO7" i="10"/>
  <c r="IVP7" i="10"/>
  <c r="IVQ7" i="10"/>
  <c r="IVR7" i="10"/>
  <c r="IVS7" i="10"/>
  <c r="IVT7" i="10"/>
  <c r="IVU7" i="10"/>
  <c r="IVV7" i="10"/>
  <c r="IVW7" i="10"/>
  <c r="IVX7" i="10"/>
  <c r="IVY7" i="10"/>
  <c r="IVZ7" i="10"/>
  <c r="IWA7" i="10"/>
  <c r="IWB7" i="10"/>
  <c r="IWC7" i="10"/>
  <c r="IWD7" i="10"/>
  <c r="IWE7" i="10"/>
  <c r="IWF7" i="10"/>
  <c r="IWG7" i="10"/>
  <c r="IWH7" i="10"/>
  <c r="IWI7" i="10"/>
  <c r="IWJ7" i="10"/>
  <c r="IWK7" i="10"/>
  <c r="IWL7" i="10"/>
  <c r="IWM7" i="10"/>
  <c r="IWN7" i="10"/>
  <c r="IWO7" i="10"/>
  <c r="IWP7" i="10"/>
  <c r="IWQ7" i="10"/>
  <c r="IWR7" i="10"/>
  <c r="IWS7" i="10"/>
  <c r="IWT7" i="10"/>
  <c r="IWU7" i="10"/>
  <c r="IWV7" i="10"/>
  <c r="IWW7" i="10"/>
  <c r="IWX7" i="10"/>
  <c r="IWY7" i="10"/>
  <c r="IWZ7" i="10"/>
  <c r="IXA7" i="10"/>
  <c r="IXB7" i="10"/>
  <c r="IXC7" i="10"/>
  <c r="IXD7" i="10"/>
  <c r="IXE7" i="10"/>
  <c r="IXF7" i="10"/>
  <c r="IXG7" i="10"/>
  <c r="IXH7" i="10"/>
  <c r="IXI7" i="10"/>
  <c r="IXJ7" i="10"/>
  <c r="IXK7" i="10"/>
  <c r="IXL7" i="10"/>
  <c r="IXM7" i="10"/>
  <c r="IXN7" i="10"/>
  <c r="IXO7" i="10"/>
  <c r="IXP7" i="10"/>
  <c r="IXQ7" i="10"/>
  <c r="IXR7" i="10"/>
  <c r="IXS7" i="10"/>
  <c r="IXT7" i="10"/>
  <c r="IXU7" i="10"/>
  <c r="IXV7" i="10"/>
  <c r="IXW7" i="10"/>
  <c r="IXX7" i="10"/>
  <c r="IXY7" i="10"/>
  <c r="IXZ7" i="10"/>
  <c r="IYA7" i="10"/>
  <c r="IYB7" i="10"/>
  <c r="IYC7" i="10"/>
  <c r="IYD7" i="10"/>
  <c r="IYE7" i="10"/>
  <c r="IYF7" i="10"/>
  <c r="IYG7" i="10"/>
  <c r="IYH7" i="10"/>
  <c r="IYI7" i="10"/>
  <c r="IYJ7" i="10"/>
  <c r="IYK7" i="10"/>
  <c r="IYL7" i="10"/>
  <c r="IYM7" i="10"/>
  <c r="IYN7" i="10"/>
  <c r="IYO7" i="10"/>
  <c r="IYP7" i="10"/>
  <c r="IYQ7" i="10"/>
  <c r="IYR7" i="10"/>
  <c r="IYS7" i="10"/>
  <c r="IYT7" i="10"/>
  <c r="IYU7" i="10"/>
  <c r="IYV7" i="10"/>
  <c r="IYW7" i="10"/>
  <c r="IYX7" i="10"/>
  <c r="IYY7" i="10"/>
  <c r="IYZ7" i="10"/>
  <c r="IZA7" i="10"/>
  <c r="IZB7" i="10"/>
  <c r="IZC7" i="10"/>
  <c r="IZD7" i="10"/>
  <c r="IZE7" i="10"/>
  <c r="IZF7" i="10"/>
  <c r="IZG7" i="10"/>
  <c r="IZH7" i="10"/>
  <c r="IZI7" i="10"/>
  <c r="IZJ7" i="10"/>
  <c r="IZK7" i="10"/>
  <c r="IZL7" i="10"/>
  <c r="IZM7" i="10"/>
  <c r="IZN7" i="10"/>
  <c r="IZO7" i="10"/>
  <c r="IZP7" i="10"/>
  <c r="IZQ7" i="10"/>
  <c r="IZR7" i="10"/>
  <c r="IZS7" i="10"/>
  <c r="IZT7" i="10"/>
  <c r="IZU7" i="10"/>
  <c r="IZV7" i="10"/>
  <c r="IZW7" i="10"/>
  <c r="IZX7" i="10"/>
  <c r="IZY7" i="10"/>
  <c r="IZZ7" i="10"/>
  <c r="JAA7" i="10"/>
  <c r="JAB7" i="10"/>
  <c r="JAC7" i="10"/>
  <c r="JAD7" i="10"/>
  <c r="JAE7" i="10"/>
  <c r="JAF7" i="10"/>
  <c r="JAG7" i="10"/>
  <c r="JAH7" i="10"/>
  <c r="JAI7" i="10"/>
  <c r="JAJ7" i="10"/>
  <c r="JAK7" i="10"/>
  <c r="JAL7" i="10"/>
  <c r="JAM7" i="10"/>
  <c r="JAN7" i="10"/>
  <c r="JAO7" i="10"/>
  <c r="JAP7" i="10"/>
  <c r="JAQ7" i="10"/>
  <c r="JAR7" i="10"/>
  <c r="JAS7" i="10"/>
  <c r="JAT7" i="10"/>
  <c r="JAU7" i="10"/>
  <c r="JAV7" i="10"/>
  <c r="JAW7" i="10"/>
  <c r="JAX7" i="10"/>
  <c r="JAY7" i="10"/>
  <c r="JAZ7" i="10"/>
  <c r="JBA7" i="10"/>
  <c r="JBB7" i="10"/>
  <c r="JBC7" i="10"/>
  <c r="JBD7" i="10"/>
  <c r="JBE7" i="10"/>
  <c r="JBF7" i="10"/>
  <c r="JBG7" i="10"/>
  <c r="JBH7" i="10"/>
  <c r="JBI7" i="10"/>
  <c r="JBJ7" i="10"/>
  <c r="JBK7" i="10"/>
  <c r="JBL7" i="10"/>
  <c r="JBM7" i="10"/>
  <c r="JBN7" i="10"/>
  <c r="JBO7" i="10"/>
  <c r="JBP7" i="10"/>
  <c r="JBQ7" i="10"/>
  <c r="JBR7" i="10"/>
  <c r="JBS7" i="10"/>
  <c r="JBT7" i="10"/>
  <c r="JBU7" i="10"/>
  <c r="JBV7" i="10"/>
  <c r="JBW7" i="10"/>
  <c r="JBX7" i="10"/>
  <c r="JBY7" i="10"/>
  <c r="JBZ7" i="10"/>
  <c r="JCA7" i="10"/>
  <c r="JCB7" i="10"/>
  <c r="JCC7" i="10"/>
  <c r="JCD7" i="10"/>
  <c r="JCE7" i="10"/>
  <c r="JCF7" i="10"/>
  <c r="JCG7" i="10"/>
  <c r="JCH7" i="10"/>
  <c r="JCI7" i="10"/>
  <c r="JCJ7" i="10"/>
  <c r="JCK7" i="10"/>
  <c r="JCL7" i="10"/>
  <c r="JCM7" i="10"/>
  <c r="JCN7" i="10"/>
  <c r="JCO7" i="10"/>
  <c r="JCP7" i="10"/>
  <c r="JCQ7" i="10"/>
  <c r="JCR7" i="10"/>
  <c r="JCS7" i="10"/>
  <c r="JCT7" i="10"/>
  <c r="JCU7" i="10"/>
  <c r="JCV7" i="10"/>
  <c r="JCW7" i="10"/>
  <c r="JCX7" i="10"/>
  <c r="JCY7" i="10"/>
  <c r="JCZ7" i="10"/>
  <c r="JDA7" i="10"/>
  <c r="JDB7" i="10"/>
  <c r="JDC7" i="10"/>
  <c r="JDD7" i="10"/>
  <c r="JDE7" i="10"/>
  <c r="JDF7" i="10"/>
  <c r="JDG7" i="10"/>
  <c r="JDH7" i="10"/>
  <c r="JDI7" i="10"/>
  <c r="JDJ7" i="10"/>
  <c r="JDK7" i="10"/>
  <c r="JDL7" i="10"/>
  <c r="JDM7" i="10"/>
  <c r="JDN7" i="10"/>
  <c r="JDO7" i="10"/>
  <c r="JDP7" i="10"/>
  <c r="JDQ7" i="10"/>
  <c r="JDR7" i="10"/>
  <c r="JDS7" i="10"/>
  <c r="JDT7" i="10"/>
  <c r="JDU7" i="10"/>
  <c r="JDV7" i="10"/>
  <c r="JDW7" i="10"/>
  <c r="JDX7" i="10"/>
  <c r="JDY7" i="10"/>
  <c r="JDZ7" i="10"/>
  <c r="JEA7" i="10"/>
  <c r="JEB7" i="10"/>
  <c r="JEC7" i="10"/>
  <c r="JED7" i="10"/>
  <c r="JEE7" i="10"/>
  <c r="JEF7" i="10"/>
  <c r="JEG7" i="10"/>
  <c r="JEH7" i="10"/>
  <c r="JEI7" i="10"/>
  <c r="JEJ7" i="10"/>
  <c r="JEK7" i="10"/>
  <c r="JEL7" i="10"/>
  <c r="JEM7" i="10"/>
  <c r="JEN7" i="10"/>
  <c r="JEO7" i="10"/>
  <c r="JEP7" i="10"/>
  <c r="JEQ7" i="10"/>
  <c r="JER7" i="10"/>
  <c r="JES7" i="10"/>
  <c r="JET7" i="10"/>
  <c r="JEU7" i="10"/>
  <c r="JEV7" i="10"/>
  <c r="JEW7" i="10"/>
  <c r="JEX7" i="10"/>
  <c r="JEY7" i="10"/>
  <c r="JEZ7" i="10"/>
  <c r="JFA7" i="10"/>
  <c r="JFB7" i="10"/>
  <c r="JFC7" i="10"/>
  <c r="JFD7" i="10"/>
  <c r="JFE7" i="10"/>
  <c r="JFF7" i="10"/>
  <c r="JFG7" i="10"/>
  <c r="JFH7" i="10"/>
  <c r="JFI7" i="10"/>
  <c r="JFJ7" i="10"/>
  <c r="JFK7" i="10"/>
  <c r="JFL7" i="10"/>
  <c r="JFM7" i="10"/>
  <c r="JFN7" i="10"/>
  <c r="JFO7" i="10"/>
  <c r="JFP7" i="10"/>
  <c r="JFQ7" i="10"/>
  <c r="JFR7" i="10"/>
  <c r="JFS7" i="10"/>
  <c r="JFT7" i="10"/>
  <c r="JFU7" i="10"/>
  <c r="JFV7" i="10"/>
  <c r="JFW7" i="10"/>
  <c r="JFX7" i="10"/>
  <c r="JFY7" i="10"/>
  <c r="JFZ7" i="10"/>
  <c r="JGA7" i="10"/>
  <c r="JGB7" i="10"/>
  <c r="JGC7" i="10"/>
  <c r="JGD7" i="10"/>
  <c r="JGE7" i="10"/>
  <c r="JGF7" i="10"/>
  <c r="JGG7" i="10"/>
  <c r="JGH7" i="10"/>
  <c r="JGI7" i="10"/>
  <c r="JGJ7" i="10"/>
  <c r="JGK7" i="10"/>
  <c r="JGL7" i="10"/>
  <c r="JGM7" i="10"/>
  <c r="JGN7" i="10"/>
  <c r="JGO7" i="10"/>
  <c r="JGP7" i="10"/>
  <c r="JGQ7" i="10"/>
  <c r="JGR7" i="10"/>
  <c r="JGS7" i="10"/>
  <c r="JGT7" i="10"/>
  <c r="JGU7" i="10"/>
  <c r="JGV7" i="10"/>
  <c r="JGW7" i="10"/>
  <c r="JGX7" i="10"/>
  <c r="JGY7" i="10"/>
  <c r="JGZ7" i="10"/>
  <c r="JHA7" i="10"/>
  <c r="JHB7" i="10"/>
  <c r="JHC7" i="10"/>
  <c r="JHD7" i="10"/>
  <c r="JHE7" i="10"/>
  <c r="JHF7" i="10"/>
  <c r="JHG7" i="10"/>
  <c r="JHH7" i="10"/>
  <c r="JHI7" i="10"/>
  <c r="JHJ7" i="10"/>
  <c r="JHK7" i="10"/>
  <c r="JHL7" i="10"/>
  <c r="JHM7" i="10"/>
  <c r="JHN7" i="10"/>
  <c r="JHO7" i="10"/>
  <c r="JHP7" i="10"/>
  <c r="JHQ7" i="10"/>
  <c r="JHR7" i="10"/>
  <c r="JHS7" i="10"/>
  <c r="JHT7" i="10"/>
  <c r="JHU7" i="10"/>
  <c r="JHV7" i="10"/>
  <c r="JHW7" i="10"/>
  <c r="JHX7" i="10"/>
  <c r="JHY7" i="10"/>
  <c r="JHZ7" i="10"/>
  <c r="JIA7" i="10"/>
  <c r="JIB7" i="10"/>
  <c r="JIC7" i="10"/>
  <c r="JID7" i="10"/>
  <c r="JIE7" i="10"/>
  <c r="JIF7" i="10"/>
  <c r="JIG7" i="10"/>
  <c r="JIH7" i="10"/>
  <c r="JII7" i="10"/>
  <c r="JIJ7" i="10"/>
  <c r="JIK7" i="10"/>
  <c r="JIL7" i="10"/>
  <c r="JIM7" i="10"/>
  <c r="JIN7" i="10"/>
  <c r="JIO7" i="10"/>
  <c r="JIP7" i="10"/>
  <c r="JIQ7" i="10"/>
  <c r="JIR7" i="10"/>
  <c r="JIS7" i="10"/>
  <c r="JIT7" i="10"/>
  <c r="JIU7" i="10"/>
  <c r="JIV7" i="10"/>
  <c r="JIW7" i="10"/>
  <c r="JIX7" i="10"/>
  <c r="JIY7" i="10"/>
  <c r="JIZ7" i="10"/>
  <c r="JJA7" i="10"/>
  <c r="JJB7" i="10"/>
  <c r="JJC7" i="10"/>
  <c r="JJD7" i="10"/>
  <c r="JJE7" i="10"/>
  <c r="JJF7" i="10"/>
  <c r="JJG7" i="10"/>
  <c r="JJH7" i="10"/>
  <c r="JJI7" i="10"/>
  <c r="JJJ7" i="10"/>
  <c r="JJK7" i="10"/>
  <c r="JJL7" i="10"/>
  <c r="JJM7" i="10"/>
  <c r="JJN7" i="10"/>
  <c r="JJO7" i="10"/>
  <c r="JJP7" i="10"/>
  <c r="JJQ7" i="10"/>
  <c r="JJR7" i="10"/>
  <c r="JJS7" i="10"/>
  <c r="JJT7" i="10"/>
  <c r="JJU7" i="10"/>
  <c r="JJV7" i="10"/>
  <c r="JJW7" i="10"/>
  <c r="JJX7" i="10"/>
  <c r="JJY7" i="10"/>
  <c r="JJZ7" i="10"/>
  <c r="JKA7" i="10"/>
  <c r="JKB7" i="10"/>
  <c r="JKC7" i="10"/>
  <c r="JKD7" i="10"/>
  <c r="JKE7" i="10"/>
  <c r="JKF7" i="10"/>
  <c r="JKG7" i="10"/>
  <c r="JKH7" i="10"/>
  <c r="JKI7" i="10"/>
  <c r="JKJ7" i="10"/>
  <c r="JKK7" i="10"/>
  <c r="JKL7" i="10"/>
  <c r="JKM7" i="10"/>
  <c r="JKN7" i="10"/>
  <c r="JKO7" i="10"/>
  <c r="JKP7" i="10"/>
  <c r="JKQ7" i="10"/>
  <c r="JKR7" i="10"/>
  <c r="JKS7" i="10"/>
  <c r="JKT7" i="10"/>
  <c r="JKU7" i="10"/>
  <c r="JKV7" i="10"/>
  <c r="JKW7" i="10"/>
  <c r="JKX7" i="10"/>
  <c r="JKY7" i="10"/>
  <c r="JKZ7" i="10"/>
  <c r="JLA7" i="10"/>
  <c r="JLB7" i="10"/>
  <c r="JLC7" i="10"/>
  <c r="JLD7" i="10"/>
  <c r="JLE7" i="10"/>
  <c r="JLF7" i="10"/>
  <c r="JLG7" i="10"/>
  <c r="JLH7" i="10"/>
  <c r="JLI7" i="10"/>
  <c r="JLJ7" i="10"/>
  <c r="JLK7" i="10"/>
  <c r="JLL7" i="10"/>
  <c r="JLM7" i="10"/>
  <c r="JLN7" i="10"/>
  <c r="JLO7" i="10"/>
  <c r="JLP7" i="10"/>
  <c r="JLQ7" i="10"/>
  <c r="JLR7" i="10"/>
  <c r="JLS7" i="10"/>
  <c r="JLT7" i="10"/>
  <c r="JLU7" i="10"/>
  <c r="JLV7" i="10"/>
  <c r="JLW7" i="10"/>
  <c r="JLX7" i="10"/>
  <c r="JLY7" i="10"/>
  <c r="JLZ7" i="10"/>
  <c r="JMA7" i="10"/>
  <c r="JMB7" i="10"/>
  <c r="JMC7" i="10"/>
  <c r="JMD7" i="10"/>
  <c r="JME7" i="10"/>
  <c r="JMF7" i="10"/>
  <c r="JMG7" i="10"/>
  <c r="JMH7" i="10"/>
  <c r="JMI7" i="10"/>
  <c r="JMJ7" i="10"/>
  <c r="JMK7" i="10"/>
  <c r="JML7" i="10"/>
  <c r="JMM7" i="10"/>
  <c r="JMN7" i="10"/>
  <c r="JMO7" i="10"/>
  <c r="JMP7" i="10"/>
  <c r="JMQ7" i="10"/>
  <c r="JMR7" i="10"/>
  <c r="JMS7" i="10"/>
  <c r="JMT7" i="10"/>
  <c r="JMU7" i="10"/>
  <c r="JMV7" i="10"/>
  <c r="JMW7" i="10"/>
  <c r="JMX7" i="10"/>
  <c r="JMY7" i="10"/>
  <c r="JMZ7" i="10"/>
  <c r="JNA7" i="10"/>
  <c r="JNB7" i="10"/>
  <c r="JNC7" i="10"/>
  <c r="JND7" i="10"/>
  <c r="JNE7" i="10"/>
  <c r="JNF7" i="10"/>
  <c r="JNG7" i="10"/>
  <c r="JNH7" i="10"/>
  <c r="JNI7" i="10"/>
  <c r="JNJ7" i="10"/>
  <c r="JNK7" i="10"/>
  <c r="JNL7" i="10"/>
  <c r="JNM7" i="10"/>
  <c r="JNN7" i="10"/>
  <c r="JNO7" i="10"/>
  <c r="JNP7" i="10"/>
  <c r="JNQ7" i="10"/>
  <c r="JNR7" i="10"/>
  <c r="JNS7" i="10"/>
  <c r="JNT7" i="10"/>
  <c r="JNU7" i="10"/>
  <c r="JNV7" i="10"/>
  <c r="JNW7" i="10"/>
  <c r="JNX7" i="10"/>
  <c r="JNY7" i="10"/>
  <c r="JNZ7" i="10"/>
  <c r="JOA7" i="10"/>
  <c r="JOB7" i="10"/>
  <c r="JOC7" i="10"/>
  <c r="JOD7" i="10"/>
  <c r="JOE7" i="10"/>
  <c r="JOF7" i="10"/>
  <c r="JOG7" i="10"/>
  <c r="JOH7" i="10"/>
  <c r="JOI7" i="10"/>
  <c r="JOJ7" i="10"/>
  <c r="JOK7" i="10"/>
  <c r="JOL7" i="10"/>
  <c r="JOM7" i="10"/>
  <c r="JON7" i="10"/>
  <c r="JOO7" i="10"/>
  <c r="JOP7" i="10"/>
  <c r="JOQ7" i="10"/>
  <c r="JOR7" i="10"/>
  <c r="JOS7" i="10"/>
  <c r="JOT7" i="10"/>
  <c r="JOU7" i="10"/>
  <c r="JOV7" i="10"/>
  <c r="JOW7" i="10"/>
  <c r="JOX7" i="10"/>
  <c r="JOY7" i="10"/>
  <c r="JOZ7" i="10"/>
  <c r="JPA7" i="10"/>
  <c r="JPB7" i="10"/>
  <c r="JPC7" i="10"/>
  <c r="JPD7" i="10"/>
  <c r="JPE7" i="10"/>
  <c r="JPF7" i="10"/>
  <c r="JPG7" i="10"/>
  <c r="JPH7" i="10"/>
  <c r="JPI7" i="10"/>
  <c r="JPJ7" i="10"/>
  <c r="JPK7" i="10"/>
  <c r="JPL7" i="10"/>
  <c r="JPM7" i="10"/>
  <c r="JPN7" i="10"/>
  <c r="JPO7" i="10"/>
  <c r="JPP7" i="10"/>
  <c r="JPQ7" i="10"/>
  <c r="JPR7" i="10"/>
  <c r="JPS7" i="10"/>
  <c r="JPT7" i="10"/>
  <c r="JPU7" i="10"/>
  <c r="JPV7" i="10"/>
  <c r="JPW7" i="10"/>
  <c r="JPX7" i="10"/>
  <c r="JPY7" i="10"/>
  <c r="JPZ7" i="10"/>
  <c r="JQA7" i="10"/>
  <c r="JQB7" i="10"/>
  <c r="JQC7" i="10"/>
  <c r="JQD7" i="10"/>
  <c r="JQE7" i="10"/>
  <c r="JQF7" i="10"/>
  <c r="JQG7" i="10"/>
  <c r="JQH7" i="10"/>
  <c r="JQI7" i="10"/>
  <c r="JQJ7" i="10"/>
  <c r="JQK7" i="10"/>
  <c r="JQL7" i="10"/>
  <c r="JQM7" i="10"/>
  <c r="JQN7" i="10"/>
  <c r="JQO7" i="10"/>
  <c r="JQP7" i="10"/>
  <c r="JQQ7" i="10"/>
  <c r="JQR7" i="10"/>
  <c r="JQS7" i="10"/>
  <c r="JQT7" i="10"/>
  <c r="JQU7" i="10"/>
  <c r="JQV7" i="10"/>
  <c r="JQW7" i="10"/>
  <c r="JQX7" i="10"/>
  <c r="JQY7" i="10"/>
  <c r="JQZ7" i="10"/>
  <c r="JRA7" i="10"/>
  <c r="JRB7" i="10"/>
  <c r="JRC7" i="10"/>
  <c r="JRD7" i="10"/>
  <c r="JRE7" i="10"/>
  <c r="JRF7" i="10"/>
  <c r="JRG7" i="10"/>
  <c r="JRH7" i="10"/>
  <c r="JRI7" i="10"/>
  <c r="JRJ7" i="10"/>
  <c r="JRK7" i="10"/>
  <c r="JRL7" i="10"/>
  <c r="JRM7" i="10"/>
  <c r="JRN7" i="10"/>
  <c r="JRO7" i="10"/>
  <c r="JRP7" i="10"/>
  <c r="JRQ7" i="10"/>
  <c r="JRR7" i="10"/>
  <c r="JRS7" i="10"/>
  <c r="JRT7" i="10"/>
  <c r="JRU7" i="10"/>
  <c r="JRV7" i="10"/>
  <c r="JRW7" i="10"/>
  <c r="JRX7" i="10"/>
  <c r="JRY7" i="10"/>
  <c r="JRZ7" i="10"/>
  <c r="JSA7" i="10"/>
  <c r="JSB7" i="10"/>
  <c r="JSC7" i="10"/>
  <c r="JSD7" i="10"/>
  <c r="JSE7" i="10"/>
  <c r="JSF7" i="10"/>
  <c r="JSG7" i="10"/>
  <c r="JSH7" i="10"/>
  <c r="JSI7" i="10"/>
  <c r="JSJ7" i="10"/>
  <c r="JSK7" i="10"/>
  <c r="JSL7" i="10"/>
  <c r="JSM7" i="10"/>
  <c r="JSN7" i="10"/>
  <c r="JSO7" i="10"/>
  <c r="JSP7" i="10"/>
  <c r="JSQ7" i="10"/>
  <c r="JSR7" i="10"/>
  <c r="JSS7" i="10"/>
  <c r="JST7" i="10"/>
  <c r="JSU7" i="10"/>
  <c r="JSV7" i="10"/>
  <c r="JSW7" i="10"/>
  <c r="JSX7" i="10"/>
  <c r="JSY7" i="10"/>
  <c r="JSZ7" i="10"/>
  <c r="JTA7" i="10"/>
  <c r="JTB7" i="10"/>
  <c r="JTC7" i="10"/>
  <c r="JTD7" i="10"/>
  <c r="JTE7" i="10"/>
  <c r="JTF7" i="10"/>
  <c r="JTG7" i="10"/>
  <c r="JTH7" i="10"/>
  <c r="JTI7" i="10"/>
  <c r="JTJ7" i="10"/>
  <c r="JTK7" i="10"/>
  <c r="JTL7" i="10"/>
  <c r="JTM7" i="10"/>
  <c r="JTN7" i="10"/>
  <c r="JTO7" i="10"/>
  <c r="JTP7" i="10"/>
  <c r="JTQ7" i="10"/>
  <c r="JTR7" i="10"/>
  <c r="JTS7" i="10"/>
  <c r="JTT7" i="10"/>
  <c r="JTU7" i="10"/>
  <c r="JTV7" i="10"/>
  <c r="JTW7" i="10"/>
  <c r="JTX7" i="10"/>
  <c r="JTY7" i="10"/>
  <c r="JTZ7" i="10"/>
  <c r="JUA7" i="10"/>
  <c r="JUB7" i="10"/>
  <c r="JUC7" i="10"/>
  <c r="JUD7" i="10"/>
  <c r="JUE7" i="10"/>
  <c r="JUF7" i="10"/>
  <c r="JUG7" i="10"/>
  <c r="JUH7" i="10"/>
  <c r="JUI7" i="10"/>
  <c r="JUJ7" i="10"/>
  <c r="JUK7" i="10"/>
  <c r="JUL7" i="10"/>
  <c r="JUM7" i="10"/>
  <c r="JUN7" i="10"/>
  <c r="JUO7" i="10"/>
  <c r="JUP7" i="10"/>
  <c r="JUQ7" i="10"/>
  <c r="JUR7" i="10"/>
  <c r="JUS7" i="10"/>
  <c r="JUT7" i="10"/>
  <c r="JUU7" i="10"/>
  <c r="JUV7" i="10"/>
  <c r="JUW7" i="10"/>
  <c r="JUX7" i="10"/>
  <c r="JUY7" i="10"/>
  <c r="JUZ7" i="10"/>
  <c r="JVA7" i="10"/>
  <c r="JVB7" i="10"/>
  <c r="JVC7" i="10"/>
  <c r="JVD7" i="10"/>
  <c r="JVE7" i="10"/>
  <c r="JVF7" i="10"/>
  <c r="JVG7" i="10"/>
  <c r="JVH7" i="10"/>
  <c r="JVI7" i="10"/>
  <c r="JVJ7" i="10"/>
  <c r="JVK7" i="10"/>
  <c r="JVL7" i="10"/>
  <c r="JVM7" i="10"/>
  <c r="JVN7" i="10"/>
  <c r="JVO7" i="10"/>
  <c r="JVP7" i="10"/>
  <c r="JVQ7" i="10"/>
  <c r="JVR7" i="10"/>
  <c r="JVS7" i="10"/>
  <c r="JVT7" i="10"/>
  <c r="JVU7" i="10"/>
  <c r="JVV7" i="10"/>
  <c r="JVW7" i="10"/>
  <c r="JVX7" i="10"/>
  <c r="JVY7" i="10"/>
  <c r="JVZ7" i="10"/>
  <c r="JWA7" i="10"/>
  <c r="JWB7" i="10"/>
  <c r="JWC7" i="10"/>
  <c r="JWD7" i="10"/>
  <c r="JWE7" i="10"/>
  <c r="JWF7" i="10"/>
  <c r="JWG7" i="10"/>
  <c r="JWH7" i="10"/>
  <c r="JWI7" i="10"/>
  <c r="JWJ7" i="10"/>
  <c r="JWK7" i="10"/>
  <c r="JWL7" i="10"/>
  <c r="JWM7" i="10"/>
  <c r="JWN7" i="10"/>
  <c r="JWO7" i="10"/>
  <c r="JWP7" i="10"/>
  <c r="JWQ7" i="10"/>
  <c r="JWR7" i="10"/>
  <c r="JWS7" i="10"/>
  <c r="JWT7" i="10"/>
  <c r="JWU7" i="10"/>
  <c r="JWV7" i="10"/>
  <c r="JWW7" i="10"/>
  <c r="JWX7" i="10"/>
  <c r="JWY7" i="10"/>
  <c r="JWZ7" i="10"/>
  <c r="JXA7" i="10"/>
  <c r="JXB7" i="10"/>
  <c r="JXC7" i="10"/>
  <c r="JXD7" i="10"/>
  <c r="JXE7" i="10"/>
  <c r="JXF7" i="10"/>
  <c r="JXG7" i="10"/>
  <c r="JXH7" i="10"/>
  <c r="JXI7" i="10"/>
  <c r="JXJ7" i="10"/>
  <c r="JXK7" i="10"/>
  <c r="JXL7" i="10"/>
  <c r="JXM7" i="10"/>
  <c r="JXN7" i="10"/>
  <c r="JXO7" i="10"/>
  <c r="JXP7" i="10"/>
  <c r="JXQ7" i="10"/>
  <c r="JXR7" i="10"/>
  <c r="JXS7" i="10"/>
  <c r="JXT7" i="10"/>
  <c r="JXU7" i="10"/>
  <c r="JXV7" i="10"/>
  <c r="JXW7" i="10"/>
  <c r="JXX7" i="10"/>
  <c r="JXY7" i="10"/>
  <c r="JXZ7" i="10"/>
  <c r="JYA7" i="10"/>
  <c r="JYB7" i="10"/>
  <c r="JYC7" i="10"/>
  <c r="JYD7" i="10"/>
  <c r="JYE7" i="10"/>
  <c r="JYF7" i="10"/>
  <c r="JYG7" i="10"/>
  <c r="JYH7" i="10"/>
  <c r="JYI7" i="10"/>
  <c r="JYJ7" i="10"/>
  <c r="JYK7" i="10"/>
  <c r="JYL7" i="10"/>
  <c r="JYM7" i="10"/>
  <c r="JYN7" i="10"/>
  <c r="JYO7" i="10"/>
  <c r="JYP7" i="10"/>
  <c r="JYQ7" i="10"/>
  <c r="JYR7" i="10"/>
  <c r="JYS7" i="10"/>
  <c r="JYT7" i="10"/>
  <c r="JYU7" i="10"/>
  <c r="JYV7" i="10"/>
  <c r="JYW7" i="10"/>
  <c r="JYX7" i="10"/>
  <c r="JYY7" i="10"/>
  <c r="JYZ7" i="10"/>
  <c r="JZA7" i="10"/>
  <c r="JZB7" i="10"/>
  <c r="JZC7" i="10"/>
  <c r="JZD7" i="10"/>
  <c r="JZE7" i="10"/>
  <c r="JZF7" i="10"/>
  <c r="JZG7" i="10"/>
  <c r="JZH7" i="10"/>
  <c r="JZI7" i="10"/>
  <c r="JZJ7" i="10"/>
  <c r="JZK7" i="10"/>
  <c r="JZL7" i="10"/>
  <c r="JZM7" i="10"/>
  <c r="JZN7" i="10"/>
  <c r="JZO7" i="10"/>
  <c r="JZP7" i="10"/>
  <c r="JZQ7" i="10"/>
  <c r="JZR7" i="10"/>
  <c r="JZS7" i="10"/>
  <c r="JZT7" i="10"/>
  <c r="JZU7" i="10"/>
  <c r="JZV7" i="10"/>
  <c r="JZW7" i="10"/>
  <c r="JZX7" i="10"/>
  <c r="JZY7" i="10"/>
  <c r="JZZ7" i="10"/>
  <c r="KAA7" i="10"/>
  <c r="KAB7" i="10"/>
  <c r="KAC7" i="10"/>
  <c r="KAD7" i="10"/>
  <c r="KAE7" i="10"/>
  <c r="KAF7" i="10"/>
  <c r="KAG7" i="10"/>
  <c r="KAH7" i="10"/>
  <c r="KAI7" i="10"/>
  <c r="KAJ7" i="10"/>
  <c r="KAK7" i="10"/>
  <c r="KAL7" i="10"/>
  <c r="KAM7" i="10"/>
  <c r="KAN7" i="10"/>
  <c r="KAO7" i="10"/>
  <c r="KAP7" i="10"/>
  <c r="KAQ7" i="10"/>
  <c r="KAR7" i="10"/>
  <c r="KAS7" i="10"/>
  <c r="KAT7" i="10"/>
  <c r="KAU7" i="10"/>
  <c r="KAV7" i="10"/>
  <c r="KAW7" i="10"/>
  <c r="KAX7" i="10"/>
  <c r="KAY7" i="10"/>
  <c r="KAZ7" i="10"/>
  <c r="KBA7" i="10"/>
  <c r="KBB7" i="10"/>
  <c r="KBC7" i="10"/>
  <c r="KBD7" i="10"/>
  <c r="KBE7" i="10"/>
  <c r="KBF7" i="10"/>
  <c r="KBG7" i="10"/>
  <c r="KBH7" i="10"/>
  <c r="KBI7" i="10"/>
  <c r="KBJ7" i="10"/>
  <c r="KBK7" i="10"/>
  <c r="KBL7" i="10"/>
  <c r="KBM7" i="10"/>
  <c r="KBN7" i="10"/>
  <c r="KBO7" i="10"/>
  <c r="KBP7" i="10"/>
  <c r="KBQ7" i="10"/>
  <c r="KBR7" i="10"/>
  <c r="KBS7" i="10"/>
  <c r="KBT7" i="10"/>
  <c r="KBU7" i="10"/>
  <c r="KBV7" i="10"/>
  <c r="KBW7" i="10"/>
  <c r="KBX7" i="10"/>
  <c r="KBY7" i="10"/>
  <c r="KBZ7" i="10"/>
  <c r="KCA7" i="10"/>
  <c r="KCB7" i="10"/>
  <c r="KCC7" i="10"/>
  <c r="KCD7" i="10"/>
  <c r="KCE7" i="10"/>
  <c r="KCF7" i="10"/>
  <c r="KCG7" i="10"/>
  <c r="KCH7" i="10"/>
  <c r="KCI7" i="10"/>
  <c r="KCJ7" i="10"/>
  <c r="KCK7" i="10"/>
  <c r="KCL7" i="10"/>
  <c r="KCM7" i="10"/>
  <c r="KCN7" i="10"/>
  <c r="KCO7" i="10"/>
  <c r="KCP7" i="10"/>
  <c r="KCQ7" i="10"/>
  <c r="KCR7" i="10"/>
  <c r="KCS7" i="10"/>
  <c r="KCT7" i="10"/>
  <c r="KCU7" i="10"/>
  <c r="KCV7" i="10"/>
  <c r="KCW7" i="10"/>
  <c r="KCX7" i="10"/>
  <c r="KCY7" i="10"/>
  <c r="KCZ7" i="10"/>
  <c r="KDA7" i="10"/>
  <c r="KDB7" i="10"/>
  <c r="KDC7" i="10"/>
  <c r="KDD7" i="10"/>
  <c r="KDE7" i="10"/>
  <c r="KDF7" i="10"/>
  <c r="KDG7" i="10"/>
  <c r="KDH7" i="10"/>
  <c r="KDI7" i="10"/>
  <c r="KDJ7" i="10"/>
  <c r="KDK7" i="10"/>
  <c r="KDL7" i="10"/>
  <c r="KDM7" i="10"/>
  <c r="KDN7" i="10"/>
  <c r="KDO7" i="10"/>
  <c r="KDP7" i="10"/>
  <c r="KDQ7" i="10"/>
  <c r="KDR7" i="10"/>
  <c r="KDS7" i="10"/>
  <c r="KDT7" i="10"/>
  <c r="KDU7" i="10"/>
  <c r="KDV7" i="10"/>
  <c r="KDW7" i="10"/>
  <c r="KDX7" i="10"/>
  <c r="KDY7" i="10"/>
  <c r="KDZ7" i="10"/>
  <c r="KEA7" i="10"/>
  <c r="KEB7" i="10"/>
  <c r="KEC7" i="10"/>
  <c r="KED7" i="10"/>
  <c r="KEE7" i="10"/>
  <c r="KEF7" i="10"/>
  <c r="KEG7" i="10"/>
  <c r="KEH7" i="10"/>
  <c r="KEI7" i="10"/>
  <c r="KEJ7" i="10"/>
  <c r="KEK7" i="10"/>
  <c r="KEL7" i="10"/>
  <c r="KEM7" i="10"/>
  <c r="KEN7" i="10"/>
  <c r="KEO7" i="10"/>
  <c r="KEP7" i="10"/>
  <c r="KEQ7" i="10"/>
  <c r="KER7" i="10"/>
  <c r="KES7" i="10"/>
  <c r="KET7" i="10"/>
  <c r="KEU7" i="10"/>
  <c r="KEV7" i="10"/>
  <c r="KEW7" i="10"/>
  <c r="KEX7" i="10"/>
  <c r="KEY7" i="10"/>
  <c r="KEZ7" i="10"/>
  <c r="KFA7" i="10"/>
  <c r="KFB7" i="10"/>
  <c r="KFC7" i="10"/>
  <c r="KFD7" i="10"/>
  <c r="KFE7" i="10"/>
  <c r="KFF7" i="10"/>
  <c r="KFG7" i="10"/>
  <c r="KFH7" i="10"/>
  <c r="KFI7" i="10"/>
  <c r="KFJ7" i="10"/>
  <c r="KFK7" i="10"/>
  <c r="KFL7" i="10"/>
  <c r="KFM7" i="10"/>
  <c r="KFN7" i="10"/>
  <c r="KFO7" i="10"/>
  <c r="KFP7" i="10"/>
  <c r="KFQ7" i="10"/>
  <c r="KFR7" i="10"/>
  <c r="KFS7" i="10"/>
  <c r="KFT7" i="10"/>
  <c r="KFU7" i="10"/>
  <c r="KFV7" i="10"/>
  <c r="KFW7" i="10"/>
  <c r="KFX7" i="10"/>
  <c r="KFY7" i="10"/>
  <c r="KFZ7" i="10"/>
  <c r="KGA7" i="10"/>
  <c r="KGB7" i="10"/>
  <c r="KGC7" i="10"/>
  <c r="KGD7" i="10"/>
  <c r="KGE7" i="10"/>
  <c r="KGF7" i="10"/>
  <c r="KGG7" i="10"/>
  <c r="KGH7" i="10"/>
  <c r="KGI7" i="10"/>
  <c r="KGJ7" i="10"/>
  <c r="KGK7" i="10"/>
  <c r="KGL7" i="10"/>
  <c r="KGM7" i="10"/>
  <c r="KGN7" i="10"/>
  <c r="KGO7" i="10"/>
  <c r="KGP7" i="10"/>
  <c r="KGQ7" i="10"/>
  <c r="KGR7" i="10"/>
  <c r="KGS7" i="10"/>
  <c r="KGT7" i="10"/>
  <c r="KGU7" i="10"/>
  <c r="KGV7" i="10"/>
  <c r="KGW7" i="10"/>
  <c r="KGX7" i="10"/>
  <c r="KGY7" i="10"/>
  <c r="KGZ7" i="10"/>
  <c r="KHA7" i="10"/>
  <c r="KHB7" i="10"/>
  <c r="KHC7" i="10"/>
  <c r="KHD7" i="10"/>
  <c r="KHE7" i="10"/>
  <c r="KHF7" i="10"/>
  <c r="KHG7" i="10"/>
  <c r="KHH7" i="10"/>
  <c r="KHI7" i="10"/>
  <c r="KHJ7" i="10"/>
  <c r="KHK7" i="10"/>
  <c r="KHL7" i="10"/>
  <c r="KHM7" i="10"/>
  <c r="KHN7" i="10"/>
  <c r="KHO7" i="10"/>
  <c r="KHP7" i="10"/>
  <c r="KHQ7" i="10"/>
  <c r="KHR7" i="10"/>
  <c r="KHS7" i="10"/>
  <c r="KHT7" i="10"/>
  <c r="KHU7" i="10"/>
  <c r="KHV7" i="10"/>
  <c r="KHW7" i="10"/>
  <c r="KHX7" i="10"/>
  <c r="KHY7" i="10"/>
  <c r="KHZ7" i="10"/>
  <c r="KIA7" i="10"/>
  <c r="KIB7" i="10"/>
  <c r="KIC7" i="10"/>
  <c r="KID7" i="10"/>
  <c r="KIE7" i="10"/>
  <c r="KIF7" i="10"/>
  <c r="KIG7" i="10"/>
  <c r="KIH7" i="10"/>
  <c r="KII7" i="10"/>
  <c r="KIJ7" i="10"/>
  <c r="KIK7" i="10"/>
  <c r="KIL7" i="10"/>
  <c r="KIM7" i="10"/>
  <c r="KIN7" i="10"/>
  <c r="KIO7" i="10"/>
  <c r="KIP7" i="10"/>
  <c r="KIQ7" i="10"/>
  <c r="KIR7" i="10"/>
  <c r="KIS7" i="10"/>
  <c r="KIT7" i="10"/>
  <c r="KIU7" i="10"/>
  <c r="KIV7" i="10"/>
  <c r="KIW7" i="10"/>
  <c r="KIX7" i="10"/>
  <c r="KIY7" i="10"/>
  <c r="KIZ7" i="10"/>
  <c r="KJA7" i="10"/>
  <c r="KJB7" i="10"/>
  <c r="KJC7" i="10"/>
  <c r="KJD7" i="10"/>
  <c r="KJE7" i="10"/>
  <c r="KJF7" i="10"/>
  <c r="KJG7" i="10"/>
  <c r="KJH7" i="10"/>
  <c r="KJI7" i="10"/>
  <c r="KJJ7" i="10"/>
  <c r="KJK7" i="10"/>
  <c r="KJL7" i="10"/>
  <c r="KJM7" i="10"/>
  <c r="KJN7" i="10"/>
  <c r="KJO7" i="10"/>
  <c r="KJP7" i="10"/>
  <c r="KJQ7" i="10"/>
  <c r="KJR7" i="10"/>
  <c r="KJS7" i="10"/>
  <c r="KJT7" i="10"/>
  <c r="KJU7" i="10"/>
  <c r="KJV7" i="10"/>
  <c r="KJW7" i="10"/>
  <c r="KJX7" i="10"/>
  <c r="KJY7" i="10"/>
  <c r="KJZ7" i="10"/>
  <c r="KKA7" i="10"/>
  <c r="KKB7" i="10"/>
  <c r="KKC7" i="10"/>
  <c r="KKD7" i="10"/>
  <c r="KKE7" i="10"/>
  <c r="KKF7" i="10"/>
  <c r="KKG7" i="10"/>
  <c r="KKH7" i="10"/>
  <c r="KKI7" i="10"/>
  <c r="KKJ7" i="10"/>
  <c r="KKK7" i="10"/>
  <c r="KKL7" i="10"/>
  <c r="KKM7" i="10"/>
  <c r="KKN7" i="10"/>
  <c r="KKO7" i="10"/>
  <c r="KKP7" i="10"/>
  <c r="KKQ7" i="10"/>
  <c r="KKR7" i="10"/>
  <c r="KKS7" i="10"/>
  <c r="KKT7" i="10"/>
  <c r="KKU7" i="10"/>
  <c r="KKV7" i="10"/>
  <c r="KKW7" i="10"/>
  <c r="KKX7" i="10"/>
  <c r="KKY7" i="10"/>
  <c r="KKZ7" i="10"/>
  <c r="KLA7" i="10"/>
  <c r="KLB7" i="10"/>
  <c r="KLC7" i="10"/>
  <c r="KLD7" i="10"/>
  <c r="KLE7" i="10"/>
  <c r="KLF7" i="10"/>
  <c r="KLG7" i="10"/>
  <c r="KLH7" i="10"/>
  <c r="KLI7" i="10"/>
  <c r="KLJ7" i="10"/>
  <c r="KLK7" i="10"/>
  <c r="KLL7" i="10"/>
  <c r="KLM7" i="10"/>
  <c r="KLN7" i="10"/>
  <c r="KLO7" i="10"/>
  <c r="KLP7" i="10"/>
  <c r="KLQ7" i="10"/>
  <c r="KLR7" i="10"/>
  <c r="KLS7" i="10"/>
  <c r="KLT7" i="10"/>
  <c r="KLU7" i="10"/>
  <c r="KLV7" i="10"/>
  <c r="KLW7" i="10"/>
  <c r="KLX7" i="10"/>
  <c r="KLY7" i="10"/>
  <c r="KLZ7" i="10"/>
  <c r="KMA7" i="10"/>
  <c r="KMB7" i="10"/>
  <c r="KMC7" i="10"/>
  <c r="KMD7" i="10"/>
  <c r="KME7" i="10"/>
  <c r="KMF7" i="10"/>
  <c r="KMG7" i="10"/>
  <c r="KMH7" i="10"/>
  <c r="KMI7" i="10"/>
  <c r="KMJ7" i="10"/>
  <c r="KMK7" i="10"/>
  <c r="KML7" i="10"/>
  <c r="KMM7" i="10"/>
  <c r="KMN7" i="10"/>
  <c r="KMO7" i="10"/>
  <c r="KMP7" i="10"/>
  <c r="KMQ7" i="10"/>
  <c r="KMR7" i="10"/>
  <c r="KMS7" i="10"/>
  <c r="KMT7" i="10"/>
  <c r="KMU7" i="10"/>
  <c r="KMV7" i="10"/>
  <c r="KMW7" i="10"/>
  <c r="KMX7" i="10"/>
  <c r="KMY7" i="10"/>
  <c r="KMZ7" i="10"/>
  <c r="KNA7" i="10"/>
  <c r="KNB7" i="10"/>
  <c r="KNC7" i="10"/>
  <c r="KND7" i="10"/>
  <c r="KNE7" i="10"/>
  <c r="KNF7" i="10"/>
  <c r="KNG7" i="10"/>
  <c r="KNH7" i="10"/>
  <c r="KNI7" i="10"/>
  <c r="KNJ7" i="10"/>
  <c r="KNK7" i="10"/>
  <c r="KNL7" i="10"/>
  <c r="KNM7" i="10"/>
  <c r="KNN7" i="10"/>
  <c r="KNO7" i="10"/>
  <c r="KNP7" i="10"/>
  <c r="KNQ7" i="10"/>
  <c r="KNR7" i="10"/>
  <c r="KNS7" i="10"/>
  <c r="KNT7" i="10"/>
  <c r="KNU7" i="10"/>
  <c r="KNV7" i="10"/>
  <c r="KNW7" i="10"/>
  <c r="KNX7" i="10"/>
  <c r="KNY7" i="10"/>
  <c r="KNZ7" i="10"/>
  <c r="KOA7" i="10"/>
  <c r="KOB7" i="10"/>
  <c r="KOC7" i="10"/>
  <c r="KOD7" i="10"/>
  <c r="KOE7" i="10"/>
  <c r="KOF7" i="10"/>
  <c r="KOG7" i="10"/>
  <c r="KOH7" i="10"/>
  <c r="KOI7" i="10"/>
  <c r="KOJ7" i="10"/>
  <c r="KOK7" i="10"/>
  <c r="KOL7" i="10"/>
  <c r="KOM7" i="10"/>
  <c r="KON7" i="10"/>
  <c r="KOO7" i="10"/>
  <c r="KOP7" i="10"/>
  <c r="KOQ7" i="10"/>
  <c r="KOR7" i="10"/>
  <c r="KOS7" i="10"/>
  <c r="KOT7" i="10"/>
  <c r="KOU7" i="10"/>
  <c r="KOV7" i="10"/>
  <c r="KOW7" i="10"/>
  <c r="KOX7" i="10"/>
  <c r="KOY7" i="10"/>
  <c r="KOZ7" i="10"/>
  <c r="KPA7" i="10"/>
  <c r="KPB7" i="10"/>
  <c r="KPC7" i="10"/>
  <c r="KPD7" i="10"/>
  <c r="KPE7" i="10"/>
  <c r="KPF7" i="10"/>
  <c r="KPG7" i="10"/>
  <c r="KPH7" i="10"/>
  <c r="KPI7" i="10"/>
  <c r="KPJ7" i="10"/>
  <c r="KPK7" i="10"/>
  <c r="KPL7" i="10"/>
  <c r="KPM7" i="10"/>
  <c r="KPN7" i="10"/>
  <c r="KPO7" i="10"/>
  <c r="KPP7" i="10"/>
  <c r="KPQ7" i="10"/>
  <c r="KPR7" i="10"/>
  <c r="KPS7" i="10"/>
  <c r="KPT7" i="10"/>
  <c r="KPU7" i="10"/>
  <c r="KPV7" i="10"/>
  <c r="KPW7" i="10"/>
  <c r="KPX7" i="10"/>
  <c r="KPY7" i="10"/>
  <c r="KPZ7" i="10"/>
  <c r="KQA7" i="10"/>
  <c r="KQB7" i="10"/>
  <c r="KQC7" i="10"/>
  <c r="KQD7" i="10"/>
  <c r="KQE7" i="10"/>
  <c r="KQF7" i="10"/>
  <c r="KQG7" i="10"/>
  <c r="KQH7" i="10"/>
  <c r="KQI7" i="10"/>
  <c r="KQJ7" i="10"/>
  <c r="KQK7" i="10"/>
  <c r="KQL7" i="10"/>
  <c r="KQM7" i="10"/>
  <c r="KQN7" i="10"/>
  <c r="KQO7" i="10"/>
  <c r="KQP7" i="10"/>
  <c r="KQQ7" i="10"/>
  <c r="KQR7" i="10"/>
  <c r="KQS7" i="10"/>
  <c r="KQT7" i="10"/>
  <c r="KQU7" i="10"/>
  <c r="KQV7" i="10"/>
  <c r="KQW7" i="10"/>
  <c r="KQX7" i="10"/>
  <c r="KQY7" i="10"/>
  <c r="KQZ7" i="10"/>
  <c r="KRA7" i="10"/>
  <c r="KRB7" i="10"/>
  <c r="KRC7" i="10"/>
  <c r="KRD7" i="10"/>
  <c r="KRE7" i="10"/>
  <c r="KRF7" i="10"/>
  <c r="KRG7" i="10"/>
  <c r="KRH7" i="10"/>
  <c r="KRI7" i="10"/>
  <c r="KRJ7" i="10"/>
  <c r="KRK7" i="10"/>
  <c r="KRL7" i="10"/>
  <c r="KRM7" i="10"/>
  <c r="KRN7" i="10"/>
  <c r="KRO7" i="10"/>
  <c r="KRP7" i="10"/>
  <c r="KRQ7" i="10"/>
  <c r="KRR7" i="10"/>
  <c r="KRS7" i="10"/>
  <c r="KRT7" i="10"/>
  <c r="KRU7" i="10"/>
  <c r="KRV7" i="10"/>
  <c r="KRW7" i="10"/>
  <c r="KRX7" i="10"/>
  <c r="KRY7" i="10"/>
  <c r="KRZ7" i="10"/>
  <c r="KSA7" i="10"/>
  <c r="KSB7" i="10"/>
  <c r="KSC7" i="10"/>
  <c r="KSD7" i="10"/>
  <c r="KSE7" i="10"/>
  <c r="KSF7" i="10"/>
  <c r="KSG7" i="10"/>
  <c r="KSH7" i="10"/>
  <c r="KSI7" i="10"/>
  <c r="KSJ7" i="10"/>
  <c r="KSK7" i="10"/>
  <c r="KSL7" i="10"/>
  <c r="KSM7" i="10"/>
  <c r="KSN7" i="10"/>
  <c r="KSO7" i="10"/>
  <c r="KSP7" i="10"/>
  <c r="KSQ7" i="10"/>
  <c r="KSR7" i="10"/>
  <c r="KSS7" i="10"/>
  <c r="KST7" i="10"/>
  <c r="KSU7" i="10"/>
  <c r="KSV7" i="10"/>
  <c r="KSW7" i="10"/>
  <c r="KSX7" i="10"/>
  <c r="KSY7" i="10"/>
  <c r="KSZ7" i="10"/>
  <c r="KTA7" i="10"/>
  <c r="KTB7" i="10"/>
  <c r="KTC7" i="10"/>
  <c r="KTD7" i="10"/>
  <c r="KTE7" i="10"/>
  <c r="KTF7" i="10"/>
  <c r="KTG7" i="10"/>
  <c r="KTH7" i="10"/>
  <c r="KTI7" i="10"/>
  <c r="KTJ7" i="10"/>
  <c r="KTK7" i="10"/>
  <c r="KTL7" i="10"/>
  <c r="KTM7" i="10"/>
  <c r="KTN7" i="10"/>
  <c r="KTO7" i="10"/>
  <c r="KTP7" i="10"/>
  <c r="KTQ7" i="10"/>
  <c r="KTR7" i="10"/>
  <c r="KTS7" i="10"/>
  <c r="KTT7" i="10"/>
  <c r="KTU7" i="10"/>
  <c r="KTV7" i="10"/>
  <c r="KTW7" i="10"/>
  <c r="KTX7" i="10"/>
  <c r="KTY7" i="10"/>
  <c r="KTZ7" i="10"/>
  <c r="KUA7" i="10"/>
  <c r="KUB7" i="10"/>
  <c r="KUC7" i="10"/>
  <c r="KUD7" i="10"/>
  <c r="KUE7" i="10"/>
  <c r="KUF7" i="10"/>
  <c r="KUG7" i="10"/>
  <c r="KUH7" i="10"/>
  <c r="KUI7" i="10"/>
  <c r="KUJ7" i="10"/>
  <c r="KUK7" i="10"/>
  <c r="KUL7" i="10"/>
  <c r="KUM7" i="10"/>
  <c r="KUN7" i="10"/>
  <c r="KUO7" i="10"/>
  <c r="KUP7" i="10"/>
  <c r="KUQ7" i="10"/>
  <c r="KUR7" i="10"/>
  <c r="KUS7" i="10"/>
  <c r="KUT7" i="10"/>
  <c r="KUU7" i="10"/>
  <c r="KUV7" i="10"/>
  <c r="KUW7" i="10"/>
  <c r="KUX7" i="10"/>
  <c r="KUY7" i="10"/>
  <c r="KUZ7" i="10"/>
  <c r="KVA7" i="10"/>
  <c r="KVB7" i="10"/>
  <c r="KVC7" i="10"/>
  <c r="KVD7" i="10"/>
  <c r="KVE7" i="10"/>
  <c r="KVF7" i="10"/>
  <c r="KVG7" i="10"/>
  <c r="KVH7" i="10"/>
  <c r="KVI7" i="10"/>
  <c r="KVJ7" i="10"/>
  <c r="KVK7" i="10"/>
  <c r="KVL7" i="10"/>
  <c r="KVM7" i="10"/>
  <c r="KVN7" i="10"/>
  <c r="KVO7" i="10"/>
  <c r="KVP7" i="10"/>
  <c r="KVQ7" i="10"/>
  <c r="KVR7" i="10"/>
  <c r="KVS7" i="10"/>
  <c r="KVT7" i="10"/>
  <c r="KVU7" i="10"/>
  <c r="KVV7" i="10"/>
  <c r="KVW7" i="10"/>
  <c r="KVX7" i="10"/>
  <c r="KVY7" i="10"/>
  <c r="KVZ7" i="10"/>
  <c r="KWA7" i="10"/>
  <c r="KWB7" i="10"/>
  <c r="KWC7" i="10"/>
  <c r="KWD7" i="10"/>
  <c r="KWE7" i="10"/>
  <c r="KWF7" i="10"/>
  <c r="KWG7" i="10"/>
  <c r="KWH7" i="10"/>
  <c r="KWI7" i="10"/>
  <c r="KWJ7" i="10"/>
  <c r="KWK7" i="10"/>
  <c r="KWL7" i="10"/>
  <c r="KWM7" i="10"/>
  <c r="KWN7" i="10"/>
  <c r="KWO7" i="10"/>
  <c r="KWP7" i="10"/>
  <c r="KWQ7" i="10"/>
  <c r="KWR7" i="10"/>
  <c r="KWS7" i="10"/>
  <c r="KWT7" i="10"/>
  <c r="KWU7" i="10"/>
  <c r="KWV7" i="10"/>
  <c r="KWW7" i="10"/>
  <c r="KWX7" i="10"/>
  <c r="KWY7" i="10"/>
  <c r="KWZ7" i="10"/>
  <c r="KXA7" i="10"/>
  <c r="KXB7" i="10"/>
  <c r="KXC7" i="10"/>
  <c r="KXD7" i="10"/>
  <c r="KXE7" i="10"/>
  <c r="KXF7" i="10"/>
  <c r="KXG7" i="10"/>
  <c r="KXH7" i="10"/>
  <c r="KXI7" i="10"/>
  <c r="KXJ7" i="10"/>
  <c r="KXK7" i="10"/>
  <c r="KXL7" i="10"/>
  <c r="KXM7" i="10"/>
  <c r="KXN7" i="10"/>
  <c r="KXO7" i="10"/>
  <c r="KXP7" i="10"/>
  <c r="KXQ7" i="10"/>
  <c r="KXR7" i="10"/>
  <c r="KXS7" i="10"/>
  <c r="KXT7" i="10"/>
  <c r="KXU7" i="10"/>
  <c r="KXV7" i="10"/>
  <c r="KXW7" i="10"/>
  <c r="KXX7" i="10"/>
  <c r="KXY7" i="10"/>
  <c r="KXZ7" i="10"/>
  <c r="KYA7" i="10"/>
  <c r="KYB7" i="10"/>
  <c r="KYC7" i="10"/>
  <c r="KYD7" i="10"/>
  <c r="KYE7" i="10"/>
  <c r="KYF7" i="10"/>
  <c r="KYG7" i="10"/>
  <c r="KYH7" i="10"/>
  <c r="KYI7" i="10"/>
  <c r="KYJ7" i="10"/>
  <c r="KYK7" i="10"/>
  <c r="KYL7" i="10"/>
  <c r="KYM7" i="10"/>
  <c r="KYN7" i="10"/>
  <c r="KYO7" i="10"/>
  <c r="KYP7" i="10"/>
  <c r="KYQ7" i="10"/>
  <c r="KYR7" i="10"/>
  <c r="KYS7" i="10"/>
  <c r="KYT7" i="10"/>
  <c r="KYU7" i="10"/>
  <c r="KYV7" i="10"/>
  <c r="KYW7" i="10"/>
  <c r="KYX7" i="10"/>
  <c r="KYY7" i="10"/>
  <c r="KYZ7" i="10"/>
  <c r="KZA7" i="10"/>
  <c r="KZB7" i="10"/>
  <c r="KZC7" i="10"/>
  <c r="KZD7" i="10"/>
  <c r="KZE7" i="10"/>
  <c r="KZF7" i="10"/>
  <c r="KZG7" i="10"/>
  <c r="KZH7" i="10"/>
  <c r="KZI7" i="10"/>
  <c r="KZJ7" i="10"/>
  <c r="KZK7" i="10"/>
  <c r="KZL7" i="10"/>
  <c r="KZM7" i="10"/>
  <c r="KZN7" i="10"/>
  <c r="KZO7" i="10"/>
  <c r="KZP7" i="10"/>
  <c r="KZQ7" i="10"/>
  <c r="KZR7" i="10"/>
  <c r="KZS7" i="10"/>
  <c r="KZT7" i="10"/>
  <c r="KZU7" i="10"/>
  <c r="KZV7" i="10"/>
  <c r="KZW7" i="10"/>
  <c r="KZX7" i="10"/>
  <c r="KZY7" i="10"/>
  <c r="KZZ7" i="10"/>
  <c r="LAA7" i="10"/>
  <c r="LAB7" i="10"/>
  <c r="LAC7" i="10"/>
  <c r="LAD7" i="10"/>
  <c r="LAE7" i="10"/>
  <c r="LAF7" i="10"/>
  <c r="LAG7" i="10"/>
  <c r="LAH7" i="10"/>
  <c r="LAI7" i="10"/>
  <c r="LAJ7" i="10"/>
  <c r="LAK7" i="10"/>
  <c r="LAL7" i="10"/>
  <c r="LAM7" i="10"/>
  <c r="LAN7" i="10"/>
  <c r="LAO7" i="10"/>
  <c r="LAP7" i="10"/>
  <c r="LAQ7" i="10"/>
  <c r="LAR7" i="10"/>
  <c r="LAS7" i="10"/>
  <c r="LAT7" i="10"/>
  <c r="LAU7" i="10"/>
  <c r="LAV7" i="10"/>
  <c r="LAW7" i="10"/>
  <c r="LAX7" i="10"/>
  <c r="LAY7" i="10"/>
  <c r="LAZ7" i="10"/>
  <c r="LBA7" i="10"/>
  <c r="LBB7" i="10"/>
  <c r="LBC7" i="10"/>
  <c r="LBD7" i="10"/>
  <c r="LBE7" i="10"/>
  <c r="LBF7" i="10"/>
  <c r="LBG7" i="10"/>
  <c r="LBH7" i="10"/>
  <c r="LBI7" i="10"/>
  <c r="LBJ7" i="10"/>
  <c r="LBK7" i="10"/>
  <c r="LBL7" i="10"/>
  <c r="LBM7" i="10"/>
  <c r="LBN7" i="10"/>
  <c r="LBO7" i="10"/>
  <c r="LBP7" i="10"/>
  <c r="LBQ7" i="10"/>
  <c r="LBR7" i="10"/>
  <c r="LBS7" i="10"/>
  <c r="LBT7" i="10"/>
  <c r="LBU7" i="10"/>
  <c r="LBV7" i="10"/>
  <c r="LBW7" i="10"/>
  <c r="LBX7" i="10"/>
  <c r="LBY7" i="10"/>
  <c r="LBZ7" i="10"/>
  <c r="LCA7" i="10"/>
  <c r="LCB7" i="10"/>
  <c r="LCC7" i="10"/>
  <c r="LCD7" i="10"/>
  <c r="LCE7" i="10"/>
  <c r="LCF7" i="10"/>
  <c r="LCG7" i="10"/>
  <c r="LCH7" i="10"/>
  <c r="LCI7" i="10"/>
  <c r="LCJ7" i="10"/>
  <c r="LCK7" i="10"/>
  <c r="LCL7" i="10"/>
  <c r="LCM7" i="10"/>
  <c r="LCN7" i="10"/>
  <c r="LCO7" i="10"/>
  <c r="LCP7" i="10"/>
  <c r="LCQ7" i="10"/>
  <c r="LCR7" i="10"/>
  <c r="LCS7" i="10"/>
  <c r="LCT7" i="10"/>
  <c r="LCU7" i="10"/>
  <c r="LCV7" i="10"/>
  <c r="LCW7" i="10"/>
  <c r="LCX7" i="10"/>
  <c r="LCY7" i="10"/>
  <c r="LCZ7" i="10"/>
  <c r="LDA7" i="10"/>
  <c r="LDB7" i="10"/>
  <c r="LDC7" i="10"/>
  <c r="LDD7" i="10"/>
  <c r="LDE7" i="10"/>
  <c r="LDF7" i="10"/>
  <c r="LDG7" i="10"/>
  <c r="LDH7" i="10"/>
  <c r="LDI7" i="10"/>
  <c r="LDJ7" i="10"/>
  <c r="LDK7" i="10"/>
  <c r="LDL7" i="10"/>
  <c r="LDM7" i="10"/>
  <c r="LDN7" i="10"/>
  <c r="LDO7" i="10"/>
  <c r="LDP7" i="10"/>
  <c r="LDQ7" i="10"/>
  <c r="LDR7" i="10"/>
  <c r="LDS7" i="10"/>
  <c r="LDT7" i="10"/>
  <c r="LDU7" i="10"/>
  <c r="LDV7" i="10"/>
  <c r="LDW7" i="10"/>
  <c r="LDX7" i="10"/>
  <c r="LDY7" i="10"/>
  <c r="LDZ7" i="10"/>
  <c r="LEA7" i="10"/>
  <c r="LEB7" i="10"/>
  <c r="LEC7" i="10"/>
  <c r="LED7" i="10"/>
  <c r="LEE7" i="10"/>
  <c r="LEF7" i="10"/>
  <c r="LEG7" i="10"/>
  <c r="LEH7" i="10"/>
  <c r="LEI7" i="10"/>
  <c r="LEJ7" i="10"/>
  <c r="LEK7" i="10"/>
  <c r="LEL7" i="10"/>
  <c r="LEM7" i="10"/>
  <c r="LEN7" i="10"/>
  <c r="LEO7" i="10"/>
  <c r="LEP7" i="10"/>
  <c r="LEQ7" i="10"/>
  <c r="LER7" i="10"/>
  <c r="LES7" i="10"/>
  <c r="LET7" i="10"/>
  <c r="LEU7" i="10"/>
  <c r="LEV7" i="10"/>
  <c r="LEW7" i="10"/>
  <c r="LEX7" i="10"/>
  <c r="LEY7" i="10"/>
  <c r="LEZ7" i="10"/>
  <c r="LFA7" i="10"/>
  <c r="LFB7" i="10"/>
  <c r="LFC7" i="10"/>
  <c r="LFD7" i="10"/>
  <c r="LFE7" i="10"/>
  <c r="LFF7" i="10"/>
  <c r="LFG7" i="10"/>
  <c r="LFH7" i="10"/>
  <c r="LFI7" i="10"/>
  <c r="LFJ7" i="10"/>
  <c r="LFK7" i="10"/>
  <c r="LFL7" i="10"/>
  <c r="LFM7" i="10"/>
  <c r="LFN7" i="10"/>
  <c r="LFO7" i="10"/>
  <c r="LFP7" i="10"/>
  <c r="LFQ7" i="10"/>
  <c r="LFR7" i="10"/>
  <c r="LFS7" i="10"/>
  <c r="LFT7" i="10"/>
  <c r="LFU7" i="10"/>
  <c r="LFV7" i="10"/>
  <c r="LFW7" i="10"/>
  <c r="LFX7" i="10"/>
  <c r="LFY7" i="10"/>
  <c r="LFZ7" i="10"/>
  <c r="LGA7" i="10"/>
  <c r="LGB7" i="10"/>
  <c r="LGC7" i="10"/>
  <c r="LGD7" i="10"/>
  <c r="LGE7" i="10"/>
  <c r="LGF7" i="10"/>
  <c r="LGG7" i="10"/>
  <c r="LGH7" i="10"/>
  <c r="LGI7" i="10"/>
  <c r="LGJ7" i="10"/>
  <c r="LGK7" i="10"/>
  <c r="LGL7" i="10"/>
  <c r="LGM7" i="10"/>
  <c r="LGN7" i="10"/>
  <c r="LGO7" i="10"/>
  <c r="LGP7" i="10"/>
  <c r="LGQ7" i="10"/>
  <c r="LGR7" i="10"/>
  <c r="LGS7" i="10"/>
  <c r="LGT7" i="10"/>
  <c r="LGU7" i="10"/>
  <c r="LGV7" i="10"/>
  <c r="LGW7" i="10"/>
  <c r="LGX7" i="10"/>
  <c r="LGY7" i="10"/>
  <c r="LGZ7" i="10"/>
  <c r="LHA7" i="10"/>
  <c r="LHB7" i="10"/>
  <c r="LHC7" i="10"/>
  <c r="LHD7" i="10"/>
  <c r="LHE7" i="10"/>
  <c r="LHF7" i="10"/>
  <c r="LHG7" i="10"/>
  <c r="LHH7" i="10"/>
  <c r="LHI7" i="10"/>
  <c r="LHJ7" i="10"/>
  <c r="LHK7" i="10"/>
  <c r="LHL7" i="10"/>
  <c r="LHM7" i="10"/>
  <c r="LHN7" i="10"/>
  <c r="LHO7" i="10"/>
  <c r="LHP7" i="10"/>
  <c r="LHQ7" i="10"/>
  <c r="LHR7" i="10"/>
  <c r="LHS7" i="10"/>
  <c r="LHT7" i="10"/>
  <c r="LHU7" i="10"/>
  <c r="LHV7" i="10"/>
  <c r="LHW7" i="10"/>
  <c r="LHX7" i="10"/>
  <c r="LHY7" i="10"/>
  <c r="LHZ7" i="10"/>
  <c r="LIA7" i="10"/>
  <c r="LIB7" i="10"/>
  <c r="LIC7" i="10"/>
  <c r="LID7" i="10"/>
  <c r="LIE7" i="10"/>
  <c r="LIF7" i="10"/>
  <c r="LIG7" i="10"/>
  <c r="LIH7" i="10"/>
  <c r="LII7" i="10"/>
  <c r="LIJ7" i="10"/>
  <c r="LIK7" i="10"/>
  <c r="LIL7" i="10"/>
  <c r="LIM7" i="10"/>
  <c r="LIN7" i="10"/>
  <c r="LIO7" i="10"/>
  <c r="LIP7" i="10"/>
  <c r="LIQ7" i="10"/>
  <c r="LIR7" i="10"/>
  <c r="LIS7" i="10"/>
  <c r="LIT7" i="10"/>
  <c r="LIU7" i="10"/>
  <c r="LIV7" i="10"/>
  <c r="LIW7" i="10"/>
  <c r="LIX7" i="10"/>
  <c r="LIY7" i="10"/>
  <c r="LIZ7" i="10"/>
  <c r="LJA7" i="10"/>
  <c r="LJB7" i="10"/>
  <c r="LJC7" i="10"/>
  <c r="LJD7" i="10"/>
  <c r="LJE7" i="10"/>
  <c r="LJF7" i="10"/>
  <c r="LJG7" i="10"/>
  <c r="LJH7" i="10"/>
  <c r="LJI7" i="10"/>
  <c r="LJJ7" i="10"/>
  <c r="LJK7" i="10"/>
  <c r="LJL7" i="10"/>
  <c r="LJM7" i="10"/>
  <c r="LJN7" i="10"/>
  <c r="LJO7" i="10"/>
  <c r="LJP7" i="10"/>
  <c r="LJQ7" i="10"/>
  <c r="LJR7" i="10"/>
  <c r="LJS7" i="10"/>
  <c r="LJT7" i="10"/>
  <c r="LJU7" i="10"/>
  <c r="LJV7" i="10"/>
  <c r="LJW7" i="10"/>
  <c r="LJX7" i="10"/>
  <c r="LJY7" i="10"/>
  <c r="LJZ7" i="10"/>
  <c r="LKA7" i="10"/>
  <c r="LKB7" i="10"/>
  <c r="LKC7" i="10"/>
  <c r="LKD7" i="10"/>
  <c r="LKE7" i="10"/>
  <c r="LKF7" i="10"/>
  <c r="LKG7" i="10"/>
  <c r="LKH7" i="10"/>
  <c r="LKI7" i="10"/>
  <c r="LKJ7" i="10"/>
  <c r="LKK7" i="10"/>
  <c r="LKL7" i="10"/>
  <c r="LKM7" i="10"/>
  <c r="LKN7" i="10"/>
  <c r="LKO7" i="10"/>
  <c r="LKP7" i="10"/>
  <c r="LKQ7" i="10"/>
  <c r="LKR7" i="10"/>
  <c r="LKS7" i="10"/>
  <c r="LKT7" i="10"/>
  <c r="LKU7" i="10"/>
  <c r="LKV7" i="10"/>
  <c r="LKW7" i="10"/>
  <c r="LKX7" i="10"/>
  <c r="LKY7" i="10"/>
  <c r="LKZ7" i="10"/>
  <c r="LLA7" i="10"/>
  <c r="LLB7" i="10"/>
  <c r="LLC7" i="10"/>
  <c r="LLD7" i="10"/>
  <c r="LLE7" i="10"/>
  <c r="LLF7" i="10"/>
  <c r="LLG7" i="10"/>
  <c r="LLH7" i="10"/>
  <c r="LLI7" i="10"/>
  <c r="LLJ7" i="10"/>
  <c r="LLK7" i="10"/>
  <c r="LLL7" i="10"/>
  <c r="LLM7" i="10"/>
  <c r="LLN7" i="10"/>
  <c r="LLO7" i="10"/>
  <c r="LLP7" i="10"/>
  <c r="LLQ7" i="10"/>
  <c r="LLR7" i="10"/>
  <c r="LLS7" i="10"/>
  <c r="LLT7" i="10"/>
  <c r="LLU7" i="10"/>
  <c r="LLV7" i="10"/>
  <c r="LLW7" i="10"/>
  <c r="LLX7" i="10"/>
  <c r="LLY7" i="10"/>
  <c r="LLZ7" i="10"/>
  <c r="LMA7" i="10"/>
  <c r="LMB7" i="10"/>
  <c r="LMC7" i="10"/>
  <c r="LMD7" i="10"/>
  <c r="LME7" i="10"/>
  <c r="LMF7" i="10"/>
  <c r="LMG7" i="10"/>
  <c r="LMH7" i="10"/>
  <c r="LMI7" i="10"/>
  <c r="LMJ7" i="10"/>
  <c r="LMK7" i="10"/>
  <c r="LML7" i="10"/>
  <c r="LMM7" i="10"/>
  <c r="LMN7" i="10"/>
  <c r="LMO7" i="10"/>
  <c r="LMP7" i="10"/>
  <c r="LMQ7" i="10"/>
  <c r="LMR7" i="10"/>
  <c r="LMS7" i="10"/>
  <c r="LMT7" i="10"/>
  <c r="LMU7" i="10"/>
  <c r="LMV7" i="10"/>
  <c r="LMW7" i="10"/>
  <c r="LMX7" i="10"/>
  <c r="LMY7" i="10"/>
  <c r="LMZ7" i="10"/>
  <c r="LNA7" i="10"/>
  <c r="LNB7" i="10"/>
  <c r="LNC7" i="10"/>
  <c r="LND7" i="10"/>
  <c r="LNE7" i="10"/>
  <c r="LNF7" i="10"/>
  <c r="LNG7" i="10"/>
  <c r="LNH7" i="10"/>
  <c r="LNI7" i="10"/>
  <c r="LNJ7" i="10"/>
  <c r="LNK7" i="10"/>
  <c r="LNL7" i="10"/>
  <c r="LNM7" i="10"/>
  <c r="LNN7" i="10"/>
  <c r="LNO7" i="10"/>
  <c r="LNP7" i="10"/>
  <c r="LNQ7" i="10"/>
  <c r="LNR7" i="10"/>
  <c r="LNS7" i="10"/>
  <c r="LNT7" i="10"/>
  <c r="LNU7" i="10"/>
  <c r="LNV7" i="10"/>
  <c r="LNW7" i="10"/>
  <c r="LNX7" i="10"/>
  <c r="LNY7" i="10"/>
  <c r="LNZ7" i="10"/>
  <c r="LOA7" i="10"/>
  <c r="LOB7" i="10"/>
  <c r="LOC7" i="10"/>
  <c r="LOD7" i="10"/>
  <c r="LOE7" i="10"/>
  <c r="LOF7" i="10"/>
  <c r="LOG7" i="10"/>
  <c r="LOH7" i="10"/>
  <c r="LOI7" i="10"/>
  <c r="LOJ7" i="10"/>
  <c r="LOK7" i="10"/>
  <c r="LOL7" i="10"/>
  <c r="LOM7" i="10"/>
  <c r="LON7" i="10"/>
  <c r="LOO7" i="10"/>
  <c r="LOP7" i="10"/>
  <c r="LOQ7" i="10"/>
  <c r="LOR7" i="10"/>
  <c r="LOS7" i="10"/>
  <c r="LOT7" i="10"/>
  <c r="LOU7" i="10"/>
  <c r="LOV7" i="10"/>
  <c r="LOW7" i="10"/>
  <c r="LOX7" i="10"/>
  <c r="LOY7" i="10"/>
  <c r="LOZ7" i="10"/>
  <c r="LPA7" i="10"/>
  <c r="LPB7" i="10"/>
  <c r="LPC7" i="10"/>
  <c r="LPD7" i="10"/>
  <c r="LPE7" i="10"/>
  <c r="LPF7" i="10"/>
  <c r="LPG7" i="10"/>
  <c r="LPH7" i="10"/>
  <c r="LPI7" i="10"/>
  <c r="LPJ7" i="10"/>
  <c r="LPK7" i="10"/>
  <c r="LPL7" i="10"/>
  <c r="LPM7" i="10"/>
  <c r="LPN7" i="10"/>
  <c r="LPO7" i="10"/>
  <c r="LPP7" i="10"/>
  <c r="LPQ7" i="10"/>
  <c r="LPR7" i="10"/>
  <c r="LPS7" i="10"/>
  <c r="LPT7" i="10"/>
  <c r="LPU7" i="10"/>
  <c r="LPV7" i="10"/>
  <c r="LPW7" i="10"/>
  <c r="LPX7" i="10"/>
  <c r="LPY7" i="10"/>
  <c r="LPZ7" i="10"/>
  <c r="LQA7" i="10"/>
  <c r="LQB7" i="10"/>
  <c r="LQC7" i="10"/>
  <c r="LQD7" i="10"/>
  <c r="LQE7" i="10"/>
  <c r="LQF7" i="10"/>
  <c r="LQG7" i="10"/>
  <c r="LQH7" i="10"/>
  <c r="LQI7" i="10"/>
  <c r="LQJ7" i="10"/>
  <c r="LQK7" i="10"/>
  <c r="LQL7" i="10"/>
  <c r="LQM7" i="10"/>
  <c r="LQN7" i="10"/>
  <c r="LQO7" i="10"/>
  <c r="LQP7" i="10"/>
  <c r="LQQ7" i="10"/>
  <c r="LQR7" i="10"/>
  <c r="LQS7" i="10"/>
  <c r="LQT7" i="10"/>
  <c r="LQU7" i="10"/>
  <c r="LQV7" i="10"/>
  <c r="LQW7" i="10"/>
  <c r="LQX7" i="10"/>
  <c r="LQY7" i="10"/>
  <c r="LQZ7" i="10"/>
  <c r="LRA7" i="10"/>
  <c r="LRB7" i="10"/>
  <c r="LRC7" i="10"/>
  <c r="LRD7" i="10"/>
  <c r="LRE7" i="10"/>
  <c r="LRF7" i="10"/>
  <c r="LRG7" i="10"/>
  <c r="LRH7" i="10"/>
  <c r="LRI7" i="10"/>
  <c r="LRJ7" i="10"/>
  <c r="LRK7" i="10"/>
  <c r="LRL7" i="10"/>
  <c r="LRM7" i="10"/>
  <c r="LRN7" i="10"/>
  <c r="LRO7" i="10"/>
  <c r="LRP7" i="10"/>
  <c r="LRQ7" i="10"/>
  <c r="LRR7" i="10"/>
  <c r="LRS7" i="10"/>
  <c r="LRT7" i="10"/>
  <c r="LRU7" i="10"/>
  <c r="LRV7" i="10"/>
  <c r="LRW7" i="10"/>
  <c r="LRX7" i="10"/>
  <c r="LRY7" i="10"/>
  <c r="LRZ7" i="10"/>
  <c r="LSA7" i="10"/>
  <c r="LSB7" i="10"/>
  <c r="LSC7" i="10"/>
  <c r="LSD7" i="10"/>
  <c r="LSE7" i="10"/>
  <c r="LSF7" i="10"/>
  <c r="LSG7" i="10"/>
  <c r="LSH7" i="10"/>
  <c r="LSI7" i="10"/>
  <c r="LSJ7" i="10"/>
  <c r="LSK7" i="10"/>
  <c r="LSL7" i="10"/>
  <c r="LSM7" i="10"/>
  <c r="LSN7" i="10"/>
  <c r="LSO7" i="10"/>
  <c r="LSP7" i="10"/>
  <c r="LSQ7" i="10"/>
  <c r="LSR7" i="10"/>
  <c r="LSS7" i="10"/>
  <c r="LST7" i="10"/>
  <c r="LSU7" i="10"/>
  <c r="LSV7" i="10"/>
  <c r="LSW7" i="10"/>
  <c r="LSX7" i="10"/>
  <c r="LSY7" i="10"/>
  <c r="LSZ7" i="10"/>
  <c r="LTA7" i="10"/>
  <c r="LTB7" i="10"/>
  <c r="LTC7" i="10"/>
  <c r="LTD7" i="10"/>
  <c r="LTE7" i="10"/>
  <c r="LTF7" i="10"/>
  <c r="LTG7" i="10"/>
  <c r="LTH7" i="10"/>
  <c r="LTI7" i="10"/>
  <c r="LTJ7" i="10"/>
  <c r="LTK7" i="10"/>
  <c r="LTL7" i="10"/>
  <c r="LTM7" i="10"/>
  <c r="LTN7" i="10"/>
  <c r="LTO7" i="10"/>
  <c r="LTP7" i="10"/>
  <c r="LTQ7" i="10"/>
  <c r="LTR7" i="10"/>
  <c r="LTS7" i="10"/>
  <c r="LTT7" i="10"/>
  <c r="LTU7" i="10"/>
  <c r="LTV7" i="10"/>
  <c r="LTW7" i="10"/>
  <c r="LTX7" i="10"/>
  <c r="LTY7" i="10"/>
  <c r="LTZ7" i="10"/>
  <c r="LUA7" i="10"/>
  <c r="LUB7" i="10"/>
  <c r="LUC7" i="10"/>
  <c r="LUD7" i="10"/>
  <c r="LUE7" i="10"/>
  <c r="LUF7" i="10"/>
  <c r="LUG7" i="10"/>
  <c r="LUH7" i="10"/>
  <c r="LUI7" i="10"/>
  <c r="LUJ7" i="10"/>
  <c r="LUK7" i="10"/>
  <c r="LUL7" i="10"/>
  <c r="LUM7" i="10"/>
  <c r="LUN7" i="10"/>
  <c r="LUO7" i="10"/>
  <c r="LUP7" i="10"/>
  <c r="LUQ7" i="10"/>
  <c r="LUR7" i="10"/>
  <c r="LUS7" i="10"/>
  <c r="LUT7" i="10"/>
  <c r="LUU7" i="10"/>
  <c r="LUV7" i="10"/>
  <c r="LUW7" i="10"/>
  <c r="LUX7" i="10"/>
  <c r="LUY7" i="10"/>
  <c r="LUZ7" i="10"/>
  <c r="LVA7" i="10"/>
  <c r="LVB7" i="10"/>
  <c r="LVC7" i="10"/>
  <c r="LVD7" i="10"/>
  <c r="LVE7" i="10"/>
  <c r="LVF7" i="10"/>
  <c r="LVG7" i="10"/>
  <c r="LVH7" i="10"/>
  <c r="LVI7" i="10"/>
  <c r="LVJ7" i="10"/>
  <c r="LVK7" i="10"/>
  <c r="LVL7" i="10"/>
  <c r="LVM7" i="10"/>
  <c r="LVN7" i="10"/>
  <c r="LVO7" i="10"/>
  <c r="LVP7" i="10"/>
  <c r="LVQ7" i="10"/>
  <c r="LVR7" i="10"/>
  <c r="LVS7" i="10"/>
  <c r="LVT7" i="10"/>
  <c r="LVU7" i="10"/>
  <c r="LVV7" i="10"/>
  <c r="LVW7" i="10"/>
  <c r="LVX7" i="10"/>
  <c r="LVY7" i="10"/>
  <c r="LVZ7" i="10"/>
  <c r="LWA7" i="10"/>
  <c r="LWB7" i="10"/>
  <c r="LWC7" i="10"/>
  <c r="LWD7" i="10"/>
  <c r="LWE7" i="10"/>
  <c r="LWF7" i="10"/>
  <c r="LWG7" i="10"/>
  <c r="LWH7" i="10"/>
  <c r="LWI7" i="10"/>
  <c r="LWJ7" i="10"/>
  <c r="LWK7" i="10"/>
  <c r="LWL7" i="10"/>
  <c r="LWM7" i="10"/>
  <c r="LWN7" i="10"/>
  <c r="LWO7" i="10"/>
  <c r="LWP7" i="10"/>
  <c r="LWQ7" i="10"/>
  <c r="LWR7" i="10"/>
  <c r="LWS7" i="10"/>
  <c r="LWT7" i="10"/>
  <c r="LWU7" i="10"/>
  <c r="LWV7" i="10"/>
  <c r="LWW7" i="10"/>
  <c r="LWX7" i="10"/>
  <c r="LWY7" i="10"/>
  <c r="LWZ7" i="10"/>
  <c r="LXA7" i="10"/>
  <c r="LXB7" i="10"/>
  <c r="LXC7" i="10"/>
  <c r="LXD7" i="10"/>
  <c r="LXE7" i="10"/>
  <c r="LXF7" i="10"/>
  <c r="LXG7" i="10"/>
  <c r="LXH7" i="10"/>
  <c r="LXI7" i="10"/>
  <c r="LXJ7" i="10"/>
  <c r="LXK7" i="10"/>
  <c r="LXL7" i="10"/>
  <c r="LXM7" i="10"/>
  <c r="LXN7" i="10"/>
  <c r="LXO7" i="10"/>
  <c r="LXP7" i="10"/>
  <c r="LXQ7" i="10"/>
  <c r="LXR7" i="10"/>
  <c r="LXS7" i="10"/>
  <c r="LXT7" i="10"/>
  <c r="LXU7" i="10"/>
  <c r="LXV7" i="10"/>
  <c r="LXW7" i="10"/>
  <c r="LXX7" i="10"/>
  <c r="LXY7" i="10"/>
  <c r="LXZ7" i="10"/>
  <c r="LYA7" i="10"/>
  <c r="LYB7" i="10"/>
  <c r="LYC7" i="10"/>
  <c r="LYD7" i="10"/>
  <c r="LYE7" i="10"/>
  <c r="LYF7" i="10"/>
  <c r="LYG7" i="10"/>
  <c r="LYH7" i="10"/>
  <c r="LYI7" i="10"/>
  <c r="LYJ7" i="10"/>
  <c r="LYK7" i="10"/>
  <c r="LYL7" i="10"/>
  <c r="LYM7" i="10"/>
  <c r="LYN7" i="10"/>
  <c r="LYO7" i="10"/>
  <c r="LYP7" i="10"/>
  <c r="LYQ7" i="10"/>
  <c r="LYR7" i="10"/>
  <c r="LYS7" i="10"/>
  <c r="LYT7" i="10"/>
  <c r="LYU7" i="10"/>
  <c r="LYV7" i="10"/>
  <c r="LYW7" i="10"/>
  <c r="LYX7" i="10"/>
  <c r="LYY7" i="10"/>
  <c r="LYZ7" i="10"/>
  <c r="LZA7" i="10"/>
  <c r="LZB7" i="10"/>
  <c r="LZC7" i="10"/>
  <c r="LZD7" i="10"/>
  <c r="LZE7" i="10"/>
  <c r="LZF7" i="10"/>
  <c r="LZG7" i="10"/>
  <c r="LZH7" i="10"/>
  <c r="LZI7" i="10"/>
  <c r="LZJ7" i="10"/>
  <c r="LZK7" i="10"/>
  <c r="LZL7" i="10"/>
  <c r="LZM7" i="10"/>
  <c r="LZN7" i="10"/>
  <c r="LZO7" i="10"/>
  <c r="LZP7" i="10"/>
  <c r="LZQ7" i="10"/>
  <c r="LZR7" i="10"/>
  <c r="LZS7" i="10"/>
  <c r="LZT7" i="10"/>
  <c r="LZU7" i="10"/>
  <c r="LZV7" i="10"/>
  <c r="LZW7" i="10"/>
  <c r="LZX7" i="10"/>
  <c r="LZY7" i="10"/>
  <c r="LZZ7" i="10"/>
  <c r="MAA7" i="10"/>
  <c r="MAB7" i="10"/>
  <c r="MAC7" i="10"/>
  <c r="MAD7" i="10"/>
  <c r="MAE7" i="10"/>
  <c r="MAF7" i="10"/>
  <c r="MAG7" i="10"/>
  <c r="MAH7" i="10"/>
  <c r="MAI7" i="10"/>
  <c r="MAJ7" i="10"/>
  <c r="MAK7" i="10"/>
  <c r="MAL7" i="10"/>
  <c r="MAM7" i="10"/>
  <c r="MAN7" i="10"/>
  <c r="MAO7" i="10"/>
  <c r="MAP7" i="10"/>
  <c r="MAQ7" i="10"/>
  <c r="MAR7" i="10"/>
  <c r="MAS7" i="10"/>
  <c r="MAT7" i="10"/>
  <c r="MAU7" i="10"/>
  <c r="MAV7" i="10"/>
  <c r="MAW7" i="10"/>
  <c r="MAX7" i="10"/>
  <c r="MAY7" i="10"/>
  <c r="MAZ7" i="10"/>
  <c r="MBA7" i="10"/>
  <c r="MBB7" i="10"/>
  <c r="MBC7" i="10"/>
  <c r="MBD7" i="10"/>
  <c r="MBE7" i="10"/>
  <c r="MBF7" i="10"/>
  <c r="MBG7" i="10"/>
  <c r="MBH7" i="10"/>
  <c r="MBI7" i="10"/>
  <c r="MBJ7" i="10"/>
  <c r="MBK7" i="10"/>
  <c r="MBL7" i="10"/>
  <c r="MBM7" i="10"/>
  <c r="MBN7" i="10"/>
  <c r="MBO7" i="10"/>
  <c r="MBP7" i="10"/>
  <c r="MBQ7" i="10"/>
  <c r="MBR7" i="10"/>
  <c r="MBS7" i="10"/>
  <c r="MBT7" i="10"/>
  <c r="MBU7" i="10"/>
  <c r="MBV7" i="10"/>
  <c r="MBW7" i="10"/>
  <c r="MBX7" i="10"/>
  <c r="MBY7" i="10"/>
  <c r="MBZ7" i="10"/>
  <c r="MCA7" i="10"/>
  <c r="MCB7" i="10"/>
  <c r="MCC7" i="10"/>
  <c r="MCD7" i="10"/>
  <c r="MCE7" i="10"/>
  <c r="MCF7" i="10"/>
  <c r="MCG7" i="10"/>
  <c r="MCH7" i="10"/>
  <c r="MCI7" i="10"/>
  <c r="MCJ7" i="10"/>
  <c r="MCK7" i="10"/>
  <c r="MCL7" i="10"/>
  <c r="MCM7" i="10"/>
  <c r="MCN7" i="10"/>
  <c r="MCO7" i="10"/>
  <c r="MCP7" i="10"/>
  <c r="MCQ7" i="10"/>
  <c r="MCR7" i="10"/>
  <c r="MCS7" i="10"/>
  <c r="MCT7" i="10"/>
  <c r="MCU7" i="10"/>
  <c r="MCV7" i="10"/>
  <c r="MCW7" i="10"/>
  <c r="MCX7" i="10"/>
  <c r="MCY7" i="10"/>
  <c r="MCZ7" i="10"/>
  <c r="MDA7" i="10"/>
  <c r="MDB7" i="10"/>
  <c r="MDC7" i="10"/>
  <c r="MDD7" i="10"/>
  <c r="MDE7" i="10"/>
  <c r="MDF7" i="10"/>
  <c r="MDG7" i="10"/>
  <c r="MDH7" i="10"/>
  <c r="MDI7" i="10"/>
  <c r="MDJ7" i="10"/>
  <c r="MDK7" i="10"/>
  <c r="MDL7" i="10"/>
  <c r="MDM7" i="10"/>
  <c r="MDN7" i="10"/>
  <c r="MDO7" i="10"/>
  <c r="MDP7" i="10"/>
  <c r="MDQ7" i="10"/>
  <c r="MDR7" i="10"/>
  <c r="MDS7" i="10"/>
  <c r="MDT7" i="10"/>
  <c r="MDU7" i="10"/>
  <c r="MDV7" i="10"/>
  <c r="MDW7" i="10"/>
  <c r="MDX7" i="10"/>
  <c r="MDY7" i="10"/>
  <c r="MDZ7" i="10"/>
  <c r="MEA7" i="10"/>
  <c r="MEB7" i="10"/>
  <c r="MEC7" i="10"/>
  <c r="MED7" i="10"/>
  <c r="MEE7" i="10"/>
  <c r="MEF7" i="10"/>
  <c r="MEG7" i="10"/>
  <c r="MEH7" i="10"/>
  <c r="MEI7" i="10"/>
  <c r="MEJ7" i="10"/>
  <c r="MEK7" i="10"/>
  <c r="MEL7" i="10"/>
  <c r="MEM7" i="10"/>
  <c r="MEN7" i="10"/>
  <c r="MEO7" i="10"/>
  <c r="MEP7" i="10"/>
  <c r="MEQ7" i="10"/>
  <c r="MER7" i="10"/>
  <c r="MES7" i="10"/>
  <c r="MET7" i="10"/>
  <c r="MEU7" i="10"/>
  <c r="MEV7" i="10"/>
  <c r="MEW7" i="10"/>
  <c r="MEX7" i="10"/>
  <c r="MEY7" i="10"/>
  <c r="MEZ7" i="10"/>
  <c r="MFA7" i="10"/>
  <c r="MFB7" i="10"/>
  <c r="MFC7" i="10"/>
  <c r="MFD7" i="10"/>
  <c r="MFE7" i="10"/>
  <c r="MFF7" i="10"/>
  <c r="MFG7" i="10"/>
  <c r="MFH7" i="10"/>
  <c r="MFI7" i="10"/>
  <c r="MFJ7" i="10"/>
  <c r="MFK7" i="10"/>
  <c r="MFL7" i="10"/>
  <c r="MFM7" i="10"/>
  <c r="MFN7" i="10"/>
  <c r="MFO7" i="10"/>
  <c r="MFP7" i="10"/>
  <c r="MFQ7" i="10"/>
  <c r="MFR7" i="10"/>
  <c r="MFS7" i="10"/>
  <c r="MFT7" i="10"/>
  <c r="MFU7" i="10"/>
  <c r="MFV7" i="10"/>
  <c r="MFW7" i="10"/>
  <c r="MFX7" i="10"/>
  <c r="MFY7" i="10"/>
  <c r="MFZ7" i="10"/>
  <c r="MGA7" i="10"/>
  <c r="MGB7" i="10"/>
  <c r="MGC7" i="10"/>
  <c r="MGD7" i="10"/>
  <c r="MGE7" i="10"/>
  <c r="MGF7" i="10"/>
  <c r="MGG7" i="10"/>
  <c r="MGH7" i="10"/>
  <c r="MGI7" i="10"/>
  <c r="MGJ7" i="10"/>
  <c r="MGK7" i="10"/>
  <c r="MGL7" i="10"/>
  <c r="MGM7" i="10"/>
  <c r="MGN7" i="10"/>
  <c r="MGO7" i="10"/>
  <c r="MGP7" i="10"/>
  <c r="MGQ7" i="10"/>
  <c r="MGR7" i="10"/>
  <c r="MGS7" i="10"/>
  <c r="MGT7" i="10"/>
  <c r="MGU7" i="10"/>
  <c r="MGV7" i="10"/>
  <c r="MGW7" i="10"/>
  <c r="MGX7" i="10"/>
  <c r="MGY7" i="10"/>
  <c r="MGZ7" i="10"/>
  <c r="MHA7" i="10"/>
  <c r="MHB7" i="10"/>
  <c r="MHC7" i="10"/>
  <c r="MHD7" i="10"/>
  <c r="MHE7" i="10"/>
  <c r="MHF7" i="10"/>
  <c r="MHG7" i="10"/>
  <c r="MHH7" i="10"/>
  <c r="MHI7" i="10"/>
  <c r="MHJ7" i="10"/>
  <c r="MHK7" i="10"/>
  <c r="MHL7" i="10"/>
  <c r="MHM7" i="10"/>
  <c r="MHN7" i="10"/>
  <c r="MHO7" i="10"/>
  <c r="MHP7" i="10"/>
  <c r="MHQ7" i="10"/>
  <c r="MHR7" i="10"/>
  <c r="MHS7" i="10"/>
  <c r="MHT7" i="10"/>
  <c r="MHU7" i="10"/>
  <c r="MHV7" i="10"/>
  <c r="MHW7" i="10"/>
  <c r="MHX7" i="10"/>
  <c r="MHY7" i="10"/>
  <c r="MHZ7" i="10"/>
  <c r="MIA7" i="10"/>
  <c r="MIB7" i="10"/>
  <c r="MIC7" i="10"/>
  <c r="MID7" i="10"/>
  <c r="MIE7" i="10"/>
  <c r="MIF7" i="10"/>
  <c r="MIG7" i="10"/>
  <c r="MIH7" i="10"/>
  <c r="MII7" i="10"/>
  <c r="MIJ7" i="10"/>
  <c r="MIK7" i="10"/>
  <c r="MIL7" i="10"/>
  <c r="MIM7" i="10"/>
  <c r="MIN7" i="10"/>
  <c r="MIO7" i="10"/>
  <c r="MIP7" i="10"/>
  <c r="MIQ7" i="10"/>
  <c r="MIR7" i="10"/>
  <c r="MIS7" i="10"/>
  <c r="MIT7" i="10"/>
  <c r="MIU7" i="10"/>
  <c r="MIV7" i="10"/>
  <c r="MIW7" i="10"/>
  <c r="MIX7" i="10"/>
  <c r="MIY7" i="10"/>
  <c r="MIZ7" i="10"/>
  <c r="MJA7" i="10"/>
  <c r="MJB7" i="10"/>
  <c r="MJC7" i="10"/>
  <c r="MJD7" i="10"/>
  <c r="MJE7" i="10"/>
  <c r="MJF7" i="10"/>
  <c r="MJG7" i="10"/>
  <c r="MJH7" i="10"/>
  <c r="MJI7" i="10"/>
  <c r="MJJ7" i="10"/>
  <c r="MJK7" i="10"/>
  <c r="MJL7" i="10"/>
  <c r="MJM7" i="10"/>
  <c r="MJN7" i="10"/>
  <c r="MJO7" i="10"/>
  <c r="MJP7" i="10"/>
  <c r="MJQ7" i="10"/>
  <c r="MJR7" i="10"/>
  <c r="MJS7" i="10"/>
  <c r="MJT7" i="10"/>
  <c r="MJU7" i="10"/>
  <c r="MJV7" i="10"/>
  <c r="MJW7" i="10"/>
  <c r="MJX7" i="10"/>
  <c r="MJY7" i="10"/>
  <c r="MJZ7" i="10"/>
  <c r="MKA7" i="10"/>
  <c r="MKB7" i="10"/>
  <c r="MKC7" i="10"/>
  <c r="MKD7" i="10"/>
  <c r="MKE7" i="10"/>
  <c r="MKF7" i="10"/>
  <c r="MKG7" i="10"/>
  <c r="MKH7" i="10"/>
  <c r="MKI7" i="10"/>
  <c r="MKJ7" i="10"/>
  <c r="MKK7" i="10"/>
  <c r="MKL7" i="10"/>
  <c r="MKM7" i="10"/>
  <c r="MKN7" i="10"/>
  <c r="MKO7" i="10"/>
  <c r="MKP7" i="10"/>
  <c r="MKQ7" i="10"/>
  <c r="MKR7" i="10"/>
  <c r="MKS7" i="10"/>
  <c r="MKT7" i="10"/>
  <c r="MKU7" i="10"/>
  <c r="MKV7" i="10"/>
  <c r="MKW7" i="10"/>
  <c r="MKX7" i="10"/>
  <c r="MKY7" i="10"/>
  <c r="MKZ7" i="10"/>
  <c r="MLA7" i="10"/>
  <c r="MLB7" i="10"/>
  <c r="MLC7" i="10"/>
  <c r="MLD7" i="10"/>
  <c r="MLE7" i="10"/>
  <c r="MLF7" i="10"/>
  <c r="MLG7" i="10"/>
  <c r="MLH7" i="10"/>
  <c r="MLI7" i="10"/>
  <c r="MLJ7" i="10"/>
  <c r="MLK7" i="10"/>
  <c r="MLL7" i="10"/>
  <c r="MLM7" i="10"/>
  <c r="MLN7" i="10"/>
  <c r="MLO7" i="10"/>
  <c r="MLP7" i="10"/>
  <c r="MLQ7" i="10"/>
  <c r="MLR7" i="10"/>
  <c r="MLS7" i="10"/>
  <c r="MLT7" i="10"/>
  <c r="MLU7" i="10"/>
  <c r="MLV7" i="10"/>
  <c r="MLW7" i="10"/>
  <c r="MLX7" i="10"/>
  <c r="MLY7" i="10"/>
  <c r="MLZ7" i="10"/>
  <c r="MMA7" i="10"/>
  <c r="MMB7" i="10"/>
  <c r="MMC7" i="10"/>
  <c r="MMD7" i="10"/>
  <c r="MME7" i="10"/>
  <c r="MMF7" i="10"/>
  <c r="MMG7" i="10"/>
  <c r="MMH7" i="10"/>
  <c r="MMI7" i="10"/>
  <c r="MMJ7" i="10"/>
  <c r="MMK7" i="10"/>
  <c r="MML7" i="10"/>
  <c r="MMM7" i="10"/>
  <c r="MMN7" i="10"/>
  <c r="MMO7" i="10"/>
  <c r="MMP7" i="10"/>
  <c r="MMQ7" i="10"/>
  <c r="MMR7" i="10"/>
  <c r="MMS7" i="10"/>
  <c r="MMT7" i="10"/>
  <c r="MMU7" i="10"/>
  <c r="MMV7" i="10"/>
  <c r="MMW7" i="10"/>
  <c r="MMX7" i="10"/>
  <c r="MMY7" i="10"/>
  <c r="MMZ7" i="10"/>
  <c r="MNA7" i="10"/>
  <c r="MNB7" i="10"/>
  <c r="MNC7" i="10"/>
  <c r="MND7" i="10"/>
  <c r="MNE7" i="10"/>
  <c r="MNF7" i="10"/>
  <c r="MNG7" i="10"/>
  <c r="MNH7" i="10"/>
  <c r="MNI7" i="10"/>
  <c r="MNJ7" i="10"/>
  <c r="MNK7" i="10"/>
  <c r="MNL7" i="10"/>
  <c r="MNM7" i="10"/>
  <c r="MNN7" i="10"/>
  <c r="MNO7" i="10"/>
  <c r="MNP7" i="10"/>
  <c r="MNQ7" i="10"/>
  <c r="MNR7" i="10"/>
  <c r="MNS7" i="10"/>
  <c r="MNT7" i="10"/>
  <c r="MNU7" i="10"/>
  <c r="MNV7" i="10"/>
  <c r="MNW7" i="10"/>
  <c r="MNX7" i="10"/>
  <c r="MNY7" i="10"/>
  <c r="MNZ7" i="10"/>
  <c r="MOA7" i="10"/>
  <c r="MOB7" i="10"/>
  <c r="MOC7" i="10"/>
  <c r="MOD7" i="10"/>
  <c r="MOE7" i="10"/>
  <c r="MOF7" i="10"/>
  <c r="MOG7" i="10"/>
  <c r="MOH7" i="10"/>
  <c r="MOI7" i="10"/>
  <c r="MOJ7" i="10"/>
  <c r="MOK7" i="10"/>
  <c r="MOL7" i="10"/>
  <c r="MOM7" i="10"/>
  <c r="MON7" i="10"/>
  <c r="MOO7" i="10"/>
  <c r="MOP7" i="10"/>
  <c r="MOQ7" i="10"/>
  <c r="MOR7" i="10"/>
  <c r="MOS7" i="10"/>
  <c r="MOT7" i="10"/>
  <c r="MOU7" i="10"/>
  <c r="MOV7" i="10"/>
  <c r="MOW7" i="10"/>
  <c r="MOX7" i="10"/>
  <c r="MOY7" i="10"/>
  <c r="MOZ7" i="10"/>
  <c r="MPA7" i="10"/>
  <c r="MPB7" i="10"/>
  <c r="MPC7" i="10"/>
  <c r="MPD7" i="10"/>
  <c r="MPE7" i="10"/>
  <c r="MPF7" i="10"/>
  <c r="MPG7" i="10"/>
  <c r="MPH7" i="10"/>
  <c r="MPI7" i="10"/>
  <c r="MPJ7" i="10"/>
  <c r="MPK7" i="10"/>
  <c r="MPL7" i="10"/>
  <c r="MPM7" i="10"/>
  <c r="MPN7" i="10"/>
  <c r="MPO7" i="10"/>
  <c r="MPP7" i="10"/>
  <c r="MPQ7" i="10"/>
  <c r="MPR7" i="10"/>
  <c r="MPS7" i="10"/>
  <c r="MPT7" i="10"/>
  <c r="MPU7" i="10"/>
  <c r="MPV7" i="10"/>
  <c r="MPW7" i="10"/>
  <c r="MPX7" i="10"/>
  <c r="MPY7" i="10"/>
  <c r="MPZ7" i="10"/>
  <c r="MQA7" i="10"/>
  <c r="MQB7" i="10"/>
  <c r="MQC7" i="10"/>
  <c r="MQD7" i="10"/>
  <c r="MQE7" i="10"/>
  <c r="MQF7" i="10"/>
  <c r="MQG7" i="10"/>
  <c r="MQH7" i="10"/>
  <c r="MQI7" i="10"/>
  <c r="MQJ7" i="10"/>
  <c r="MQK7" i="10"/>
  <c r="MQL7" i="10"/>
  <c r="MQM7" i="10"/>
  <c r="MQN7" i="10"/>
  <c r="MQO7" i="10"/>
  <c r="MQP7" i="10"/>
  <c r="MQQ7" i="10"/>
  <c r="MQR7" i="10"/>
  <c r="MQS7" i="10"/>
  <c r="MQT7" i="10"/>
  <c r="MQU7" i="10"/>
  <c r="MQV7" i="10"/>
  <c r="MQW7" i="10"/>
  <c r="MQX7" i="10"/>
  <c r="MQY7" i="10"/>
  <c r="MQZ7" i="10"/>
  <c r="MRA7" i="10"/>
  <c r="MRB7" i="10"/>
  <c r="MRC7" i="10"/>
  <c r="MRD7" i="10"/>
  <c r="MRE7" i="10"/>
  <c r="MRF7" i="10"/>
  <c r="MRG7" i="10"/>
  <c r="MRH7" i="10"/>
  <c r="MRI7" i="10"/>
  <c r="MRJ7" i="10"/>
  <c r="MRK7" i="10"/>
  <c r="MRL7" i="10"/>
  <c r="MRM7" i="10"/>
  <c r="MRN7" i="10"/>
  <c r="MRO7" i="10"/>
  <c r="MRP7" i="10"/>
  <c r="MRQ7" i="10"/>
  <c r="MRR7" i="10"/>
  <c r="MRS7" i="10"/>
  <c r="MRT7" i="10"/>
  <c r="MRU7" i="10"/>
  <c r="MRV7" i="10"/>
  <c r="MRW7" i="10"/>
  <c r="MRX7" i="10"/>
  <c r="MRY7" i="10"/>
  <c r="MRZ7" i="10"/>
  <c r="MSA7" i="10"/>
  <c r="MSB7" i="10"/>
  <c r="MSC7" i="10"/>
  <c r="MSD7" i="10"/>
  <c r="MSE7" i="10"/>
  <c r="MSF7" i="10"/>
  <c r="MSG7" i="10"/>
  <c r="MSH7" i="10"/>
  <c r="MSI7" i="10"/>
  <c r="MSJ7" i="10"/>
  <c r="MSK7" i="10"/>
  <c r="MSL7" i="10"/>
  <c r="MSM7" i="10"/>
  <c r="MSN7" i="10"/>
  <c r="MSO7" i="10"/>
  <c r="MSP7" i="10"/>
  <c r="MSQ7" i="10"/>
  <c r="MSR7" i="10"/>
  <c r="MSS7" i="10"/>
  <c r="MST7" i="10"/>
  <c r="MSU7" i="10"/>
  <c r="MSV7" i="10"/>
  <c r="MSW7" i="10"/>
  <c r="MSX7" i="10"/>
  <c r="MSY7" i="10"/>
  <c r="MSZ7" i="10"/>
  <c r="MTA7" i="10"/>
  <c r="MTB7" i="10"/>
  <c r="MTC7" i="10"/>
  <c r="MTD7" i="10"/>
  <c r="MTE7" i="10"/>
  <c r="MTF7" i="10"/>
  <c r="MTG7" i="10"/>
  <c r="MTH7" i="10"/>
  <c r="MTI7" i="10"/>
  <c r="MTJ7" i="10"/>
  <c r="MTK7" i="10"/>
  <c r="MTL7" i="10"/>
  <c r="MTM7" i="10"/>
  <c r="MTN7" i="10"/>
  <c r="MTO7" i="10"/>
  <c r="MTP7" i="10"/>
  <c r="MTQ7" i="10"/>
  <c r="MTR7" i="10"/>
  <c r="MTS7" i="10"/>
  <c r="MTT7" i="10"/>
  <c r="MTU7" i="10"/>
  <c r="MTV7" i="10"/>
  <c r="MTW7" i="10"/>
  <c r="MTX7" i="10"/>
  <c r="MTY7" i="10"/>
  <c r="MTZ7" i="10"/>
  <c r="MUA7" i="10"/>
  <c r="MUB7" i="10"/>
  <c r="MUC7" i="10"/>
  <c r="MUD7" i="10"/>
  <c r="MUE7" i="10"/>
  <c r="MUF7" i="10"/>
  <c r="MUG7" i="10"/>
  <c r="MUH7" i="10"/>
  <c r="MUI7" i="10"/>
  <c r="MUJ7" i="10"/>
  <c r="MUK7" i="10"/>
  <c r="MUL7" i="10"/>
  <c r="MUM7" i="10"/>
  <c r="MUN7" i="10"/>
  <c r="MUO7" i="10"/>
  <c r="MUP7" i="10"/>
  <c r="MUQ7" i="10"/>
  <c r="MUR7" i="10"/>
  <c r="MUS7" i="10"/>
  <c r="MUT7" i="10"/>
  <c r="MUU7" i="10"/>
  <c r="MUV7" i="10"/>
  <c r="MUW7" i="10"/>
  <c r="MUX7" i="10"/>
  <c r="MUY7" i="10"/>
  <c r="MUZ7" i="10"/>
  <c r="MVA7" i="10"/>
  <c r="MVB7" i="10"/>
  <c r="MVC7" i="10"/>
  <c r="MVD7" i="10"/>
  <c r="MVE7" i="10"/>
  <c r="MVF7" i="10"/>
  <c r="MVG7" i="10"/>
  <c r="MVH7" i="10"/>
  <c r="MVI7" i="10"/>
  <c r="MVJ7" i="10"/>
  <c r="MVK7" i="10"/>
  <c r="MVL7" i="10"/>
  <c r="MVM7" i="10"/>
  <c r="MVN7" i="10"/>
  <c r="MVO7" i="10"/>
  <c r="MVP7" i="10"/>
  <c r="MVQ7" i="10"/>
  <c r="MVR7" i="10"/>
  <c r="MVS7" i="10"/>
  <c r="MVT7" i="10"/>
  <c r="MVU7" i="10"/>
  <c r="MVV7" i="10"/>
  <c r="MVW7" i="10"/>
  <c r="MVX7" i="10"/>
  <c r="MVY7" i="10"/>
  <c r="MVZ7" i="10"/>
  <c r="MWA7" i="10"/>
  <c r="MWB7" i="10"/>
  <c r="MWC7" i="10"/>
  <c r="MWD7" i="10"/>
  <c r="MWE7" i="10"/>
  <c r="MWF7" i="10"/>
  <c r="MWG7" i="10"/>
  <c r="MWH7" i="10"/>
  <c r="MWI7" i="10"/>
  <c r="MWJ7" i="10"/>
  <c r="MWK7" i="10"/>
  <c r="MWL7" i="10"/>
  <c r="MWM7" i="10"/>
  <c r="MWN7" i="10"/>
  <c r="MWO7" i="10"/>
  <c r="MWP7" i="10"/>
  <c r="MWQ7" i="10"/>
  <c r="MWR7" i="10"/>
  <c r="MWS7" i="10"/>
  <c r="MWT7" i="10"/>
  <c r="MWU7" i="10"/>
  <c r="MWV7" i="10"/>
  <c r="MWW7" i="10"/>
  <c r="MWX7" i="10"/>
  <c r="MWY7" i="10"/>
  <c r="MWZ7" i="10"/>
  <c r="MXA7" i="10"/>
  <c r="MXB7" i="10"/>
  <c r="MXC7" i="10"/>
  <c r="MXD7" i="10"/>
  <c r="MXE7" i="10"/>
  <c r="MXF7" i="10"/>
  <c r="MXG7" i="10"/>
  <c r="MXH7" i="10"/>
  <c r="MXI7" i="10"/>
  <c r="MXJ7" i="10"/>
  <c r="MXK7" i="10"/>
  <c r="MXL7" i="10"/>
  <c r="MXM7" i="10"/>
  <c r="MXN7" i="10"/>
  <c r="MXO7" i="10"/>
  <c r="MXP7" i="10"/>
  <c r="MXQ7" i="10"/>
  <c r="MXR7" i="10"/>
  <c r="MXS7" i="10"/>
  <c r="MXT7" i="10"/>
  <c r="MXU7" i="10"/>
  <c r="MXV7" i="10"/>
  <c r="MXW7" i="10"/>
  <c r="MXX7" i="10"/>
  <c r="MXY7" i="10"/>
  <c r="MXZ7" i="10"/>
  <c r="MYA7" i="10"/>
  <c r="MYB7" i="10"/>
  <c r="MYC7" i="10"/>
  <c r="MYD7" i="10"/>
  <c r="MYE7" i="10"/>
  <c r="MYF7" i="10"/>
  <c r="MYG7" i="10"/>
  <c r="MYH7" i="10"/>
  <c r="MYI7" i="10"/>
  <c r="MYJ7" i="10"/>
  <c r="MYK7" i="10"/>
  <c r="MYL7" i="10"/>
  <c r="MYM7" i="10"/>
  <c r="MYN7" i="10"/>
  <c r="MYO7" i="10"/>
  <c r="MYP7" i="10"/>
  <c r="MYQ7" i="10"/>
  <c r="MYR7" i="10"/>
  <c r="MYS7" i="10"/>
  <c r="MYT7" i="10"/>
  <c r="MYU7" i="10"/>
  <c r="MYV7" i="10"/>
  <c r="MYW7" i="10"/>
  <c r="MYX7" i="10"/>
  <c r="MYY7" i="10"/>
  <c r="MYZ7" i="10"/>
  <c r="MZA7" i="10"/>
  <c r="MZB7" i="10"/>
  <c r="MZC7" i="10"/>
  <c r="MZD7" i="10"/>
  <c r="MZE7" i="10"/>
  <c r="MZF7" i="10"/>
  <c r="MZG7" i="10"/>
  <c r="MZH7" i="10"/>
  <c r="MZI7" i="10"/>
  <c r="MZJ7" i="10"/>
  <c r="MZK7" i="10"/>
  <c r="MZL7" i="10"/>
  <c r="MZM7" i="10"/>
  <c r="MZN7" i="10"/>
  <c r="MZO7" i="10"/>
  <c r="MZP7" i="10"/>
  <c r="MZQ7" i="10"/>
  <c r="MZR7" i="10"/>
  <c r="MZS7" i="10"/>
  <c r="MZT7" i="10"/>
  <c r="MZU7" i="10"/>
  <c r="MZV7" i="10"/>
  <c r="MZW7" i="10"/>
  <c r="MZX7" i="10"/>
  <c r="MZY7" i="10"/>
  <c r="MZZ7" i="10"/>
  <c r="NAA7" i="10"/>
  <c r="NAB7" i="10"/>
  <c r="NAC7" i="10"/>
  <c r="NAD7" i="10"/>
  <c r="NAE7" i="10"/>
  <c r="NAF7" i="10"/>
  <c r="NAG7" i="10"/>
  <c r="NAH7" i="10"/>
  <c r="NAI7" i="10"/>
  <c r="NAJ7" i="10"/>
  <c r="NAK7" i="10"/>
  <c r="NAL7" i="10"/>
  <c r="NAM7" i="10"/>
  <c r="NAN7" i="10"/>
  <c r="NAO7" i="10"/>
  <c r="NAP7" i="10"/>
  <c r="NAQ7" i="10"/>
  <c r="NAR7" i="10"/>
  <c r="NAS7" i="10"/>
  <c r="NAT7" i="10"/>
  <c r="NAU7" i="10"/>
  <c r="NAV7" i="10"/>
  <c r="NAW7" i="10"/>
  <c r="NAX7" i="10"/>
  <c r="NAY7" i="10"/>
  <c r="NAZ7" i="10"/>
  <c r="NBA7" i="10"/>
  <c r="NBB7" i="10"/>
  <c r="NBC7" i="10"/>
  <c r="NBD7" i="10"/>
  <c r="NBE7" i="10"/>
  <c r="NBF7" i="10"/>
  <c r="NBG7" i="10"/>
  <c r="NBH7" i="10"/>
  <c r="NBI7" i="10"/>
  <c r="NBJ7" i="10"/>
  <c r="NBK7" i="10"/>
  <c r="NBL7" i="10"/>
  <c r="NBM7" i="10"/>
  <c r="NBN7" i="10"/>
  <c r="NBO7" i="10"/>
  <c r="NBP7" i="10"/>
  <c r="NBQ7" i="10"/>
  <c r="NBR7" i="10"/>
  <c r="NBS7" i="10"/>
  <c r="NBT7" i="10"/>
  <c r="NBU7" i="10"/>
  <c r="NBV7" i="10"/>
  <c r="NBW7" i="10"/>
  <c r="NBX7" i="10"/>
  <c r="NBY7" i="10"/>
  <c r="NBZ7" i="10"/>
  <c r="NCA7" i="10"/>
  <c r="NCB7" i="10"/>
  <c r="NCC7" i="10"/>
  <c r="NCD7" i="10"/>
  <c r="NCE7" i="10"/>
  <c r="NCF7" i="10"/>
  <c r="NCG7" i="10"/>
  <c r="NCH7" i="10"/>
  <c r="NCI7" i="10"/>
  <c r="NCJ7" i="10"/>
  <c r="NCK7" i="10"/>
  <c r="NCL7" i="10"/>
  <c r="NCM7" i="10"/>
  <c r="NCN7" i="10"/>
  <c r="NCO7" i="10"/>
  <c r="NCP7" i="10"/>
  <c r="NCQ7" i="10"/>
  <c r="NCR7" i="10"/>
  <c r="NCS7" i="10"/>
  <c r="NCT7" i="10"/>
  <c r="NCU7" i="10"/>
  <c r="NCV7" i="10"/>
  <c r="NCW7" i="10"/>
  <c r="NCX7" i="10"/>
  <c r="NCY7" i="10"/>
  <c r="NCZ7" i="10"/>
  <c r="NDA7" i="10"/>
  <c r="NDB7" i="10"/>
  <c r="NDC7" i="10"/>
  <c r="NDD7" i="10"/>
  <c r="NDE7" i="10"/>
  <c r="NDF7" i="10"/>
  <c r="NDG7" i="10"/>
  <c r="NDH7" i="10"/>
  <c r="NDI7" i="10"/>
  <c r="NDJ7" i="10"/>
  <c r="NDK7" i="10"/>
  <c r="NDL7" i="10"/>
  <c r="NDM7" i="10"/>
  <c r="NDN7" i="10"/>
  <c r="NDO7" i="10"/>
  <c r="NDP7" i="10"/>
  <c r="NDQ7" i="10"/>
  <c r="NDR7" i="10"/>
  <c r="NDS7" i="10"/>
  <c r="NDT7" i="10"/>
  <c r="NDU7" i="10"/>
  <c r="NDV7" i="10"/>
  <c r="NDW7" i="10"/>
  <c r="NDX7" i="10"/>
  <c r="NDY7" i="10"/>
  <c r="NDZ7" i="10"/>
  <c r="NEA7" i="10"/>
  <c r="NEB7" i="10"/>
  <c r="NEC7" i="10"/>
  <c r="NED7" i="10"/>
  <c r="NEE7" i="10"/>
  <c r="NEF7" i="10"/>
  <c r="NEG7" i="10"/>
  <c r="NEH7" i="10"/>
  <c r="NEI7" i="10"/>
  <c r="NEJ7" i="10"/>
  <c r="NEK7" i="10"/>
  <c r="NEL7" i="10"/>
  <c r="NEM7" i="10"/>
  <c r="NEN7" i="10"/>
  <c r="NEO7" i="10"/>
  <c r="NEP7" i="10"/>
  <c r="NEQ7" i="10"/>
  <c r="NER7" i="10"/>
  <c r="NES7" i="10"/>
  <c r="NET7" i="10"/>
  <c r="NEU7" i="10"/>
  <c r="NEV7" i="10"/>
  <c r="NEW7" i="10"/>
  <c r="NEX7" i="10"/>
  <c r="NEY7" i="10"/>
  <c r="NEZ7" i="10"/>
  <c r="NFA7" i="10"/>
  <c r="NFB7" i="10"/>
  <c r="NFC7" i="10"/>
  <c r="NFD7" i="10"/>
  <c r="NFE7" i="10"/>
  <c r="NFF7" i="10"/>
  <c r="NFG7" i="10"/>
  <c r="NFH7" i="10"/>
  <c r="NFI7" i="10"/>
  <c r="NFJ7" i="10"/>
  <c r="NFK7" i="10"/>
  <c r="NFL7" i="10"/>
  <c r="NFM7" i="10"/>
  <c r="NFN7" i="10"/>
  <c r="NFO7" i="10"/>
  <c r="NFP7" i="10"/>
  <c r="NFQ7" i="10"/>
  <c r="NFR7" i="10"/>
  <c r="NFS7" i="10"/>
  <c r="NFT7" i="10"/>
  <c r="NFU7" i="10"/>
  <c r="NFV7" i="10"/>
  <c r="NFW7" i="10"/>
  <c r="NFX7" i="10"/>
  <c r="NFY7" i="10"/>
  <c r="NFZ7" i="10"/>
  <c r="NGA7" i="10"/>
  <c r="NGB7" i="10"/>
  <c r="NGC7" i="10"/>
  <c r="NGD7" i="10"/>
  <c r="NGE7" i="10"/>
  <c r="NGF7" i="10"/>
  <c r="NGG7" i="10"/>
  <c r="NGH7" i="10"/>
  <c r="NGI7" i="10"/>
  <c r="NGJ7" i="10"/>
  <c r="NGK7" i="10"/>
  <c r="NGL7" i="10"/>
  <c r="NGM7" i="10"/>
  <c r="NGN7" i="10"/>
  <c r="NGO7" i="10"/>
  <c r="NGP7" i="10"/>
  <c r="NGQ7" i="10"/>
  <c r="NGR7" i="10"/>
  <c r="NGS7" i="10"/>
  <c r="NGT7" i="10"/>
  <c r="NGU7" i="10"/>
  <c r="NGV7" i="10"/>
  <c r="NGW7" i="10"/>
  <c r="NGX7" i="10"/>
  <c r="NGY7" i="10"/>
  <c r="NGZ7" i="10"/>
  <c r="NHA7" i="10"/>
  <c r="NHB7" i="10"/>
  <c r="NHC7" i="10"/>
  <c r="NHD7" i="10"/>
  <c r="NHE7" i="10"/>
  <c r="NHF7" i="10"/>
  <c r="NHG7" i="10"/>
  <c r="NHH7" i="10"/>
  <c r="NHI7" i="10"/>
  <c r="NHJ7" i="10"/>
  <c r="NHK7" i="10"/>
  <c r="NHL7" i="10"/>
  <c r="NHM7" i="10"/>
  <c r="NHN7" i="10"/>
  <c r="NHO7" i="10"/>
  <c r="NHP7" i="10"/>
  <c r="NHQ7" i="10"/>
  <c r="NHR7" i="10"/>
  <c r="NHS7" i="10"/>
  <c r="NHT7" i="10"/>
  <c r="NHU7" i="10"/>
  <c r="NHV7" i="10"/>
  <c r="NHW7" i="10"/>
  <c r="NHX7" i="10"/>
  <c r="NHY7" i="10"/>
  <c r="NHZ7" i="10"/>
  <c r="NIA7" i="10"/>
  <c r="NIB7" i="10"/>
  <c r="NIC7" i="10"/>
  <c r="NID7" i="10"/>
  <c r="NIE7" i="10"/>
  <c r="NIF7" i="10"/>
  <c r="NIG7" i="10"/>
  <c r="NIH7" i="10"/>
  <c r="NII7" i="10"/>
  <c r="NIJ7" i="10"/>
  <c r="NIK7" i="10"/>
  <c r="NIL7" i="10"/>
  <c r="NIM7" i="10"/>
  <c r="NIN7" i="10"/>
  <c r="NIO7" i="10"/>
  <c r="NIP7" i="10"/>
  <c r="NIQ7" i="10"/>
  <c r="NIR7" i="10"/>
  <c r="NIS7" i="10"/>
  <c r="NIT7" i="10"/>
  <c r="NIU7" i="10"/>
  <c r="NIV7" i="10"/>
  <c r="NIW7" i="10"/>
  <c r="NIX7" i="10"/>
  <c r="NIY7" i="10"/>
  <c r="NIZ7" i="10"/>
  <c r="NJA7" i="10"/>
  <c r="NJB7" i="10"/>
  <c r="NJC7" i="10"/>
  <c r="NJD7" i="10"/>
  <c r="NJE7" i="10"/>
  <c r="NJF7" i="10"/>
  <c r="NJG7" i="10"/>
  <c r="NJH7" i="10"/>
  <c r="NJI7" i="10"/>
  <c r="NJJ7" i="10"/>
  <c r="NJK7" i="10"/>
  <c r="NJL7" i="10"/>
  <c r="NJM7" i="10"/>
  <c r="NJN7" i="10"/>
  <c r="NJO7" i="10"/>
  <c r="NJP7" i="10"/>
  <c r="NJQ7" i="10"/>
  <c r="NJR7" i="10"/>
  <c r="NJS7" i="10"/>
  <c r="NJT7" i="10"/>
  <c r="NJU7" i="10"/>
  <c r="NJV7" i="10"/>
  <c r="NJW7" i="10"/>
  <c r="NJX7" i="10"/>
  <c r="NJY7" i="10"/>
  <c r="NJZ7" i="10"/>
  <c r="NKA7" i="10"/>
  <c r="NKB7" i="10"/>
  <c r="NKC7" i="10"/>
  <c r="NKD7" i="10"/>
  <c r="NKE7" i="10"/>
  <c r="NKF7" i="10"/>
  <c r="NKG7" i="10"/>
  <c r="NKH7" i="10"/>
  <c r="NKI7" i="10"/>
  <c r="NKJ7" i="10"/>
  <c r="NKK7" i="10"/>
  <c r="NKL7" i="10"/>
  <c r="NKM7" i="10"/>
  <c r="NKN7" i="10"/>
  <c r="NKO7" i="10"/>
  <c r="NKP7" i="10"/>
  <c r="NKQ7" i="10"/>
  <c r="NKR7" i="10"/>
  <c r="NKS7" i="10"/>
  <c r="NKT7" i="10"/>
  <c r="NKU7" i="10"/>
  <c r="NKV7" i="10"/>
  <c r="NKW7" i="10"/>
  <c r="NKX7" i="10"/>
  <c r="NKY7" i="10"/>
  <c r="NKZ7" i="10"/>
  <c r="NLA7" i="10"/>
  <c r="NLB7" i="10"/>
  <c r="NLC7" i="10"/>
  <c r="NLD7" i="10"/>
  <c r="NLE7" i="10"/>
  <c r="NLF7" i="10"/>
  <c r="NLG7" i="10"/>
  <c r="NLH7" i="10"/>
  <c r="NLI7" i="10"/>
  <c r="NLJ7" i="10"/>
  <c r="NLK7" i="10"/>
  <c r="NLL7" i="10"/>
  <c r="NLM7" i="10"/>
  <c r="NLN7" i="10"/>
  <c r="NLO7" i="10"/>
  <c r="NLP7" i="10"/>
  <c r="NLQ7" i="10"/>
  <c r="NLR7" i="10"/>
  <c r="NLS7" i="10"/>
  <c r="NLT7" i="10"/>
  <c r="NLU7" i="10"/>
  <c r="NLV7" i="10"/>
  <c r="NLW7" i="10"/>
  <c r="NLX7" i="10"/>
  <c r="NLY7" i="10"/>
  <c r="NLZ7" i="10"/>
  <c r="NMA7" i="10"/>
  <c r="NMB7" i="10"/>
  <c r="NMC7" i="10"/>
  <c r="NMD7" i="10"/>
  <c r="NME7" i="10"/>
  <c r="NMF7" i="10"/>
  <c r="NMG7" i="10"/>
  <c r="NMH7" i="10"/>
  <c r="NMI7" i="10"/>
  <c r="NMJ7" i="10"/>
  <c r="NMK7" i="10"/>
  <c r="NML7" i="10"/>
  <c r="NMM7" i="10"/>
  <c r="NMN7" i="10"/>
  <c r="NMO7" i="10"/>
  <c r="NMP7" i="10"/>
  <c r="NMQ7" i="10"/>
  <c r="NMR7" i="10"/>
  <c r="NMS7" i="10"/>
  <c r="NMT7" i="10"/>
  <c r="NMU7" i="10"/>
  <c r="NMV7" i="10"/>
  <c r="NMW7" i="10"/>
  <c r="NMX7" i="10"/>
  <c r="NMY7" i="10"/>
  <c r="NMZ7" i="10"/>
  <c r="NNA7" i="10"/>
  <c r="NNB7" i="10"/>
  <c r="NNC7" i="10"/>
  <c r="NND7" i="10"/>
  <c r="NNE7" i="10"/>
  <c r="NNF7" i="10"/>
  <c r="NNG7" i="10"/>
  <c r="NNH7" i="10"/>
  <c r="NNI7" i="10"/>
  <c r="NNJ7" i="10"/>
  <c r="NNK7" i="10"/>
  <c r="NNL7" i="10"/>
  <c r="NNM7" i="10"/>
  <c r="NNN7" i="10"/>
  <c r="NNO7" i="10"/>
  <c r="NNP7" i="10"/>
  <c r="NNQ7" i="10"/>
  <c r="NNR7" i="10"/>
  <c r="NNS7" i="10"/>
  <c r="NNT7" i="10"/>
  <c r="NNU7" i="10"/>
  <c r="NNV7" i="10"/>
  <c r="NNW7" i="10"/>
  <c r="NNX7" i="10"/>
  <c r="NNY7" i="10"/>
  <c r="NNZ7" i="10"/>
  <c r="NOA7" i="10"/>
  <c r="NOB7" i="10"/>
  <c r="NOC7" i="10"/>
  <c r="NOD7" i="10"/>
  <c r="NOE7" i="10"/>
  <c r="NOF7" i="10"/>
  <c r="NOG7" i="10"/>
  <c r="NOH7" i="10"/>
  <c r="NOI7" i="10"/>
  <c r="NOJ7" i="10"/>
  <c r="NOK7" i="10"/>
  <c r="NOL7" i="10"/>
  <c r="NOM7" i="10"/>
  <c r="NON7" i="10"/>
  <c r="NOO7" i="10"/>
  <c r="NOP7" i="10"/>
  <c r="NOQ7" i="10"/>
  <c r="NOR7" i="10"/>
  <c r="NOS7" i="10"/>
  <c r="NOT7" i="10"/>
  <c r="NOU7" i="10"/>
  <c r="NOV7" i="10"/>
  <c r="NOW7" i="10"/>
  <c r="NOX7" i="10"/>
  <c r="NOY7" i="10"/>
  <c r="NOZ7" i="10"/>
  <c r="NPA7" i="10"/>
  <c r="NPB7" i="10"/>
  <c r="NPC7" i="10"/>
  <c r="NPD7" i="10"/>
  <c r="NPE7" i="10"/>
  <c r="NPF7" i="10"/>
  <c r="NPG7" i="10"/>
  <c r="NPH7" i="10"/>
  <c r="NPI7" i="10"/>
  <c r="NPJ7" i="10"/>
  <c r="NPK7" i="10"/>
  <c r="NPL7" i="10"/>
  <c r="NPM7" i="10"/>
  <c r="NPN7" i="10"/>
  <c r="NPO7" i="10"/>
  <c r="NPP7" i="10"/>
  <c r="NPQ7" i="10"/>
  <c r="NPR7" i="10"/>
  <c r="NPS7" i="10"/>
  <c r="NPT7" i="10"/>
  <c r="NPU7" i="10"/>
  <c r="NPV7" i="10"/>
  <c r="NPW7" i="10"/>
  <c r="NPX7" i="10"/>
  <c r="NPY7" i="10"/>
  <c r="NPZ7" i="10"/>
  <c r="NQA7" i="10"/>
  <c r="NQB7" i="10"/>
  <c r="NQC7" i="10"/>
  <c r="NQD7" i="10"/>
  <c r="NQE7" i="10"/>
  <c r="NQF7" i="10"/>
  <c r="NQG7" i="10"/>
  <c r="NQH7" i="10"/>
  <c r="NQI7" i="10"/>
  <c r="NQJ7" i="10"/>
  <c r="NQK7" i="10"/>
  <c r="NQL7" i="10"/>
  <c r="NQM7" i="10"/>
  <c r="NQN7" i="10"/>
  <c r="NQO7" i="10"/>
  <c r="NQP7" i="10"/>
  <c r="NQQ7" i="10"/>
  <c r="NQR7" i="10"/>
  <c r="NQS7" i="10"/>
  <c r="NQT7" i="10"/>
  <c r="NQU7" i="10"/>
  <c r="NQV7" i="10"/>
  <c r="NQW7" i="10"/>
  <c r="NQX7" i="10"/>
  <c r="NQY7" i="10"/>
  <c r="NQZ7" i="10"/>
  <c r="NRA7" i="10"/>
  <c r="NRB7" i="10"/>
  <c r="NRC7" i="10"/>
  <c r="NRD7" i="10"/>
  <c r="NRE7" i="10"/>
  <c r="NRF7" i="10"/>
  <c r="NRG7" i="10"/>
  <c r="NRH7" i="10"/>
  <c r="NRI7" i="10"/>
  <c r="NRJ7" i="10"/>
  <c r="NRK7" i="10"/>
  <c r="NRL7" i="10"/>
  <c r="NRM7" i="10"/>
  <c r="NRN7" i="10"/>
  <c r="NRO7" i="10"/>
  <c r="NRP7" i="10"/>
  <c r="NRQ7" i="10"/>
  <c r="NRR7" i="10"/>
  <c r="NRS7" i="10"/>
  <c r="NRT7" i="10"/>
  <c r="NRU7" i="10"/>
  <c r="NRV7" i="10"/>
  <c r="NRW7" i="10"/>
  <c r="NRX7" i="10"/>
  <c r="NRY7" i="10"/>
  <c r="NRZ7" i="10"/>
  <c r="NSA7" i="10"/>
  <c r="NSB7" i="10"/>
  <c r="NSC7" i="10"/>
  <c r="NSD7" i="10"/>
  <c r="NSE7" i="10"/>
  <c r="NSF7" i="10"/>
  <c r="NSG7" i="10"/>
  <c r="NSH7" i="10"/>
  <c r="NSI7" i="10"/>
  <c r="NSJ7" i="10"/>
  <c r="NSK7" i="10"/>
  <c r="NSL7" i="10"/>
  <c r="NSM7" i="10"/>
  <c r="NSN7" i="10"/>
  <c r="NSO7" i="10"/>
  <c r="NSP7" i="10"/>
  <c r="NSQ7" i="10"/>
  <c r="NSR7" i="10"/>
  <c r="NSS7" i="10"/>
  <c r="NST7" i="10"/>
  <c r="NSU7" i="10"/>
  <c r="NSV7" i="10"/>
  <c r="NSW7" i="10"/>
  <c r="NSX7" i="10"/>
  <c r="NSY7" i="10"/>
  <c r="NSZ7" i="10"/>
  <c r="NTA7" i="10"/>
  <c r="NTB7" i="10"/>
  <c r="NTC7" i="10"/>
  <c r="NTD7" i="10"/>
  <c r="NTE7" i="10"/>
  <c r="NTF7" i="10"/>
  <c r="NTG7" i="10"/>
  <c r="NTH7" i="10"/>
  <c r="NTI7" i="10"/>
  <c r="NTJ7" i="10"/>
  <c r="NTK7" i="10"/>
  <c r="NTL7" i="10"/>
  <c r="NTM7" i="10"/>
  <c r="NTN7" i="10"/>
  <c r="NTO7" i="10"/>
  <c r="NTP7" i="10"/>
  <c r="NTQ7" i="10"/>
  <c r="NTR7" i="10"/>
  <c r="NTS7" i="10"/>
  <c r="NTT7" i="10"/>
  <c r="NTU7" i="10"/>
  <c r="NTV7" i="10"/>
  <c r="NTW7" i="10"/>
  <c r="NTX7" i="10"/>
  <c r="NTY7" i="10"/>
  <c r="NTZ7" i="10"/>
  <c r="NUA7" i="10"/>
  <c r="NUB7" i="10"/>
  <c r="NUC7" i="10"/>
  <c r="NUD7" i="10"/>
  <c r="NUE7" i="10"/>
  <c r="NUF7" i="10"/>
  <c r="NUG7" i="10"/>
  <c r="NUH7" i="10"/>
  <c r="NUI7" i="10"/>
  <c r="NUJ7" i="10"/>
  <c r="NUK7" i="10"/>
  <c r="NUL7" i="10"/>
  <c r="NUM7" i="10"/>
  <c r="NUN7" i="10"/>
  <c r="NUO7" i="10"/>
  <c r="NUP7" i="10"/>
  <c r="NUQ7" i="10"/>
  <c r="NUR7" i="10"/>
  <c r="NUS7" i="10"/>
  <c r="NUT7" i="10"/>
  <c r="NUU7" i="10"/>
  <c r="NUV7" i="10"/>
  <c r="NUW7" i="10"/>
  <c r="NUX7" i="10"/>
  <c r="NUY7" i="10"/>
  <c r="NUZ7" i="10"/>
  <c r="NVA7" i="10"/>
  <c r="NVB7" i="10"/>
  <c r="NVC7" i="10"/>
  <c r="NVD7" i="10"/>
  <c r="NVE7" i="10"/>
  <c r="NVF7" i="10"/>
  <c r="NVG7" i="10"/>
  <c r="NVH7" i="10"/>
  <c r="NVI7" i="10"/>
  <c r="NVJ7" i="10"/>
  <c r="NVK7" i="10"/>
  <c r="NVL7" i="10"/>
  <c r="NVM7" i="10"/>
  <c r="NVN7" i="10"/>
  <c r="NVO7" i="10"/>
  <c r="NVP7" i="10"/>
  <c r="NVQ7" i="10"/>
  <c r="NVR7" i="10"/>
  <c r="NVS7" i="10"/>
  <c r="NVT7" i="10"/>
  <c r="NVU7" i="10"/>
  <c r="NVV7" i="10"/>
  <c r="NVW7" i="10"/>
  <c r="NVX7" i="10"/>
  <c r="NVY7" i="10"/>
  <c r="NVZ7" i="10"/>
  <c r="NWA7" i="10"/>
  <c r="NWB7" i="10"/>
  <c r="NWC7" i="10"/>
  <c r="NWD7" i="10"/>
  <c r="NWE7" i="10"/>
  <c r="NWF7" i="10"/>
  <c r="NWG7" i="10"/>
  <c r="NWH7" i="10"/>
  <c r="NWI7" i="10"/>
  <c r="NWJ7" i="10"/>
  <c r="NWK7" i="10"/>
  <c r="NWL7" i="10"/>
  <c r="NWM7" i="10"/>
  <c r="NWN7" i="10"/>
  <c r="NWO7" i="10"/>
  <c r="NWP7" i="10"/>
  <c r="NWQ7" i="10"/>
  <c r="NWR7" i="10"/>
  <c r="NWS7" i="10"/>
  <c r="NWT7" i="10"/>
  <c r="NWU7" i="10"/>
  <c r="NWV7" i="10"/>
  <c r="NWW7" i="10"/>
  <c r="NWX7" i="10"/>
  <c r="NWY7" i="10"/>
  <c r="NWZ7" i="10"/>
  <c r="NXA7" i="10"/>
  <c r="NXB7" i="10"/>
  <c r="NXC7" i="10"/>
  <c r="NXD7" i="10"/>
  <c r="NXE7" i="10"/>
  <c r="NXF7" i="10"/>
  <c r="NXG7" i="10"/>
  <c r="NXH7" i="10"/>
  <c r="NXI7" i="10"/>
  <c r="NXJ7" i="10"/>
  <c r="NXK7" i="10"/>
  <c r="NXL7" i="10"/>
  <c r="NXM7" i="10"/>
  <c r="NXN7" i="10"/>
  <c r="NXO7" i="10"/>
  <c r="NXP7" i="10"/>
  <c r="NXQ7" i="10"/>
  <c r="NXR7" i="10"/>
  <c r="NXS7" i="10"/>
  <c r="NXT7" i="10"/>
  <c r="NXU7" i="10"/>
  <c r="NXV7" i="10"/>
  <c r="NXW7" i="10"/>
  <c r="NXX7" i="10"/>
  <c r="NXY7" i="10"/>
  <c r="NXZ7" i="10"/>
  <c r="NYA7" i="10"/>
  <c r="NYB7" i="10"/>
  <c r="NYC7" i="10"/>
  <c r="NYD7" i="10"/>
  <c r="NYE7" i="10"/>
  <c r="NYF7" i="10"/>
  <c r="NYG7" i="10"/>
  <c r="NYH7" i="10"/>
  <c r="NYI7" i="10"/>
  <c r="NYJ7" i="10"/>
  <c r="NYK7" i="10"/>
  <c r="NYL7" i="10"/>
  <c r="NYM7" i="10"/>
  <c r="NYN7" i="10"/>
  <c r="NYO7" i="10"/>
  <c r="NYP7" i="10"/>
  <c r="NYQ7" i="10"/>
  <c r="NYR7" i="10"/>
  <c r="NYS7" i="10"/>
  <c r="NYT7" i="10"/>
  <c r="NYU7" i="10"/>
  <c r="NYV7" i="10"/>
  <c r="NYW7" i="10"/>
  <c r="NYX7" i="10"/>
  <c r="NYY7" i="10"/>
  <c r="NYZ7" i="10"/>
  <c r="NZA7" i="10"/>
  <c r="NZB7" i="10"/>
  <c r="NZC7" i="10"/>
  <c r="NZD7" i="10"/>
  <c r="NZE7" i="10"/>
  <c r="NZF7" i="10"/>
  <c r="NZG7" i="10"/>
  <c r="NZH7" i="10"/>
  <c r="NZI7" i="10"/>
  <c r="NZJ7" i="10"/>
  <c r="NZK7" i="10"/>
  <c r="NZL7" i="10"/>
  <c r="NZM7" i="10"/>
  <c r="NZN7" i="10"/>
  <c r="NZO7" i="10"/>
  <c r="NZP7" i="10"/>
  <c r="NZQ7" i="10"/>
  <c r="NZR7" i="10"/>
  <c r="NZS7" i="10"/>
  <c r="NZT7" i="10"/>
  <c r="NZU7" i="10"/>
  <c r="NZV7" i="10"/>
  <c r="NZW7" i="10"/>
  <c r="NZX7" i="10"/>
  <c r="NZY7" i="10"/>
  <c r="NZZ7" i="10"/>
  <c r="OAA7" i="10"/>
  <c r="OAB7" i="10"/>
  <c r="OAC7" i="10"/>
  <c r="OAD7" i="10"/>
  <c r="OAE7" i="10"/>
  <c r="OAF7" i="10"/>
  <c r="OAG7" i="10"/>
  <c r="OAH7" i="10"/>
  <c r="OAI7" i="10"/>
  <c r="OAJ7" i="10"/>
  <c r="OAK7" i="10"/>
  <c r="OAL7" i="10"/>
  <c r="OAM7" i="10"/>
  <c r="OAN7" i="10"/>
  <c r="OAO7" i="10"/>
  <c r="OAP7" i="10"/>
  <c r="OAQ7" i="10"/>
  <c r="OAR7" i="10"/>
  <c r="OAS7" i="10"/>
  <c r="OAT7" i="10"/>
  <c r="OAU7" i="10"/>
  <c r="OAV7" i="10"/>
  <c r="OAW7" i="10"/>
  <c r="OAX7" i="10"/>
  <c r="OAY7" i="10"/>
  <c r="OAZ7" i="10"/>
  <c r="OBA7" i="10"/>
  <c r="OBB7" i="10"/>
  <c r="OBC7" i="10"/>
  <c r="OBD7" i="10"/>
  <c r="OBE7" i="10"/>
  <c r="OBF7" i="10"/>
  <c r="OBG7" i="10"/>
  <c r="OBH7" i="10"/>
  <c r="OBI7" i="10"/>
  <c r="OBJ7" i="10"/>
  <c r="OBK7" i="10"/>
  <c r="OBL7" i="10"/>
  <c r="OBM7" i="10"/>
  <c r="OBN7" i="10"/>
  <c r="OBO7" i="10"/>
  <c r="OBP7" i="10"/>
  <c r="OBQ7" i="10"/>
  <c r="OBR7" i="10"/>
  <c r="OBS7" i="10"/>
  <c r="OBT7" i="10"/>
  <c r="OBU7" i="10"/>
  <c r="OBV7" i="10"/>
  <c r="OBW7" i="10"/>
  <c r="OBX7" i="10"/>
  <c r="OBY7" i="10"/>
  <c r="OBZ7" i="10"/>
  <c r="OCA7" i="10"/>
  <c r="OCB7" i="10"/>
  <c r="OCC7" i="10"/>
  <c r="OCD7" i="10"/>
  <c r="OCE7" i="10"/>
  <c r="OCF7" i="10"/>
  <c r="OCG7" i="10"/>
  <c r="OCH7" i="10"/>
  <c r="OCI7" i="10"/>
  <c r="OCJ7" i="10"/>
  <c r="OCK7" i="10"/>
  <c r="OCL7" i="10"/>
  <c r="OCM7" i="10"/>
  <c r="OCN7" i="10"/>
  <c r="OCO7" i="10"/>
  <c r="OCP7" i="10"/>
  <c r="OCQ7" i="10"/>
  <c r="OCR7" i="10"/>
  <c r="OCS7" i="10"/>
  <c r="OCT7" i="10"/>
  <c r="OCU7" i="10"/>
  <c r="OCV7" i="10"/>
  <c r="OCW7" i="10"/>
  <c r="OCX7" i="10"/>
  <c r="OCY7" i="10"/>
  <c r="OCZ7" i="10"/>
  <c r="ODA7" i="10"/>
  <c r="ODB7" i="10"/>
  <c r="ODC7" i="10"/>
  <c r="ODD7" i="10"/>
  <c r="ODE7" i="10"/>
  <c r="ODF7" i="10"/>
  <c r="ODG7" i="10"/>
  <c r="ODH7" i="10"/>
  <c r="ODI7" i="10"/>
  <c r="ODJ7" i="10"/>
  <c r="ODK7" i="10"/>
  <c r="ODL7" i="10"/>
  <c r="ODM7" i="10"/>
  <c r="ODN7" i="10"/>
  <c r="ODO7" i="10"/>
  <c r="ODP7" i="10"/>
  <c r="ODQ7" i="10"/>
  <c r="ODR7" i="10"/>
  <c r="ODS7" i="10"/>
  <c r="ODT7" i="10"/>
  <c r="ODU7" i="10"/>
  <c r="ODV7" i="10"/>
  <c r="ODW7" i="10"/>
  <c r="ODX7" i="10"/>
  <c r="ODY7" i="10"/>
  <c r="ODZ7" i="10"/>
  <c r="OEA7" i="10"/>
  <c r="OEB7" i="10"/>
  <c r="OEC7" i="10"/>
  <c r="OED7" i="10"/>
  <c r="OEE7" i="10"/>
  <c r="OEF7" i="10"/>
  <c r="OEG7" i="10"/>
  <c r="OEH7" i="10"/>
  <c r="OEI7" i="10"/>
  <c r="OEJ7" i="10"/>
  <c r="OEK7" i="10"/>
  <c r="OEL7" i="10"/>
  <c r="OEM7" i="10"/>
  <c r="OEN7" i="10"/>
  <c r="OEO7" i="10"/>
  <c r="OEP7" i="10"/>
  <c r="OEQ7" i="10"/>
  <c r="OER7" i="10"/>
  <c r="OES7" i="10"/>
  <c r="OET7" i="10"/>
  <c r="OEU7" i="10"/>
  <c r="OEV7" i="10"/>
  <c r="OEW7" i="10"/>
  <c r="OEX7" i="10"/>
  <c r="OEY7" i="10"/>
  <c r="OEZ7" i="10"/>
  <c r="OFA7" i="10"/>
  <c r="OFB7" i="10"/>
  <c r="OFC7" i="10"/>
  <c r="OFD7" i="10"/>
  <c r="OFE7" i="10"/>
  <c r="OFF7" i="10"/>
  <c r="OFG7" i="10"/>
  <c r="OFH7" i="10"/>
  <c r="OFI7" i="10"/>
  <c r="OFJ7" i="10"/>
  <c r="OFK7" i="10"/>
  <c r="OFL7" i="10"/>
  <c r="OFM7" i="10"/>
  <c r="OFN7" i="10"/>
  <c r="OFO7" i="10"/>
  <c r="OFP7" i="10"/>
  <c r="OFQ7" i="10"/>
  <c r="OFR7" i="10"/>
  <c r="OFS7" i="10"/>
  <c r="OFT7" i="10"/>
  <c r="OFU7" i="10"/>
  <c r="OFV7" i="10"/>
  <c r="OFW7" i="10"/>
  <c r="OFX7" i="10"/>
  <c r="OFY7" i="10"/>
  <c r="OFZ7" i="10"/>
  <c r="OGA7" i="10"/>
  <c r="OGB7" i="10"/>
  <c r="OGC7" i="10"/>
  <c r="OGD7" i="10"/>
  <c r="OGE7" i="10"/>
  <c r="OGF7" i="10"/>
  <c r="OGG7" i="10"/>
  <c r="OGH7" i="10"/>
  <c r="OGI7" i="10"/>
  <c r="OGJ7" i="10"/>
  <c r="OGK7" i="10"/>
  <c r="OGL7" i="10"/>
  <c r="OGM7" i="10"/>
  <c r="OGN7" i="10"/>
  <c r="OGO7" i="10"/>
  <c r="OGP7" i="10"/>
  <c r="OGQ7" i="10"/>
  <c r="OGR7" i="10"/>
  <c r="OGS7" i="10"/>
  <c r="OGT7" i="10"/>
  <c r="OGU7" i="10"/>
  <c r="OGV7" i="10"/>
  <c r="OGW7" i="10"/>
  <c r="OGX7" i="10"/>
  <c r="OGY7" i="10"/>
  <c r="OGZ7" i="10"/>
  <c r="OHA7" i="10"/>
  <c r="OHB7" i="10"/>
  <c r="OHC7" i="10"/>
  <c r="OHD7" i="10"/>
  <c r="OHE7" i="10"/>
  <c r="OHF7" i="10"/>
  <c r="OHG7" i="10"/>
  <c r="OHH7" i="10"/>
  <c r="OHI7" i="10"/>
  <c r="OHJ7" i="10"/>
  <c r="OHK7" i="10"/>
  <c r="OHL7" i="10"/>
  <c r="OHM7" i="10"/>
  <c r="OHN7" i="10"/>
  <c r="OHO7" i="10"/>
  <c r="OHP7" i="10"/>
  <c r="OHQ7" i="10"/>
  <c r="OHR7" i="10"/>
  <c r="OHS7" i="10"/>
  <c r="OHT7" i="10"/>
  <c r="OHU7" i="10"/>
  <c r="OHV7" i="10"/>
  <c r="OHW7" i="10"/>
  <c r="OHX7" i="10"/>
  <c r="OHY7" i="10"/>
  <c r="OHZ7" i="10"/>
  <c r="OIA7" i="10"/>
  <c r="OIB7" i="10"/>
  <c r="OIC7" i="10"/>
  <c r="OID7" i="10"/>
  <c r="OIE7" i="10"/>
  <c r="OIF7" i="10"/>
  <c r="OIG7" i="10"/>
  <c r="OIH7" i="10"/>
  <c r="OII7" i="10"/>
  <c r="OIJ7" i="10"/>
  <c r="OIK7" i="10"/>
  <c r="OIL7" i="10"/>
  <c r="OIM7" i="10"/>
  <c r="OIN7" i="10"/>
  <c r="OIO7" i="10"/>
  <c r="OIP7" i="10"/>
  <c r="OIQ7" i="10"/>
  <c r="OIR7" i="10"/>
  <c r="OIS7" i="10"/>
  <c r="OIT7" i="10"/>
  <c r="OIU7" i="10"/>
  <c r="OIV7" i="10"/>
  <c r="OIW7" i="10"/>
  <c r="OIX7" i="10"/>
  <c r="OIY7" i="10"/>
  <c r="OIZ7" i="10"/>
  <c r="OJA7" i="10"/>
  <c r="OJB7" i="10"/>
  <c r="OJC7" i="10"/>
  <c r="OJD7" i="10"/>
  <c r="OJE7" i="10"/>
  <c r="OJF7" i="10"/>
  <c r="OJG7" i="10"/>
  <c r="OJH7" i="10"/>
  <c r="OJI7" i="10"/>
  <c r="OJJ7" i="10"/>
  <c r="OJK7" i="10"/>
  <c r="OJL7" i="10"/>
  <c r="OJM7" i="10"/>
  <c r="OJN7" i="10"/>
  <c r="OJO7" i="10"/>
  <c r="OJP7" i="10"/>
  <c r="OJQ7" i="10"/>
  <c r="OJR7" i="10"/>
  <c r="OJS7" i="10"/>
  <c r="OJT7" i="10"/>
  <c r="OJU7" i="10"/>
  <c r="OJV7" i="10"/>
  <c r="OJW7" i="10"/>
  <c r="OJX7" i="10"/>
  <c r="OJY7" i="10"/>
  <c r="OJZ7" i="10"/>
  <c r="OKA7" i="10"/>
  <c r="OKB7" i="10"/>
  <c r="OKC7" i="10"/>
  <c r="OKD7" i="10"/>
  <c r="OKE7" i="10"/>
  <c r="OKF7" i="10"/>
  <c r="OKG7" i="10"/>
  <c r="OKH7" i="10"/>
  <c r="OKI7" i="10"/>
  <c r="OKJ7" i="10"/>
  <c r="OKK7" i="10"/>
  <c r="OKL7" i="10"/>
  <c r="OKM7" i="10"/>
  <c r="OKN7" i="10"/>
  <c r="OKO7" i="10"/>
  <c r="OKP7" i="10"/>
  <c r="OKQ7" i="10"/>
  <c r="OKR7" i="10"/>
  <c r="OKS7" i="10"/>
  <c r="OKT7" i="10"/>
  <c r="OKU7" i="10"/>
  <c r="OKV7" i="10"/>
  <c r="OKW7" i="10"/>
  <c r="OKX7" i="10"/>
  <c r="OKY7" i="10"/>
  <c r="OKZ7" i="10"/>
  <c r="OLA7" i="10"/>
  <c r="OLB7" i="10"/>
  <c r="OLC7" i="10"/>
  <c r="OLD7" i="10"/>
  <c r="OLE7" i="10"/>
  <c r="OLF7" i="10"/>
  <c r="OLG7" i="10"/>
  <c r="OLH7" i="10"/>
  <c r="OLI7" i="10"/>
  <c r="OLJ7" i="10"/>
  <c r="OLK7" i="10"/>
  <c r="OLL7" i="10"/>
  <c r="OLM7" i="10"/>
  <c r="OLN7" i="10"/>
  <c r="OLO7" i="10"/>
  <c r="OLP7" i="10"/>
  <c r="OLQ7" i="10"/>
  <c r="OLR7" i="10"/>
  <c r="OLS7" i="10"/>
  <c r="OLT7" i="10"/>
  <c r="OLU7" i="10"/>
  <c r="OLV7" i="10"/>
  <c r="OLW7" i="10"/>
  <c r="OLX7" i="10"/>
  <c r="OLY7" i="10"/>
  <c r="OLZ7" i="10"/>
  <c r="OMA7" i="10"/>
  <c r="OMB7" i="10"/>
  <c r="OMC7" i="10"/>
  <c r="OMD7" i="10"/>
  <c r="OME7" i="10"/>
  <c r="OMF7" i="10"/>
  <c r="OMG7" i="10"/>
  <c r="OMH7" i="10"/>
  <c r="OMI7" i="10"/>
  <c r="OMJ7" i="10"/>
  <c r="OMK7" i="10"/>
  <c r="OML7" i="10"/>
  <c r="OMM7" i="10"/>
  <c r="OMN7" i="10"/>
  <c r="OMO7" i="10"/>
  <c r="OMP7" i="10"/>
  <c r="OMQ7" i="10"/>
  <c r="OMR7" i="10"/>
  <c r="OMS7" i="10"/>
  <c r="OMT7" i="10"/>
  <c r="OMU7" i="10"/>
  <c r="OMV7" i="10"/>
  <c r="OMW7" i="10"/>
  <c r="OMX7" i="10"/>
  <c r="OMY7" i="10"/>
  <c r="OMZ7" i="10"/>
  <c r="ONA7" i="10"/>
  <c r="ONB7" i="10"/>
  <c r="ONC7" i="10"/>
  <c r="OND7" i="10"/>
  <c r="ONE7" i="10"/>
  <c r="ONF7" i="10"/>
  <c r="ONG7" i="10"/>
  <c r="ONH7" i="10"/>
  <c r="ONI7" i="10"/>
  <c r="ONJ7" i="10"/>
  <c r="ONK7" i="10"/>
  <c r="ONL7" i="10"/>
  <c r="ONM7" i="10"/>
  <c r="ONN7" i="10"/>
  <c r="ONO7" i="10"/>
  <c r="ONP7" i="10"/>
  <c r="ONQ7" i="10"/>
  <c r="ONR7" i="10"/>
  <c r="ONS7" i="10"/>
  <c r="ONT7" i="10"/>
  <c r="ONU7" i="10"/>
  <c r="ONV7" i="10"/>
  <c r="ONW7" i="10"/>
  <c r="ONX7" i="10"/>
  <c r="ONY7" i="10"/>
  <c r="ONZ7" i="10"/>
  <c r="OOA7" i="10"/>
  <c r="OOB7" i="10"/>
  <c r="OOC7" i="10"/>
  <c r="OOD7" i="10"/>
  <c r="OOE7" i="10"/>
  <c r="OOF7" i="10"/>
  <c r="OOG7" i="10"/>
  <c r="OOH7" i="10"/>
  <c r="OOI7" i="10"/>
  <c r="OOJ7" i="10"/>
  <c r="OOK7" i="10"/>
  <c r="OOL7" i="10"/>
  <c r="OOM7" i="10"/>
  <c r="OON7" i="10"/>
  <c r="OOO7" i="10"/>
  <c r="OOP7" i="10"/>
  <c r="OOQ7" i="10"/>
  <c r="OOR7" i="10"/>
  <c r="OOS7" i="10"/>
  <c r="OOT7" i="10"/>
  <c r="OOU7" i="10"/>
  <c r="OOV7" i="10"/>
  <c r="OOW7" i="10"/>
  <c r="OOX7" i="10"/>
  <c r="OOY7" i="10"/>
  <c r="OOZ7" i="10"/>
  <c r="OPA7" i="10"/>
  <c r="OPB7" i="10"/>
  <c r="OPC7" i="10"/>
  <c r="OPD7" i="10"/>
  <c r="OPE7" i="10"/>
  <c r="OPF7" i="10"/>
  <c r="OPG7" i="10"/>
  <c r="OPH7" i="10"/>
  <c r="OPI7" i="10"/>
  <c r="OPJ7" i="10"/>
  <c r="OPK7" i="10"/>
  <c r="OPL7" i="10"/>
  <c r="OPM7" i="10"/>
  <c r="OPN7" i="10"/>
  <c r="OPO7" i="10"/>
  <c r="OPP7" i="10"/>
  <c r="OPQ7" i="10"/>
  <c r="OPR7" i="10"/>
  <c r="OPS7" i="10"/>
  <c r="OPT7" i="10"/>
  <c r="OPU7" i="10"/>
  <c r="OPV7" i="10"/>
  <c r="OPW7" i="10"/>
  <c r="OPX7" i="10"/>
  <c r="OPY7" i="10"/>
  <c r="OPZ7" i="10"/>
  <c r="OQA7" i="10"/>
  <c r="OQB7" i="10"/>
  <c r="OQC7" i="10"/>
  <c r="OQD7" i="10"/>
  <c r="OQE7" i="10"/>
  <c r="OQF7" i="10"/>
  <c r="OQG7" i="10"/>
  <c r="OQH7" i="10"/>
  <c r="OQI7" i="10"/>
  <c r="OQJ7" i="10"/>
  <c r="OQK7" i="10"/>
  <c r="OQL7" i="10"/>
  <c r="OQM7" i="10"/>
  <c r="OQN7" i="10"/>
  <c r="OQO7" i="10"/>
  <c r="OQP7" i="10"/>
  <c r="OQQ7" i="10"/>
  <c r="OQR7" i="10"/>
  <c r="OQS7" i="10"/>
  <c r="OQT7" i="10"/>
  <c r="OQU7" i="10"/>
  <c r="OQV7" i="10"/>
  <c r="OQW7" i="10"/>
  <c r="OQX7" i="10"/>
  <c r="OQY7" i="10"/>
  <c r="OQZ7" i="10"/>
  <c r="ORA7" i="10"/>
  <c r="ORB7" i="10"/>
  <c r="ORC7" i="10"/>
  <c r="ORD7" i="10"/>
  <c r="ORE7" i="10"/>
  <c r="ORF7" i="10"/>
  <c r="ORG7" i="10"/>
  <c r="ORH7" i="10"/>
  <c r="ORI7" i="10"/>
  <c r="ORJ7" i="10"/>
  <c r="ORK7" i="10"/>
  <c r="ORL7" i="10"/>
  <c r="ORM7" i="10"/>
  <c r="ORN7" i="10"/>
  <c r="ORO7" i="10"/>
  <c r="ORP7" i="10"/>
  <c r="ORQ7" i="10"/>
  <c r="ORR7" i="10"/>
  <c r="ORS7" i="10"/>
  <c r="ORT7" i="10"/>
  <c r="ORU7" i="10"/>
  <c r="ORV7" i="10"/>
  <c r="ORW7" i="10"/>
  <c r="ORX7" i="10"/>
  <c r="ORY7" i="10"/>
  <c r="ORZ7" i="10"/>
  <c r="OSA7" i="10"/>
  <c r="OSB7" i="10"/>
  <c r="OSC7" i="10"/>
  <c r="OSD7" i="10"/>
  <c r="OSE7" i="10"/>
  <c r="OSF7" i="10"/>
  <c r="OSG7" i="10"/>
  <c r="OSH7" i="10"/>
  <c r="OSI7" i="10"/>
  <c r="OSJ7" i="10"/>
  <c r="OSK7" i="10"/>
  <c r="OSL7" i="10"/>
  <c r="OSM7" i="10"/>
  <c r="OSN7" i="10"/>
  <c r="OSO7" i="10"/>
  <c r="OSP7" i="10"/>
  <c r="OSQ7" i="10"/>
  <c r="OSR7" i="10"/>
  <c r="OSS7" i="10"/>
  <c r="OST7" i="10"/>
  <c r="OSU7" i="10"/>
  <c r="OSV7" i="10"/>
  <c r="OSW7" i="10"/>
  <c r="OSX7" i="10"/>
  <c r="OSY7" i="10"/>
  <c r="OSZ7" i="10"/>
  <c r="OTA7" i="10"/>
  <c r="OTB7" i="10"/>
  <c r="OTC7" i="10"/>
  <c r="OTD7" i="10"/>
  <c r="OTE7" i="10"/>
  <c r="OTF7" i="10"/>
  <c r="OTG7" i="10"/>
  <c r="OTH7" i="10"/>
  <c r="OTI7" i="10"/>
  <c r="OTJ7" i="10"/>
  <c r="OTK7" i="10"/>
  <c r="OTL7" i="10"/>
  <c r="OTM7" i="10"/>
  <c r="OTN7" i="10"/>
  <c r="OTO7" i="10"/>
  <c r="OTP7" i="10"/>
  <c r="OTQ7" i="10"/>
  <c r="OTR7" i="10"/>
  <c r="OTS7" i="10"/>
  <c r="OTT7" i="10"/>
  <c r="OTU7" i="10"/>
  <c r="OTV7" i="10"/>
  <c r="OTW7" i="10"/>
  <c r="OTX7" i="10"/>
  <c r="OTY7" i="10"/>
  <c r="OTZ7" i="10"/>
  <c r="OUA7" i="10"/>
  <c r="OUB7" i="10"/>
  <c r="OUC7" i="10"/>
  <c r="OUD7" i="10"/>
  <c r="OUE7" i="10"/>
  <c r="OUF7" i="10"/>
  <c r="OUG7" i="10"/>
  <c r="OUH7" i="10"/>
  <c r="OUI7" i="10"/>
  <c r="OUJ7" i="10"/>
  <c r="OUK7" i="10"/>
  <c r="OUL7" i="10"/>
  <c r="OUM7" i="10"/>
  <c r="OUN7" i="10"/>
  <c r="OUO7" i="10"/>
  <c r="OUP7" i="10"/>
  <c r="OUQ7" i="10"/>
  <c r="OUR7" i="10"/>
  <c r="OUS7" i="10"/>
  <c r="OUT7" i="10"/>
  <c r="OUU7" i="10"/>
  <c r="OUV7" i="10"/>
  <c r="OUW7" i="10"/>
  <c r="OUX7" i="10"/>
  <c r="OUY7" i="10"/>
  <c r="OUZ7" i="10"/>
  <c r="OVA7" i="10"/>
  <c r="OVB7" i="10"/>
  <c r="OVC7" i="10"/>
  <c r="OVD7" i="10"/>
  <c r="OVE7" i="10"/>
  <c r="OVF7" i="10"/>
  <c r="OVG7" i="10"/>
  <c r="OVH7" i="10"/>
  <c r="OVI7" i="10"/>
  <c r="OVJ7" i="10"/>
  <c r="OVK7" i="10"/>
  <c r="OVL7" i="10"/>
  <c r="OVM7" i="10"/>
  <c r="OVN7" i="10"/>
  <c r="OVO7" i="10"/>
  <c r="OVP7" i="10"/>
  <c r="OVQ7" i="10"/>
  <c r="OVR7" i="10"/>
  <c r="OVS7" i="10"/>
  <c r="OVT7" i="10"/>
  <c r="OVU7" i="10"/>
  <c r="OVV7" i="10"/>
  <c r="OVW7" i="10"/>
  <c r="OVX7" i="10"/>
  <c r="OVY7" i="10"/>
  <c r="OVZ7" i="10"/>
  <c r="OWA7" i="10"/>
  <c r="OWB7" i="10"/>
  <c r="OWC7" i="10"/>
  <c r="OWD7" i="10"/>
  <c r="OWE7" i="10"/>
  <c r="OWF7" i="10"/>
  <c r="OWG7" i="10"/>
  <c r="OWH7" i="10"/>
  <c r="OWI7" i="10"/>
  <c r="OWJ7" i="10"/>
  <c r="OWK7" i="10"/>
  <c r="OWL7" i="10"/>
  <c r="OWM7" i="10"/>
  <c r="OWN7" i="10"/>
  <c r="OWO7" i="10"/>
  <c r="OWP7" i="10"/>
  <c r="OWQ7" i="10"/>
  <c r="OWR7" i="10"/>
  <c r="OWS7" i="10"/>
  <c r="OWT7" i="10"/>
  <c r="OWU7" i="10"/>
  <c r="OWV7" i="10"/>
  <c r="OWW7" i="10"/>
  <c r="OWX7" i="10"/>
  <c r="OWY7" i="10"/>
  <c r="OWZ7" i="10"/>
  <c r="OXA7" i="10"/>
  <c r="OXB7" i="10"/>
  <c r="OXC7" i="10"/>
  <c r="OXD7" i="10"/>
  <c r="OXE7" i="10"/>
  <c r="OXF7" i="10"/>
  <c r="OXG7" i="10"/>
  <c r="OXH7" i="10"/>
  <c r="OXI7" i="10"/>
  <c r="OXJ7" i="10"/>
  <c r="OXK7" i="10"/>
  <c r="OXL7" i="10"/>
  <c r="OXM7" i="10"/>
  <c r="OXN7" i="10"/>
  <c r="OXO7" i="10"/>
  <c r="OXP7" i="10"/>
  <c r="OXQ7" i="10"/>
  <c r="OXR7" i="10"/>
  <c r="OXS7" i="10"/>
  <c r="OXT7" i="10"/>
  <c r="OXU7" i="10"/>
  <c r="OXV7" i="10"/>
  <c r="OXW7" i="10"/>
  <c r="OXX7" i="10"/>
  <c r="OXY7" i="10"/>
  <c r="OXZ7" i="10"/>
  <c r="OYA7" i="10"/>
  <c r="OYB7" i="10"/>
  <c r="OYC7" i="10"/>
  <c r="OYD7" i="10"/>
  <c r="OYE7" i="10"/>
  <c r="OYF7" i="10"/>
  <c r="OYG7" i="10"/>
  <c r="OYH7" i="10"/>
  <c r="OYI7" i="10"/>
  <c r="OYJ7" i="10"/>
  <c r="OYK7" i="10"/>
  <c r="OYL7" i="10"/>
  <c r="OYM7" i="10"/>
  <c r="OYN7" i="10"/>
  <c r="OYO7" i="10"/>
  <c r="OYP7" i="10"/>
  <c r="OYQ7" i="10"/>
  <c r="OYR7" i="10"/>
  <c r="OYS7" i="10"/>
  <c r="OYT7" i="10"/>
  <c r="OYU7" i="10"/>
  <c r="OYV7" i="10"/>
  <c r="OYW7" i="10"/>
  <c r="OYX7" i="10"/>
  <c r="OYY7" i="10"/>
  <c r="OYZ7" i="10"/>
  <c r="OZA7" i="10"/>
  <c r="OZB7" i="10"/>
  <c r="OZC7" i="10"/>
  <c r="OZD7" i="10"/>
  <c r="OZE7" i="10"/>
  <c r="OZF7" i="10"/>
  <c r="OZG7" i="10"/>
  <c r="OZH7" i="10"/>
  <c r="OZI7" i="10"/>
  <c r="OZJ7" i="10"/>
  <c r="OZK7" i="10"/>
  <c r="OZL7" i="10"/>
  <c r="OZM7" i="10"/>
  <c r="OZN7" i="10"/>
  <c r="OZO7" i="10"/>
  <c r="OZP7" i="10"/>
  <c r="OZQ7" i="10"/>
  <c r="OZR7" i="10"/>
  <c r="OZS7" i="10"/>
  <c r="OZT7" i="10"/>
  <c r="OZU7" i="10"/>
  <c r="OZV7" i="10"/>
  <c r="OZW7" i="10"/>
  <c r="OZX7" i="10"/>
  <c r="OZY7" i="10"/>
  <c r="OZZ7" i="10"/>
  <c r="PAA7" i="10"/>
  <c r="PAB7" i="10"/>
  <c r="PAC7" i="10"/>
  <c r="PAD7" i="10"/>
  <c r="PAE7" i="10"/>
  <c r="PAF7" i="10"/>
  <c r="PAG7" i="10"/>
  <c r="PAH7" i="10"/>
  <c r="PAI7" i="10"/>
  <c r="PAJ7" i="10"/>
  <c r="PAK7" i="10"/>
  <c r="PAL7" i="10"/>
  <c r="PAM7" i="10"/>
  <c r="PAN7" i="10"/>
  <c r="PAO7" i="10"/>
  <c r="PAP7" i="10"/>
  <c r="PAQ7" i="10"/>
  <c r="PAR7" i="10"/>
  <c r="PAS7" i="10"/>
  <c r="PAT7" i="10"/>
  <c r="PAU7" i="10"/>
  <c r="PAV7" i="10"/>
  <c r="PAW7" i="10"/>
  <c r="PAX7" i="10"/>
  <c r="PAY7" i="10"/>
  <c r="PAZ7" i="10"/>
  <c r="PBA7" i="10"/>
  <c r="PBB7" i="10"/>
  <c r="PBC7" i="10"/>
  <c r="PBD7" i="10"/>
  <c r="PBE7" i="10"/>
  <c r="PBF7" i="10"/>
  <c r="PBG7" i="10"/>
  <c r="PBH7" i="10"/>
  <c r="PBI7" i="10"/>
  <c r="PBJ7" i="10"/>
  <c r="PBK7" i="10"/>
  <c r="PBL7" i="10"/>
  <c r="PBM7" i="10"/>
  <c r="PBN7" i="10"/>
  <c r="PBO7" i="10"/>
  <c r="PBP7" i="10"/>
  <c r="PBQ7" i="10"/>
  <c r="PBR7" i="10"/>
  <c r="PBS7" i="10"/>
  <c r="PBT7" i="10"/>
  <c r="PBU7" i="10"/>
  <c r="PBV7" i="10"/>
  <c r="PBW7" i="10"/>
  <c r="PBX7" i="10"/>
  <c r="PBY7" i="10"/>
  <c r="PBZ7" i="10"/>
  <c r="PCA7" i="10"/>
  <c r="PCB7" i="10"/>
  <c r="PCC7" i="10"/>
  <c r="PCD7" i="10"/>
  <c r="PCE7" i="10"/>
  <c r="PCF7" i="10"/>
  <c r="PCG7" i="10"/>
  <c r="PCH7" i="10"/>
  <c r="PCI7" i="10"/>
  <c r="PCJ7" i="10"/>
  <c r="PCK7" i="10"/>
  <c r="PCL7" i="10"/>
  <c r="PCM7" i="10"/>
  <c r="PCN7" i="10"/>
  <c r="PCO7" i="10"/>
  <c r="PCP7" i="10"/>
  <c r="PCQ7" i="10"/>
  <c r="PCR7" i="10"/>
  <c r="PCS7" i="10"/>
  <c r="PCT7" i="10"/>
  <c r="PCU7" i="10"/>
  <c r="PCV7" i="10"/>
  <c r="PCW7" i="10"/>
  <c r="PCX7" i="10"/>
  <c r="PCY7" i="10"/>
  <c r="PCZ7" i="10"/>
  <c r="PDA7" i="10"/>
  <c r="PDB7" i="10"/>
  <c r="PDC7" i="10"/>
  <c r="PDD7" i="10"/>
  <c r="PDE7" i="10"/>
  <c r="PDF7" i="10"/>
  <c r="PDG7" i="10"/>
  <c r="PDH7" i="10"/>
  <c r="PDI7" i="10"/>
  <c r="PDJ7" i="10"/>
  <c r="PDK7" i="10"/>
  <c r="PDL7" i="10"/>
  <c r="PDM7" i="10"/>
  <c r="PDN7" i="10"/>
  <c r="PDO7" i="10"/>
  <c r="PDP7" i="10"/>
  <c r="PDQ7" i="10"/>
  <c r="PDR7" i="10"/>
  <c r="PDS7" i="10"/>
  <c r="PDT7" i="10"/>
  <c r="PDU7" i="10"/>
  <c r="PDV7" i="10"/>
  <c r="PDW7" i="10"/>
  <c r="PDX7" i="10"/>
  <c r="PDY7" i="10"/>
  <c r="PDZ7" i="10"/>
  <c r="PEA7" i="10"/>
  <c r="PEB7" i="10"/>
  <c r="PEC7" i="10"/>
  <c r="PED7" i="10"/>
  <c r="PEE7" i="10"/>
  <c r="PEF7" i="10"/>
  <c r="PEG7" i="10"/>
  <c r="PEH7" i="10"/>
  <c r="PEI7" i="10"/>
  <c r="PEJ7" i="10"/>
  <c r="PEK7" i="10"/>
  <c r="PEL7" i="10"/>
  <c r="PEM7" i="10"/>
  <c r="PEN7" i="10"/>
  <c r="PEO7" i="10"/>
  <c r="PEP7" i="10"/>
  <c r="PEQ7" i="10"/>
  <c r="PER7" i="10"/>
  <c r="PES7" i="10"/>
  <c r="PET7" i="10"/>
  <c r="PEU7" i="10"/>
  <c r="PEV7" i="10"/>
  <c r="PEW7" i="10"/>
  <c r="PEX7" i="10"/>
  <c r="PEY7" i="10"/>
  <c r="PEZ7" i="10"/>
  <c r="PFA7" i="10"/>
  <c r="PFB7" i="10"/>
  <c r="PFC7" i="10"/>
  <c r="PFD7" i="10"/>
  <c r="PFE7" i="10"/>
  <c r="PFF7" i="10"/>
  <c r="PFG7" i="10"/>
  <c r="PFH7" i="10"/>
  <c r="PFI7" i="10"/>
  <c r="PFJ7" i="10"/>
  <c r="PFK7" i="10"/>
  <c r="PFL7" i="10"/>
  <c r="PFM7" i="10"/>
  <c r="PFN7" i="10"/>
  <c r="PFO7" i="10"/>
  <c r="PFP7" i="10"/>
  <c r="PFQ7" i="10"/>
  <c r="PFR7" i="10"/>
  <c r="PFS7" i="10"/>
  <c r="PFT7" i="10"/>
  <c r="PFU7" i="10"/>
  <c r="PFV7" i="10"/>
  <c r="PFW7" i="10"/>
  <c r="PFX7" i="10"/>
  <c r="PFY7" i="10"/>
  <c r="PFZ7" i="10"/>
  <c r="PGA7" i="10"/>
  <c r="PGB7" i="10"/>
  <c r="PGC7" i="10"/>
  <c r="PGD7" i="10"/>
  <c r="PGE7" i="10"/>
  <c r="PGF7" i="10"/>
  <c r="PGG7" i="10"/>
  <c r="PGH7" i="10"/>
  <c r="PGI7" i="10"/>
  <c r="PGJ7" i="10"/>
  <c r="PGK7" i="10"/>
  <c r="PGL7" i="10"/>
  <c r="PGM7" i="10"/>
  <c r="PGN7" i="10"/>
  <c r="PGO7" i="10"/>
  <c r="PGP7" i="10"/>
  <c r="PGQ7" i="10"/>
  <c r="PGR7" i="10"/>
  <c r="PGS7" i="10"/>
  <c r="PGT7" i="10"/>
  <c r="PGU7" i="10"/>
  <c r="PGV7" i="10"/>
  <c r="PGW7" i="10"/>
  <c r="PGX7" i="10"/>
  <c r="PGY7" i="10"/>
  <c r="PGZ7" i="10"/>
  <c r="PHA7" i="10"/>
  <c r="PHB7" i="10"/>
  <c r="PHC7" i="10"/>
  <c r="PHD7" i="10"/>
  <c r="PHE7" i="10"/>
  <c r="PHF7" i="10"/>
  <c r="PHG7" i="10"/>
  <c r="PHH7" i="10"/>
  <c r="PHI7" i="10"/>
  <c r="PHJ7" i="10"/>
  <c r="PHK7" i="10"/>
  <c r="PHL7" i="10"/>
  <c r="PHM7" i="10"/>
  <c r="PHN7" i="10"/>
  <c r="PHO7" i="10"/>
  <c r="PHP7" i="10"/>
  <c r="PHQ7" i="10"/>
  <c r="PHR7" i="10"/>
  <c r="PHS7" i="10"/>
  <c r="PHT7" i="10"/>
  <c r="PHU7" i="10"/>
  <c r="PHV7" i="10"/>
  <c r="PHW7" i="10"/>
  <c r="PHX7" i="10"/>
  <c r="PHY7" i="10"/>
  <c r="PHZ7" i="10"/>
  <c r="PIA7" i="10"/>
  <c r="PIB7" i="10"/>
  <c r="PIC7" i="10"/>
  <c r="PID7" i="10"/>
  <c r="PIE7" i="10"/>
  <c r="PIF7" i="10"/>
  <c r="PIG7" i="10"/>
  <c r="PIH7" i="10"/>
  <c r="PII7" i="10"/>
  <c r="PIJ7" i="10"/>
  <c r="PIK7" i="10"/>
  <c r="PIL7" i="10"/>
  <c r="PIM7" i="10"/>
  <c r="PIN7" i="10"/>
  <c r="PIO7" i="10"/>
  <c r="PIP7" i="10"/>
  <c r="PIQ7" i="10"/>
  <c r="PIR7" i="10"/>
  <c r="PIS7" i="10"/>
  <c r="PIT7" i="10"/>
  <c r="PIU7" i="10"/>
  <c r="PIV7" i="10"/>
  <c r="PIW7" i="10"/>
  <c r="PIX7" i="10"/>
  <c r="PIY7" i="10"/>
  <c r="PIZ7" i="10"/>
  <c r="PJA7" i="10"/>
  <c r="PJB7" i="10"/>
  <c r="PJC7" i="10"/>
  <c r="PJD7" i="10"/>
  <c r="PJE7" i="10"/>
  <c r="PJF7" i="10"/>
  <c r="PJG7" i="10"/>
  <c r="PJH7" i="10"/>
  <c r="PJI7" i="10"/>
  <c r="PJJ7" i="10"/>
  <c r="PJK7" i="10"/>
  <c r="PJL7" i="10"/>
  <c r="PJM7" i="10"/>
  <c r="PJN7" i="10"/>
  <c r="PJO7" i="10"/>
  <c r="PJP7" i="10"/>
  <c r="PJQ7" i="10"/>
  <c r="PJR7" i="10"/>
  <c r="PJS7" i="10"/>
  <c r="PJT7" i="10"/>
  <c r="PJU7" i="10"/>
  <c r="PJV7" i="10"/>
  <c r="PJW7" i="10"/>
  <c r="PJX7" i="10"/>
  <c r="PJY7" i="10"/>
  <c r="PJZ7" i="10"/>
  <c r="PKA7" i="10"/>
  <c r="PKB7" i="10"/>
  <c r="PKC7" i="10"/>
  <c r="PKD7" i="10"/>
  <c r="PKE7" i="10"/>
  <c r="PKF7" i="10"/>
  <c r="PKG7" i="10"/>
  <c r="PKH7" i="10"/>
  <c r="PKI7" i="10"/>
  <c r="PKJ7" i="10"/>
  <c r="PKK7" i="10"/>
  <c r="PKL7" i="10"/>
  <c r="PKM7" i="10"/>
  <c r="PKN7" i="10"/>
  <c r="PKO7" i="10"/>
  <c r="PKP7" i="10"/>
  <c r="PKQ7" i="10"/>
  <c r="PKR7" i="10"/>
  <c r="PKS7" i="10"/>
  <c r="PKT7" i="10"/>
  <c r="PKU7" i="10"/>
  <c r="PKV7" i="10"/>
  <c r="PKW7" i="10"/>
  <c r="PKX7" i="10"/>
  <c r="PKY7" i="10"/>
  <c r="PKZ7" i="10"/>
  <c r="PLA7" i="10"/>
  <c r="PLB7" i="10"/>
  <c r="PLC7" i="10"/>
  <c r="PLD7" i="10"/>
  <c r="PLE7" i="10"/>
  <c r="PLF7" i="10"/>
  <c r="PLG7" i="10"/>
  <c r="PLH7" i="10"/>
  <c r="PLI7" i="10"/>
  <c r="PLJ7" i="10"/>
  <c r="PLK7" i="10"/>
  <c r="PLL7" i="10"/>
  <c r="PLM7" i="10"/>
  <c r="PLN7" i="10"/>
  <c r="PLO7" i="10"/>
  <c r="PLP7" i="10"/>
  <c r="PLQ7" i="10"/>
  <c r="PLR7" i="10"/>
  <c r="PLS7" i="10"/>
  <c r="PLT7" i="10"/>
  <c r="PLU7" i="10"/>
  <c r="PLV7" i="10"/>
  <c r="PLW7" i="10"/>
  <c r="PLX7" i="10"/>
  <c r="PLY7" i="10"/>
  <c r="PLZ7" i="10"/>
  <c r="PMA7" i="10"/>
  <c r="PMB7" i="10"/>
  <c r="PMC7" i="10"/>
  <c r="PMD7" i="10"/>
  <c r="PME7" i="10"/>
  <c r="PMF7" i="10"/>
  <c r="PMG7" i="10"/>
  <c r="PMH7" i="10"/>
  <c r="PMI7" i="10"/>
  <c r="PMJ7" i="10"/>
  <c r="PMK7" i="10"/>
  <c r="PML7" i="10"/>
  <c r="PMM7" i="10"/>
  <c r="PMN7" i="10"/>
  <c r="PMO7" i="10"/>
  <c r="PMP7" i="10"/>
  <c r="PMQ7" i="10"/>
  <c r="PMR7" i="10"/>
  <c r="PMS7" i="10"/>
  <c r="PMT7" i="10"/>
  <c r="PMU7" i="10"/>
  <c r="PMV7" i="10"/>
  <c r="PMW7" i="10"/>
  <c r="PMX7" i="10"/>
  <c r="PMY7" i="10"/>
  <c r="PMZ7" i="10"/>
  <c r="PNA7" i="10"/>
  <c r="PNB7" i="10"/>
  <c r="PNC7" i="10"/>
  <c r="PND7" i="10"/>
  <c r="PNE7" i="10"/>
  <c r="PNF7" i="10"/>
  <c r="PNG7" i="10"/>
  <c r="PNH7" i="10"/>
  <c r="PNI7" i="10"/>
  <c r="PNJ7" i="10"/>
  <c r="PNK7" i="10"/>
  <c r="PNL7" i="10"/>
  <c r="PNM7" i="10"/>
  <c r="PNN7" i="10"/>
  <c r="PNO7" i="10"/>
  <c r="PNP7" i="10"/>
  <c r="PNQ7" i="10"/>
  <c r="PNR7" i="10"/>
  <c r="PNS7" i="10"/>
  <c r="PNT7" i="10"/>
  <c r="PNU7" i="10"/>
  <c r="PNV7" i="10"/>
  <c r="PNW7" i="10"/>
  <c r="PNX7" i="10"/>
  <c r="PNY7" i="10"/>
  <c r="PNZ7" i="10"/>
  <c r="POA7" i="10"/>
  <c r="POB7" i="10"/>
  <c r="POC7" i="10"/>
  <c r="POD7" i="10"/>
  <c r="POE7" i="10"/>
  <c r="POF7" i="10"/>
  <c r="POG7" i="10"/>
  <c r="POH7" i="10"/>
  <c r="POI7" i="10"/>
  <c r="POJ7" i="10"/>
  <c r="POK7" i="10"/>
  <c r="POL7" i="10"/>
  <c r="POM7" i="10"/>
  <c r="PON7" i="10"/>
  <c r="POO7" i="10"/>
  <c r="POP7" i="10"/>
  <c r="POQ7" i="10"/>
  <c r="POR7" i="10"/>
  <c r="POS7" i="10"/>
  <c r="POT7" i="10"/>
  <c r="POU7" i="10"/>
  <c r="POV7" i="10"/>
  <c r="POW7" i="10"/>
  <c r="POX7" i="10"/>
  <c r="POY7" i="10"/>
  <c r="POZ7" i="10"/>
  <c r="PPA7" i="10"/>
  <c r="PPB7" i="10"/>
  <c r="PPC7" i="10"/>
  <c r="PPD7" i="10"/>
  <c r="PPE7" i="10"/>
  <c r="PPF7" i="10"/>
  <c r="PPG7" i="10"/>
  <c r="PPH7" i="10"/>
  <c r="PPI7" i="10"/>
  <c r="PPJ7" i="10"/>
  <c r="PPK7" i="10"/>
  <c r="PPL7" i="10"/>
  <c r="PPM7" i="10"/>
  <c r="PPN7" i="10"/>
  <c r="PPO7" i="10"/>
  <c r="PPP7" i="10"/>
  <c r="PPQ7" i="10"/>
  <c r="PPR7" i="10"/>
  <c r="PPS7" i="10"/>
  <c r="PPT7" i="10"/>
  <c r="PPU7" i="10"/>
  <c r="PPV7" i="10"/>
  <c r="PPW7" i="10"/>
  <c r="PPX7" i="10"/>
  <c r="PPY7" i="10"/>
  <c r="PPZ7" i="10"/>
  <c r="PQA7" i="10"/>
  <c r="PQB7" i="10"/>
  <c r="PQC7" i="10"/>
  <c r="PQD7" i="10"/>
  <c r="PQE7" i="10"/>
  <c r="PQF7" i="10"/>
  <c r="PQG7" i="10"/>
  <c r="PQH7" i="10"/>
  <c r="PQI7" i="10"/>
  <c r="PQJ7" i="10"/>
  <c r="PQK7" i="10"/>
  <c r="PQL7" i="10"/>
  <c r="PQM7" i="10"/>
  <c r="PQN7" i="10"/>
  <c r="PQO7" i="10"/>
  <c r="PQP7" i="10"/>
  <c r="PQQ7" i="10"/>
  <c r="PQR7" i="10"/>
  <c r="PQS7" i="10"/>
  <c r="PQT7" i="10"/>
  <c r="PQU7" i="10"/>
  <c r="PQV7" i="10"/>
  <c r="PQW7" i="10"/>
  <c r="PQX7" i="10"/>
  <c r="PQY7" i="10"/>
  <c r="PQZ7" i="10"/>
  <c r="PRA7" i="10"/>
  <c r="PRB7" i="10"/>
  <c r="PRC7" i="10"/>
  <c r="PRD7" i="10"/>
  <c r="PRE7" i="10"/>
  <c r="PRF7" i="10"/>
  <c r="PRG7" i="10"/>
  <c r="PRH7" i="10"/>
  <c r="PRI7" i="10"/>
  <c r="PRJ7" i="10"/>
  <c r="PRK7" i="10"/>
  <c r="PRL7" i="10"/>
  <c r="PRM7" i="10"/>
  <c r="PRN7" i="10"/>
  <c r="PRO7" i="10"/>
  <c r="PRP7" i="10"/>
  <c r="PRQ7" i="10"/>
  <c r="PRR7" i="10"/>
  <c r="PRS7" i="10"/>
  <c r="PRT7" i="10"/>
  <c r="PRU7" i="10"/>
  <c r="PRV7" i="10"/>
  <c r="PRW7" i="10"/>
  <c r="PRX7" i="10"/>
  <c r="PRY7" i="10"/>
  <c r="PRZ7" i="10"/>
  <c r="PSA7" i="10"/>
  <c r="PSB7" i="10"/>
  <c r="PSC7" i="10"/>
  <c r="PSD7" i="10"/>
  <c r="PSE7" i="10"/>
  <c r="PSF7" i="10"/>
  <c r="PSG7" i="10"/>
  <c r="PSH7" i="10"/>
  <c r="PSI7" i="10"/>
  <c r="PSJ7" i="10"/>
  <c r="PSK7" i="10"/>
  <c r="PSL7" i="10"/>
  <c r="PSM7" i="10"/>
  <c r="PSN7" i="10"/>
  <c r="PSO7" i="10"/>
  <c r="PSP7" i="10"/>
  <c r="PSQ7" i="10"/>
  <c r="PSR7" i="10"/>
  <c r="PSS7" i="10"/>
  <c r="PST7" i="10"/>
  <c r="PSU7" i="10"/>
  <c r="PSV7" i="10"/>
  <c r="PSW7" i="10"/>
  <c r="PSX7" i="10"/>
  <c r="PSY7" i="10"/>
  <c r="PSZ7" i="10"/>
  <c r="PTA7" i="10"/>
  <c r="PTB7" i="10"/>
  <c r="PTC7" i="10"/>
  <c r="PTD7" i="10"/>
  <c r="PTE7" i="10"/>
  <c r="PTF7" i="10"/>
  <c r="PTG7" i="10"/>
  <c r="PTH7" i="10"/>
  <c r="PTI7" i="10"/>
  <c r="PTJ7" i="10"/>
  <c r="PTK7" i="10"/>
  <c r="PTL7" i="10"/>
  <c r="PTM7" i="10"/>
  <c r="PTN7" i="10"/>
  <c r="PTO7" i="10"/>
  <c r="PTP7" i="10"/>
  <c r="PTQ7" i="10"/>
  <c r="PTR7" i="10"/>
  <c r="PTS7" i="10"/>
  <c r="PTT7" i="10"/>
  <c r="PTU7" i="10"/>
  <c r="PTV7" i="10"/>
  <c r="PTW7" i="10"/>
  <c r="PTX7" i="10"/>
  <c r="PTY7" i="10"/>
  <c r="PTZ7" i="10"/>
  <c r="PUA7" i="10"/>
  <c r="PUB7" i="10"/>
  <c r="PUC7" i="10"/>
  <c r="PUD7" i="10"/>
  <c r="PUE7" i="10"/>
  <c r="PUF7" i="10"/>
  <c r="PUG7" i="10"/>
  <c r="PUH7" i="10"/>
  <c r="PUI7" i="10"/>
  <c r="PUJ7" i="10"/>
  <c r="PUK7" i="10"/>
  <c r="PUL7" i="10"/>
  <c r="PUM7" i="10"/>
  <c r="PUN7" i="10"/>
  <c r="PUO7" i="10"/>
  <c r="PUP7" i="10"/>
  <c r="PUQ7" i="10"/>
  <c r="PUR7" i="10"/>
  <c r="PUS7" i="10"/>
  <c r="PUT7" i="10"/>
  <c r="PUU7" i="10"/>
  <c r="PUV7" i="10"/>
  <c r="PUW7" i="10"/>
  <c r="PUX7" i="10"/>
  <c r="PUY7" i="10"/>
  <c r="PUZ7" i="10"/>
  <c r="PVA7" i="10"/>
  <c r="PVB7" i="10"/>
  <c r="PVC7" i="10"/>
  <c r="PVD7" i="10"/>
  <c r="PVE7" i="10"/>
  <c r="PVF7" i="10"/>
  <c r="PVG7" i="10"/>
  <c r="PVH7" i="10"/>
  <c r="PVI7" i="10"/>
  <c r="PVJ7" i="10"/>
  <c r="PVK7" i="10"/>
  <c r="PVL7" i="10"/>
  <c r="PVM7" i="10"/>
  <c r="PVN7" i="10"/>
  <c r="PVO7" i="10"/>
  <c r="PVP7" i="10"/>
  <c r="PVQ7" i="10"/>
  <c r="PVR7" i="10"/>
  <c r="PVS7" i="10"/>
  <c r="PVT7" i="10"/>
  <c r="PVU7" i="10"/>
  <c r="PVV7" i="10"/>
  <c r="PVW7" i="10"/>
  <c r="PVX7" i="10"/>
  <c r="PVY7" i="10"/>
  <c r="PVZ7" i="10"/>
  <c r="PWA7" i="10"/>
  <c r="PWB7" i="10"/>
  <c r="PWC7" i="10"/>
  <c r="PWD7" i="10"/>
  <c r="PWE7" i="10"/>
  <c r="PWF7" i="10"/>
  <c r="PWG7" i="10"/>
  <c r="PWH7" i="10"/>
  <c r="PWI7" i="10"/>
  <c r="PWJ7" i="10"/>
  <c r="PWK7" i="10"/>
  <c r="PWL7" i="10"/>
  <c r="PWM7" i="10"/>
  <c r="PWN7" i="10"/>
  <c r="PWO7" i="10"/>
  <c r="PWP7" i="10"/>
  <c r="PWQ7" i="10"/>
  <c r="PWR7" i="10"/>
  <c r="PWS7" i="10"/>
  <c r="PWT7" i="10"/>
  <c r="PWU7" i="10"/>
  <c r="PWV7" i="10"/>
  <c r="PWW7" i="10"/>
  <c r="PWX7" i="10"/>
  <c r="PWY7" i="10"/>
  <c r="PWZ7" i="10"/>
  <c r="PXA7" i="10"/>
  <c r="PXB7" i="10"/>
  <c r="PXC7" i="10"/>
  <c r="PXD7" i="10"/>
  <c r="PXE7" i="10"/>
  <c r="PXF7" i="10"/>
  <c r="PXG7" i="10"/>
  <c r="PXH7" i="10"/>
  <c r="PXI7" i="10"/>
  <c r="PXJ7" i="10"/>
  <c r="PXK7" i="10"/>
  <c r="PXL7" i="10"/>
  <c r="PXM7" i="10"/>
  <c r="PXN7" i="10"/>
  <c r="PXO7" i="10"/>
  <c r="PXP7" i="10"/>
  <c r="PXQ7" i="10"/>
  <c r="PXR7" i="10"/>
  <c r="PXS7" i="10"/>
  <c r="PXT7" i="10"/>
  <c r="PXU7" i="10"/>
  <c r="PXV7" i="10"/>
  <c r="PXW7" i="10"/>
  <c r="PXX7" i="10"/>
  <c r="PXY7" i="10"/>
  <c r="PXZ7" i="10"/>
  <c r="PYA7" i="10"/>
  <c r="PYB7" i="10"/>
  <c r="PYC7" i="10"/>
  <c r="PYD7" i="10"/>
  <c r="PYE7" i="10"/>
  <c r="PYF7" i="10"/>
  <c r="PYG7" i="10"/>
  <c r="PYH7" i="10"/>
  <c r="PYI7" i="10"/>
  <c r="PYJ7" i="10"/>
  <c r="PYK7" i="10"/>
  <c r="PYL7" i="10"/>
  <c r="PYM7" i="10"/>
  <c r="PYN7" i="10"/>
  <c r="PYO7" i="10"/>
  <c r="PYP7" i="10"/>
  <c r="PYQ7" i="10"/>
  <c r="PYR7" i="10"/>
  <c r="PYS7" i="10"/>
  <c r="PYT7" i="10"/>
  <c r="PYU7" i="10"/>
  <c r="PYV7" i="10"/>
  <c r="PYW7" i="10"/>
  <c r="PYX7" i="10"/>
  <c r="PYY7" i="10"/>
  <c r="PYZ7" i="10"/>
  <c r="PZA7" i="10"/>
  <c r="PZB7" i="10"/>
  <c r="PZC7" i="10"/>
  <c r="PZD7" i="10"/>
  <c r="PZE7" i="10"/>
  <c r="PZF7" i="10"/>
  <c r="PZG7" i="10"/>
  <c r="PZH7" i="10"/>
  <c r="PZI7" i="10"/>
  <c r="PZJ7" i="10"/>
  <c r="PZK7" i="10"/>
  <c r="PZL7" i="10"/>
  <c r="PZM7" i="10"/>
  <c r="PZN7" i="10"/>
  <c r="PZO7" i="10"/>
  <c r="PZP7" i="10"/>
  <c r="PZQ7" i="10"/>
  <c r="PZR7" i="10"/>
  <c r="PZS7" i="10"/>
  <c r="PZT7" i="10"/>
  <c r="PZU7" i="10"/>
  <c r="PZV7" i="10"/>
  <c r="PZW7" i="10"/>
  <c r="PZX7" i="10"/>
  <c r="PZY7" i="10"/>
  <c r="PZZ7" i="10"/>
  <c r="QAA7" i="10"/>
  <c r="QAB7" i="10"/>
  <c r="QAC7" i="10"/>
  <c r="QAD7" i="10"/>
  <c r="QAE7" i="10"/>
  <c r="QAF7" i="10"/>
  <c r="QAG7" i="10"/>
  <c r="QAH7" i="10"/>
  <c r="QAI7" i="10"/>
  <c r="QAJ7" i="10"/>
  <c r="QAK7" i="10"/>
  <c r="QAL7" i="10"/>
  <c r="QAM7" i="10"/>
  <c r="QAN7" i="10"/>
  <c r="QAO7" i="10"/>
  <c r="QAP7" i="10"/>
  <c r="QAQ7" i="10"/>
  <c r="QAR7" i="10"/>
  <c r="QAS7" i="10"/>
  <c r="QAT7" i="10"/>
  <c r="QAU7" i="10"/>
  <c r="QAV7" i="10"/>
  <c r="QAW7" i="10"/>
  <c r="QAX7" i="10"/>
  <c r="QAY7" i="10"/>
  <c r="QAZ7" i="10"/>
  <c r="QBA7" i="10"/>
  <c r="QBB7" i="10"/>
  <c r="QBC7" i="10"/>
  <c r="QBD7" i="10"/>
  <c r="QBE7" i="10"/>
  <c r="QBF7" i="10"/>
  <c r="QBG7" i="10"/>
  <c r="QBH7" i="10"/>
  <c r="QBI7" i="10"/>
  <c r="QBJ7" i="10"/>
  <c r="QBK7" i="10"/>
  <c r="QBL7" i="10"/>
  <c r="QBM7" i="10"/>
  <c r="QBN7" i="10"/>
  <c r="QBO7" i="10"/>
  <c r="QBP7" i="10"/>
  <c r="QBQ7" i="10"/>
  <c r="QBR7" i="10"/>
  <c r="QBS7" i="10"/>
  <c r="QBT7" i="10"/>
  <c r="QBU7" i="10"/>
  <c r="QBV7" i="10"/>
  <c r="QBW7" i="10"/>
  <c r="QBX7" i="10"/>
  <c r="QBY7" i="10"/>
  <c r="QBZ7" i="10"/>
  <c r="QCA7" i="10"/>
  <c r="QCB7" i="10"/>
  <c r="QCC7" i="10"/>
  <c r="QCD7" i="10"/>
  <c r="QCE7" i="10"/>
  <c r="QCF7" i="10"/>
  <c r="QCG7" i="10"/>
  <c r="QCH7" i="10"/>
  <c r="QCI7" i="10"/>
  <c r="QCJ7" i="10"/>
  <c r="QCK7" i="10"/>
  <c r="QCL7" i="10"/>
  <c r="QCM7" i="10"/>
  <c r="QCN7" i="10"/>
  <c r="QCO7" i="10"/>
  <c r="QCP7" i="10"/>
  <c r="QCQ7" i="10"/>
  <c r="QCR7" i="10"/>
  <c r="QCS7" i="10"/>
  <c r="QCT7" i="10"/>
  <c r="QCU7" i="10"/>
  <c r="QCV7" i="10"/>
  <c r="QCW7" i="10"/>
  <c r="QCX7" i="10"/>
  <c r="QCY7" i="10"/>
  <c r="QCZ7" i="10"/>
  <c r="QDA7" i="10"/>
  <c r="QDB7" i="10"/>
  <c r="QDC7" i="10"/>
  <c r="QDD7" i="10"/>
  <c r="QDE7" i="10"/>
  <c r="QDF7" i="10"/>
  <c r="QDG7" i="10"/>
  <c r="QDH7" i="10"/>
  <c r="QDI7" i="10"/>
  <c r="QDJ7" i="10"/>
  <c r="QDK7" i="10"/>
  <c r="QDL7" i="10"/>
  <c r="QDM7" i="10"/>
  <c r="QDN7" i="10"/>
  <c r="QDO7" i="10"/>
  <c r="QDP7" i="10"/>
  <c r="QDQ7" i="10"/>
  <c r="QDR7" i="10"/>
  <c r="QDS7" i="10"/>
  <c r="QDT7" i="10"/>
  <c r="QDU7" i="10"/>
  <c r="QDV7" i="10"/>
  <c r="QDW7" i="10"/>
  <c r="QDX7" i="10"/>
  <c r="QDY7" i="10"/>
  <c r="QDZ7" i="10"/>
  <c r="QEA7" i="10"/>
  <c r="QEB7" i="10"/>
  <c r="QEC7" i="10"/>
  <c r="QED7" i="10"/>
  <c r="QEE7" i="10"/>
  <c r="QEF7" i="10"/>
  <c r="QEG7" i="10"/>
  <c r="QEH7" i="10"/>
  <c r="QEI7" i="10"/>
  <c r="QEJ7" i="10"/>
  <c r="QEK7" i="10"/>
  <c r="QEL7" i="10"/>
  <c r="QEM7" i="10"/>
  <c r="QEN7" i="10"/>
  <c r="QEO7" i="10"/>
  <c r="QEP7" i="10"/>
  <c r="QEQ7" i="10"/>
  <c r="QER7" i="10"/>
  <c r="QES7" i="10"/>
  <c r="QET7" i="10"/>
  <c r="QEU7" i="10"/>
  <c r="QEV7" i="10"/>
  <c r="QEW7" i="10"/>
  <c r="QEX7" i="10"/>
  <c r="QEY7" i="10"/>
  <c r="QEZ7" i="10"/>
  <c r="QFA7" i="10"/>
  <c r="QFB7" i="10"/>
  <c r="QFC7" i="10"/>
  <c r="QFD7" i="10"/>
  <c r="QFE7" i="10"/>
  <c r="QFF7" i="10"/>
  <c r="QFG7" i="10"/>
  <c r="QFH7" i="10"/>
  <c r="QFI7" i="10"/>
  <c r="QFJ7" i="10"/>
  <c r="QFK7" i="10"/>
  <c r="QFL7" i="10"/>
  <c r="QFM7" i="10"/>
  <c r="QFN7" i="10"/>
  <c r="QFO7" i="10"/>
  <c r="QFP7" i="10"/>
  <c r="QFQ7" i="10"/>
  <c r="QFR7" i="10"/>
  <c r="QFS7" i="10"/>
  <c r="QFT7" i="10"/>
  <c r="QFU7" i="10"/>
  <c r="QFV7" i="10"/>
  <c r="QFW7" i="10"/>
  <c r="QFX7" i="10"/>
  <c r="QFY7" i="10"/>
  <c r="QFZ7" i="10"/>
  <c r="QGA7" i="10"/>
  <c r="QGB7" i="10"/>
  <c r="QGC7" i="10"/>
  <c r="QGD7" i="10"/>
  <c r="QGE7" i="10"/>
  <c r="QGF7" i="10"/>
  <c r="QGG7" i="10"/>
  <c r="QGH7" i="10"/>
  <c r="QGI7" i="10"/>
  <c r="QGJ7" i="10"/>
  <c r="QGK7" i="10"/>
  <c r="QGL7" i="10"/>
  <c r="QGM7" i="10"/>
  <c r="QGN7" i="10"/>
  <c r="QGO7" i="10"/>
  <c r="QGP7" i="10"/>
  <c r="QGQ7" i="10"/>
  <c r="QGR7" i="10"/>
  <c r="QGS7" i="10"/>
  <c r="QGT7" i="10"/>
  <c r="QGU7" i="10"/>
  <c r="QGV7" i="10"/>
  <c r="QGW7" i="10"/>
  <c r="QGX7" i="10"/>
  <c r="QGY7" i="10"/>
  <c r="QGZ7" i="10"/>
  <c r="QHA7" i="10"/>
  <c r="QHB7" i="10"/>
  <c r="QHC7" i="10"/>
  <c r="QHD7" i="10"/>
  <c r="QHE7" i="10"/>
  <c r="QHF7" i="10"/>
  <c r="QHG7" i="10"/>
  <c r="QHH7" i="10"/>
  <c r="QHI7" i="10"/>
  <c r="QHJ7" i="10"/>
  <c r="QHK7" i="10"/>
  <c r="QHL7" i="10"/>
  <c r="QHM7" i="10"/>
  <c r="QHN7" i="10"/>
  <c r="QHO7" i="10"/>
  <c r="QHP7" i="10"/>
  <c r="QHQ7" i="10"/>
  <c r="QHR7" i="10"/>
  <c r="QHS7" i="10"/>
  <c r="QHT7" i="10"/>
  <c r="QHU7" i="10"/>
  <c r="QHV7" i="10"/>
  <c r="QHW7" i="10"/>
  <c r="QHX7" i="10"/>
  <c r="QHY7" i="10"/>
  <c r="QHZ7" i="10"/>
  <c r="QIA7" i="10"/>
  <c r="QIB7" i="10"/>
  <c r="QIC7" i="10"/>
  <c r="QID7" i="10"/>
  <c r="QIE7" i="10"/>
  <c r="QIF7" i="10"/>
  <c r="QIG7" i="10"/>
  <c r="QIH7" i="10"/>
  <c r="QII7" i="10"/>
  <c r="QIJ7" i="10"/>
  <c r="QIK7" i="10"/>
  <c r="QIL7" i="10"/>
  <c r="QIM7" i="10"/>
  <c r="QIN7" i="10"/>
  <c r="QIO7" i="10"/>
  <c r="QIP7" i="10"/>
  <c r="QIQ7" i="10"/>
  <c r="QIR7" i="10"/>
  <c r="QIS7" i="10"/>
  <c r="QIT7" i="10"/>
  <c r="QIU7" i="10"/>
  <c r="QIV7" i="10"/>
  <c r="QIW7" i="10"/>
  <c r="QIX7" i="10"/>
  <c r="QIY7" i="10"/>
  <c r="QIZ7" i="10"/>
  <c r="QJA7" i="10"/>
  <c r="QJB7" i="10"/>
  <c r="QJC7" i="10"/>
  <c r="QJD7" i="10"/>
  <c r="QJE7" i="10"/>
  <c r="QJF7" i="10"/>
  <c r="QJG7" i="10"/>
  <c r="QJH7" i="10"/>
  <c r="QJI7" i="10"/>
  <c r="QJJ7" i="10"/>
  <c r="QJK7" i="10"/>
  <c r="QJL7" i="10"/>
  <c r="QJM7" i="10"/>
  <c r="QJN7" i="10"/>
  <c r="QJO7" i="10"/>
  <c r="QJP7" i="10"/>
  <c r="QJQ7" i="10"/>
  <c r="QJR7" i="10"/>
  <c r="QJS7" i="10"/>
  <c r="QJT7" i="10"/>
  <c r="QJU7" i="10"/>
  <c r="QJV7" i="10"/>
  <c r="QJW7" i="10"/>
  <c r="QJX7" i="10"/>
  <c r="QJY7" i="10"/>
  <c r="QJZ7" i="10"/>
  <c r="QKA7" i="10"/>
  <c r="QKB7" i="10"/>
  <c r="QKC7" i="10"/>
  <c r="QKD7" i="10"/>
  <c r="QKE7" i="10"/>
  <c r="QKF7" i="10"/>
  <c r="QKG7" i="10"/>
  <c r="QKH7" i="10"/>
  <c r="QKI7" i="10"/>
  <c r="QKJ7" i="10"/>
  <c r="QKK7" i="10"/>
  <c r="QKL7" i="10"/>
  <c r="QKM7" i="10"/>
  <c r="QKN7" i="10"/>
  <c r="QKO7" i="10"/>
  <c r="QKP7" i="10"/>
  <c r="QKQ7" i="10"/>
  <c r="QKR7" i="10"/>
  <c r="QKS7" i="10"/>
  <c r="QKT7" i="10"/>
  <c r="QKU7" i="10"/>
  <c r="QKV7" i="10"/>
  <c r="QKW7" i="10"/>
  <c r="QKX7" i="10"/>
  <c r="QKY7" i="10"/>
  <c r="QKZ7" i="10"/>
  <c r="QLA7" i="10"/>
  <c r="QLB7" i="10"/>
  <c r="QLC7" i="10"/>
  <c r="QLD7" i="10"/>
  <c r="QLE7" i="10"/>
  <c r="QLF7" i="10"/>
  <c r="QLG7" i="10"/>
  <c r="QLH7" i="10"/>
  <c r="QLI7" i="10"/>
  <c r="QLJ7" i="10"/>
  <c r="QLK7" i="10"/>
  <c r="QLL7" i="10"/>
  <c r="QLM7" i="10"/>
  <c r="QLN7" i="10"/>
  <c r="QLO7" i="10"/>
  <c r="QLP7" i="10"/>
  <c r="QLQ7" i="10"/>
  <c r="QLR7" i="10"/>
  <c r="QLS7" i="10"/>
  <c r="QLT7" i="10"/>
  <c r="QLU7" i="10"/>
  <c r="QLV7" i="10"/>
  <c r="QLW7" i="10"/>
  <c r="QLX7" i="10"/>
  <c r="QLY7" i="10"/>
  <c r="QLZ7" i="10"/>
  <c r="QMA7" i="10"/>
  <c r="QMB7" i="10"/>
  <c r="QMC7" i="10"/>
  <c r="QMD7" i="10"/>
  <c r="QME7" i="10"/>
  <c r="QMF7" i="10"/>
  <c r="QMG7" i="10"/>
  <c r="QMH7" i="10"/>
  <c r="QMI7" i="10"/>
  <c r="QMJ7" i="10"/>
  <c r="QMK7" i="10"/>
  <c r="QML7" i="10"/>
  <c r="QMM7" i="10"/>
  <c r="QMN7" i="10"/>
  <c r="QMO7" i="10"/>
  <c r="QMP7" i="10"/>
  <c r="QMQ7" i="10"/>
  <c r="QMR7" i="10"/>
  <c r="QMS7" i="10"/>
  <c r="QMT7" i="10"/>
  <c r="QMU7" i="10"/>
  <c r="QMV7" i="10"/>
  <c r="QMW7" i="10"/>
  <c r="QMX7" i="10"/>
  <c r="QMY7" i="10"/>
  <c r="QMZ7" i="10"/>
  <c r="QNA7" i="10"/>
  <c r="QNB7" i="10"/>
  <c r="QNC7" i="10"/>
  <c r="QND7" i="10"/>
  <c r="QNE7" i="10"/>
  <c r="QNF7" i="10"/>
  <c r="QNG7" i="10"/>
  <c r="QNH7" i="10"/>
  <c r="QNI7" i="10"/>
  <c r="QNJ7" i="10"/>
  <c r="QNK7" i="10"/>
  <c r="QNL7" i="10"/>
  <c r="QNM7" i="10"/>
  <c r="QNN7" i="10"/>
  <c r="QNO7" i="10"/>
  <c r="QNP7" i="10"/>
  <c r="QNQ7" i="10"/>
  <c r="QNR7" i="10"/>
  <c r="QNS7" i="10"/>
  <c r="QNT7" i="10"/>
  <c r="QNU7" i="10"/>
  <c r="QNV7" i="10"/>
  <c r="QNW7" i="10"/>
  <c r="QNX7" i="10"/>
  <c r="QNY7" i="10"/>
  <c r="QNZ7" i="10"/>
  <c r="QOA7" i="10"/>
  <c r="QOB7" i="10"/>
  <c r="QOC7" i="10"/>
  <c r="QOD7" i="10"/>
  <c r="QOE7" i="10"/>
  <c r="QOF7" i="10"/>
  <c r="QOG7" i="10"/>
  <c r="QOH7" i="10"/>
  <c r="QOI7" i="10"/>
  <c r="QOJ7" i="10"/>
  <c r="QOK7" i="10"/>
  <c r="QOL7" i="10"/>
  <c r="QOM7" i="10"/>
  <c r="QON7" i="10"/>
  <c r="QOO7" i="10"/>
  <c r="QOP7" i="10"/>
  <c r="QOQ7" i="10"/>
  <c r="QOR7" i="10"/>
  <c r="QOS7" i="10"/>
  <c r="QOT7" i="10"/>
  <c r="QOU7" i="10"/>
  <c r="QOV7" i="10"/>
  <c r="QOW7" i="10"/>
  <c r="QOX7" i="10"/>
  <c r="QOY7" i="10"/>
  <c r="QOZ7" i="10"/>
  <c r="QPA7" i="10"/>
  <c r="QPB7" i="10"/>
  <c r="QPC7" i="10"/>
  <c r="QPD7" i="10"/>
  <c r="QPE7" i="10"/>
  <c r="QPF7" i="10"/>
  <c r="QPG7" i="10"/>
  <c r="QPH7" i="10"/>
  <c r="QPI7" i="10"/>
  <c r="QPJ7" i="10"/>
  <c r="QPK7" i="10"/>
  <c r="QPL7" i="10"/>
  <c r="QPM7" i="10"/>
  <c r="QPN7" i="10"/>
  <c r="QPO7" i="10"/>
  <c r="QPP7" i="10"/>
  <c r="QPQ7" i="10"/>
  <c r="QPR7" i="10"/>
  <c r="QPS7" i="10"/>
  <c r="QPT7" i="10"/>
  <c r="QPU7" i="10"/>
  <c r="QPV7" i="10"/>
  <c r="QPW7" i="10"/>
  <c r="QPX7" i="10"/>
  <c r="QPY7" i="10"/>
  <c r="QPZ7" i="10"/>
  <c r="QQA7" i="10"/>
  <c r="QQB7" i="10"/>
  <c r="QQC7" i="10"/>
  <c r="QQD7" i="10"/>
  <c r="QQE7" i="10"/>
  <c r="QQF7" i="10"/>
  <c r="QQG7" i="10"/>
  <c r="QQH7" i="10"/>
  <c r="QQI7" i="10"/>
  <c r="QQJ7" i="10"/>
  <c r="QQK7" i="10"/>
  <c r="QQL7" i="10"/>
  <c r="QQM7" i="10"/>
  <c r="QQN7" i="10"/>
  <c r="QQO7" i="10"/>
  <c r="QQP7" i="10"/>
  <c r="QQQ7" i="10"/>
  <c r="QQR7" i="10"/>
  <c r="QQS7" i="10"/>
  <c r="QQT7" i="10"/>
  <c r="QQU7" i="10"/>
  <c r="QQV7" i="10"/>
  <c r="QQW7" i="10"/>
  <c r="QQX7" i="10"/>
  <c r="QQY7" i="10"/>
  <c r="QQZ7" i="10"/>
  <c r="QRA7" i="10"/>
  <c r="QRB7" i="10"/>
  <c r="QRC7" i="10"/>
  <c r="QRD7" i="10"/>
  <c r="QRE7" i="10"/>
  <c r="QRF7" i="10"/>
  <c r="QRG7" i="10"/>
  <c r="QRH7" i="10"/>
  <c r="QRI7" i="10"/>
  <c r="QRJ7" i="10"/>
  <c r="QRK7" i="10"/>
  <c r="QRL7" i="10"/>
  <c r="QRM7" i="10"/>
  <c r="QRN7" i="10"/>
  <c r="QRO7" i="10"/>
  <c r="QRP7" i="10"/>
  <c r="QRQ7" i="10"/>
  <c r="QRR7" i="10"/>
  <c r="QRS7" i="10"/>
  <c r="QRT7" i="10"/>
  <c r="QRU7" i="10"/>
  <c r="QRV7" i="10"/>
  <c r="QRW7" i="10"/>
  <c r="QRX7" i="10"/>
  <c r="QRY7" i="10"/>
  <c r="QRZ7" i="10"/>
  <c r="QSA7" i="10"/>
  <c r="QSB7" i="10"/>
  <c r="QSC7" i="10"/>
  <c r="QSD7" i="10"/>
  <c r="QSE7" i="10"/>
  <c r="QSF7" i="10"/>
  <c r="QSG7" i="10"/>
  <c r="QSH7" i="10"/>
  <c r="QSI7" i="10"/>
  <c r="QSJ7" i="10"/>
  <c r="QSK7" i="10"/>
  <c r="QSL7" i="10"/>
  <c r="QSM7" i="10"/>
  <c r="QSN7" i="10"/>
  <c r="QSO7" i="10"/>
  <c r="QSP7" i="10"/>
  <c r="QSQ7" i="10"/>
  <c r="QSR7" i="10"/>
  <c r="QSS7" i="10"/>
  <c r="QST7" i="10"/>
  <c r="QSU7" i="10"/>
  <c r="QSV7" i="10"/>
  <c r="QSW7" i="10"/>
  <c r="QSX7" i="10"/>
  <c r="QSY7" i="10"/>
  <c r="QSZ7" i="10"/>
  <c r="QTA7" i="10"/>
  <c r="QTB7" i="10"/>
  <c r="QTC7" i="10"/>
  <c r="QTD7" i="10"/>
  <c r="QTE7" i="10"/>
  <c r="QTF7" i="10"/>
  <c r="QTG7" i="10"/>
  <c r="QTH7" i="10"/>
  <c r="QTI7" i="10"/>
  <c r="QTJ7" i="10"/>
  <c r="QTK7" i="10"/>
  <c r="QTL7" i="10"/>
  <c r="QTM7" i="10"/>
  <c r="QTN7" i="10"/>
  <c r="QTO7" i="10"/>
  <c r="QTP7" i="10"/>
  <c r="QTQ7" i="10"/>
  <c r="QTR7" i="10"/>
  <c r="QTS7" i="10"/>
  <c r="QTT7" i="10"/>
  <c r="QTU7" i="10"/>
  <c r="QTV7" i="10"/>
  <c r="QTW7" i="10"/>
  <c r="QTX7" i="10"/>
  <c r="QTY7" i="10"/>
  <c r="QTZ7" i="10"/>
  <c r="QUA7" i="10"/>
  <c r="QUB7" i="10"/>
  <c r="QUC7" i="10"/>
  <c r="QUD7" i="10"/>
  <c r="QUE7" i="10"/>
  <c r="QUF7" i="10"/>
  <c r="QUG7" i="10"/>
  <c r="QUH7" i="10"/>
  <c r="QUI7" i="10"/>
  <c r="QUJ7" i="10"/>
  <c r="QUK7" i="10"/>
  <c r="QUL7" i="10"/>
  <c r="QUM7" i="10"/>
  <c r="QUN7" i="10"/>
  <c r="QUO7" i="10"/>
  <c r="QUP7" i="10"/>
  <c r="QUQ7" i="10"/>
  <c r="QUR7" i="10"/>
  <c r="QUS7" i="10"/>
  <c r="QUT7" i="10"/>
  <c r="QUU7" i="10"/>
  <c r="QUV7" i="10"/>
  <c r="QUW7" i="10"/>
  <c r="QUX7" i="10"/>
  <c r="QUY7" i="10"/>
  <c r="QUZ7" i="10"/>
  <c r="QVA7" i="10"/>
  <c r="QVB7" i="10"/>
  <c r="QVC7" i="10"/>
  <c r="QVD7" i="10"/>
  <c r="QVE7" i="10"/>
  <c r="QVF7" i="10"/>
  <c r="QVG7" i="10"/>
  <c r="QVH7" i="10"/>
  <c r="QVI7" i="10"/>
  <c r="QVJ7" i="10"/>
  <c r="QVK7" i="10"/>
  <c r="QVL7" i="10"/>
  <c r="QVM7" i="10"/>
  <c r="QVN7" i="10"/>
  <c r="QVO7" i="10"/>
  <c r="QVP7" i="10"/>
  <c r="QVQ7" i="10"/>
  <c r="QVR7" i="10"/>
  <c r="QVS7" i="10"/>
  <c r="QVT7" i="10"/>
  <c r="QVU7" i="10"/>
  <c r="QVV7" i="10"/>
  <c r="QVW7" i="10"/>
  <c r="QVX7" i="10"/>
  <c r="QVY7" i="10"/>
  <c r="QVZ7" i="10"/>
  <c r="QWA7" i="10"/>
  <c r="QWB7" i="10"/>
  <c r="QWC7" i="10"/>
  <c r="QWD7" i="10"/>
  <c r="QWE7" i="10"/>
  <c r="QWF7" i="10"/>
  <c r="QWG7" i="10"/>
  <c r="QWH7" i="10"/>
  <c r="QWI7" i="10"/>
  <c r="QWJ7" i="10"/>
  <c r="QWK7" i="10"/>
  <c r="QWL7" i="10"/>
  <c r="QWM7" i="10"/>
  <c r="QWN7" i="10"/>
  <c r="QWO7" i="10"/>
  <c r="QWP7" i="10"/>
  <c r="QWQ7" i="10"/>
  <c r="QWR7" i="10"/>
  <c r="QWS7" i="10"/>
  <c r="QWT7" i="10"/>
  <c r="QWU7" i="10"/>
  <c r="QWV7" i="10"/>
  <c r="QWW7" i="10"/>
  <c r="QWX7" i="10"/>
  <c r="QWY7" i="10"/>
  <c r="QWZ7" i="10"/>
  <c r="QXA7" i="10"/>
  <c r="QXB7" i="10"/>
  <c r="QXC7" i="10"/>
  <c r="QXD7" i="10"/>
  <c r="QXE7" i="10"/>
  <c r="QXF7" i="10"/>
  <c r="QXG7" i="10"/>
  <c r="QXH7" i="10"/>
  <c r="QXI7" i="10"/>
  <c r="QXJ7" i="10"/>
  <c r="QXK7" i="10"/>
  <c r="QXL7" i="10"/>
  <c r="QXM7" i="10"/>
  <c r="QXN7" i="10"/>
  <c r="QXO7" i="10"/>
  <c r="QXP7" i="10"/>
  <c r="QXQ7" i="10"/>
  <c r="QXR7" i="10"/>
  <c r="QXS7" i="10"/>
  <c r="QXT7" i="10"/>
  <c r="QXU7" i="10"/>
  <c r="QXV7" i="10"/>
  <c r="QXW7" i="10"/>
  <c r="QXX7" i="10"/>
  <c r="QXY7" i="10"/>
  <c r="QXZ7" i="10"/>
  <c r="QYA7" i="10"/>
  <c r="QYB7" i="10"/>
  <c r="QYC7" i="10"/>
  <c r="QYD7" i="10"/>
  <c r="QYE7" i="10"/>
  <c r="QYF7" i="10"/>
  <c r="QYG7" i="10"/>
  <c r="QYH7" i="10"/>
  <c r="QYI7" i="10"/>
  <c r="QYJ7" i="10"/>
  <c r="QYK7" i="10"/>
  <c r="QYL7" i="10"/>
  <c r="QYM7" i="10"/>
  <c r="QYN7" i="10"/>
  <c r="QYO7" i="10"/>
  <c r="QYP7" i="10"/>
  <c r="QYQ7" i="10"/>
  <c r="QYR7" i="10"/>
  <c r="QYS7" i="10"/>
  <c r="QYT7" i="10"/>
  <c r="QYU7" i="10"/>
  <c r="QYV7" i="10"/>
  <c r="QYW7" i="10"/>
  <c r="QYX7" i="10"/>
  <c r="QYY7" i="10"/>
  <c r="QYZ7" i="10"/>
  <c r="QZA7" i="10"/>
  <c r="QZB7" i="10"/>
  <c r="QZC7" i="10"/>
  <c r="QZD7" i="10"/>
  <c r="QZE7" i="10"/>
  <c r="QZF7" i="10"/>
  <c r="QZG7" i="10"/>
  <c r="QZH7" i="10"/>
  <c r="QZI7" i="10"/>
  <c r="QZJ7" i="10"/>
  <c r="QZK7" i="10"/>
  <c r="QZL7" i="10"/>
  <c r="QZM7" i="10"/>
  <c r="QZN7" i="10"/>
  <c r="QZO7" i="10"/>
  <c r="QZP7" i="10"/>
  <c r="QZQ7" i="10"/>
  <c r="QZR7" i="10"/>
  <c r="QZS7" i="10"/>
  <c r="QZT7" i="10"/>
  <c r="QZU7" i="10"/>
  <c r="QZV7" i="10"/>
  <c r="QZW7" i="10"/>
  <c r="QZX7" i="10"/>
  <c r="QZY7" i="10"/>
  <c r="QZZ7" i="10"/>
  <c r="RAA7" i="10"/>
  <c r="RAB7" i="10"/>
  <c r="RAC7" i="10"/>
  <c r="RAD7" i="10"/>
  <c r="RAE7" i="10"/>
  <c r="RAF7" i="10"/>
  <c r="RAG7" i="10"/>
  <c r="RAH7" i="10"/>
  <c r="RAI7" i="10"/>
  <c r="RAJ7" i="10"/>
  <c r="RAK7" i="10"/>
  <c r="RAL7" i="10"/>
  <c r="RAM7" i="10"/>
  <c r="RAN7" i="10"/>
  <c r="RAO7" i="10"/>
  <c r="RAP7" i="10"/>
  <c r="RAQ7" i="10"/>
  <c r="RAR7" i="10"/>
  <c r="RAS7" i="10"/>
  <c r="RAT7" i="10"/>
  <c r="RAU7" i="10"/>
  <c r="RAV7" i="10"/>
  <c r="RAW7" i="10"/>
  <c r="RAX7" i="10"/>
  <c r="RAY7" i="10"/>
  <c r="RAZ7" i="10"/>
  <c r="RBA7" i="10"/>
  <c r="RBB7" i="10"/>
  <c r="RBC7" i="10"/>
  <c r="RBD7" i="10"/>
  <c r="RBE7" i="10"/>
  <c r="RBF7" i="10"/>
  <c r="RBG7" i="10"/>
  <c r="RBH7" i="10"/>
  <c r="RBI7" i="10"/>
  <c r="RBJ7" i="10"/>
  <c r="RBK7" i="10"/>
  <c r="RBL7" i="10"/>
  <c r="RBM7" i="10"/>
  <c r="RBN7" i="10"/>
  <c r="RBO7" i="10"/>
  <c r="RBP7" i="10"/>
  <c r="RBQ7" i="10"/>
  <c r="RBR7" i="10"/>
  <c r="RBS7" i="10"/>
  <c r="RBT7" i="10"/>
  <c r="RBU7" i="10"/>
  <c r="RBV7" i="10"/>
  <c r="RBW7" i="10"/>
  <c r="RBX7" i="10"/>
  <c r="RBY7" i="10"/>
  <c r="RBZ7" i="10"/>
  <c r="RCA7" i="10"/>
  <c r="RCB7" i="10"/>
  <c r="RCC7" i="10"/>
  <c r="RCD7" i="10"/>
  <c r="RCE7" i="10"/>
  <c r="RCF7" i="10"/>
  <c r="RCG7" i="10"/>
  <c r="RCH7" i="10"/>
  <c r="RCI7" i="10"/>
  <c r="RCJ7" i="10"/>
  <c r="RCK7" i="10"/>
  <c r="RCL7" i="10"/>
  <c r="RCM7" i="10"/>
  <c r="RCN7" i="10"/>
  <c r="RCO7" i="10"/>
  <c r="RCP7" i="10"/>
  <c r="RCQ7" i="10"/>
  <c r="RCR7" i="10"/>
  <c r="RCS7" i="10"/>
  <c r="RCT7" i="10"/>
  <c r="RCU7" i="10"/>
  <c r="RCV7" i="10"/>
  <c r="RCW7" i="10"/>
  <c r="RCX7" i="10"/>
  <c r="RCY7" i="10"/>
  <c r="RCZ7" i="10"/>
  <c r="RDA7" i="10"/>
  <c r="RDB7" i="10"/>
  <c r="RDC7" i="10"/>
  <c r="RDD7" i="10"/>
  <c r="RDE7" i="10"/>
  <c r="RDF7" i="10"/>
  <c r="RDG7" i="10"/>
  <c r="RDH7" i="10"/>
  <c r="RDI7" i="10"/>
  <c r="RDJ7" i="10"/>
  <c r="RDK7" i="10"/>
  <c r="RDL7" i="10"/>
  <c r="RDM7" i="10"/>
  <c r="RDN7" i="10"/>
  <c r="RDO7" i="10"/>
  <c r="RDP7" i="10"/>
  <c r="RDQ7" i="10"/>
  <c r="RDR7" i="10"/>
  <c r="RDS7" i="10"/>
  <c r="RDT7" i="10"/>
  <c r="RDU7" i="10"/>
  <c r="RDV7" i="10"/>
  <c r="RDW7" i="10"/>
  <c r="RDX7" i="10"/>
  <c r="RDY7" i="10"/>
  <c r="RDZ7" i="10"/>
  <c r="REA7" i="10"/>
  <c r="REB7" i="10"/>
  <c r="REC7" i="10"/>
  <c r="RED7" i="10"/>
  <c r="REE7" i="10"/>
  <c r="REF7" i="10"/>
  <c r="REG7" i="10"/>
  <c r="REH7" i="10"/>
  <c r="REI7" i="10"/>
  <c r="REJ7" i="10"/>
  <c r="REK7" i="10"/>
  <c r="REL7" i="10"/>
  <c r="REM7" i="10"/>
  <c r="REN7" i="10"/>
  <c r="REO7" i="10"/>
  <c r="REP7" i="10"/>
  <c r="REQ7" i="10"/>
  <c r="RER7" i="10"/>
  <c r="RES7" i="10"/>
  <c r="RET7" i="10"/>
  <c r="REU7" i="10"/>
  <c r="REV7" i="10"/>
  <c r="REW7" i="10"/>
  <c r="REX7" i="10"/>
  <c r="REY7" i="10"/>
  <c r="REZ7" i="10"/>
  <c r="RFA7" i="10"/>
  <c r="RFB7" i="10"/>
  <c r="RFC7" i="10"/>
  <c r="RFD7" i="10"/>
  <c r="RFE7" i="10"/>
  <c r="RFF7" i="10"/>
  <c r="RFG7" i="10"/>
  <c r="RFH7" i="10"/>
  <c r="RFI7" i="10"/>
  <c r="RFJ7" i="10"/>
  <c r="RFK7" i="10"/>
  <c r="RFL7" i="10"/>
  <c r="RFM7" i="10"/>
  <c r="RFN7" i="10"/>
  <c r="RFO7" i="10"/>
  <c r="RFP7" i="10"/>
  <c r="RFQ7" i="10"/>
  <c r="RFR7" i="10"/>
  <c r="RFS7" i="10"/>
  <c r="RFT7" i="10"/>
  <c r="RFU7" i="10"/>
  <c r="RFV7" i="10"/>
  <c r="RFW7" i="10"/>
  <c r="RFX7" i="10"/>
  <c r="RFY7" i="10"/>
  <c r="RFZ7" i="10"/>
  <c r="RGA7" i="10"/>
  <c r="RGB7" i="10"/>
  <c r="RGC7" i="10"/>
  <c r="RGD7" i="10"/>
  <c r="RGE7" i="10"/>
  <c r="RGF7" i="10"/>
  <c r="RGG7" i="10"/>
  <c r="RGH7" i="10"/>
  <c r="RGI7" i="10"/>
  <c r="RGJ7" i="10"/>
  <c r="RGK7" i="10"/>
  <c r="RGL7" i="10"/>
  <c r="RGM7" i="10"/>
  <c r="RGN7" i="10"/>
  <c r="RGO7" i="10"/>
  <c r="RGP7" i="10"/>
  <c r="RGQ7" i="10"/>
  <c r="RGR7" i="10"/>
  <c r="RGS7" i="10"/>
  <c r="RGT7" i="10"/>
  <c r="RGU7" i="10"/>
  <c r="RGV7" i="10"/>
  <c r="RGW7" i="10"/>
  <c r="RGX7" i="10"/>
  <c r="RGY7" i="10"/>
  <c r="RGZ7" i="10"/>
  <c r="RHA7" i="10"/>
  <c r="RHB7" i="10"/>
  <c r="RHC7" i="10"/>
  <c r="RHD7" i="10"/>
  <c r="RHE7" i="10"/>
  <c r="RHF7" i="10"/>
  <c r="RHG7" i="10"/>
  <c r="RHH7" i="10"/>
  <c r="RHI7" i="10"/>
  <c r="RHJ7" i="10"/>
  <c r="RHK7" i="10"/>
  <c r="RHL7" i="10"/>
  <c r="RHM7" i="10"/>
  <c r="RHN7" i="10"/>
  <c r="RHO7" i="10"/>
  <c r="RHP7" i="10"/>
  <c r="RHQ7" i="10"/>
  <c r="RHR7" i="10"/>
  <c r="RHS7" i="10"/>
  <c r="RHT7" i="10"/>
  <c r="RHU7" i="10"/>
  <c r="RHV7" i="10"/>
  <c r="RHW7" i="10"/>
  <c r="RHX7" i="10"/>
  <c r="RHY7" i="10"/>
  <c r="RHZ7" i="10"/>
  <c r="RIA7" i="10"/>
  <c r="RIB7" i="10"/>
  <c r="RIC7" i="10"/>
  <c r="RID7" i="10"/>
  <c r="RIE7" i="10"/>
  <c r="RIF7" i="10"/>
  <c r="RIG7" i="10"/>
  <c r="RIH7" i="10"/>
  <c r="RII7" i="10"/>
  <c r="RIJ7" i="10"/>
  <c r="RIK7" i="10"/>
  <c r="RIL7" i="10"/>
  <c r="RIM7" i="10"/>
  <c r="RIN7" i="10"/>
  <c r="RIO7" i="10"/>
  <c r="RIP7" i="10"/>
  <c r="RIQ7" i="10"/>
  <c r="RIR7" i="10"/>
  <c r="RIS7" i="10"/>
  <c r="RIT7" i="10"/>
  <c r="RIU7" i="10"/>
  <c r="RIV7" i="10"/>
  <c r="RIW7" i="10"/>
  <c r="RIX7" i="10"/>
  <c r="RIY7" i="10"/>
  <c r="RIZ7" i="10"/>
  <c r="RJA7" i="10"/>
  <c r="RJB7" i="10"/>
  <c r="RJC7" i="10"/>
  <c r="RJD7" i="10"/>
  <c r="RJE7" i="10"/>
  <c r="RJF7" i="10"/>
  <c r="RJG7" i="10"/>
  <c r="RJH7" i="10"/>
  <c r="RJI7" i="10"/>
  <c r="RJJ7" i="10"/>
  <c r="RJK7" i="10"/>
  <c r="RJL7" i="10"/>
  <c r="RJM7" i="10"/>
  <c r="RJN7" i="10"/>
  <c r="RJO7" i="10"/>
  <c r="RJP7" i="10"/>
  <c r="RJQ7" i="10"/>
  <c r="RJR7" i="10"/>
  <c r="RJS7" i="10"/>
  <c r="RJT7" i="10"/>
  <c r="RJU7" i="10"/>
  <c r="RJV7" i="10"/>
  <c r="RJW7" i="10"/>
  <c r="RJX7" i="10"/>
  <c r="RJY7" i="10"/>
  <c r="RJZ7" i="10"/>
  <c r="RKA7" i="10"/>
  <c r="RKB7" i="10"/>
  <c r="RKC7" i="10"/>
  <c r="RKD7" i="10"/>
  <c r="RKE7" i="10"/>
  <c r="RKF7" i="10"/>
  <c r="RKG7" i="10"/>
  <c r="RKH7" i="10"/>
  <c r="RKI7" i="10"/>
  <c r="RKJ7" i="10"/>
  <c r="RKK7" i="10"/>
  <c r="RKL7" i="10"/>
  <c r="RKM7" i="10"/>
  <c r="RKN7" i="10"/>
  <c r="RKO7" i="10"/>
  <c r="RKP7" i="10"/>
  <c r="RKQ7" i="10"/>
  <c r="RKR7" i="10"/>
  <c r="RKS7" i="10"/>
  <c r="RKT7" i="10"/>
  <c r="RKU7" i="10"/>
  <c r="RKV7" i="10"/>
  <c r="RKW7" i="10"/>
  <c r="RKX7" i="10"/>
  <c r="RKY7" i="10"/>
  <c r="RKZ7" i="10"/>
  <c r="RLA7" i="10"/>
  <c r="RLB7" i="10"/>
  <c r="RLC7" i="10"/>
  <c r="RLD7" i="10"/>
  <c r="RLE7" i="10"/>
  <c r="RLF7" i="10"/>
  <c r="RLG7" i="10"/>
  <c r="RLH7" i="10"/>
  <c r="RLI7" i="10"/>
  <c r="RLJ7" i="10"/>
  <c r="RLK7" i="10"/>
  <c r="RLL7" i="10"/>
  <c r="RLM7" i="10"/>
  <c r="RLN7" i="10"/>
  <c r="RLO7" i="10"/>
  <c r="RLP7" i="10"/>
  <c r="RLQ7" i="10"/>
  <c r="RLR7" i="10"/>
  <c r="RLS7" i="10"/>
  <c r="RLT7" i="10"/>
  <c r="RLU7" i="10"/>
  <c r="RLV7" i="10"/>
  <c r="RLW7" i="10"/>
  <c r="RLX7" i="10"/>
  <c r="RLY7" i="10"/>
  <c r="RLZ7" i="10"/>
  <c r="RMA7" i="10"/>
  <c r="RMB7" i="10"/>
  <c r="RMC7" i="10"/>
  <c r="RMD7" i="10"/>
  <c r="RME7" i="10"/>
  <c r="RMF7" i="10"/>
  <c r="RMG7" i="10"/>
  <c r="RMH7" i="10"/>
  <c r="RMI7" i="10"/>
  <c r="RMJ7" i="10"/>
  <c r="RMK7" i="10"/>
  <c r="RML7" i="10"/>
  <c r="RMM7" i="10"/>
  <c r="RMN7" i="10"/>
  <c r="RMO7" i="10"/>
  <c r="RMP7" i="10"/>
  <c r="RMQ7" i="10"/>
  <c r="RMR7" i="10"/>
  <c r="RMS7" i="10"/>
  <c r="RMT7" i="10"/>
  <c r="RMU7" i="10"/>
  <c r="RMV7" i="10"/>
  <c r="RMW7" i="10"/>
  <c r="RMX7" i="10"/>
  <c r="RMY7" i="10"/>
  <c r="RMZ7" i="10"/>
  <c r="RNA7" i="10"/>
  <c r="RNB7" i="10"/>
  <c r="RNC7" i="10"/>
  <c r="RND7" i="10"/>
  <c r="RNE7" i="10"/>
  <c r="RNF7" i="10"/>
  <c r="RNG7" i="10"/>
  <c r="RNH7" i="10"/>
  <c r="RNI7" i="10"/>
  <c r="RNJ7" i="10"/>
  <c r="RNK7" i="10"/>
  <c r="RNL7" i="10"/>
  <c r="RNM7" i="10"/>
  <c r="RNN7" i="10"/>
  <c r="RNO7" i="10"/>
  <c r="RNP7" i="10"/>
  <c r="RNQ7" i="10"/>
  <c r="RNR7" i="10"/>
  <c r="RNS7" i="10"/>
  <c r="RNT7" i="10"/>
  <c r="RNU7" i="10"/>
  <c r="RNV7" i="10"/>
  <c r="RNW7" i="10"/>
  <c r="RNX7" i="10"/>
  <c r="RNY7" i="10"/>
  <c r="RNZ7" i="10"/>
  <c r="ROA7" i="10"/>
  <c r="ROB7" i="10"/>
  <c r="ROC7" i="10"/>
  <c r="ROD7" i="10"/>
  <c r="ROE7" i="10"/>
  <c r="ROF7" i="10"/>
  <c r="ROG7" i="10"/>
  <c r="ROH7" i="10"/>
  <c r="ROI7" i="10"/>
  <c r="ROJ7" i="10"/>
  <c r="ROK7" i="10"/>
  <c r="ROL7" i="10"/>
  <c r="ROM7" i="10"/>
  <c r="RON7" i="10"/>
  <c r="ROO7" i="10"/>
  <c r="ROP7" i="10"/>
  <c r="ROQ7" i="10"/>
  <c r="ROR7" i="10"/>
  <c r="ROS7" i="10"/>
  <c r="ROT7" i="10"/>
  <c r="ROU7" i="10"/>
  <c r="ROV7" i="10"/>
  <c r="ROW7" i="10"/>
  <c r="ROX7" i="10"/>
  <c r="ROY7" i="10"/>
  <c r="ROZ7" i="10"/>
  <c r="RPA7" i="10"/>
  <c r="RPB7" i="10"/>
  <c r="RPC7" i="10"/>
  <c r="RPD7" i="10"/>
  <c r="RPE7" i="10"/>
  <c r="RPF7" i="10"/>
  <c r="RPG7" i="10"/>
  <c r="RPH7" i="10"/>
  <c r="RPI7" i="10"/>
  <c r="RPJ7" i="10"/>
  <c r="RPK7" i="10"/>
  <c r="RPL7" i="10"/>
  <c r="RPM7" i="10"/>
  <c r="RPN7" i="10"/>
  <c r="RPO7" i="10"/>
  <c r="RPP7" i="10"/>
  <c r="RPQ7" i="10"/>
  <c r="RPR7" i="10"/>
  <c r="RPS7" i="10"/>
  <c r="RPT7" i="10"/>
  <c r="RPU7" i="10"/>
  <c r="RPV7" i="10"/>
  <c r="RPW7" i="10"/>
  <c r="RPX7" i="10"/>
  <c r="RPY7" i="10"/>
  <c r="RPZ7" i="10"/>
  <c r="RQA7" i="10"/>
  <c r="RQB7" i="10"/>
  <c r="RQC7" i="10"/>
  <c r="RQD7" i="10"/>
  <c r="RQE7" i="10"/>
  <c r="RQF7" i="10"/>
  <c r="RQG7" i="10"/>
  <c r="RQH7" i="10"/>
  <c r="RQI7" i="10"/>
  <c r="RQJ7" i="10"/>
  <c r="RQK7" i="10"/>
  <c r="RQL7" i="10"/>
  <c r="RQM7" i="10"/>
  <c r="RQN7" i="10"/>
  <c r="RQO7" i="10"/>
  <c r="RQP7" i="10"/>
  <c r="RQQ7" i="10"/>
  <c r="RQR7" i="10"/>
  <c r="RQS7" i="10"/>
  <c r="RQT7" i="10"/>
  <c r="RQU7" i="10"/>
  <c r="RQV7" i="10"/>
  <c r="RQW7" i="10"/>
  <c r="RQX7" i="10"/>
  <c r="RQY7" i="10"/>
  <c r="RQZ7" i="10"/>
  <c r="RRA7" i="10"/>
  <c r="RRB7" i="10"/>
  <c r="RRC7" i="10"/>
  <c r="RRD7" i="10"/>
  <c r="RRE7" i="10"/>
  <c r="RRF7" i="10"/>
  <c r="RRG7" i="10"/>
  <c r="RRH7" i="10"/>
  <c r="RRI7" i="10"/>
  <c r="RRJ7" i="10"/>
  <c r="RRK7" i="10"/>
  <c r="RRL7" i="10"/>
  <c r="RRM7" i="10"/>
  <c r="RRN7" i="10"/>
  <c r="RRO7" i="10"/>
  <c r="RRP7" i="10"/>
  <c r="RRQ7" i="10"/>
  <c r="RRR7" i="10"/>
  <c r="RRS7" i="10"/>
  <c r="RRT7" i="10"/>
  <c r="RRU7" i="10"/>
  <c r="RRV7" i="10"/>
  <c r="RRW7" i="10"/>
  <c r="RRX7" i="10"/>
  <c r="RRY7" i="10"/>
  <c r="RRZ7" i="10"/>
  <c r="RSA7" i="10"/>
  <c r="RSB7" i="10"/>
  <c r="RSC7" i="10"/>
  <c r="RSD7" i="10"/>
  <c r="RSE7" i="10"/>
  <c r="RSF7" i="10"/>
  <c r="RSG7" i="10"/>
  <c r="RSH7" i="10"/>
  <c r="RSI7" i="10"/>
  <c r="RSJ7" i="10"/>
  <c r="RSK7" i="10"/>
  <c r="RSL7" i="10"/>
  <c r="RSM7" i="10"/>
  <c r="RSN7" i="10"/>
  <c r="RSO7" i="10"/>
  <c r="RSP7" i="10"/>
  <c r="RSQ7" i="10"/>
  <c r="RSR7" i="10"/>
  <c r="RSS7" i="10"/>
  <c r="RST7" i="10"/>
  <c r="RSU7" i="10"/>
  <c r="RSV7" i="10"/>
  <c r="RSW7" i="10"/>
  <c r="RSX7" i="10"/>
  <c r="RSY7" i="10"/>
  <c r="RSZ7" i="10"/>
  <c r="RTA7" i="10"/>
  <c r="RTB7" i="10"/>
  <c r="RTC7" i="10"/>
  <c r="RTD7" i="10"/>
  <c r="RTE7" i="10"/>
  <c r="RTF7" i="10"/>
  <c r="RTG7" i="10"/>
  <c r="RTH7" i="10"/>
  <c r="RTI7" i="10"/>
  <c r="RTJ7" i="10"/>
  <c r="RTK7" i="10"/>
  <c r="RTL7" i="10"/>
  <c r="RTM7" i="10"/>
  <c r="RTN7" i="10"/>
  <c r="RTO7" i="10"/>
  <c r="RTP7" i="10"/>
  <c r="RTQ7" i="10"/>
  <c r="RTR7" i="10"/>
  <c r="RTS7" i="10"/>
  <c r="RTT7" i="10"/>
  <c r="RTU7" i="10"/>
  <c r="RTV7" i="10"/>
  <c r="RTW7" i="10"/>
  <c r="RTX7" i="10"/>
  <c r="RTY7" i="10"/>
  <c r="RTZ7" i="10"/>
  <c r="RUA7" i="10"/>
  <c r="RUB7" i="10"/>
  <c r="RUC7" i="10"/>
  <c r="RUD7" i="10"/>
  <c r="RUE7" i="10"/>
  <c r="RUF7" i="10"/>
  <c r="RUG7" i="10"/>
  <c r="RUH7" i="10"/>
  <c r="RUI7" i="10"/>
  <c r="RUJ7" i="10"/>
  <c r="RUK7" i="10"/>
  <c r="RUL7" i="10"/>
  <c r="RUM7" i="10"/>
  <c r="RUN7" i="10"/>
  <c r="RUO7" i="10"/>
  <c r="RUP7" i="10"/>
  <c r="RUQ7" i="10"/>
  <c r="RUR7" i="10"/>
  <c r="RUS7" i="10"/>
  <c r="RUT7" i="10"/>
  <c r="RUU7" i="10"/>
  <c r="RUV7" i="10"/>
  <c r="RUW7" i="10"/>
  <c r="RUX7" i="10"/>
  <c r="RUY7" i="10"/>
  <c r="RUZ7" i="10"/>
  <c r="RVA7" i="10"/>
  <c r="RVB7" i="10"/>
  <c r="RVC7" i="10"/>
  <c r="RVD7" i="10"/>
  <c r="RVE7" i="10"/>
  <c r="RVF7" i="10"/>
  <c r="RVG7" i="10"/>
  <c r="RVH7" i="10"/>
  <c r="RVI7" i="10"/>
  <c r="RVJ7" i="10"/>
  <c r="RVK7" i="10"/>
  <c r="RVL7" i="10"/>
  <c r="RVM7" i="10"/>
  <c r="RVN7" i="10"/>
  <c r="RVO7" i="10"/>
  <c r="RVP7" i="10"/>
  <c r="RVQ7" i="10"/>
  <c r="RVR7" i="10"/>
  <c r="RVS7" i="10"/>
  <c r="RVT7" i="10"/>
  <c r="RVU7" i="10"/>
  <c r="RVV7" i="10"/>
  <c r="RVW7" i="10"/>
  <c r="RVX7" i="10"/>
  <c r="RVY7" i="10"/>
  <c r="RVZ7" i="10"/>
  <c r="RWA7" i="10"/>
  <c r="RWB7" i="10"/>
  <c r="RWC7" i="10"/>
  <c r="RWD7" i="10"/>
  <c r="RWE7" i="10"/>
  <c r="RWF7" i="10"/>
  <c r="RWG7" i="10"/>
  <c r="RWH7" i="10"/>
  <c r="RWI7" i="10"/>
  <c r="RWJ7" i="10"/>
  <c r="RWK7" i="10"/>
  <c r="RWL7" i="10"/>
  <c r="RWM7" i="10"/>
  <c r="RWN7" i="10"/>
  <c r="RWO7" i="10"/>
  <c r="RWP7" i="10"/>
  <c r="RWQ7" i="10"/>
  <c r="RWR7" i="10"/>
  <c r="RWS7" i="10"/>
  <c r="RWT7" i="10"/>
  <c r="RWU7" i="10"/>
  <c r="RWV7" i="10"/>
  <c r="RWW7" i="10"/>
  <c r="RWX7" i="10"/>
  <c r="RWY7" i="10"/>
  <c r="RWZ7" i="10"/>
  <c r="RXA7" i="10"/>
  <c r="RXB7" i="10"/>
  <c r="RXC7" i="10"/>
  <c r="RXD7" i="10"/>
  <c r="RXE7" i="10"/>
  <c r="RXF7" i="10"/>
  <c r="RXG7" i="10"/>
  <c r="RXH7" i="10"/>
  <c r="RXI7" i="10"/>
  <c r="RXJ7" i="10"/>
  <c r="RXK7" i="10"/>
  <c r="RXL7" i="10"/>
  <c r="RXM7" i="10"/>
  <c r="RXN7" i="10"/>
  <c r="RXO7" i="10"/>
  <c r="RXP7" i="10"/>
  <c r="RXQ7" i="10"/>
  <c r="RXR7" i="10"/>
  <c r="RXS7" i="10"/>
  <c r="RXT7" i="10"/>
  <c r="RXU7" i="10"/>
  <c r="RXV7" i="10"/>
  <c r="RXW7" i="10"/>
  <c r="RXX7" i="10"/>
  <c r="RXY7" i="10"/>
  <c r="RXZ7" i="10"/>
  <c r="RYA7" i="10"/>
  <c r="RYB7" i="10"/>
  <c r="RYC7" i="10"/>
  <c r="RYD7" i="10"/>
  <c r="RYE7" i="10"/>
  <c r="RYF7" i="10"/>
  <c r="RYG7" i="10"/>
  <c r="RYH7" i="10"/>
  <c r="RYI7" i="10"/>
  <c r="RYJ7" i="10"/>
  <c r="RYK7" i="10"/>
  <c r="RYL7" i="10"/>
  <c r="RYM7" i="10"/>
  <c r="RYN7" i="10"/>
  <c r="RYO7" i="10"/>
  <c r="RYP7" i="10"/>
  <c r="RYQ7" i="10"/>
  <c r="RYR7" i="10"/>
  <c r="RYS7" i="10"/>
  <c r="RYT7" i="10"/>
  <c r="RYU7" i="10"/>
  <c r="RYV7" i="10"/>
  <c r="RYW7" i="10"/>
  <c r="RYX7" i="10"/>
  <c r="RYY7" i="10"/>
  <c r="RYZ7" i="10"/>
  <c r="RZA7" i="10"/>
  <c r="RZB7" i="10"/>
  <c r="RZC7" i="10"/>
  <c r="RZD7" i="10"/>
  <c r="RZE7" i="10"/>
  <c r="RZF7" i="10"/>
  <c r="RZG7" i="10"/>
  <c r="RZH7" i="10"/>
  <c r="RZI7" i="10"/>
  <c r="RZJ7" i="10"/>
  <c r="RZK7" i="10"/>
  <c r="RZL7" i="10"/>
  <c r="RZM7" i="10"/>
  <c r="RZN7" i="10"/>
  <c r="RZO7" i="10"/>
  <c r="RZP7" i="10"/>
  <c r="RZQ7" i="10"/>
  <c r="RZR7" i="10"/>
  <c r="RZS7" i="10"/>
  <c r="RZT7" i="10"/>
  <c r="RZU7" i="10"/>
  <c r="RZV7" i="10"/>
  <c r="RZW7" i="10"/>
  <c r="RZX7" i="10"/>
  <c r="RZY7" i="10"/>
  <c r="RZZ7" i="10"/>
  <c r="SAA7" i="10"/>
  <c r="SAB7" i="10"/>
  <c r="SAC7" i="10"/>
  <c r="SAD7" i="10"/>
  <c r="SAE7" i="10"/>
  <c r="SAF7" i="10"/>
  <c r="SAG7" i="10"/>
  <c r="SAH7" i="10"/>
  <c r="SAI7" i="10"/>
  <c r="SAJ7" i="10"/>
  <c r="SAK7" i="10"/>
  <c r="SAL7" i="10"/>
  <c r="SAM7" i="10"/>
  <c r="SAN7" i="10"/>
  <c r="SAO7" i="10"/>
  <c r="SAP7" i="10"/>
  <c r="SAQ7" i="10"/>
  <c r="SAR7" i="10"/>
  <c r="SAS7" i="10"/>
  <c r="SAT7" i="10"/>
  <c r="SAU7" i="10"/>
  <c r="SAV7" i="10"/>
  <c r="SAW7" i="10"/>
  <c r="SAX7" i="10"/>
  <c r="SAY7" i="10"/>
  <c r="SAZ7" i="10"/>
  <c r="SBA7" i="10"/>
  <c r="SBB7" i="10"/>
  <c r="SBC7" i="10"/>
  <c r="SBD7" i="10"/>
  <c r="SBE7" i="10"/>
  <c r="SBF7" i="10"/>
  <c r="SBG7" i="10"/>
  <c r="SBH7" i="10"/>
  <c r="SBI7" i="10"/>
  <c r="SBJ7" i="10"/>
  <c r="SBK7" i="10"/>
  <c r="SBL7" i="10"/>
  <c r="SBM7" i="10"/>
  <c r="SBN7" i="10"/>
  <c r="SBO7" i="10"/>
  <c r="SBP7" i="10"/>
  <c r="SBQ7" i="10"/>
  <c r="SBR7" i="10"/>
  <c r="SBS7" i="10"/>
  <c r="SBT7" i="10"/>
  <c r="SBU7" i="10"/>
  <c r="SBV7" i="10"/>
  <c r="SBW7" i="10"/>
  <c r="SBX7" i="10"/>
  <c r="SBY7" i="10"/>
  <c r="SBZ7" i="10"/>
  <c r="SCA7" i="10"/>
  <c r="SCB7" i="10"/>
  <c r="SCC7" i="10"/>
  <c r="SCD7" i="10"/>
  <c r="SCE7" i="10"/>
  <c r="SCF7" i="10"/>
  <c r="SCG7" i="10"/>
  <c r="SCH7" i="10"/>
  <c r="SCI7" i="10"/>
  <c r="SCJ7" i="10"/>
  <c r="SCK7" i="10"/>
  <c r="SCL7" i="10"/>
  <c r="SCM7" i="10"/>
  <c r="SCN7" i="10"/>
  <c r="SCO7" i="10"/>
  <c r="SCP7" i="10"/>
  <c r="SCQ7" i="10"/>
  <c r="SCR7" i="10"/>
  <c r="SCS7" i="10"/>
  <c r="SCT7" i="10"/>
  <c r="SCU7" i="10"/>
  <c r="SCV7" i="10"/>
  <c r="SCW7" i="10"/>
  <c r="SCX7" i="10"/>
  <c r="SCY7" i="10"/>
  <c r="SCZ7" i="10"/>
  <c r="SDA7" i="10"/>
  <c r="SDB7" i="10"/>
  <c r="SDC7" i="10"/>
  <c r="SDD7" i="10"/>
  <c r="SDE7" i="10"/>
  <c r="SDF7" i="10"/>
  <c r="SDG7" i="10"/>
  <c r="SDH7" i="10"/>
  <c r="SDI7" i="10"/>
  <c r="SDJ7" i="10"/>
  <c r="SDK7" i="10"/>
  <c r="SDL7" i="10"/>
  <c r="SDM7" i="10"/>
  <c r="SDN7" i="10"/>
  <c r="SDO7" i="10"/>
  <c r="SDP7" i="10"/>
  <c r="SDQ7" i="10"/>
  <c r="SDR7" i="10"/>
  <c r="SDS7" i="10"/>
  <c r="SDT7" i="10"/>
  <c r="SDU7" i="10"/>
  <c r="SDV7" i="10"/>
  <c r="SDW7" i="10"/>
  <c r="SDX7" i="10"/>
  <c r="SDY7" i="10"/>
  <c r="SDZ7" i="10"/>
  <c r="SEA7" i="10"/>
  <c r="SEB7" i="10"/>
  <c r="SEC7" i="10"/>
  <c r="SED7" i="10"/>
  <c r="SEE7" i="10"/>
  <c r="SEF7" i="10"/>
  <c r="SEG7" i="10"/>
  <c r="SEH7" i="10"/>
  <c r="SEI7" i="10"/>
  <c r="SEJ7" i="10"/>
  <c r="SEK7" i="10"/>
  <c r="SEL7" i="10"/>
  <c r="SEM7" i="10"/>
  <c r="SEN7" i="10"/>
  <c r="SEO7" i="10"/>
  <c r="SEP7" i="10"/>
  <c r="SEQ7" i="10"/>
  <c r="SER7" i="10"/>
  <c r="SES7" i="10"/>
  <c r="SET7" i="10"/>
  <c r="SEU7" i="10"/>
  <c r="SEV7" i="10"/>
  <c r="SEW7" i="10"/>
  <c r="SEX7" i="10"/>
  <c r="SEY7" i="10"/>
  <c r="SEZ7" i="10"/>
  <c r="SFA7" i="10"/>
  <c r="SFB7" i="10"/>
  <c r="SFC7" i="10"/>
  <c r="SFD7" i="10"/>
  <c r="SFE7" i="10"/>
  <c r="SFF7" i="10"/>
  <c r="SFG7" i="10"/>
  <c r="SFH7" i="10"/>
  <c r="SFI7" i="10"/>
  <c r="SFJ7" i="10"/>
  <c r="SFK7" i="10"/>
  <c r="SFL7" i="10"/>
  <c r="SFM7" i="10"/>
  <c r="SFN7" i="10"/>
  <c r="SFO7" i="10"/>
  <c r="SFP7" i="10"/>
  <c r="SFQ7" i="10"/>
  <c r="SFR7" i="10"/>
  <c r="SFS7" i="10"/>
  <c r="SFT7" i="10"/>
  <c r="SFU7" i="10"/>
  <c r="SFV7" i="10"/>
  <c r="SFW7" i="10"/>
  <c r="SFX7" i="10"/>
  <c r="SFY7" i="10"/>
  <c r="SFZ7" i="10"/>
  <c r="SGA7" i="10"/>
  <c r="SGB7" i="10"/>
  <c r="SGC7" i="10"/>
  <c r="SGD7" i="10"/>
  <c r="SGE7" i="10"/>
  <c r="SGF7" i="10"/>
  <c r="SGG7" i="10"/>
  <c r="SGH7" i="10"/>
  <c r="SGI7" i="10"/>
  <c r="SGJ7" i="10"/>
  <c r="SGK7" i="10"/>
  <c r="SGL7" i="10"/>
  <c r="SGM7" i="10"/>
  <c r="SGN7" i="10"/>
  <c r="SGO7" i="10"/>
  <c r="SGP7" i="10"/>
  <c r="SGQ7" i="10"/>
  <c r="SGR7" i="10"/>
  <c r="SGS7" i="10"/>
  <c r="SGT7" i="10"/>
  <c r="SGU7" i="10"/>
  <c r="SGV7" i="10"/>
  <c r="SGW7" i="10"/>
  <c r="SGX7" i="10"/>
  <c r="SGY7" i="10"/>
  <c r="SGZ7" i="10"/>
  <c r="SHA7" i="10"/>
  <c r="SHB7" i="10"/>
  <c r="SHC7" i="10"/>
  <c r="SHD7" i="10"/>
  <c r="SHE7" i="10"/>
  <c r="SHF7" i="10"/>
  <c r="SHG7" i="10"/>
  <c r="SHH7" i="10"/>
  <c r="SHI7" i="10"/>
  <c r="SHJ7" i="10"/>
  <c r="SHK7" i="10"/>
  <c r="SHL7" i="10"/>
  <c r="SHM7" i="10"/>
  <c r="SHN7" i="10"/>
  <c r="SHO7" i="10"/>
  <c r="SHP7" i="10"/>
  <c r="SHQ7" i="10"/>
  <c r="SHR7" i="10"/>
  <c r="SHS7" i="10"/>
  <c r="SHT7" i="10"/>
  <c r="SHU7" i="10"/>
  <c r="SHV7" i="10"/>
  <c r="SHW7" i="10"/>
  <c r="SHX7" i="10"/>
  <c r="SHY7" i="10"/>
  <c r="SHZ7" i="10"/>
  <c r="SIA7" i="10"/>
  <c r="SIB7" i="10"/>
  <c r="SIC7" i="10"/>
  <c r="SID7" i="10"/>
  <c r="SIE7" i="10"/>
  <c r="SIF7" i="10"/>
  <c r="SIG7" i="10"/>
  <c r="SIH7" i="10"/>
  <c r="SII7" i="10"/>
  <c r="SIJ7" i="10"/>
  <c r="SIK7" i="10"/>
  <c r="SIL7" i="10"/>
  <c r="SIM7" i="10"/>
  <c r="SIN7" i="10"/>
  <c r="SIO7" i="10"/>
  <c r="SIP7" i="10"/>
  <c r="SIQ7" i="10"/>
  <c r="SIR7" i="10"/>
  <c r="SIS7" i="10"/>
  <c r="SIT7" i="10"/>
  <c r="SIU7" i="10"/>
  <c r="SIV7" i="10"/>
  <c r="SIW7" i="10"/>
  <c r="SIX7" i="10"/>
  <c r="SIY7" i="10"/>
  <c r="SIZ7" i="10"/>
  <c r="SJA7" i="10"/>
  <c r="SJB7" i="10"/>
  <c r="SJC7" i="10"/>
  <c r="SJD7" i="10"/>
  <c r="SJE7" i="10"/>
  <c r="SJF7" i="10"/>
  <c r="SJG7" i="10"/>
  <c r="SJH7" i="10"/>
  <c r="SJI7" i="10"/>
  <c r="SJJ7" i="10"/>
  <c r="SJK7" i="10"/>
  <c r="SJL7" i="10"/>
  <c r="SJM7" i="10"/>
  <c r="SJN7" i="10"/>
  <c r="SJO7" i="10"/>
  <c r="SJP7" i="10"/>
  <c r="SJQ7" i="10"/>
  <c r="SJR7" i="10"/>
  <c r="SJS7" i="10"/>
  <c r="SJT7" i="10"/>
  <c r="SJU7" i="10"/>
  <c r="SJV7" i="10"/>
  <c r="SJW7" i="10"/>
  <c r="SJX7" i="10"/>
  <c r="SJY7" i="10"/>
  <c r="SJZ7" i="10"/>
  <c r="SKA7" i="10"/>
  <c r="SKB7" i="10"/>
  <c r="SKC7" i="10"/>
  <c r="SKD7" i="10"/>
  <c r="SKE7" i="10"/>
  <c r="SKF7" i="10"/>
  <c r="SKG7" i="10"/>
  <c r="SKH7" i="10"/>
  <c r="SKI7" i="10"/>
  <c r="SKJ7" i="10"/>
  <c r="SKK7" i="10"/>
  <c r="SKL7" i="10"/>
  <c r="SKM7" i="10"/>
  <c r="SKN7" i="10"/>
  <c r="SKO7" i="10"/>
  <c r="SKP7" i="10"/>
  <c r="SKQ7" i="10"/>
  <c r="SKR7" i="10"/>
  <c r="SKS7" i="10"/>
  <c r="SKT7" i="10"/>
  <c r="SKU7" i="10"/>
  <c r="SKV7" i="10"/>
  <c r="SKW7" i="10"/>
  <c r="SKX7" i="10"/>
  <c r="SKY7" i="10"/>
  <c r="SKZ7" i="10"/>
  <c r="SLA7" i="10"/>
  <c r="SLB7" i="10"/>
  <c r="SLC7" i="10"/>
  <c r="SLD7" i="10"/>
  <c r="SLE7" i="10"/>
  <c r="SLF7" i="10"/>
  <c r="SLG7" i="10"/>
  <c r="SLH7" i="10"/>
  <c r="SLI7" i="10"/>
  <c r="SLJ7" i="10"/>
  <c r="SLK7" i="10"/>
  <c r="SLL7" i="10"/>
  <c r="SLM7" i="10"/>
  <c r="SLN7" i="10"/>
  <c r="SLO7" i="10"/>
  <c r="SLP7" i="10"/>
  <c r="SLQ7" i="10"/>
  <c r="SLR7" i="10"/>
  <c r="SLS7" i="10"/>
  <c r="SLT7" i="10"/>
  <c r="SLU7" i="10"/>
  <c r="SLV7" i="10"/>
  <c r="SLW7" i="10"/>
  <c r="SLX7" i="10"/>
  <c r="SLY7" i="10"/>
  <c r="SLZ7" i="10"/>
  <c r="SMA7" i="10"/>
  <c r="SMB7" i="10"/>
  <c r="SMC7" i="10"/>
  <c r="SMD7" i="10"/>
  <c r="SME7" i="10"/>
  <c r="SMF7" i="10"/>
  <c r="SMG7" i="10"/>
  <c r="SMH7" i="10"/>
  <c r="SMI7" i="10"/>
  <c r="SMJ7" i="10"/>
  <c r="SMK7" i="10"/>
  <c r="SML7" i="10"/>
  <c r="SMM7" i="10"/>
  <c r="SMN7" i="10"/>
  <c r="SMO7" i="10"/>
  <c r="SMP7" i="10"/>
  <c r="SMQ7" i="10"/>
  <c r="SMR7" i="10"/>
  <c r="SMS7" i="10"/>
  <c r="SMT7" i="10"/>
  <c r="SMU7" i="10"/>
  <c r="SMV7" i="10"/>
  <c r="SMW7" i="10"/>
  <c r="SMX7" i="10"/>
  <c r="SMY7" i="10"/>
  <c r="SMZ7" i="10"/>
  <c r="SNA7" i="10"/>
  <c r="SNB7" i="10"/>
  <c r="SNC7" i="10"/>
  <c r="SND7" i="10"/>
  <c r="SNE7" i="10"/>
  <c r="SNF7" i="10"/>
  <c r="SNG7" i="10"/>
  <c r="SNH7" i="10"/>
  <c r="SNI7" i="10"/>
  <c r="SNJ7" i="10"/>
  <c r="SNK7" i="10"/>
  <c r="SNL7" i="10"/>
  <c r="SNM7" i="10"/>
  <c r="SNN7" i="10"/>
  <c r="SNO7" i="10"/>
  <c r="SNP7" i="10"/>
  <c r="SNQ7" i="10"/>
  <c r="SNR7" i="10"/>
  <c r="SNS7" i="10"/>
  <c r="SNT7" i="10"/>
  <c r="SNU7" i="10"/>
  <c r="SNV7" i="10"/>
  <c r="SNW7" i="10"/>
  <c r="SNX7" i="10"/>
  <c r="SNY7" i="10"/>
  <c r="SNZ7" i="10"/>
  <c r="SOA7" i="10"/>
  <c r="SOB7" i="10"/>
  <c r="SOC7" i="10"/>
  <c r="SOD7" i="10"/>
  <c r="SOE7" i="10"/>
  <c r="SOF7" i="10"/>
  <c r="SOG7" i="10"/>
  <c r="SOH7" i="10"/>
  <c r="SOI7" i="10"/>
  <c r="SOJ7" i="10"/>
  <c r="SOK7" i="10"/>
  <c r="SOL7" i="10"/>
  <c r="SOM7" i="10"/>
  <c r="SON7" i="10"/>
  <c r="SOO7" i="10"/>
  <c r="SOP7" i="10"/>
  <c r="SOQ7" i="10"/>
  <c r="SOR7" i="10"/>
  <c r="SOS7" i="10"/>
  <c r="SOT7" i="10"/>
  <c r="SOU7" i="10"/>
  <c r="SOV7" i="10"/>
  <c r="SOW7" i="10"/>
  <c r="SOX7" i="10"/>
  <c r="SOY7" i="10"/>
  <c r="SOZ7" i="10"/>
  <c r="SPA7" i="10"/>
  <c r="SPB7" i="10"/>
  <c r="SPC7" i="10"/>
  <c r="SPD7" i="10"/>
  <c r="SPE7" i="10"/>
  <c r="SPF7" i="10"/>
  <c r="SPG7" i="10"/>
  <c r="SPH7" i="10"/>
  <c r="SPI7" i="10"/>
  <c r="SPJ7" i="10"/>
  <c r="SPK7" i="10"/>
  <c r="SPL7" i="10"/>
  <c r="SPM7" i="10"/>
  <c r="SPN7" i="10"/>
  <c r="SPO7" i="10"/>
  <c r="SPP7" i="10"/>
  <c r="SPQ7" i="10"/>
  <c r="SPR7" i="10"/>
  <c r="SPS7" i="10"/>
  <c r="SPT7" i="10"/>
  <c r="SPU7" i="10"/>
  <c r="SPV7" i="10"/>
  <c r="SPW7" i="10"/>
  <c r="SPX7" i="10"/>
  <c r="SPY7" i="10"/>
  <c r="SPZ7" i="10"/>
  <c r="SQA7" i="10"/>
  <c r="SQB7" i="10"/>
  <c r="SQC7" i="10"/>
  <c r="SQD7" i="10"/>
  <c r="SQE7" i="10"/>
  <c r="SQF7" i="10"/>
  <c r="SQG7" i="10"/>
  <c r="SQH7" i="10"/>
  <c r="SQI7" i="10"/>
  <c r="SQJ7" i="10"/>
  <c r="SQK7" i="10"/>
  <c r="SQL7" i="10"/>
  <c r="SQM7" i="10"/>
  <c r="SQN7" i="10"/>
  <c r="SQO7" i="10"/>
  <c r="SQP7" i="10"/>
  <c r="SQQ7" i="10"/>
  <c r="SQR7" i="10"/>
  <c r="SQS7" i="10"/>
  <c r="SQT7" i="10"/>
  <c r="SQU7" i="10"/>
  <c r="SQV7" i="10"/>
  <c r="SQW7" i="10"/>
  <c r="SQX7" i="10"/>
  <c r="SQY7" i="10"/>
  <c r="SQZ7" i="10"/>
  <c r="SRA7" i="10"/>
  <c r="SRB7" i="10"/>
  <c r="SRC7" i="10"/>
  <c r="SRD7" i="10"/>
  <c r="SRE7" i="10"/>
  <c r="SRF7" i="10"/>
  <c r="SRG7" i="10"/>
  <c r="SRH7" i="10"/>
  <c r="SRI7" i="10"/>
  <c r="SRJ7" i="10"/>
  <c r="SRK7" i="10"/>
  <c r="SRL7" i="10"/>
  <c r="SRM7" i="10"/>
  <c r="SRN7" i="10"/>
  <c r="SRO7" i="10"/>
  <c r="SRP7" i="10"/>
  <c r="SRQ7" i="10"/>
  <c r="SRR7" i="10"/>
  <c r="SRS7" i="10"/>
  <c r="SRT7" i="10"/>
  <c r="SRU7" i="10"/>
  <c r="SRV7" i="10"/>
  <c r="SRW7" i="10"/>
  <c r="SRX7" i="10"/>
  <c r="SRY7" i="10"/>
  <c r="SRZ7" i="10"/>
  <c r="SSA7" i="10"/>
  <c r="SSB7" i="10"/>
  <c r="SSC7" i="10"/>
  <c r="SSD7" i="10"/>
  <c r="SSE7" i="10"/>
  <c r="SSF7" i="10"/>
  <c r="SSG7" i="10"/>
  <c r="SSH7" i="10"/>
  <c r="SSI7" i="10"/>
  <c r="SSJ7" i="10"/>
  <c r="SSK7" i="10"/>
  <c r="SSL7" i="10"/>
  <c r="SSM7" i="10"/>
  <c r="SSN7" i="10"/>
  <c r="SSO7" i="10"/>
  <c r="SSP7" i="10"/>
  <c r="SSQ7" i="10"/>
  <c r="SSR7" i="10"/>
  <c r="SSS7" i="10"/>
  <c r="SST7" i="10"/>
  <c r="SSU7" i="10"/>
  <c r="SSV7" i="10"/>
  <c r="SSW7" i="10"/>
  <c r="SSX7" i="10"/>
  <c r="SSY7" i="10"/>
  <c r="SSZ7" i="10"/>
  <c r="STA7" i="10"/>
  <c r="STB7" i="10"/>
  <c r="STC7" i="10"/>
  <c r="STD7" i="10"/>
  <c r="STE7" i="10"/>
  <c r="STF7" i="10"/>
  <c r="STG7" i="10"/>
  <c r="STH7" i="10"/>
  <c r="STI7" i="10"/>
  <c r="STJ7" i="10"/>
  <c r="STK7" i="10"/>
  <c r="STL7" i="10"/>
  <c r="STM7" i="10"/>
  <c r="STN7" i="10"/>
  <c r="STO7" i="10"/>
  <c r="STP7" i="10"/>
  <c r="STQ7" i="10"/>
  <c r="STR7" i="10"/>
  <c r="STS7" i="10"/>
  <c r="STT7" i="10"/>
  <c r="STU7" i="10"/>
  <c r="STV7" i="10"/>
  <c r="STW7" i="10"/>
  <c r="STX7" i="10"/>
  <c r="STY7" i="10"/>
  <c r="STZ7" i="10"/>
  <c r="SUA7" i="10"/>
  <c r="SUB7" i="10"/>
  <c r="SUC7" i="10"/>
  <c r="SUD7" i="10"/>
  <c r="SUE7" i="10"/>
  <c r="SUF7" i="10"/>
  <c r="SUG7" i="10"/>
  <c r="SUH7" i="10"/>
  <c r="SUI7" i="10"/>
  <c r="SUJ7" i="10"/>
  <c r="SUK7" i="10"/>
  <c r="SUL7" i="10"/>
  <c r="SUM7" i="10"/>
  <c r="SUN7" i="10"/>
  <c r="SUO7" i="10"/>
  <c r="SUP7" i="10"/>
  <c r="SUQ7" i="10"/>
  <c r="SUR7" i="10"/>
  <c r="SUS7" i="10"/>
  <c r="SUT7" i="10"/>
  <c r="SUU7" i="10"/>
  <c r="SUV7" i="10"/>
  <c r="SUW7" i="10"/>
  <c r="SUX7" i="10"/>
  <c r="SUY7" i="10"/>
  <c r="SUZ7" i="10"/>
  <c r="SVA7" i="10"/>
  <c r="SVB7" i="10"/>
  <c r="SVC7" i="10"/>
  <c r="SVD7" i="10"/>
  <c r="SVE7" i="10"/>
  <c r="SVF7" i="10"/>
  <c r="SVG7" i="10"/>
  <c r="SVH7" i="10"/>
  <c r="SVI7" i="10"/>
  <c r="SVJ7" i="10"/>
  <c r="SVK7" i="10"/>
  <c r="SVL7" i="10"/>
  <c r="SVM7" i="10"/>
  <c r="SVN7" i="10"/>
  <c r="SVO7" i="10"/>
  <c r="SVP7" i="10"/>
  <c r="SVQ7" i="10"/>
  <c r="SVR7" i="10"/>
  <c r="SVS7" i="10"/>
  <c r="SVT7" i="10"/>
  <c r="SVU7" i="10"/>
  <c r="SVV7" i="10"/>
  <c r="SVW7" i="10"/>
  <c r="SVX7" i="10"/>
  <c r="SVY7" i="10"/>
  <c r="SVZ7" i="10"/>
  <c r="SWA7" i="10"/>
  <c r="SWB7" i="10"/>
  <c r="SWC7" i="10"/>
  <c r="SWD7" i="10"/>
  <c r="SWE7" i="10"/>
  <c r="SWF7" i="10"/>
  <c r="SWG7" i="10"/>
  <c r="SWH7" i="10"/>
  <c r="SWI7" i="10"/>
  <c r="SWJ7" i="10"/>
  <c r="SWK7" i="10"/>
  <c r="SWL7" i="10"/>
  <c r="SWM7" i="10"/>
  <c r="SWN7" i="10"/>
  <c r="SWO7" i="10"/>
  <c r="SWP7" i="10"/>
  <c r="SWQ7" i="10"/>
  <c r="SWR7" i="10"/>
  <c r="SWS7" i="10"/>
  <c r="SWT7" i="10"/>
  <c r="SWU7" i="10"/>
  <c r="SWV7" i="10"/>
  <c r="SWW7" i="10"/>
  <c r="SWX7" i="10"/>
  <c r="SWY7" i="10"/>
  <c r="SWZ7" i="10"/>
  <c r="SXA7" i="10"/>
  <c r="SXB7" i="10"/>
  <c r="SXC7" i="10"/>
  <c r="SXD7" i="10"/>
  <c r="SXE7" i="10"/>
  <c r="SXF7" i="10"/>
  <c r="SXG7" i="10"/>
  <c r="SXH7" i="10"/>
  <c r="SXI7" i="10"/>
  <c r="SXJ7" i="10"/>
  <c r="SXK7" i="10"/>
  <c r="SXL7" i="10"/>
  <c r="SXM7" i="10"/>
  <c r="SXN7" i="10"/>
  <c r="SXO7" i="10"/>
  <c r="SXP7" i="10"/>
  <c r="SXQ7" i="10"/>
  <c r="SXR7" i="10"/>
  <c r="SXS7" i="10"/>
  <c r="SXT7" i="10"/>
  <c r="SXU7" i="10"/>
  <c r="SXV7" i="10"/>
  <c r="SXW7" i="10"/>
  <c r="SXX7" i="10"/>
  <c r="SXY7" i="10"/>
  <c r="SXZ7" i="10"/>
  <c r="SYA7" i="10"/>
  <c r="SYB7" i="10"/>
  <c r="SYC7" i="10"/>
  <c r="SYD7" i="10"/>
  <c r="SYE7" i="10"/>
  <c r="SYF7" i="10"/>
  <c r="SYG7" i="10"/>
  <c r="SYH7" i="10"/>
  <c r="SYI7" i="10"/>
  <c r="SYJ7" i="10"/>
  <c r="SYK7" i="10"/>
  <c r="SYL7" i="10"/>
  <c r="SYM7" i="10"/>
  <c r="SYN7" i="10"/>
  <c r="SYO7" i="10"/>
  <c r="SYP7" i="10"/>
  <c r="SYQ7" i="10"/>
  <c r="SYR7" i="10"/>
  <c r="SYS7" i="10"/>
  <c r="SYT7" i="10"/>
  <c r="SYU7" i="10"/>
  <c r="SYV7" i="10"/>
  <c r="SYW7" i="10"/>
  <c r="SYX7" i="10"/>
  <c r="SYY7" i="10"/>
  <c r="SYZ7" i="10"/>
  <c r="SZA7" i="10"/>
  <c r="SZB7" i="10"/>
  <c r="SZC7" i="10"/>
  <c r="SZD7" i="10"/>
  <c r="SZE7" i="10"/>
  <c r="SZF7" i="10"/>
  <c r="SZG7" i="10"/>
  <c r="SZH7" i="10"/>
  <c r="SZI7" i="10"/>
  <c r="SZJ7" i="10"/>
  <c r="SZK7" i="10"/>
  <c r="SZL7" i="10"/>
  <c r="SZM7" i="10"/>
  <c r="SZN7" i="10"/>
  <c r="SZO7" i="10"/>
  <c r="SZP7" i="10"/>
  <c r="SZQ7" i="10"/>
  <c r="SZR7" i="10"/>
  <c r="SZS7" i="10"/>
  <c r="SZT7" i="10"/>
  <c r="SZU7" i="10"/>
  <c r="SZV7" i="10"/>
  <c r="SZW7" i="10"/>
  <c r="SZX7" i="10"/>
  <c r="SZY7" i="10"/>
  <c r="SZZ7" i="10"/>
  <c r="TAA7" i="10"/>
  <c r="TAB7" i="10"/>
  <c r="TAC7" i="10"/>
  <c r="TAD7" i="10"/>
  <c r="TAE7" i="10"/>
  <c r="TAF7" i="10"/>
  <c r="TAG7" i="10"/>
  <c r="TAH7" i="10"/>
  <c r="TAI7" i="10"/>
  <c r="TAJ7" i="10"/>
  <c r="TAK7" i="10"/>
  <c r="TAL7" i="10"/>
  <c r="TAM7" i="10"/>
  <c r="TAN7" i="10"/>
  <c r="TAO7" i="10"/>
  <c r="TAP7" i="10"/>
  <c r="TAQ7" i="10"/>
  <c r="TAR7" i="10"/>
  <c r="TAS7" i="10"/>
  <c r="TAT7" i="10"/>
  <c r="TAU7" i="10"/>
  <c r="TAV7" i="10"/>
  <c r="TAW7" i="10"/>
  <c r="TAX7" i="10"/>
  <c r="TAY7" i="10"/>
  <c r="TAZ7" i="10"/>
  <c r="TBA7" i="10"/>
  <c r="TBB7" i="10"/>
  <c r="TBC7" i="10"/>
  <c r="TBD7" i="10"/>
  <c r="TBE7" i="10"/>
  <c r="TBF7" i="10"/>
  <c r="TBG7" i="10"/>
  <c r="TBH7" i="10"/>
  <c r="TBI7" i="10"/>
  <c r="TBJ7" i="10"/>
  <c r="TBK7" i="10"/>
  <c r="TBL7" i="10"/>
  <c r="TBM7" i="10"/>
  <c r="TBN7" i="10"/>
  <c r="TBO7" i="10"/>
  <c r="TBP7" i="10"/>
  <c r="TBQ7" i="10"/>
  <c r="TBR7" i="10"/>
  <c r="TBS7" i="10"/>
  <c r="TBT7" i="10"/>
  <c r="TBU7" i="10"/>
  <c r="TBV7" i="10"/>
  <c r="TBW7" i="10"/>
  <c r="TBX7" i="10"/>
  <c r="TBY7" i="10"/>
  <c r="TBZ7" i="10"/>
  <c r="TCA7" i="10"/>
  <c r="TCB7" i="10"/>
  <c r="TCC7" i="10"/>
  <c r="TCD7" i="10"/>
  <c r="TCE7" i="10"/>
  <c r="TCF7" i="10"/>
  <c r="TCG7" i="10"/>
  <c r="TCH7" i="10"/>
  <c r="TCI7" i="10"/>
  <c r="TCJ7" i="10"/>
  <c r="TCK7" i="10"/>
  <c r="TCL7" i="10"/>
  <c r="TCM7" i="10"/>
  <c r="TCN7" i="10"/>
  <c r="TCO7" i="10"/>
  <c r="TCP7" i="10"/>
  <c r="TCQ7" i="10"/>
  <c r="TCR7" i="10"/>
  <c r="TCS7" i="10"/>
  <c r="TCT7" i="10"/>
  <c r="TCU7" i="10"/>
  <c r="TCV7" i="10"/>
  <c r="TCW7" i="10"/>
  <c r="TCX7" i="10"/>
  <c r="TCY7" i="10"/>
  <c r="TCZ7" i="10"/>
  <c r="TDA7" i="10"/>
  <c r="TDB7" i="10"/>
  <c r="TDC7" i="10"/>
  <c r="TDD7" i="10"/>
  <c r="TDE7" i="10"/>
  <c r="TDF7" i="10"/>
  <c r="TDG7" i="10"/>
  <c r="TDH7" i="10"/>
  <c r="TDI7" i="10"/>
  <c r="TDJ7" i="10"/>
  <c r="TDK7" i="10"/>
  <c r="TDL7" i="10"/>
  <c r="TDM7" i="10"/>
  <c r="TDN7" i="10"/>
  <c r="TDO7" i="10"/>
  <c r="TDP7" i="10"/>
  <c r="TDQ7" i="10"/>
  <c r="TDR7" i="10"/>
  <c r="TDS7" i="10"/>
  <c r="TDT7" i="10"/>
  <c r="TDU7" i="10"/>
  <c r="TDV7" i="10"/>
  <c r="TDW7" i="10"/>
  <c r="TDX7" i="10"/>
  <c r="TDY7" i="10"/>
  <c r="TDZ7" i="10"/>
  <c r="TEA7" i="10"/>
  <c r="TEB7" i="10"/>
  <c r="TEC7" i="10"/>
  <c r="TED7" i="10"/>
  <c r="TEE7" i="10"/>
  <c r="TEF7" i="10"/>
  <c r="TEG7" i="10"/>
  <c r="TEH7" i="10"/>
  <c r="TEI7" i="10"/>
  <c r="TEJ7" i="10"/>
  <c r="TEK7" i="10"/>
  <c r="TEL7" i="10"/>
  <c r="TEM7" i="10"/>
  <c r="TEN7" i="10"/>
  <c r="TEO7" i="10"/>
  <c r="TEP7" i="10"/>
  <c r="TEQ7" i="10"/>
  <c r="TER7" i="10"/>
  <c r="TES7" i="10"/>
  <c r="TET7" i="10"/>
  <c r="TEU7" i="10"/>
  <c r="TEV7" i="10"/>
  <c r="TEW7" i="10"/>
  <c r="TEX7" i="10"/>
  <c r="TEY7" i="10"/>
  <c r="TEZ7" i="10"/>
  <c r="TFA7" i="10"/>
  <c r="TFB7" i="10"/>
  <c r="TFC7" i="10"/>
  <c r="TFD7" i="10"/>
  <c r="TFE7" i="10"/>
  <c r="TFF7" i="10"/>
  <c r="TFG7" i="10"/>
  <c r="TFH7" i="10"/>
  <c r="TFI7" i="10"/>
  <c r="TFJ7" i="10"/>
  <c r="TFK7" i="10"/>
  <c r="TFL7" i="10"/>
  <c r="TFM7" i="10"/>
  <c r="TFN7" i="10"/>
  <c r="TFO7" i="10"/>
  <c r="TFP7" i="10"/>
  <c r="TFQ7" i="10"/>
  <c r="TFR7" i="10"/>
  <c r="TFS7" i="10"/>
  <c r="TFT7" i="10"/>
  <c r="TFU7" i="10"/>
  <c r="TFV7" i="10"/>
  <c r="TFW7" i="10"/>
  <c r="TFX7" i="10"/>
  <c r="TFY7" i="10"/>
  <c r="TFZ7" i="10"/>
  <c r="TGA7" i="10"/>
  <c r="TGB7" i="10"/>
  <c r="TGC7" i="10"/>
  <c r="TGD7" i="10"/>
  <c r="TGE7" i="10"/>
  <c r="TGF7" i="10"/>
  <c r="TGG7" i="10"/>
  <c r="TGH7" i="10"/>
  <c r="TGI7" i="10"/>
  <c r="TGJ7" i="10"/>
  <c r="TGK7" i="10"/>
  <c r="TGL7" i="10"/>
  <c r="TGM7" i="10"/>
  <c r="TGN7" i="10"/>
  <c r="TGO7" i="10"/>
  <c r="TGP7" i="10"/>
  <c r="TGQ7" i="10"/>
  <c r="TGR7" i="10"/>
  <c r="TGS7" i="10"/>
  <c r="TGT7" i="10"/>
  <c r="TGU7" i="10"/>
  <c r="TGV7" i="10"/>
  <c r="TGW7" i="10"/>
  <c r="TGX7" i="10"/>
  <c r="TGY7" i="10"/>
  <c r="TGZ7" i="10"/>
  <c r="THA7" i="10"/>
  <c r="THB7" i="10"/>
  <c r="THC7" i="10"/>
  <c r="THD7" i="10"/>
  <c r="THE7" i="10"/>
  <c r="THF7" i="10"/>
  <c r="THG7" i="10"/>
  <c r="THH7" i="10"/>
  <c r="THI7" i="10"/>
  <c r="THJ7" i="10"/>
  <c r="THK7" i="10"/>
  <c r="THL7" i="10"/>
  <c r="THM7" i="10"/>
  <c r="THN7" i="10"/>
  <c r="THO7" i="10"/>
  <c r="THP7" i="10"/>
  <c r="THQ7" i="10"/>
  <c r="THR7" i="10"/>
  <c r="THS7" i="10"/>
  <c r="THT7" i="10"/>
  <c r="THU7" i="10"/>
  <c r="THV7" i="10"/>
  <c r="THW7" i="10"/>
  <c r="THX7" i="10"/>
  <c r="THY7" i="10"/>
  <c r="THZ7" i="10"/>
  <c r="TIA7" i="10"/>
  <c r="TIB7" i="10"/>
  <c r="TIC7" i="10"/>
  <c r="TID7" i="10"/>
  <c r="TIE7" i="10"/>
  <c r="TIF7" i="10"/>
  <c r="TIG7" i="10"/>
  <c r="TIH7" i="10"/>
  <c r="TII7" i="10"/>
  <c r="TIJ7" i="10"/>
  <c r="TIK7" i="10"/>
  <c r="TIL7" i="10"/>
  <c r="TIM7" i="10"/>
  <c r="TIN7" i="10"/>
  <c r="TIO7" i="10"/>
  <c r="TIP7" i="10"/>
  <c r="TIQ7" i="10"/>
  <c r="TIR7" i="10"/>
  <c r="TIS7" i="10"/>
  <c r="TIT7" i="10"/>
  <c r="TIU7" i="10"/>
  <c r="TIV7" i="10"/>
  <c r="TIW7" i="10"/>
  <c r="TIX7" i="10"/>
  <c r="TIY7" i="10"/>
  <c r="TIZ7" i="10"/>
  <c r="TJA7" i="10"/>
  <c r="TJB7" i="10"/>
  <c r="TJC7" i="10"/>
  <c r="TJD7" i="10"/>
  <c r="TJE7" i="10"/>
  <c r="TJF7" i="10"/>
  <c r="TJG7" i="10"/>
  <c r="TJH7" i="10"/>
  <c r="TJI7" i="10"/>
  <c r="TJJ7" i="10"/>
  <c r="TJK7" i="10"/>
  <c r="TJL7" i="10"/>
  <c r="TJM7" i="10"/>
  <c r="TJN7" i="10"/>
  <c r="TJO7" i="10"/>
  <c r="TJP7" i="10"/>
  <c r="TJQ7" i="10"/>
  <c r="TJR7" i="10"/>
  <c r="TJS7" i="10"/>
  <c r="TJT7" i="10"/>
  <c r="TJU7" i="10"/>
  <c r="TJV7" i="10"/>
  <c r="TJW7" i="10"/>
  <c r="TJX7" i="10"/>
  <c r="TJY7" i="10"/>
  <c r="TJZ7" i="10"/>
  <c r="TKA7" i="10"/>
  <c r="TKB7" i="10"/>
  <c r="TKC7" i="10"/>
  <c r="TKD7" i="10"/>
  <c r="TKE7" i="10"/>
  <c r="TKF7" i="10"/>
  <c r="TKG7" i="10"/>
  <c r="TKH7" i="10"/>
  <c r="TKI7" i="10"/>
  <c r="TKJ7" i="10"/>
  <c r="TKK7" i="10"/>
  <c r="TKL7" i="10"/>
  <c r="TKM7" i="10"/>
  <c r="TKN7" i="10"/>
  <c r="TKO7" i="10"/>
  <c r="TKP7" i="10"/>
  <c r="TKQ7" i="10"/>
  <c r="TKR7" i="10"/>
  <c r="TKS7" i="10"/>
  <c r="TKT7" i="10"/>
  <c r="TKU7" i="10"/>
  <c r="TKV7" i="10"/>
  <c r="TKW7" i="10"/>
  <c r="TKX7" i="10"/>
  <c r="TKY7" i="10"/>
  <c r="TKZ7" i="10"/>
  <c r="TLA7" i="10"/>
  <c r="TLB7" i="10"/>
  <c r="TLC7" i="10"/>
  <c r="TLD7" i="10"/>
  <c r="TLE7" i="10"/>
  <c r="TLF7" i="10"/>
  <c r="TLG7" i="10"/>
  <c r="TLH7" i="10"/>
  <c r="TLI7" i="10"/>
  <c r="TLJ7" i="10"/>
  <c r="TLK7" i="10"/>
  <c r="TLL7" i="10"/>
  <c r="TLM7" i="10"/>
  <c r="TLN7" i="10"/>
  <c r="TLO7" i="10"/>
  <c r="TLP7" i="10"/>
  <c r="TLQ7" i="10"/>
  <c r="TLR7" i="10"/>
  <c r="TLS7" i="10"/>
  <c r="TLT7" i="10"/>
  <c r="TLU7" i="10"/>
  <c r="TLV7" i="10"/>
  <c r="TLW7" i="10"/>
  <c r="TLX7" i="10"/>
  <c r="TLY7" i="10"/>
  <c r="TLZ7" i="10"/>
  <c r="TMA7" i="10"/>
  <c r="TMB7" i="10"/>
  <c r="TMC7" i="10"/>
  <c r="TMD7" i="10"/>
  <c r="TME7" i="10"/>
  <c r="TMF7" i="10"/>
  <c r="TMG7" i="10"/>
  <c r="TMH7" i="10"/>
  <c r="TMI7" i="10"/>
  <c r="TMJ7" i="10"/>
  <c r="TMK7" i="10"/>
  <c r="TML7" i="10"/>
  <c r="TMM7" i="10"/>
  <c r="TMN7" i="10"/>
  <c r="TMO7" i="10"/>
  <c r="TMP7" i="10"/>
  <c r="TMQ7" i="10"/>
  <c r="TMR7" i="10"/>
  <c r="TMS7" i="10"/>
  <c r="TMT7" i="10"/>
  <c r="TMU7" i="10"/>
  <c r="TMV7" i="10"/>
  <c r="TMW7" i="10"/>
  <c r="TMX7" i="10"/>
  <c r="TMY7" i="10"/>
  <c r="TMZ7" i="10"/>
  <c r="TNA7" i="10"/>
  <c r="TNB7" i="10"/>
  <c r="TNC7" i="10"/>
  <c r="TND7" i="10"/>
  <c r="TNE7" i="10"/>
  <c r="TNF7" i="10"/>
  <c r="TNG7" i="10"/>
  <c r="TNH7" i="10"/>
  <c r="TNI7" i="10"/>
  <c r="TNJ7" i="10"/>
  <c r="TNK7" i="10"/>
  <c r="TNL7" i="10"/>
  <c r="TNM7" i="10"/>
  <c r="TNN7" i="10"/>
  <c r="TNO7" i="10"/>
  <c r="TNP7" i="10"/>
  <c r="TNQ7" i="10"/>
  <c r="TNR7" i="10"/>
  <c r="TNS7" i="10"/>
  <c r="TNT7" i="10"/>
  <c r="TNU7" i="10"/>
  <c r="TNV7" i="10"/>
  <c r="TNW7" i="10"/>
  <c r="TNX7" i="10"/>
  <c r="TNY7" i="10"/>
  <c r="TNZ7" i="10"/>
  <c r="TOA7" i="10"/>
  <c r="TOB7" i="10"/>
  <c r="TOC7" i="10"/>
  <c r="TOD7" i="10"/>
  <c r="TOE7" i="10"/>
  <c r="TOF7" i="10"/>
  <c r="TOG7" i="10"/>
  <c r="TOH7" i="10"/>
  <c r="TOI7" i="10"/>
  <c r="TOJ7" i="10"/>
  <c r="TOK7" i="10"/>
  <c r="TOL7" i="10"/>
  <c r="TOM7" i="10"/>
  <c r="TON7" i="10"/>
  <c r="TOO7" i="10"/>
  <c r="TOP7" i="10"/>
  <c r="TOQ7" i="10"/>
  <c r="TOR7" i="10"/>
  <c r="TOS7" i="10"/>
  <c r="TOT7" i="10"/>
  <c r="TOU7" i="10"/>
  <c r="TOV7" i="10"/>
  <c r="TOW7" i="10"/>
  <c r="TOX7" i="10"/>
  <c r="TOY7" i="10"/>
  <c r="TOZ7" i="10"/>
  <c r="TPA7" i="10"/>
  <c r="TPB7" i="10"/>
  <c r="TPC7" i="10"/>
  <c r="TPD7" i="10"/>
  <c r="TPE7" i="10"/>
  <c r="TPF7" i="10"/>
  <c r="TPG7" i="10"/>
  <c r="TPH7" i="10"/>
  <c r="TPI7" i="10"/>
  <c r="TPJ7" i="10"/>
  <c r="TPK7" i="10"/>
  <c r="TPL7" i="10"/>
  <c r="TPM7" i="10"/>
  <c r="TPN7" i="10"/>
  <c r="TPO7" i="10"/>
  <c r="TPP7" i="10"/>
  <c r="TPQ7" i="10"/>
  <c r="TPR7" i="10"/>
  <c r="TPS7" i="10"/>
  <c r="TPT7" i="10"/>
  <c r="TPU7" i="10"/>
  <c r="TPV7" i="10"/>
  <c r="TPW7" i="10"/>
  <c r="TPX7" i="10"/>
  <c r="TPY7" i="10"/>
  <c r="TPZ7" i="10"/>
  <c r="TQA7" i="10"/>
  <c r="TQB7" i="10"/>
  <c r="TQC7" i="10"/>
  <c r="TQD7" i="10"/>
  <c r="TQE7" i="10"/>
  <c r="TQF7" i="10"/>
  <c r="TQG7" i="10"/>
  <c r="TQH7" i="10"/>
  <c r="TQI7" i="10"/>
  <c r="TQJ7" i="10"/>
  <c r="TQK7" i="10"/>
  <c r="TQL7" i="10"/>
  <c r="TQM7" i="10"/>
  <c r="TQN7" i="10"/>
  <c r="TQO7" i="10"/>
  <c r="TQP7" i="10"/>
  <c r="TQQ7" i="10"/>
  <c r="TQR7" i="10"/>
  <c r="TQS7" i="10"/>
  <c r="TQT7" i="10"/>
  <c r="TQU7" i="10"/>
  <c r="TQV7" i="10"/>
  <c r="TQW7" i="10"/>
  <c r="TQX7" i="10"/>
  <c r="TQY7" i="10"/>
  <c r="TQZ7" i="10"/>
  <c r="TRA7" i="10"/>
  <c r="TRB7" i="10"/>
  <c r="TRC7" i="10"/>
  <c r="TRD7" i="10"/>
  <c r="TRE7" i="10"/>
  <c r="TRF7" i="10"/>
  <c r="TRG7" i="10"/>
  <c r="TRH7" i="10"/>
  <c r="TRI7" i="10"/>
  <c r="TRJ7" i="10"/>
  <c r="TRK7" i="10"/>
  <c r="TRL7" i="10"/>
  <c r="TRM7" i="10"/>
  <c r="TRN7" i="10"/>
  <c r="TRO7" i="10"/>
  <c r="TRP7" i="10"/>
  <c r="TRQ7" i="10"/>
  <c r="TRR7" i="10"/>
  <c r="TRS7" i="10"/>
  <c r="TRT7" i="10"/>
  <c r="TRU7" i="10"/>
  <c r="TRV7" i="10"/>
  <c r="TRW7" i="10"/>
  <c r="TRX7" i="10"/>
  <c r="TRY7" i="10"/>
  <c r="TRZ7" i="10"/>
  <c r="TSA7" i="10"/>
  <c r="TSB7" i="10"/>
  <c r="TSC7" i="10"/>
  <c r="TSD7" i="10"/>
  <c r="TSE7" i="10"/>
  <c r="TSF7" i="10"/>
  <c r="TSG7" i="10"/>
  <c r="TSH7" i="10"/>
  <c r="TSI7" i="10"/>
  <c r="TSJ7" i="10"/>
  <c r="TSK7" i="10"/>
  <c r="TSL7" i="10"/>
  <c r="TSM7" i="10"/>
  <c r="TSN7" i="10"/>
  <c r="TSO7" i="10"/>
  <c r="TSP7" i="10"/>
  <c r="TSQ7" i="10"/>
  <c r="TSR7" i="10"/>
  <c r="TSS7" i="10"/>
  <c r="TST7" i="10"/>
  <c r="TSU7" i="10"/>
  <c r="TSV7" i="10"/>
  <c r="TSW7" i="10"/>
  <c r="TSX7" i="10"/>
  <c r="TSY7" i="10"/>
  <c r="TSZ7" i="10"/>
  <c r="TTA7" i="10"/>
  <c r="TTB7" i="10"/>
  <c r="TTC7" i="10"/>
  <c r="TTD7" i="10"/>
  <c r="TTE7" i="10"/>
  <c r="TTF7" i="10"/>
  <c r="TTG7" i="10"/>
  <c r="TTH7" i="10"/>
  <c r="TTI7" i="10"/>
  <c r="TTJ7" i="10"/>
  <c r="TTK7" i="10"/>
  <c r="TTL7" i="10"/>
  <c r="TTM7" i="10"/>
  <c r="TTN7" i="10"/>
  <c r="TTO7" i="10"/>
  <c r="TTP7" i="10"/>
  <c r="TTQ7" i="10"/>
  <c r="TTR7" i="10"/>
  <c r="TTS7" i="10"/>
  <c r="TTT7" i="10"/>
  <c r="TTU7" i="10"/>
  <c r="TTV7" i="10"/>
  <c r="TTW7" i="10"/>
  <c r="TTX7" i="10"/>
  <c r="TTY7" i="10"/>
  <c r="TTZ7" i="10"/>
  <c r="TUA7" i="10"/>
  <c r="TUB7" i="10"/>
  <c r="TUC7" i="10"/>
  <c r="TUD7" i="10"/>
  <c r="TUE7" i="10"/>
  <c r="TUF7" i="10"/>
  <c r="TUG7" i="10"/>
  <c r="TUH7" i="10"/>
  <c r="TUI7" i="10"/>
  <c r="TUJ7" i="10"/>
  <c r="TUK7" i="10"/>
  <c r="TUL7" i="10"/>
  <c r="TUM7" i="10"/>
  <c r="TUN7" i="10"/>
  <c r="TUO7" i="10"/>
  <c r="TUP7" i="10"/>
  <c r="TUQ7" i="10"/>
  <c r="TUR7" i="10"/>
  <c r="TUS7" i="10"/>
  <c r="TUT7" i="10"/>
  <c r="TUU7" i="10"/>
  <c r="TUV7" i="10"/>
  <c r="TUW7" i="10"/>
  <c r="TUX7" i="10"/>
  <c r="TUY7" i="10"/>
  <c r="TUZ7" i="10"/>
  <c r="TVA7" i="10"/>
  <c r="TVB7" i="10"/>
  <c r="TVC7" i="10"/>
  <c r="TVD7" i="10"/>
  <c r="TVE7" i="10"/>
  <c r="TVF7" i="10"/>
  <c r="TVG7" i="10"/>
  <c r="TVH7" i="10"/>
  <c r="TVI7" i="10"/>
  <c r="TVJ7" i="10"/>
  <c r="TVK7" i="10"/>
  <c r="TVL7" i="10"/>
  <c r="TVM7" i="10"/>
  <c r="TVN7" i="10"/>
  <c r="TVO7" i="10"/>
  <c r="TVP7" i="10"/>
  <c r="TVQ7" i="10"/>
  <c r="TVR7" i="10"/>
  <c r="TVS7" i="10"/>
  <c r="TVT7" i="10"/>
  <c r="TVU7" i="10"/>
  <c r="TVV7" i="10"/>
  <c r="TVW7" i="10"/>
  <c r="TVX7" i="10"/>
  <c r="TVY7" i="10"/>
  <c r="TVZ7" i="10"/>
  <c r="TWA7" i="10"/>
  <c r="TWB7" i="10"/>
  <c r="TWC7" i="10"/>
  <c r="TWD7" i="10"/>
  <c r="TWE7" i="10"/>
  <c r="TWF7" i="10"/>
  <c r="TWG7" i="10"/>
  <c r="TWH7" i="10"/>
  <c r="TWI7" i="10"/>
  <c r="TWJ7" i="10"/>
  <c r="TWK7" i="10"/>
  <c r="TWL7" i="10"/>
  <c r="TWM7" i="10"/>
  <c r="TWN7" i="10"/>
  <c r="TWO7" i="10"/>
  <c r="TWP7" i="10"/>
  <c r="TWQ7" i="10"/>
  <c r="TWR7" i="10"/>
  <c r="TWS7" i="10"/>
  <c r="TWT7" i="10"/>
  <c r="TWU7" i="10"/>
  <c r="TWV7" i="10"/>
  <c r="TWW7" i="10"/>
  <c r="TWX7" i="10"/>
  <c r="TWY7" i="10"/>
  <c r="TWZ7" i="10"/>
  <c r="TXA7" i="10"/>
  <c r="TXB7" i="10"/>
  <c r="TXC7" i="10"/>
  <c r="TXD7" i="10"/>
  <c r="TXE7" i="10"/>
  <c r="TXF7" i="10"/>
  <c r="TXG7" i="10"/>
  <c r="TXH7" i="10"/>
  <c r="TXI7" i="10"/>
  <c r="TXJ7" i="10"/>
  <c r="TXK7" i="10"/>
  <c r="TXL7" i="10"/>
  <c r="TXM7" i="10"/>
  <c r="TXN7" i="10"/>
  <c r="TXO7" i="10"/>
  <c r="TXP7" i="10"/>
  <c r="TXQ7" i="10"/>
  <c r="TXR7" i="10"/>
  <c r="TXS7" i="10"/>
  <c r="TXT7" i="10"/>
  <c r="TXU7" i="10"/>
  <c r="TXV7" i="10"/>
  <c r="TXW7" i="10"/>
  <c r="TXX7" i="10"/>
  <c r="TXY7" i="10"/>
  <c r="TXZ7" i="10"/>
  <c r="TYA7" i="10"/>
  <c r="TYB7" i="10"/>
  <c r="TYC7" i="10"/>
  <c r="TYD7" i="10"/>
  <c r="TYE7" i="10"/>
  <c r="TYF7" i="10"/>
  <c r="TYG7" i="10"/>
  <c r="TYH7" i="10"/>
  <c r="TYI7" i="10"/>
  <c r="TYJ7" i="10"/>
  <c r="TYK7" i="10"/>
  <c r="TYL7" i="10"/>
  <c r="TYM7" i="10"/>
  <c r="TYN7" i="10"/>
  <c r="TYO7" i="10"/>
  <c r="TYP7" i="10"/>
  <c r="TYQ7" i="10"/>
  <c r="TYR7" i="10"/>
  <c r="TYS7" i="10"/>
  <c r="TYT7" i="10"/>
  <c r="TYU7" i="10"/>
  <c r="TYV7" i="10"/>
  <c r="TYW7" i="10"/>
  <c r="TYX7" i="10"/>
  <c r="TYY7" i="10"/>
  <c r="TYZ7" i="10"/>
  <c r="TZA7" i="10"/>
  <c r="TZB7" i="10"/>
  <c r="TZC7" i="10"/>
  <c r="TZD7" i="10"/>
  <c r="TZE7" i="10"/>
  <c r="TZF7" i="10"/>
  <c r="TZG7" i="10"/>
  <c r="TZH7" i="10"/>
  <c r="TZI7" i="10"/>
  <c r="TZJ7" i="10"/>
  <c r="TZK7" i="10"/>
  <c r="TZL7" i="10"/>
  <c r="TZM7" i="10"/>
  <c r="TZN7" i="10"/>
  <c r="TZO7" i="10"/>
  <c r="TZP7" i="10"/>
  <c r="TZQ7" i="10"/>
  <c r="TZR7" i="10"/>
  <c r="TZS7" i="10"/>
  <c r="TZT7" i="10"/>
  <c r="TZU7" i="10"/>
  <c r="TZV7" i="10"/>
  <c r="TZW7" i="10"/>
  <c r="TZX7" i="10"/>
  <c r="TZY7" i="10"/>
  <c r="TZZ7" i="10"/>
  <c r="UAA7" i="10"/>
  <c r="UAB7" i="10"/>
  <c r="UAC7" i="10"/>
  <c r="UAD7" i="10"/>
  <c r="UAE7" i="10"/>
  <c r="UAF7" i="10"/>
  <c r="UAG7" i="10"/>
  <c r="UAH7" i="10"/>
  <c r="UAI7" i="10"/>
  <c r="UAJ7" i="10"/>
  <c r="UAK7" i="10"/>
  <c r="UAL7" i="10"/>
  <c r="UAM7" i="10"/>
  <c r="UAN7" i="10"/>
  <c r="UAO7" i="10"/>
  <c r="UAP7" i="10"/>
  <c r="UAQ7" i="10"/>
  <c r="UAR7" i="10"/>
  <c r="UAS7" i="10"/>
  <c r="UAT7" i="10"/>
  <c r="UAU7" i="10"/>
  <c r="UAV7" i="10"/>
  <c r="UAW7" i="10"/>
  <c r="UAX7" i="10"/>
  <c r="UAY7" i="10"/>
  <c r="UAZ7" i="10"/>
  <c r="UBA7" i="10"/>
  <c r="UBB7" i="10"/>
  <c r="UBC7" i="10"/>
  <c r="UBD7" i="10"/>
  <c r="UBE7" i="10"/>
  <c r="UBF7" i="10"/>
  <c r="UBG7" i="10"/>
  <c r="UBH7" i="10"/>
  <c r="UBI7" i="10"/>
  <c r="UBJ7" i="10"/>
  <c r="UBK7" i="10"/>
  <c r="UBL7" i="10"/>
  <c r="UBM7" i="10"/>
  <c r="UBN7" i="10"/>
  <c r="UBO7" i="10"/>
  <c r="UBP7" i="10"/>
  <c r="UBQ7" i="10"/>
  <c r="UBR7" i="10"/>
  <c r="UBS7" i="10"/>
  <c r="UBT7" i="10"/>
  <c r="UBU7" i="10"/>
  <c r="UBV7" i="10"/>
  <c r="UBW7" i="10"/>
  <c r="UBX7" i="10"/>
  <c r="UBY7" i="10"/>
  <c r="UBZ7" i="10"/>
  <c r="UCA7" i="10"/>
  <c r="UCB7" i="10"/>
  <c r="UCC7" i="10"/>
  <c r="UCD7" i="10"/>
  <c r="UCE7" i="10"/>
  <c r="UCF7" i="10"/>
  <c r="UCG7" i="10"/>
  <c r="UCH7" i="10"/>
  <c r="UCI7" i="10"/>
  <c r="UCJ7" i="10"/>
  <c r="UCK7" i="10"/>
  <c r="UCL7" i="10"/>
  <c r="UCM7" i="10"/>
  <c r="UCN7" i="10"/>
  <c r="UCO7" i="10"/>
  <c r="UCP7" i="10"/>
  <c r="UCQ7" i="10"/>
  <c r="UCR7" i="10"/>
  <c r="UCS7" i="10"/>
  <c r="UCT7" i="10"/>
  <c r="UCU7" i="10"/>
  <c r="UCV7" i="10"/>
  <c r="UCW7" i="10"/>
  <c r="UCX7" i="10"/>
  <c r="UCY7" i="10"/>
  <c r="UCZ7" i="10"/>
  <c r="UDA7" i="10"/>
  <c r="UDB7" i="10"/>
  <c r="UDC7" i="10"/>
  <c r="UDD7" i="10"/>
  <c r="UDE7" i="10"/>
  <c r="UDF7" i="10"/>
  <c r="UDG7" i="10"/>
  <c r="UDH7" i="10"/>
  <c r="UDI7" i="10"/>
  <c r="UDJ7" i="10"/>
  <c r="UDK7" i="10"/>
  <c r="UDL7" i="10"/>
  <c r="UDM7" i="10"/>
  <c r="UDN7" i="10"/>
  <c r="UDO7" i="10"/>
  <c r="UDP7" i="10"/>
  <c r="UDQ7" i="10"/>
  <c r="UDR7" i="10"/>
  <c r="UDS7" i="10"/>
  <c r="UDT7" i="10"/>
  <c r="UDU7" i="10"/>
  <c r="UDV7" i="10"/>
  <c r="UDW7" i="10"/>
  <c r="UDX7" i="10"/>
  <c r="UDY7" i="10"/>
  <c r="UDZ7" i="10"/>
  <c r="UEA7" i="10"/>
  <c r="UEB7" i="10"/>
  <c r="UEC7" i="10"/>
  <c r="UED7" i="10"/>
  <c r="UEE7" i="10"/>
  <c r="UEF7" i="10"/>
  <c r="UEG7" i="10"/>
  <c r="UEH7" i="10"/>
  <c r="UEI7" i="10"/>
  <c r="UEJ7" i="10"/>
  <c r="UEK7" i="10"/>
  <c r="UEL7" i="10"/>
  <c r="UEM7" i="10"/>
  <c r="UEN7" i="10"/>
  <c r="UEO7" i="10"/>
  <c r="UEP7" i="10"/>
  <c r="UEQ7" i="10"/>
  <c r="UER7" i="10"/>
  <c r="UES7" i="10"/>
  <c r="UET7" i="10"/>
  <c r="UEU7" i="10"/>
  <c r="UEV7" i="10"/>
  <c r="UEW7" i="10"/>
  <c r="UEX7" i="10"/>
  <c r="UEY7" i="10"/>
  <c r="UEZ7" i="10"/>
  <c r="UFA7" i="10"/>
  <c r="UFB7" i="10"/>
  <c r="UFC7" i="10"/>
  <c r="UFD7" i="10"/>
  <c r="UFE7" i="10"/>
  <c r="UFF7" i="10"/>
  <c r="UFG7" i="10"/>
  <c r="UFH7" i="10"/>
  <c r="UFI7" i="10"/>
  <c r="UFJ7" i="10"/>
  <c r="UFK7" i="10"/>
  <c r="UFL7" i="10"/>
  <c r="UFM7" i="10"/>
  <c r="UFN7" i="10"/>
  <c r="UFO7" i="10"/>
  <c r="UFP7" i="10"/>
  <c r="UFQ7" i="10"/>
  <c r="UFR7" i="10"/>
  <c r="UFS7" i="10"/>
  <c r="UFT7" i="10"/>
  <c r="UFU7" i="10"/>
  <c r="UFV7" i="10"/>
  <c r="UFW7" i="10"/>
  <c r="UFX7" i="10"/>
  <c r="UFY7" i="10"/>
  <c r="UFZ7" i="10"/>
  <c r="UGA7" i="10"/>
  <c r="UGB7" i="10"/>
  <c r="UGC7" i="10"/>
  <c r="UGD7" i="10"/>
  <c r="UGE7" i="10"/>
  <c r="UGF7" i="10"/>
  <c r="UGG7" i="10"/>
  <c r="UGH7" i="10"/>
  <c r="UGI7" i="10"/>
  <c r="UGJ7" i="10"/>
  <c r="UGK7" i="10"/>
  <c r="UGL7" i="10"/>
  <c r="UGM7" i="10"/>
  <c r="UGN7" i="10"/>
  <c r="UGO7" i="10"/>
  <c r="UGP7" i="10"/>
  <c r="UGQ7" i="10"/>
  <c r="UGR7" i="10"/>
  <c r="UGS7" i="10"/>
  <c r="UGT7" i="10"/>
  <c r="UGU7" i="10"/>
  <c r="UGV7" i="10"/>
  <c r="UGW7" i="10"/>
  <c r="UGX7" i="10"/>
  <c r="UGY7" i="10"/>
  <c r="UGZ7" i="10"/>
  <c r="UHA7" i="10"/>
  <c r="UHB7" i="10"/>
  <c r="UHC7" i="10"/>
  <c r="UHD7" i="10"/>
  <c r="UHE7" i="10"/>
  <c r="UHF7" i="10"/>
  <c r="UHG7" i="10"/>
  <c r="UHH7" i="10"/>
  <c r="UHI7" i="10"/>
  <c r="UHJ7" i="10"/>
  <c r="UHK7" i="10"/>
  <c r="UHL7" i="10"/>
  <c r="UHM7" i="10"/>
  <c r="UHN7" i="10"/>
  <c r="UHO7" i="10"/>
  <c r="UHP7" i="10"/>
  <c r="UHQ7" i="10"/>
  <c r="UHR7" i="10"/>
  <c r="UHS7" i="10"/>
  <c r="UHT7" i="10"/>
  <c r="UHU7" i="10"/>
  <c r="UHV7" i="10"/>
  <c r="UHW7" i="10"/>
  <c r="UHX7" i="10"/>
  <c r="UHY7" i="10"/>
  <c r="UHZ7" i="10"/>
  <c r="UIA7" i="10"/>
  <c r="UIB7" i="10"/>
  <c r="UIC7" i="10"/>
  <c r="UID7" i="10"/>
  <c r="UIE7" i="10"/>
  <c r="UIF7" i="10"/>
  <c r="UIG7" i="10"/>
  <c r="UIH7" i="10"/>
  <c r="UII7" i="10"/>
  <c r="UIJ7" i="10"/>
  <c r="UIK7" i="10"/>
  <c r="UIL7" i="10"/>
  <c r="UIM7" i="10"/>
  <c r="UIN7" i="10"/>
  <c r="UIO7" i="10"/>
  <c r="UIP7" i="10"/>
  <c r="UIQ7" i="10"/>
  <c r="UIR7" i="10"/>
  <c r="UIS7" i="10"/>
  <c r="UIT7" i="10"/>
  <c r="UIU7" i="10"/>
  <c r="UIV7" i="10"/>
  <c r="UIW7" i="10"/>
  <c r="UIX7" i="10"/>
  <c r="UIY7" i="10"/>
  <c r="UIZ7" i="10"/>
  <c r="UJA7" i="10"/>
  <c r="UJB7" i="10"/>
  <c r="UJC7" i="10"/>
  <c r="UJD7" i="10"/>
  <c r="UJE7" i="10"/>
  <c r="UJF7" i="10"/>
  <c r="UJG7" i="10"/>
  <c r="UJH7" i="10"/>
  <c r="UJI7" i="10"/>
  <c r="UJJ7" i="10"/>
  <c r="UJK7" i="10"/>
  <c r="UJL7" i="10"/>
  <c r="UJM7" i="10"/>
  <c r="UJN7" i="10"/>
  <c r="UJO7" i="10"/>
  <c r="UJP7" i="10"/>
  <c r="UJQ7" i="10"/>
  <c r="UJR7" i="10"/>
  <c r="UJS7" i="10"/>
  <c r="UJT7" i="10"/>
  <c r="UJU7" i="10"/>
  <c r="UJV7" i="10"/>
  <c r="UJW7" i="10"/>
  <c r="UJX7" i="10"/>
  <c r="UJY7" i="10"/>
  <c r="UJZ7" i="10"/>
  <c r="UKA7" i="10"/>
  <c r="UKB7" i="10"/>
  <c r="UKC7" i="10"/>
  <c r="UKD7" i="10"/>
  <c r="UKE7" i="10"/>
  <c r="UKF7" i="10"/>
  <c r="UKG7" i="10"/>
  <c r="UKH7" i="10"/>
  <c r="UKI7" i="10"/>
  <c r="UKJ7" i="10"/>
  <c r="UKK7" i="10"/>
  <c r="UKL7" i="10"/>
  <c r="UKM7" i="10"/>
  <c r="UKN7" i="10"/>
  <c r="UKO7" i="10"/>
  <c r="UKP7" i="10"/>
  <c r="UKQ7" i="10"/>
  <c r="UKR7" i="10"/>
  <c r="UKS7" i="10"/>
  <c r="UKT7" i="10"/>
  <c r="UKU7" i="10"/>
  <c r="UKV7" i="10"/>
  <c r="UKW7" i="10"/>
  <c r="UKX7" i="10"/>
  <c r="UKY7" i="10"/>
  <c r="UKZ7" i="10"/>
  <c r="ULA7" i="10"/>
  <c r="ULB7" i="10"/>
  <c r="ULC7" i="10"/>
  <c r="ULD7" i="10"/>
  <c r="ULE7" i="10"/>
  <c r="ULF7" i="10"/>
  <c r="ULG7" i="10"/>
  <c r="ULH7" i="10"/>
  <c r="ULI7" i="10"/>
  <c r="ULJ7" i="10"/>
  <c r="ULK7" i="10"/>
  <c r="ULL7" i="10"/>
  <c r="ULM7" i="10"/>
  <c r="ULN7" i="10"/>
  <c r="ULO7" i="10"/>
  <c r="ULP7" i="10"/>
  <c r="ULQ7" i="10"/>
  <c r="ULR7" i="10"/>
  <c r="ULS7" i="10"/>
  <c r="ULT7" i="10"/>
  <c r="ULU7" i="10"/>
  <c r="ULV7" i="10"/>
  <c r="ULW7" i="10"/>
  <c r="ULX7" i="10"/>
  <c r="ULY7" i="10"/>
  <c r="ULZ7" i="10"/>
  <c r="UMA7" i="10"/>
  <c r="UMB7" i="10"/>
  <c r="UMC7" i="10"/>
  <c r="UMD7" i="10"/>
  <c r="UME7" i="10"/>
  <c r="UMF7" i="10"/>
  <c r="UMG7" i="10"/>
  <c r="UMH7" i="10"/>
  <c r="UMI7" i="10"/>
  <c r="UMJ7" i="10"/>
  <c r="UMK7" i="10"/>
  <c r="UML7" i="10"/>
  <c r="UMM7" i="10"/>
  <c r="UMN7" i="10"/>
  <c r="UMO7" i="10"/>
  <c r="UMP7" i="10"/>
  <c r="UMQ7" i="10"/>
  <c r="UMR7" i="10"/>
  <c r="UMS7" i="10"/>
  <c r="UMT7" i="10"/>
  <c r="UMU7" i="10"/>
  <c r="UMV7" i="10"/>
  <c r="UMW7" i="10"/>
  <c r="UMX7" i="10"/>
  <c r="UMY7" i="10"/>
  <c r="UMZ7" i="10"/>
  <c r="UNA7" i="10"/>
  <c r="UNB7" i="10"/>
  <c r="UNC7" i="10"/>
  <c r="UND7" i="10"/>
  <c r="UNE7" i="10"/>
  <c r="UNF7" i="10"/>
  <c r="UNG7" i="10"/>
  <c r="UNH7" i="10"/>
  <c r="UNI7" i="10"/>
  <c r="UNJ7" i="10"/>
  <c r="UNK7" i="10"/>
  <c r="UNL7" i="10"/>
  <c r="UNM7" i="10"/>
  <c r="UNN7" i="10"/>
  <c r="UNO7" i="10"/>
  <c r="UNP7" i="10"/>
  <c r="UNQ7" i="10"/>
  <c r="UNR7" i="10"/>
  <c r="UNS7" i="10"/>
  <c r="UNT7" i="10"/>
  <c r="UNU7" i="10"/>
  <c r="UNV7" i="10"/>
  <c r="UNW7" i="10"/>
  <c r="UNX7" i="10"/>
  <c r="UNY7" i="10"/>
  <c r="UNZ7" i="10"/>
  <c r="UOA7" i="10"/>
  <c r="UOB7" i="10"/>
  <c r="UOC7" i="10"/>
  <c r="UOD7" i="10"/>
  <c r="UOE7" i="10"/>
  <c r="UOF7" i="10"/>
  <c r="UOG7" i="10"/>
  <c r="UOH7" i="10"/>
  <c r="UOI7" i="10"/>
  <c r="UOJ7" i="10"/>
  <c r="UOK7" i="10"/>
  <c r="UOL7" i="10"/>
  <c r="UOM7" i="10"/>
  <c r="UON7" i="10"/>
  <c r="UOO7" i="10"/>
  <c r="UOP7" i="10"/>
  <c r="UOQ7" i="10"/>
  <c r="UOR7" i="10"/>
  <c r="UOS7" i="10"/>
  <c r="UOT7" i="10"/>
  <c r="UOU7" i="10"/>
  <c r="UOV7" i="10"/>
  <c r="UOW7" i="10"/>
  <c r="UOX7" i="10"/>
  <c r="UOY7" i="10"/>
  <c r="UOZ7" i="10"/>
  <c r="UPA7" i="10"/>
  <c r="UPB7" i="10"/>
  <c r="UPC7" i="10"/>
  <c r="UPD7" i="10"/>
  <c r="UPE7" i="10"/>
  <c r="UPF7" i="10"/>
  <c r="UPG7" i="10"/>
  <c r="UPH7" i="10"/>
  <c r="UPI7" i="10"/>
  <c r="UPJ7" i="10"/>
  <c r="UPK7" i="10"/>
  <c r="UPL7" i="10"/>
  <c r="UPM7" i="10"/>
  <c r="UPN7" i="10"/>
  <c r="UPO7" i="10"/>
  <c r="UPP7" i="10"/>
  <c r="UPQ7" i="10"/>
  <c r="UPR7" i="10"/>
  <c r="UPS7" i="10"/>
  <c r="UPT7" i="10"/>
  <c r="UPU7" i="10"/>
  <c r="UPV7" i="10"/>
  <c r="UPW7" i="10"/>
  <c r="UPX7" i="10"/>
  <c r="UPY7" i="10"/>
  <c r="UPZ7" i="10"/>
  <c r="UQA7" i="10"/>
  <c r="UQB7" i="10"/>
  <c r="UQC7" i="10"/>
  <c r="UQD7" i="10"/>
  <c r="UQE7" i="10"/>
  <c r="UQF7" i="10"/>
  <c r="UQG7" i="10"/>
  <c r="UQH7" i="10"/>
  <c r="UQI7" i="10"/>
  <c r="UQJ7" i="10"/>
  <c r="UQK7" i="10"/>
  <c r="UQL7" i="10"/>
  <c r="UQM7" i="10"/>
  <c r="UQN7" i="10"/>
  <c r="UQO7" i="10"/>
  <c r="UQP7" i="10"/>
  <c r="UQQ7" i="10"/>
  <c r="UQR7" i="10"/>
  <c r="UQS7" i="10"/>
  <c r="UQT7" i="10"/>
  <c r="UQU7" i="10"/>
  <c r="UQV7" i="10"/>
  <c r="UQW7" i="10"/>
  <c r="UQX7" i="10"/>
  <c r="UQY7" i="10"/>
  <c r="UQZ7" i="10"/>
  <c r="URA7" i="10"/>
  <c r="URB7" i="10"/>
  <c r="URC7" i="10"/>
  <c r="URD7" i="10"/>
  <c r="URE7" i="10"/>
  <c r="URF7" i="10"/>
  <c r="URG7" i="10"/>
  <c r="URH7" i="10"/>
  <c r="URI7" i="10"/>
  <c r="URJ7" i="10"/>
  <c r="URK7" i="10"/>
  <c r="URL7" i="10"/>
  <c r="URM7" i="10"/>
  <c r="URN7" i="10"/>
  <c r="URO7" i="10"/>
  <c r="URP7" i="10"/>
  <c r="URQ7" i="10"/>
  <c r="URR7" i="10"/>
  <c r="URS7" i="10"/>
  <c r="URT7" i="10"/>
  <c r="URU7" i="10"/>
  <c r="URV7" i="10"/>
  <c r="URW7" i="10"/>
  <c r="URX7" i="10"/>
  <c r="URY7" i="10"/>
  <c r="URZ7" i="10"/>
  <c r="USA7" i="10"/>
  <c r="USB7" i="10"/>
  <c r="USC7" i="10"/>
  <c r="USD7" i="10"/>
  <c r="USE7" i="10"/>
  <c r="USF7" i="10"/>
  <c r="USG7" i="10"/>
  <c r="USH7" i="10"/>
  <c r="USI7" i="10"/>
  <c r="USJ7" i="10"/>
  <c r="USK7" i="10"/>
  <c r="USL7" i="10"/>
  <c r="USM7" i="10"/>
  <c r="USN7" i="10"/>
  <c r="USO7" i="10"/>
  <c r="USP7" i="10"/>
  <c r="USQ7" i="10"/>
  <c r="USR7" i="10"/>
  <c r="USS7" i="10"/>
  <c r="UST7" i="10"/>
  <c r="USU7" i="10"/>
  <c r="USV7" i="10"/>
  <c r="USW7" i="10"/>
  <c r="USX7" i="10"/>
  <c r="USY7" i="10"/>
  <c r="USZ7" i="10"/>
  <c r="UTA7" i="10"/>
  <c r="UTB7" i="10"/>
  <c r="UTC7" i="10"/>
  <c r="UTD7" i="10"/>
  <c r="UTE7" i="10"/>
  <c r="UTF7" i="10"/>
  <c r="UTG7" i="10"/>
  <c r="UTH7" i="10"/>
  <c r="UTI7" i="10"/>
  <c r="UTJ7" i="10"/>
  <c r="UTK7" i="10"/>
  <c r="UTL7" i="10"/>
  <c r="UTM7" i="10"/>
  <c r="UTN7" i="10"/>
  <c r="UTO7" i="10"/>
  <c r="UTP7" i="10"/>
  <c r="UTQ7" i="10"/>
  <c r="UTR7" i="10"/>
  <c r="UTS7" i="10"/>
  <c r="UTT7" i="10"/>
  <c r="UTU7" i="10"/>
  <c r="UTV7" i="10"/>
  <c r="UTW7" i="10"/>
  <c r="UTX7" i="10"/>
  <c r="UTY7" i="10"/>
  <c r="UTZ7" i="10"/>
  <c r="UUA7" i="10"/>
  <c r="UUB7" i="10"/>
  <c r="UUC7" i="10"/>
  <c r="UUD7" i="10"/>
  <c r="UUE7" i="10"/>
  <c r="UUF7" i="10"/>
  <c r="UUG7" i="10"/>
  <c r="UUH7" i="10"/>
  <c r="UUI7" i="10"/>
  <c r="UUJ7" i="10"/>
  <c r="UUK7" i="10"/>
  <c r="UUL7" i="10"/>
  <c r="UUM7" i="10"/>
  <c r="UUN7" i="10"/>
  <c r="UUO7" i="10"/>
  <c r="UUP7" i="10"/>
  <c r="UUQ7" i="10"/>
  <c r="UUR7" i="10"/>
  <c r="UUS7" i="10"/>
  <c r="UUT7" i="10"/>
  <c r="UUU7" i="10"/>
  <c r="UUV7" i="10"/>
  <c r="UUW7" i="10"/>
  <c r="UUX7" i="10"/>
  <c r="UUY7" i="10"/>
  <c r="UUZ7" i="10"/>
  <c r="UVA7" i="10"/>
  <c r="UVB7" i="10"/>
  <c r="UVC7" i="10"/>
  <c r="UVD7" i="10"/>
  <c r="UVE7" i="10"/>
  <c r="UVF7" i="10"/>
  <c r="UVG7" i="10"/>
  <c r="UVH7" i="10"/>
  <c r="UVI7" i="10"/>
  <c r="UVJ7" i="10"/>
  <c r="UVK7" i="10"/>
  <c r="UVL7" i="10"/>
  <c r="UVM7" i="10"/>
  <c r="UVN7" i="10"/>
  <c r="UVO7" i="10"/>
  <c r="UVP7" i="10"/>
  <c r="UVQ7" i="10"/>
  <c r="UVR7" i="10"/>
  <c r="UVS7" i="10"/>
  <c r="UVT7" i="10"/>
  <c r="UVU7" i="10"/>
  <c r="UVV7" i="10"/>
  <c r="UVW7" i="10"/>
  <c r="UVX7" i="10"/>
  <c r="UVY7" i="10"/>
  <c r="UVZ7" i="10"/>
  <c r="UWA7" i="10"/>
  <c r="UWB7" i="10"/>
  <c r="UWC7" i="10"/>
  <c r="UWD7" i="10"/>
  <c r="UWE7" i="10"/>
  <c r="UWF7" i="10"/>
  <c r="UWG7" i="10"/>
  <c r="UWH7" i="10"/>
  <c r="UWI7" i="10"/>
  <c r="UWJ7" i="10"/>
  <c r="UWK7" i="10"/>
  <c r="UWL7" i="10"/>
  <c r="UWM7" i="10"/>
  <c r="UWN7" i="10"/>
  <c r="UWO7" i="10"/>
  <c r="UWP7" i="10"/>
  <c r="UWQ7" i="10"/>
  <c r="UWR7" i="10"/>
  <c r="UWS7" i="10"/>
  <c r="UWT7" i="10"/>
  <c r="UWU7" i="10"/>
  <c r="UWV7" i="10"/>
  <c r="UWW7" i="10"/>
  <c r="UWX7" i="10"/>
  <c r="UWY7" i="10"/>
  <c r="UWZ7" i="10"/>
  <c r="UXA7" i="10"/>
  <c r="UXB7" i="10"/>
  <c r="UXC7" i="10"/>
  <c r="UXD7" i="10"/>
  <c r="UXE7" i="10"/>
  <c r="UXF7" i="10"/>
  <c r="UXG7" i="10"/>
  <c r="UXH7" i="10"/>
  <c r="UXI7" i="10"/>
  <c r="UXJ7" i="10"/>
  <c r="UXK7" i="10"/>
  <c r="UXL7" i="10"/>
  <c r="UXM7" i="10"/>
  <c r="UXN7" i="10"/>
  <c r="UXO7" i="10"/>
  <c r="UXP7" i="10"/>
  <c r="UXQ7" i="10"/>
  <c r="UXR7" i="10"/>
  <c r="UXS7" i="10"/>
  <c r="UXT7" i="10"/>
  <c r="UXU7" i="10"/>
  <c r="UXV7" i="10"/>
  <c r="UXW7" i="10"/>
  <c r="UXX7" i="10"/>
  <c r="UXY7" i="10"/>
  <c r="UXZ7" i="10"/>
  <c r="UYA7" i="10"/>
  <c r="UYB7" i="10"/>
  <c r="UYC7" i="10"/>
  <c r="UYD7" i="10"/>
  <c r="UYE7" i="10"/>
  <c r="UYF7" i="10"/>
  <c r="UYG7" i="10"/>
  <c r="UYH7" i="10"/>
  <c r="UYI7" i="10"/>
  <c r="UYJ7" i="10"/>
  <c r="UYK7" i="10"/>
  <c r="UYL7" i="10"/>
  <c r="UYM7" i="10"/>
  <c r="UYN7" i="10"/>
  <c r="UYO7" i="10"/>
  <c r="UYP7" i="10"/>
  <c r="UYQ7" i="10"/>
  <c r="UYR7" i="10"/>
  <c r="UYS7" i="10"/>
  <c r="UYT7" i="10"/>
  <c r="UYU7" i="10"/>
  <c r="UYV7" i="10"/>
  <c r="UYW7" i="10"/>
  <c r="UYX7" i="10"/>
  <c r="UYY7" i="10"/>
  <c r="UYZ7" i="10"/>
  <c r="UZA7" i="10"/>
  <c r="UZB7" i="10"/>
  <c r="UZC7" i="10"/>
  <c r="UZD7" i="10"/>
  <c r="UZE7" i="10"/>
  <c r="UZF7" i="10"/>
  <c r="UZG7" i="10"/>
  <c r="UZH7" i="10"/>
  <c r="UZI7" i="10"/>
  <c r="UZJ7" i="10"/>
  <c r="UZK7" i="10"/>
  <c r="UZL7" i="10"/>
  <c r="UZM7" i="10"/>
  <c r="UZN7" i="10"/>
  <c r="UZO7" i="10"/>
  <c r="UZP7" i="10"/>
  <c r="UZQ7" i="10"/>
  <c r="UZR7" i="10"/>
  <c r="UZS7" i="10"/>
  <c r="UZT7" i="10"/>
  <c r="UZU7" i="10"/>
  <c r="UZV7" i="10"/>
  <c r="UZW7" i="10"/>
  <c r="UZX7" i="10"/>
  <c r="UZY7" i="10"/>
  <c r="UZZ7" i="10"/>
  <c r="VAA7" i="10"/>
  <c r="VAB7" i="10"/>
  <c r="VAC7" i="10"/>
  <c r="VAD7" i="10"/>
  <c r="VAE7" i="10"/>
  <c r="VAF7" i="10"/>
  <c r="VAG7" i="10"/>
  <c r="VAH7" i="10"/>
  <c r="VAI7" i="10"/>
  <c r="VAJ7" i="10"/>
  <c r="VAK7" i="10"/>
  <c r="VAL7" i="10"/>
  <c r="VAM7" i="10"/>
  <c r="VAN7" i="10"/>
  <c r="VAO7" i="10"/>
  <c r="VAP7" i="10"/>
  <c r="VAQ7" i="10"/>
  <c r="VAR7" i="10"/>
  <c r="VAS7" i="10"/>
  <c r="VAT7" i="10"/>
  <c r="VAU7" i="10"/>
  <c r="VAV7" i="10"/>
  <c r="VAW7" i="10"/>
  <c r="VAX7" i="10"/>
  <c r="VAY7" i="10"/>
  <c r="VAZ7" i="10"/>
  <c r="VBA7" i="10"/>
  <c r="VBB7" i="10"/>
  <c r="VBC7" i="10"/>
  <c r="VBD7" i="10"/>
  <c r="VBE7" i="10"/>
  <c r="VBF7" i="10"/>
  <c r="VBG7" i="10"/>
  <c r="VBH7" i="10"/>
  <c r="VBI7" i="10"/>
  <c r="VBJ7" i="10"/>
  <c r="VBK7" i="10"/>
  <c r="VBL7" i="10"/>
  <c r="VBM7" i="10"/>
  <c r="VBN7" i="10"/>
  <c r="VBO7" i="10"/>
  <c r="VBP7" i="10"/>
  <c r="VBQ7" i="10"/>
  <c r="VBR7" i="10"/>
  <c r="VBS7" i="10"/>
  <c r="VBT7" i="10"/>
  <c r="VBU7" i="10"/>
  <c r="VBV7" i="10"/>
  <c r="VBW7" i="10"/>
  <c r="VBX7" i="10"/>
  <c r="VBY7" i="10"/>
  <c r="VBZ7" i="10"/>
  <c r="VCA7" i="10"/>
  <c r="VCB7" i="10"/>
  <c r="VCC7" i="10"/>
  <c r="VCD7" i="10"/>
  <c r="VCE7" i="10"/>
  <c r="VCF7" i="10"/>
  <c r="VCG7" i="10"/>
  <c r="VCH7" i="10"/>
  <c r="VCI7" i="10"/>
  <c r="VCJ7" i="10"/>
  <c r="VCK7" i="10"/>
  <c r="VCL7" i="10"/>
  <c r="VCM7" i="10"/>
  <c r="VCN7" i="10"/>
  <c r="VCO7" i="10"/>
  <c r="VCP7" i="10"/>
  <c r="VCQ7" i="10"/>
  <c r="VCR7" i="10"/>
  <c r="VCS7" i="10"/>
  <c r="VCT7" i="10"/>
  <c r="VCU7" i="10"/>
  <c r="VCV7" i="10"/>
  <c r="VCW7" i="10"/>
  <c r="VCX7" i="10"/>
  <c r="VCY7" i="10"/>
  <c r="VCZ7" i="10"/>
  <c r="VDA7" i="10"/>
  <c r="VDB7" i="10"/>
  <c r="VDC7" i="10"/>
  <c r="VDD7" i="10"/>
  <c r="VDE7" i="10"/>
  <c r="VDF7" i="10"/>
  <c r="VDG7" i="10"/>
  <c r="VDH7" i="10"/>
  <c r="VDI7" i="10"/>
  <c r="VDJ7" i="10"/>
  <c r="VDK7" i="10"/>
  <c r="VDL7" i="10"/>
  <c r="VDM7" i="10"/>
  <c r="VDN7" i="10"/>
  <c r="VDO7" i="10"/>
  <c r="VDP7" i="10"/>
  <c r="VDQ7" i="10"/>
  <c r="VDR7" i="10"/>
  <c r="VDS7" i="10"/>
  <c r="VDT7" i="10"/>
  <c r="VDU7" i="10"/>
  <c r="VDV7" i="10"/>
  <c r="VDW7" i="10"/>
  <c r="VDX7" i="10"/>
  <c r="VDY7" i="10"/>
  <c r="VDZ7" i="10"/>
  <c r="VEA7" i="10"/>
  <c r="VEB7" i="10"/>
  <c r="VEC7" i="10"/>
  <c r="VED7" i="10"/>
  <c r="VEE7" i="10"/>
  <c r="VEF7" i="10"/>
  <c r="VEG7" i="10"/>
  <c r="VEH7" i="10"/>
  <c r="VEI7" i="10"/>
  <c r="VEJ7" i="10"/>
  <c r="VEK7" i="10"/>
  <c r="VEL7" i="10"/>
  <c r="VEM7" i="10"/>
  <c r="VEN7" i="10"/>
  <c r="VEO7" i="10"/>
  <c r="VEP7" i="10"/>
  <c r="VEQ7" i="10"/>
  <c r="VER7" i="10"/>
  <c r="VES7" i="10"/>
  <c r="VET7" i="10"/>
  <c r="VEU7" i="10"/>
  <c r="VEV7" i="10"/>
  <c r="VEW7" i="10"/>
  <c r="VEX7" i="10"/>
  <c r="VEY7" i="10"/>
  <c r="VEZ7" i="10"/>
  <c r="VFA7" i="10"/>
  <c r="VFB7" i="10"/>
  <c r="VFC7" i="10"/>
  <c r="VFD7" i="10"/>
  <c r="VFE7" i="10"/>
  <c r="VFF7" i="10"/>
  <c r="VFG7" i="10"/>
  <c r="VFH7" i="10"/>
  <c r="VFI7" i="10"/>
  <c r="VFJ7" i="10"/>
  <c r="VFK7" i="10"/>
  <c r="VFL7" i="10"/>
  <c r="VFM7" i="10"/>
  <c r="VFN7" i="10"/>
  <c r="VFO7" i="10"/>
  <c r="VFP7" i="10"/>
  <c r="VFQ7" i="10"/>
  <c r="VFR7" i="10"/>
  <c r="VFS7" i="10"/>
  <c r="VFT7" i="10"/>
  <c r="VFU7" i="10"/>
  <c r="VFV7" i="10"/>
  <c r="VFW7" i="10"/>
  <c r="VFX7" i="10"/>
  <c r="VFY7" i="10"/>
  <c r="VFZ7" i="10"/>
  <c r="VGA7" i="10"/>
  <c r="VGB7" i="10"/>
  <c r="VGC7" i="10"/>
  <c r="VGD7" i="10"/>
  <c r="VGE7" i="10"/>
  <c r="VGF7" i="10"/>
  <c r="VGG7" i="10"/>
  <c r="VGH7" i="10"/>
  <c r="VGI7" i="10"/>
  <c r="VGJ7" i="10"/>
  <c r="VGK7" i="10"/>
  <c r="VGL7" i="10"/>
  <c r="VGM7" i="10"/>
  <c r="VGN7" i="10"/>
  <c r="VGO7" i="10"/>
  <c r="VGP7" i="10"/>
  <c r="VGQ7" i="10"/>
  <c r="VGR7" i="10"/>
  <c r="VGS7" i="10"/>
  <c r="VGT7" i="10"/>
  <c r="VGU7" i="10"/>
  <c r="VGV7" i="10"/>
  <c r="VGW7" i="10"/>
  <c r="VGX7" i="10"/>
  <c r="VGY7" i="10"/>
  <c r="VGZ7" i="10"/>
  <c r="VHA7" i="10"/>
  <c r="VHB7" i="10"/>
  <c r="VHC7" i="10"/>
  <c r="VHD7" i="10"/>
  <c r="VHE7" i="10"/>
  <c r="VHF7" i="10"/>
  <c r="VHG7" i="10"/>
  <c r="VHH7" i="10"/>
  <c r="VHI7" i="10"/>
  <c r="VHJ7" i="10"/>
  <c r="VHK7" i="10"/>
  <c r="VHL7" i="10"/>
  <c r="VHM7" i="10"/>
  <c r="VHN7" i="10"/>
  <c r="VHO7" i="10"/>
  <c r="VHP7" i="10"/>
  <c r="VHQ7" i="10"/>
  <c r="VHR7" i="10"/>
  <c r="VHS7" i="10"/>
  <c r="VHT7" i="10"/>
  <c r="VHU7" i="10"/>
  <c r="VHV7" i="10"/>
  <c r="VHW7" i="10"/>
  <c r="VHX7" i="10"/>
  <c r="VHY7" i="10"/>
  <c r="VHZ7" i="10"/>
  <c r="VIA7" i="10"/>
  <c r="VIB7" i="10"/>
  <c r="VIC7" i="10"/>
  <c r="VID7" i="10"/>
  <c r="VIE7" i="10"/>
  <c r="VIF7" i="10"/>
  <c r="VIG7" i="10"/>
  <c r="VIH7" i="10"/>
  <c r="VII7" i="10"/>
  <c r="VIJ7" i="10"/>
  <c r="VIK7" i="10"/>
  <c r="VIL7" i="10"/>
  <c r="VIM7" i="10"/>
  <c r="VIN7" i="10"/>
  <c r="VIO7" i="10"/>
  <c r="VIP7" i="10"/>
  <c r="VIQ7" i="10"/>
  <c r="VIR7" i="10"/>
  <c r="VIS7" i="10"/>
  <c r="VIT7" i="10"/>
  <c r="VIU7" i="10"/>
  <c r="VIV7" i="10"/>
  <c r="VIW7" i="10"/>
  <c r="VIX7" i="10"/>
  <c r="VIY7" i="10"/>
  <c r="VIZ7" i="10"/>
  <c r="VJA7" i="10"/>
  <c r="VJB7" i="10"/>
  <c r="VJC7" i="10"/>
  <c r="VJD7" i="10"/>
  <c r="VJE7" i="10"/>
  <c r="VJF7" i="10"/>
  <c r="VJG7" i="10"/>
  <c r="VJH7" i="10"/>
  <c r="VJI7" i="10"/>
  <c r="VJJ7" i="10"/>
  <c r="VJK7" i="10"/>
  <c r="VJL7" i="10"/>
  <c r="VJM7" i="10"/>
  <c r="VJN7" i="10"/>
  <c r="VJO7" i="10"/>
  <c r="VJP7" i="10"/>
  <c r="VJQ7" i="10"/>
  <c r="VJR7" i="10"/>
  <c r="VJS7" i="10"/>
  <c r="VJT7" i="10"/>
  <c r="VJU7" i="10"/>
  <c r="VJV7" i="10"/>
  <c r="VJW7" i="10"/>
  <c r="VJX7" i="10"/>
  <c r="VJY7" i="10"/>
  <c r="VJZ7" i="10"/>
  <c r="VKA7" i="10"/>
  <c r="VKB7" i="10"/>
  <c r="VKC7" i="10"/>
  <c r="VKD7" i="10"/>
  <c r="VKE7" i="10"/>
  <c r="VKF7" i="10"/>
  <c r="VKG7" i="10"/>
  <c r="VKH7" i="10"/>
  <c r="VKI7" i="10"/>
  <c r="VKJ7" i="10"/>
  <c r="VKK7" i="10"/>
  <c r="VKL7" i="10"/>
  <c r="VKM7" i="10"/>
  <c r="VKN7" i="10"/>
  <c r="VKO7" i="10"/>
  <c r="VKP7" i="10"/>
  <c r="VKQ7" i="10"/>
  <c r="VKR7" i="10"/>
  <c r="VKS7" i="10"/>
  <c r="VKT7" i="10"/>
  <c r="VKU7" i="10"/>
  <c r="VKV7" i="10"/>
  <c r="VKW7" i="10"/>
  <c r="VKX7" i="10"/>
  <c r="VKY7" i="10"/>
  <c r="VKZ7" i="10"/>
  <c r="VLA7" i="10"/>
  <c r="VLB7" i="10"/>
  <c r="VLC7" i="10"/>
  <c r="VLD7" i="10"/>
  <c r="VLE7" i="10"/>
  <c r="VLF7" i="10"/>
  <c r="VLG7" i="10"/>
  <c r="VLH7" i="10"/>
  <c r="VLI7" i="10"/>
  <c r="VLJ7" i="10"/>
  <c r="VLK7" i="10"/>
  <c r="VLL7" i="10"/>
  <c r="VLM7" i="10"/>
  <c r="VLN7" i="10"/>
  <c r="VLO7" i="10"/>
  <c r="VLP7" i="10"/>
  <c r="VLQ7" i="10"/>
  <c r="VLR7" i="10"/>
  <c r="VLS7" i="10"/>
  <c r="VLT7" i="10"/>
  <c r="VLU7" i="10"/>
  <c r="VLV7" i="10"/>
  <c r="VLW7" i="10"/>
  <c r="VLX7" i="10"/>
  <c r="VLY7" i="10"/>
  <c r="VLZ7" i="10"/>
  <c r="VMA7" i="10"/>
  <c r="VMB7" i="10"/>
  <c r="VMC7" i="10"/>
  <c r="VMD7" i="10"/>
  <c r="VME7" i="10"/>
  <c r="VMF7" i="10"/>
  <c r="VMG7" i="10"/>
  <c r="VMH7" i="10"/>
  <c r="VMI7" i="10"/>
  <c r="VMJ7" i="10"/>
  <c r="VMK7" i="10"/>
  <c r="VML7" i="10"/>
  <c r="VMM7" i="10"/>
  <c r="VMN7" i="10"/>
  <c r="VMO7" i="10"/>
  <c r="VMP7" i="10"/>
  <c r="VMQ7" i="10"/>
  <c r="VMR7" i="10"/>
  <c r="VMS7" i="10"/>
  <c r="VMT7" i="10"/>
  <c r="VMU7" i="10"/>
  <c r="VMV7" i="10"/>
  <c r="VMW7" i="10"/>
  <c r="VMX7" i="10"/>
  <c r="VMY7" i="10"/>
  <c r="VMZ7" i="10"/>
  <c r="VNA7" i="10"/>
  <c r="VNB7" i="10"/>
  <c r="VNC7" i="10"/>
  <c r="VND7" i="10"/>
  <c r="VNE7" i="10"/>
  <c r="VNF7" i="10"/>
  <c r="VNG7" i="10"/>
  <c r="VNH7" i="10"/>
  <c r="VNI7" i="10"/>
  <c r="VNJ7" i="10"/>
  <c r="VNK7" i="10"/>
  <c r="VNL7" i="10"/>
  <c r="VNM7" i="10"/>
  <c r="VNN7" i="10"/>
  <c r="VNO7" i="10"/>
  <c r="VNP7" i="10"/>
  <c r="VNQ7" i="10"/>
  <c r="VNR7" i="10"/>
  <c r="VNS7" i="10"/>
  <c r="VNT7" i="10"/>
  <c r="VNU7" i="10"/>
  <c r="VNV7" i="10"/>
  <c r="VNW7" i="10"/>
  <c r="VNX7" i="10"/>
  <c r="VNY7" i="10"/>
  <c r="VNZ7" i="10"/>
  <c r="VOA7" i="10"/>
  <c r="VOB7" i="10"/>
  <c r="VOC7" i="10"/>
  <c r="VOD7" i="10"/>
  <c r="VOE7" i="10"/>
  <c r="VOF7" i="10"/>
  <c r="VOG7" i="10"/>
  <c r="VOH7" i="10"/>
  <c r="VOI7" i="10"/>
  <c r="VOJ7" i="10"/>
  <c r="VOK7" i="10"/>
  <c r="VOL7" i="10"/>
  <c r="VOM7" i="10"/>
  <c r="VON7" i="10"/>
  <c r="VOO7" i="10"/>
  <c r="VOP7" i="10"/>
  <c r="VOQ7" i="10"/>
  <c r="VOR7" i="10"/>
  <c r="VOS7" i="10"/>
  <c r="VOT7" i="10"/>
  <c r="VOU7" i="10"/>
  <c r="VOV7" i="10"/>
  <c r="VOW7" i="10"/>
  <c r="VOX7" i="10"/>
  <c r="VOY7" i="10"/>
  <c r="VOZ7" i="10"/>
  <c r="VPA7" i="10"/>
  <c r="VPB7" i="10"/>
  <c r="VPC7" i="10"/>
  <c r="VPD7" i="10"/>
  <c r="VPE7" i="10"/>
  <c r="VPF7" i="10"/>
  <c r="VPG7" i="10"/>
  <c r="VPH7" i="10"/>
  <c r="VPI7" i="10"/>
  <c r="VPJ7" i="10"/>
  <c r="VPK7" i="10"/>
  <c r="VPL7" i="10"/>
  <c r="VPM7" i="10"/>
  <c r="VPN7" i="10"/>
  <c r="VPO7" i="10"/>
  <c r="VPP7" i="10"/>
  <c r="VPQ7" i="10"/>
  <c r="VPR7" i="10"/>
  <c r="VPS7" i="10"/>
  <c r="VPT7" i="10"/>
  <c r="VPU7" i="10"/>
  <c r="VPV7" i="10"/>
  <c r="VPW7" i="10"/>
  <c r="VPX7" i="10"/>
  <c r="VPY7" i="10"/>
  <c r="VPZ7" i="10"/>
  <c r="VQA7" i="10"/>
  <c r="VQB7" i="10"/>
  <c r="VQC7" i="10"/>
  <c r="VQD7" i="10"/>
  <c r="VQE7" i="10"/>
  <c r="VQF7" i="10"/>
  <c r="VQG7" i="10"/>
  <c r="VQH7" i="10"/>
  <c r="VQI7" i="10"/>
  <c r="VQJ7" i="10"/>
  <c r="VQK7" i="10"/>
  <c r="VQL7" i="10"/>
  <c r="VQM7" i="10"/>
  <c r="VQN7" i="10"/>
  <c r="VQO7" i="10"/>
  <c r="VQP7" i="10"/>
  <c r="VQQ7" i="10"/>
  <c r="VQR7" i="10"/>
  <c r="VQS7" i="10"/>
  <c r="VQT7" i="10"/>
  <c r="VQU7" i="10"/>
  <c r="VQV7" i="10"/>
  <c r="VQW7" i="10"/>
  <c r="VQX7" i="10"/>
  <c r="VQY7" i="10"/>
  <c r="VQZ7" i="10"/>
  <c r="VRA7" i="10"/>
  <c r="VRB7" i="10"/>
  <c r="VRC7" i="10"/>
  <c r="VRD7" i="10"/>
  <c r="VRE7" i="10"/>
  <c r="VRF7" i="10"/>
  <c r="VRG7" i="10"/>
  <c r="VRH7" i="10"/>
  <c r="VRI7" i="10"/>
  <c r="VRJ7" i="10"/>
  <c r="VRK7" i="10"/>
  <c r="VRL7" i="10"/>
  <c r="VRM7" i="10"/>
  <c r="VRN7" i="10"/>
  <c r="VRO7" i="10"/>
  <c r="VRP7" i="10"/>
  <c r="VRQ7" i="10"/>
  <c r="VRR7" i="10"/>
  <c r="VRS7" i="10"/>
  <c r="VRT7" i="10"/>
  <c r="VRU7" i="10"/>
  <c r="VRV7" i="10"/>
  <c r="VRW7" i="10"/>
  <c r="VRX7" i="10"/>
  <c r="VRY7" i="10"/>
  <c r="VRZ7" i="10"/>
  <c r="VSA7" i="10"/>
  <c r="VSB7" i="10"/>
  <c r="VSC7" i="10"/>
  <c r="VSD7" i="10"/>
  <c r="VSE7" i="10"/>
  <c r="VSF7" i="10"/>
  <c r="VSG7" i="10"/>
  <c r="VSH7" i="10"/>
  <c r="VSI7" i="10"/>
  <c r="VSJ7" i="10"/>
  <c r="VSK7" i="10"/>
  <c r="VSL7" i="10"/>
  <c r="VSM7" i="10"/>
  <c r="VSN7" i="10"/>
  <c r="VSO7" i="10"/>
  <c r="VSP7" i="10"/>
  <c r="VSQ7" i="10"/>
  <c r="VSR7" i="10"/>
  <c r="VSS7" i="10"/>
  <c r="VST7" i="10"/>
  <c r="VSU7" i="10"/>
  <c r="VSV7" i="10"/>
  <c r="VSW7" i="10"/>
  <c r="VSX7" i="10"/>
  <c r="VSY7" i="10"/>
  <c r="VSZ7" i="10"/>
  <c r="VTA7" i="10"/>
  <c r="VTB7" i="10"/>
  <c r="VTC7" i="10"/>
  <c r="VTD7" i="10"/>
  <c r="VTE7" i="10"/>
  <c r="VTF7" i="10"/>
  <c r="VTG7" i="10"/>
  <c r="VTH7" i="10"/>
  <c r="VTI7" i="10"/>
  <c r="VTJ7" i="10"/>
  <c r="VTK7" i="10"/>
  <c r="VTL7" i="10"/>
  <c r="VTM7" i="10"/>
  <c r="VTN7" i="10"/>
  <c r="VTO7" i="10"/>
  <c r="VTP7" i="10"/>
  <c r="VTQ7" i="10"/>
  <c r="VTR7" i="10"/>
  <c r="VTS7" i="10"/>
  <c r="VTT7" i="10"/>
  <c r="VTU7" i="10"/>
  <c r="VTV7" i="10"/>
  <c r="VTW7" i="10"/>
  <c r="VTX7" i="10"/>
  <c r="VTY7" i="10"/>
  <c r="VTZ7" i="10"/>
  <c r="VUA7" i="10"/>
  <c r="VUB7" i="10"/>
  <c r="VUC7" i="10"/>
  <c r="VUD7" i="10"/>
  <c r="VUE7" i="10"/>
  <c r="VUF7" i="10"/>
  <c r="VUG7" i="10"/>
  <c r="VUH7" i="10"/>
  <c r="VUI7" i="10"/>
  <c r="VUJ7" i="10"/>
  <c r="VUK7" i="10"/>
  <c r="VUL7" i="10"/>
  <c r="VUM7" i="10"/>
  <c r="VUN7" i="10"/>
  <c r="VUO7" i="10"/>
  <c r="VUP7" i="10"/>
  <c r="VUQ7" i="10"/>
  <c r="VUR7" i="10"/>
  <c r="VUS7" i="10"/>
  <c r="VUT7" i="10"/>
  <c r="VUU7" i="10"/>
  <c r="VUV7" i="10"/>
  <c r="VUW7" i="10"/>
  <c r="VUX7" i="10"/>
  <c r="VUY7" i="10"/>
  <c r="VUZ7" i="10"/>
  <c r="VVA7" i="10"/>
  <c r="VVB7" i="10"/>
  <c r="VVC7" i="10"/>
  <c r="VVD7" i="10"/>
  <c r="VVE7" i="10"/>
  <c r="VVF7" i="10"/>
  <c r="VVG7" i="10"/>
  <c r="VVH7" i="10"/>
  <c r="VVI7" i="10"/>
  <c r="VVJ7" i="10"/>
  <c r="VVK7" i="10"/>
  <c r="VVL7" i="10"/>
  <c r="VVM7" i="10"/>
  <c r="VVN7" i="10"/>
  <c r="VVO7" i="10"/>
  <c r="VVP7" i="10"/>
  <c r="VVQ7" i="10"/>
  <c r="VVR7" i="10"/>
  <c r="VVS7" i="10"/>
  <c r="VVT7" i="10"/>
  <c r="VVU7" i="10"/>
  <c r="VVV7" i="10"/>
  <c r="VVW7" i="10"/>
  <c r="VVX7" i="10"/>
  <c r="VVY7" i="10"/>
  <c r="VVZ7" i="10"/>
  <c r="VWA7" i="10"/>
  <c r="VWB7" i="10"/>
  <c r="VWC7" i="10"/>
  <c r="VWD7" i="10"/>
  <c r="VWE7" i="10"/>
  <c r="VWF7" i="10"/>
  <c r="VWG7" i="10"/>
  <c r="VWH7" i="10"/>
  <c r="VWI7" i="10"/>
  <c r="VWJ7" i="10"/>
  <c r="VWK7" i="10"/>
  <c r="VWL7" i="10"/>
  <c r="VWM7" i="10"/>
  <c r="VWN7" i="10"/>
  <c r="VWO7" i="10"/>
  <c r="VWP7" i="10"/>
  <c r="VWQ7" i="10"/>
  <c r="VWR7" i="10"/>
  <c r="VWS7" i="10"/>
  <c r="VWT7" i="10"/>
  <c r="VWU7" i="10"/>
  <c r="VWV7" i="10"/>
  <c r="VWW7" i="10"/>
  <c r="VWX7" i="10"/>
  <c r="VWY7" i="10"/>
  <c r="VWZ7" i="10"/>
  <c r="VXA7" i="10"/>
  <c r="VXB7" i="10"/>
  <c r="VXC7" i="10"/>
  <c r="VXD7" i="10"/>
  <c r="VXE7" i="10"/>
  <c r="VXF7" i="10"/>
  <c r="VXG7" i="10"/>
  <c r="VXH7" i="10"/>
  <c r="VXI7" i="10"/>
  <c r="VXJ7" i="10"/>
  <c r="VXK7" i="10"/>
  <c r="VXL7" i="10"/>
  <c r="VXM7" i="10"/>
  <c r="VXN7" i="10"/>
  <c r="VXO7" i="10"/>
  <c r="VXP7" i="10"/>
  <c r="VXQ7" i="10"/>
  <c r="VXR7" i="10"/>
  <c r="VXS7" i="10"/>
  <c r="VXT7" i="10"/>
  <c r="VXU7" i="10"/>
  <c r="VXV7" i="10"/>
  <c r="VXW7" i="10"/>
  <c r="VXX7" i="10"/>
  <c r="VXY7" i="10"/>
  <c r="VXZ7" i="10"/>
  <c r="VYA7" i="10"/>
  <c r="VYB7" i="10"/>
  <c r="VYC7" i="10"/>
  <c r="VYD7" i="10"/>
  <c r="VYE7" i="10"/>
  <c r="VYF7" i="10"/>
  <c r="VYG7" i="10"/>
  <c r="VYH7" i="10"/>
  <c r="VYI7" i="10"/>
  <c r="VYJ7" i="10"/>
  <c r="VYK7" i="10"/>
  <c r="VYL7" i="10"/>
  <c r="VYM7" i="10"/>
  <c r="VYN7" i="10"/>
  <c r="VYO7" i="10"/>
  <c r="VYP7" i="10"/>
  <c r="VYQ7" i="10"/>
  <c r="VYR7" i="10"/>
  <c r="VYS7" i="10"/>
  <c r="VYT7" i="10"/>
  <c r="VYU7" i="10"/>
  <c r="VYV7" i="10"/>
  <c r="VYW7" i="10"/>
  <c r="VYX7" i="10"/>
  <c r="VYY7" i="10"/>
  <c r="VYZ7" i="10"/>
  <c r="VZA7" i="10"/>
  <c r="VZB7" i="10"/>
  <c r="VZC7" i="10"/>
  <c r="VZD7" i="10"/>
  <c r="VZE7" i="10"/>
  <c r="VZF7" i="10"/>
  <c r="VZG7" i="10"/>
  <c r="VZH7" i="10"/>
  <c r="VZI7" i="10"/>
  <c r="VZJ7" i="10"/>
  <c r="VZK7" i="10"/>
  <c r="VZL7" i="10"/>
  <c r="VZM7" i="10"/>
  <c r="VZN7" i="10"/>
  <c r="VZO7" i="10"/>
  <c r="VZP7" i="10"/>
  <c r="VZQ7" i="10"/>
  <c r="VZR7" i="10"/>
  <c r="VZS7" i="10"/>
  <c r="VZT7" i="10"/>
  <c r="VZU7" i="10"/>
  <c r="VZV7" i="10"/>
  <c r="VZW7" i="10"/>
  <c r="VZX7" i="10"/>
  <c r="VZY7" i="10"/>
  <c r="VZZ7" i="10"/>
  <c r="WAA7" i="10"/>
  <c r="WAB7" i="10"/>
  <c r="WAC7" i="10"/>
  <c r="WAD7" i="10"/>
  <c r="WAE7" i="10"/>
  <c r="WAF7" i="10"/>
  <c r="WAG7" i="10"/>
  <c r="WAH7" i="10"/>
  <c r="WAI7" i="10"/>
  <c r="WAJ7" i="10"/>
  <c r="WAK7" i="10"/>
  <c r="WAL7" i="10"/>
  <c r="WAM7" i="10"/>
  <c r="WAN7" i="10"/>
  <c r="WAO7" i="10"/>
  <c r="WAP7" i="10"/>
  <c r="WAQ7" i="10"/>
  <c r="WAR7" i="10"/>
  <c r="WAS7" i="10"/>
  <c r="WAT7" i="10"/>
  <c r="WAU7" i="10"/>
  <c r="WAV7" i="10"/>
  <c r="WAW7" i="10"/>
  <c r="WAX7" i="10"/>
  <c r="WAY7" i="10"/>
  <c r="WAZ7" i="10"/>
  <c r="WBA7" i="10"/>
  <c r="WBB7" i="10"/>
  <c r="WBC7" i="10"/>
  <c r="WBD7" i="10"/>
  <c r="WBE7" i="10"/>
  <c r="WBF7" i="10"/>
  <c r="WBG7" i="10"/>
  <c r="WBH7" i="10"/>
  <c r="WBI7" i="10"/>
  <c r="WBJ7" i="10"/>
  <c r="WBK7" i="10"/>
  <c r="WBL7" i="10"/>
  <c r="WBM7" i="10"/>
  <c r="WBN7" i="10"/>
  <c r="WBO7" i="10"/>
  <c r="WBP7" i="10"/>
  <c r="WBQ7" i="10"/>
  <c r="WBR7" i="10"/>
  <c r="WBS7" i="10"/>
  <c r="WBT7" i="10"/>
  <c r="WBU7" i="10"/>
  <c r="WBV7" i="10"/>
  <c r="WBW7" i="10"/>
  <c r="WBX7" i="10"/>
  <c r="WBY7" i="10"/>
  <c r="WBZ7" i="10"/>
  <c r="WCA7" i="10"/>
  <c r="WCB7" i="10"/>
  <c r="WCC7" i="10"/>
  <c r="WCD7" i="10"/>
  <c r="WCE7" i="10"/>
  <c r="WCF7" i="10"/>
  <c r="WCG7" i="10"/>
  <c r="WCH7" i="10"/>
  <c r="WCI7" i="10"/>
  <c r="WCJ7" i="10"/>
  <c r="WCK7" i="10"/>
  <c r="WCL7" i="10"/>
  <c r="WCM7" i="10"/>
  <c r="WCN7" i="10"/>
  <c r="WCO7" i="10"/>
  <c r="WCP7" i="10"/>
  <c r="WCQ7" i="10"/>
  <c r="WCR7" i="10"/>
  <c r="WCS7" i="10"/>
  <c r="WCT7" i="10"/>
  <c r="WCU7" i="10"/>
  <c r="WCV7" i="10"/>
  <c r="WCW7" i="10"/>
  <c r="WCX7" i="10"/>
  <c r="WCY7" i="10"/>
  <c r="WCZ7" i="10"/>
  <c r="WDA7" i="10"/>
  <c r="WDB7" i="10"/>
  <c r="WDC7" i="10"/>
  <c r="WDD7" i="10"/>
  <c r="WDE7" i="10"/>
  <c r="WDF7" i="10"/>
  <c r="WDG7" i="10"/>
  <c r="WDH7" i="10"/>
  <c r="WDI7" i="10"/>
  <c r="WDJ7" i="10"/>
  <c r="WDK7" i="10"/>
  <c r="WDL7" i="10"/>
  <c r="WDM7" i="10"/>
  <c r="WDN7" i="10"/>
  <c r="WDO7" i="10"/>
  <c r="WDP7" i="10"/>
  <c r="WDQ7" i="10"/>
  <c r="WDR7" i="10"/>
  <c r="WDS7" i="10"/>
  <c r="WDT7" i="10"/>
  <c r="WDU7" i="10"/>
  <c r="WDV7" i="10"/>
  <c r="WDW7" i="10"/>
  <c r="WDX7" i="10"/>
  <c r="WDY7" i="10"/>
  <c r="WDZ7" i="10"/>
  <c r="WEA7" i="10"/>
  <c r="WEB7" i="10"/>
  <c r="WEC7" i="10"/>
  <c r="WED7" i="10"/>
  <c r="WEE7" i="10"/>
  <c r="WEF7" i="10"/>
  <c r="WEG7" i="10"/>
  <c r="WEH7" i="10"/>
  <c r="WEI7" i="10"/>
  <c r="WEJ7" i="10"/>
  <c r="WEK7" i="10"/>
  <c r="WEL7" i="10"/>
  <c r="WEM7" i="10"/>
  <c r="WEN7" i="10"/>
  <c r="WEO7" i="10"/>
  <c r="WEP7" i="10"/>
  <c r="WEQ7" i="10"/>
  <c r="WER7" i="10"/>
  <c r="WES7" i="10"/>
  <c r="WET7" i="10"/>
  <c r="WEU7" i="10"/>
  <c r="WEV7" i="10"/>
  <c r="WEW7" i="10"/>
  <c r="WEX7" i="10"/>
  <c r="WEY7" i="10"/>
  <c r="WEZ7" i="10"/>
  <c r="WFA7" i="10"/>
  <c r="WFB7" i="10"/>
  <c r="WFC7" i="10"/>
  <c r="WFD7" i="10"/>
  <c r="WFE7" i="10"/>
  <c r="WFF7" i="10"/>
  <c r="WFG7" i="10"/>
  <c r="WFH7" i="10"/>
  <c r="WFI7" i="10"/>
  <c r="WFJ7" i="10"/>
  <c r="WFK7" i="10"/>
  <c r="WFL7" i="10"/>
  <c r="WFM7" i="10"/>
  <c r="WFN7" i="10"/>
  <c r="WFO7" i="10"/>
  <c r="WFP7" i="10"/>
  <c r="WFQ7" i="10"/>
  <c r="WFR7" i="10"/>
  <c r="WFS7" i="10"/>
  <c r="WFT7" i="10"/>
  <c r="WFU7" i="10"/>
  <c r="WFV7" i="10"/>
  <c r="WFW7" i="10"/>
  <c r="WFX7" i="10"/>
  <c r="WFY7" i="10"/>
  <c r="WFZ7" i="10"/>
  <c r="WGA7" i="10"/>
  <c r="WGB7" i="10"/>
  <c r="WGC7" i="10"/>
  <c r="WGD7" i="10"/>
  <c r="WGE7" i="10"/>
  <c r="WGF7" i="10"/>
  <c r="WGG7" i="10"/>
  <c r="WGH7" i="10"/>
  <c r="WGI7" i="10"/>
  <c r="WGJ7" i="10"/>
  <c r="WGK7" i="10"/>
  <c r="WGL7" i="10"/>
  <c r="WGM7" i="10"/>
  <c r="WGN7" i="10"/>
  <c r="WGO7" i="10"/>
  <c r="WGP7" i="10"/>
  <c r="WGQ7" i="10"/>
  <c r="WGR7" i="10"/>
  <c r="WGS7" i="10"/>
  <c r="WGT7" i="10"/>
  <c r="WGU7" i="10"/>
  <c r="WGV7" i="10"/>
  <c r="WGW7" i="10"/>
  <c r="WGX7" i="10"/>
  <c r="WGY7" i="10"/>
  <c r="WGZ7" i="10"/>
  <c r="WHA7" i="10"/>
  <c r="WHB7" i="10"/>
  <c r="WHC7" i="10"/>
  <c r="WHD7" i="10"/>
  <c r="WHE7" i="10"/>
  <c r="WHF7" i="10"/>
  <c r="WHG7" i="10"/>
  <c r="WHH7" i="10"/>
  <c r="WHI7" i="10"/>
  <c r="WHJ7" i="10"/>
  <c r="WHK7" i="10"/>
  <c r="WHL7" i="10"/>
  <c r="WHM7" i="10"/>
  <c r="WHN7" i="10"/>
  <c r="WHO7" i="10"/>
  <c r="WHP7" i="10"/>
  <c r="WHQ7" i="10"/>
  <c r="WHR7" i="10"/>
  <c r="WHS7" i="10"/>
  <c r="WHT7" i="10"/>
  <c r="WHU7" i="10"/>
  <c r="WHV7" i="10"/>
  <c r="WHW7" i="10"/>
  <c r="WHX7" i="10"/>
  <c r="WHY7" i="10"/>
  <c r="WHZ7" i="10"/>
  <c r="WIA7" i="10"/>
  <c r="WIB7" i="10"/>
  <c r="WIC7" i="10"/>
  <c r="WID7" i="10"/>
  <c r="WIE7" i="10"/>
  <c r="WIF7" i="10"/>
  <c r="WIG7" i="10"/>
  <c r="WIH7" i="10"/>
  <c r="WII7" i="10"/>
  <c r="WIJ7" i="10"/>
  <c r="WIK7" i="10"/>
  <c r="WIL7" i="10"/>
  <c r="WIM7" i="10"/>
  <c r="WIN7" i="10"/>
  <c r="WIO7" i="10"/>
  <c r="WIP7" i="10"/>
  <c r="WIQ7" i="10"/>
  <c r="WIR7" i="10"/>
  <c r="WIS7" i="10"/>
  <c r="WIT7" i="10"/>
  <c r="WIU7" i="10"/>
  <c r="WIV7" i="10"/>
  <c r="WIW7" i="10"/>
  <c r="WIX7" i="10"/>
  <c r="WIY7" i="10"/>
  <c r="WIZ7" i="10"/>
  <c r="WJA7" i="10"/>
  <c r="WJB7" i="10"/>
  <c r="WJC7" i="10"/>
  <c r="WJD7" i="10"/>
  <c r="WJE7" i="10"/>
  <c r="WJF7" i="10"/>
  <c r="WJG7" i="10"/>
  <c r="WJH7" i="10"/>
  <c r="WJI7" i="10"/>
  <c r="WJJ7" i="10"/>
  <c r="WJK7" i="10"/>
  <c r="WJL7" i="10"/>
  <c r="WJM7" i="10"/>
  <c r="WJN7" i="10"/>
  <c r="WJO7" i="10"/>
  <c r="WJP7" i="10"/>
  <c r="WJQ7" i="10"/>
  <c r="WJR7" i="10"/>
  <c r="WJS7" i="10"/>
  <c r="WJT7" i="10"/>
  <c r="WJU7" i="10"/>
  <c r="WJV7" i="10"/>
  <c r="WJW7" i="10"/>
  <c r="WJX7" i="10"/>
  <c r="WJY7" i="10"/>
  <c r="WJZ7" i="10"/>
  <c r="WKA7" i="10"/>
  <c r="WKB7" i="10"/>
  <c r="WKC7" i="10"/>
  <c r="WKD7" i="10"/>
  <c r="WKE7" i="10"/>
  <c r="WKF7" i="10"/>
  <c r="WKG7" i="10"/>
  <c r="WKH7" i="10"/>
  <c r="WKI7" i="10"/>
  <c r="WKJ7" i="10"/>
  <c r="WKK7" i="10"/>
  <c r="WKL7" i="10"/>
  <c r="WKM7" i="10"/>
  <c r="WKN7" i="10"/>
  <c r="WKO7" i="10"/>
  <c r="WKP7" i="10"/>
  <c r="WKQ7" i="10"/>
  <c r="WKR7" i="10"/>
  <c r="WKS7" i="10"/>
  <c r="WKT7" i="10"/>
  <c r="WKU7" i="10"/>
  <c r="WKV7" i="10"/>
  <c r="WKW7" i="10"/>
  <c r="WKX7" i="10"/>
  <c r="WKY7" i="10"/>
  <c r="WKZ7" i="10"/>
  <c r="WLA7" i="10"/>
  <c r="WLB7" i="10"/>
  <c r="WLC7" i="10"/>
  <c r="WLD7" i="10"/>
  <c r="WLE7" i="10"/>
  <c r="WLF7" i="10"/>
  <c r="WLG7" i="10"/>
  <c r="WLH7" i="10"/>
  <c r="WLI7" i="10"/>
  <c r="WLJ7" i="10"/>
  <c r="WLK7" i="10"/>
  <c r="WLL7" i="10"/>
  <c r="WLM7" i="10"/>
  <c r="WLN7" i="10"/>
  <c r="WLO7" i="10"/>
  <c r="WLP7" i="10"/>
  <c r="WLQ7" i="10"/>
  <c r="WLR7" i="10"/>
  <c r="WLS7" i="10"/>
  <c r="WLT7" i="10"/>
  <c r="WLU7" i="10"/>
  <c r="WLV7" i="10"/>
  <c r="WLW7" i="10"/>
  <c r="WLX7" i="10"/>
  <c r="WLY7" i="10"/>
  <c r="WLZ7" i="10"/>
  <c r="WMA7" i="10"/>
  <c r="WMB7" i="10"/>
  <c r="WMC7" i="10"/>
  <c r="WMD7" i="10"/>
  <c r="WME7" i="10"/>
  <c r="WMF7" i="10"/>
  <c r="WMG7" i="10"/>
  <c r="WMH7" i="10"/>
  <c r="WMI7" i="10"/>
  <c r="WMJ7" i="10"/>
  <c r="WMK7" i="10"/>
  <c r="WML7" i="10"/>
  <c r="WMM7" i="10"/>
  <c r="WMN7" i="10"/>
  <c r="WMO7" i="10"/>
  <c r="WMP7" i="10"/>
  <c r="WMQ7" i="10"/>
  <c r="WMR7" i="10"/>
  <c r="WMS7" i="10"/>
  <c r="WMT7" i="10"/>
  <c r="WMU7" i="10"/>
  <c r="WMV7" i="10"/>
  <c r="WMW7" i="10"/>
  <c r="WMX7" i="10"/>
  <c r="WMY7" i="10"/>
  <c r="WMZ7" i="10"/>
  <c r="WNA7" i="10"/>
  <c r="WNB7" i="10"/>
  <c r="WNC7" i="10"/>
  <c r="WND7" i="10"/>
  <c r="WNE7" i="10"/>
  <c r="WNF7" i="10"/>
  <c r="WNG7" i="10"/>
  <c r="WNH7" i="10"/>
  <c r="WNI7" i="10"/>
  <c r="WNJ7" i="10"/>
  <c r="WNK7" i="10"/>
  <c r="WNL7" i="10"/>
  <c r="WNM7" i="10"/>
  <c r="WNN7" i="10"/>
  <c r="WNO7" i="10"/>
  <c r="WNP7" i="10"/>
  <c r="WNQ7" i="10"/>
  <c r="WNR7" i="10"/>
  <c r="WNS7" i="10"/>
  <c r="WNT7" i="10"/>
  <c r="WNU7" i="10"/>
  <c r="WNV7" i="10"/>
  <c r="WNW7" i="10"/>
  <c r="WNX7" i="10"/>
  <c r="WNY7" i="10"/>
  <c r="WNZ7" i="10"/>
  <c r="WOA7" i="10"/>
  <c r="WOB7" i="10"/>
  <c r="WOC7" i="10"/>
  <c r="WOD7" i="10"/>
  <c r="WOE7" i="10"/>
  <c r="WOF7" i="10"/>
  <c r="WOG7" i="10"/>
  <c r="WOH7" i="10"/>
  <c r="WOI7" i="10"/>
  <c r="WOJ7" i="10"/>
  <c r="WOK7" i="10"/>
  <c r="WOL7" i="10"/>
  <c r="WOM7" i="10"/>
  <c r="WON7" i="10"/>
  <c r="WOO7" i="10"/>
  <c r="WOP7" i="10"/>
  <c r="WOQ7" i="10"/>
  <c r="WOR7" i="10"/>
  <c r="WOS7" i="10"/>
  <c r="WOT7" i="10"/>
  <c r="WOU7" i="10"/>
  <c r="WOV7" i="10"/>
  <c r="WOW7" i="10"/>
  <c r="WOX7" i="10"/>
  <c r="WOY7" i="10"/>
  <c r="WOZ7" i="10"/>
  <c r="WPA7" i="10"/>
  <c r="WPB7" i="10"/>
  <c r="WPC7" i="10"/>
  <c r="WPD7" i="10"/>
  <c r="WPE7" i="10"/>
  <c r="WPF7" i="10"/>
  <c r="WPG7" i="10"/>
  <c r="WPH7" i="10"/>
  <c r="WPI7" i="10"/>
  <c r="WPJ7" i="10"/>
  <c r="WPK7" i="10"/>
  <c r="WPL7" i="10"/>
  <c r="WPM7" i="10"/>
  <c r="WPN7" i="10"/>
  <c r="WPO7" i="10"/>
  <c r="WPP7" i="10"/>
  <c r="WPQ7" i="10"/>
  <c r="WPR7" i="10"/>
  <c r="WPS7" i="10"/>
  <c r="WPT7" i="10"/>
  <c r="WPU7" i="10"/>
  <c r="WPV7" i="10"/>
  <c r="WPW7" i="10"/>
  <c r="WPX7" i="10"/>
  <c r="WPY7" i="10"/>
  <c r="WPZ7" i="10"/>
  <c r="WQA7" i="10"/>
  <c r="WQB7" i="10"/>
  <c r="WQC7" i="10"/>
  <c r="WQD7" i="10"/>
  <c r="WQE7" i="10"/>
  <c r="WQF7" i="10"/>
  <c r="WQG7" i="10"/>
  <c r="WQH7" i="10"/>
  <c r="WQI7" i="10"/>
  <c r="WQJ7" i="10"/>
  <c r="WQK7" i="10"/>
  <c r="WQL7" i="10"/>
  <c r="WQM7" i="10"/>
  <c r="WQN7" i="10"/>
  <c r="WQO7" i="10"/>
  <c r="WQP7" i="10"/>
  <c r="WQQ7" i="10"/>
  <c r="WQR7" i="10"/>
  <c r="WQS7" i="10"/>
  <c r="WQT7" i="10"/>
  <c r="WQU7" i="10"/>
  <c r="WQV7" i="10"/>
  <c r="WQW7" i="10"/>
  <c r="WQX7" i="10"/>
  <c r="WQY7" i="10"/>
  <c r="WQZ7" i="10"/>
  <c r="WRA7" i="10"/>
  <c r="WRB7" i="10"/>
  <c r="WRC7" i="10"/>
  <c r="WRD7" i="10"/>
  <c r="WRE7" i="10"/>
  <c r="WRF7" i="10"/>
  <c r="WRG7" i="10"/>
  <c r="WRH7" i="10"/>
  <c r="WRI7" i="10"/>
  <c r="WRJ7" i="10"/>
  <c r="WRK7" i="10"/>
  <c r="WRL7" i="10"/>
  <c r="WRM7" i="10"/>
  <c r="WRN7" i="10"/>
  <c r="WRO7" i="10"/>
  <c r="WRP7" i="10"/>
  <c r="WRQ7" i="10"/>
  <c r="WRR7" i="10"/>
  <c r="WRS7" i="10"/>
  <c r="WRT7" i="10"/>
  <c r="WRU7" i="10"/>
  <c r="WRV7" i="10"/>
  <c r="WRW7" i="10"/>
  <c r="WRX7" i="10"/>
  <c r="WRY7" i="10"/>
  <c r="WRZ7" i="10"/>
  <c r="WSA7" i="10"/>
  <c r="WSB7" i="10"/>
  <c r="WSC7" i="10"/>
  <c r="WSD7" i="10"/>
  <c r="WSE7" i="10"/>
  <c r="WSF7" i="10"/>
  <c r="WSG7" i="10"/>
  <c r="WSH7" i="10"/>
  <c r="WSI7" i="10"/>
  <c r="WSJ7" i="10"/>
  <c r="WSK7" i="10"/>
  <c r="WSL7" i="10"/>
  <c r="WSM7" i="10"/>
  <c r="WSN7" i="10"/>
  <c r="WSO7" i="10"/>
  <c r="WSP7" i="10"/>
  <c r="WSQ7" i="10"/>
  <c r="WSR7" i="10"/>
  <c r="WSS7" i="10"/>
  <c r="WST7" i="10"/>
  <c r="WSU7" i="10"/>
  <c r="WSV7" i="10"/>
  <c r="WSW7" i="10"/>
  <c r="WSX7" i="10"/>
  <c r="WSY7" i="10"/>
  <c r="WSZ7" i="10"/>
  <c r="WTA7" i="10"/>
  <c r="WTB7" i="10"/>
  <c r="WTC7" i="10"/>
  <c r="WTD7" i="10"/>
  <c r="WTE7" i="10"/>
  <c r="WTF7" i="10"/>
  <c r="WTG7" i="10"/>
  <c r="WTH7" i="10"/>
  <c r="WTI7" i="10"/>
  <c r="WTJ7" i="10"/>
  <c r="WTK7" i="10"/>
  <c r="WTL7" i="10"/>
  <c r="WTM7" i="10"/>
  <c r="WTN7" i="10"/>
  <c r="WTO7" i="10"/>
  <c r="WTP7" i="10"/>
  <c r="WTQ7" i="10"/>
  <c r="WTR7" i="10"/>
  <c r="WTS7" i="10"/>
  <c r="WTT7" i="10"/>
  <c r="WTU7" i="10"/>
  <c r="WTV7" i="10"/>
  <c r="WTW7" i="10"/>
  <c r="WTX7" i="10"/>
  <c r="WTY7" i="10"/>
  <c r="WTZ7" i="10"/>
  <c r="WUA7" i="10"/>
  <c r="WUB7" i="10"/>
  <c r="WUC7" i="10"/>
  <c r="WUD7" i="10"/>
  <c r="WUE7" i="10"/>
  <c r="WUF7" i="10"/>
  <c r="WUG7" i="10"/>
  <c r="WUH7" i="10"/>
  <c r="WUI7" i="10"/>
  <c r="WUJ7" i="10"/>
  <c r="WUK7" i="10"/>
  <c r="WUL7" i="10"/>
  <c r="WUM7" i="10"/>
  <c r="WUN7" i="10"/>
  <c r="WUO7" i="10"/>
  <c r="WUP7" i="10"/>
  <c r="WUQ7" i="10"/>
  <c r="WUR7" i="10"/>
  <c r="WUS7" i="10"/>
  <c r="WUT7" i="10"/>
  <c r="WUU7" i="10"/>
  <c r="WUV7" i="10"/>
  <c r="WUW7" i="10"/>
  <c r="WUX7" i="10"/>
  <c r="WUY7" i="10"/>
  <c r="WUZ7" i="10"/>
  <c r="WVA7" i="10"/>
  <c r="WVB7" i="10"/>
  <c r="WVC7" i="10"/>
  <c r="WVD7" i="10"/>
  <c r="WVE7" i="10"/>
  <c r="WVF7" i="10"/>
  <c r="WVG7" i="10"/>
  <c r="WVH7" i="10"/>
  <c r="WVI7" i="10"/>
  <c r="WVJ7" i="10"/>
  <c r="WVK7" i="10"/>
  <c r="WVL7" i="10"/>
  <c r="WVM7" i="10"/>
  <c r="WVN7" i="10"/>
  <c r="WVO7" i="10"/>
  <c r="WVP7" i="10"/>
  <c r="WVQ7" i="10"/>
  <c r="WVR7" i="10"/>
  <c r="WVS7" i="10"/>
  <c r="WVT7" i="10"/>
  <c r="WVU7" i="10"/>
  <c r="WVV7" i="10"/>
  <c r="WVW7" i="10"/>
  <c r="WVX7" i="10"/>
  <c r="WVY7" i="10"/>
  <c r="WVZ7" i="10"/>
  <c r="WWA7" i="10"/>
  <c r="WWB7" i="10"/>
  <c r="WWC7" i="10"/>
  <c r="WWD7" i="10"/>
  <c r="WWE7" i="10"/>
  <c r="WWF7" i="10"/>
  <c r="WWG7" i="10"/>
  <c r="WWH7" i="10"/>
  <c r="WWI7" i="10"/>
  <c r="WWJ7" i="10"/>
  <c r="WWK7" i="10"/>
  <c r="WWL7" i="10"/>
  <c r="WWM7" i="10"/>
  <c r="WWN7" i="10"/>
  <c r="WWO7" i="10"/>
  <c r="WWP7" i="10"/>
  <c r="WWQ7" i="10"/>
  <c r="WWR7" i="10"/>
  <c r="WWS7" i="10"/>
  <c r="WWT7" i="10"/>
  <c r="WWU7" i="10"/>
  <c r="WWV7" i="10"/>
  <c r="WWW7" i="10"/>
  <c r="WWX7" i="10"/>
  <c r="WWY7" i="10"/>
  <c r="WWZ7" i="10"/>
  <c r="WXA7" i="10"/>
  <c r="WXB7" i="10"/>
  <c r="WXC7" i="10"/>
  <c r="WXD7" i="10"/>
  <c r="WXE7" i="10"/>
  <c r="WXF7" i="10"/>
  <c r="WXG7" i="10"/>
  <c r="WXH7" i="10"/>
  <c r="WXI7" i="10"/>
  <c r="WXJ7" i="10"/>
  <c r="WXK7" i="10"/>
  <c r="WXL7" i="10"/>
  <c r="WXM7" i="10"/>
  <c r="WXN7" i="10"/>
  <c r="WXO7" i="10"/>
  <c r="WXP7" i="10"/>
  <c r="WXQ7" i="10"/>
  <c r="WXR7" i="10"/>
  <c r="WXS7" i="10"/>
  <c r="WXT7" i="10"/>
  <c r="WXU7" i="10"/>
  <c r="WXV7" i="10"/>
  <c r="WXW7" i="10"/>
  <c r="WXX7" i="10"/>
  <c r="WXY7" i="10"/>
  <c r="WXZ7" i="10"/>
  <c r="WYA7" i="10"/>
  <c r="WYB7" i="10"/>
  <c r="WYC7" i="10"/>
  <c r="WYD7" i="10"/>
  <c r="WYE7" i="10"/>
  <c r="WYF7" i="10"/>
  <c r="WYG7" i="10"/>
  <c r="WYH7" i="10"/>
  <c r="WYI7" i="10"/>
  <c r="WYJ7" i="10"/>
  <c r="WYK7" i="10"/>
  <c r="WYL7" i="10"/>
  <c r="WYM7" i="10"/>
  <c r="WYN7" i="10"/>
  <c r="WYO7" i="10"/>
  <c r="WYP7" i="10"/>
  <c r="WYQ7" i="10"/>
  <c r="WYR7" i="10"/>
  <c r="WYS7" i="10"/>
  <c r="WYT7" i="10"/>
  <c r="WYU7" i="10"/>
  <c r="WYV7" i="10"/>
  <c r="WYW7" i="10"/>
  <c r="WYX7" i="10"/>
  <c r="WYY7" i="10"/>
  <c r="WYZ7" i="10"/>
  <c r="WZA7" i="10"/>
  <c r="WZB7" i="10"/>
  <c r="WZC7" i="10"/>
  <c r="WZD7" i="10"/>
  <c r="WZE7" i="10"/>
  <c r="WZF7" i="10"/>
  <c r="WZG7" i="10"/>
  <c r="WZH7" i="10"/>
  <c r="WZI7" i="10"/>
  <c r="WZJ7" i="10"/>
  <c r="WZK7" i="10"/>
  <c r="WZL7" i="10"/>
  <c r="WZM7" i="10"/>
  <c r="WZN7" i="10"/>
  <c r="WZO7" i="10"/>
  <c r="WZP7" i="10"/>
  <c r="WZQ7" i="10"/>
  <c r="WZR7" i="10"/>
  <c r="WZS7" i="10"/>
  <c r="WZT7" i="10"/>
  <c r="WZU7" i="10"/>
  <c r="WZV7" i="10"/>
  <c r="WZW7" i="10"/>
  <c r="WZX7" i="10"/>
  <c r="WZY7" i="10"/>
  <c r="WZZ7" i="10"/>
  <c r="XAA7" i="10"/>
  <c r="XAB7" i="10"/>
  <c r="XAC7" i="10"/>
  <c r="XAD7" i="10"/>
  <c r="XAE7" i="10"/>
  <c r="XAF7" i="10"/>
  <c r="XAG7" i="10"/>
  <c r="XAH7" i="10"/>
  <c r="XAI7" i="10"/>
  <c r="XAJ7" i="10"/>
  <c r="XAK7" i="10"/>
  <c r="XAL7" i="10"/>
  <c r="XAM7" i="10"/>
  <c r="XAN7" i="10"/>
  <c r="XAO7" i="10"/>
  <c r="XAP7" i="10"/>
  <c r="XAQ7" i="10"/>
  <c r="XAR7" i="10"/>
  <c r="XAS7" i="10"/>
  <c r="XAT7" i="10"/>
  <c r="XAU7" i="10"/>
  <c r="XAV7" i="10"/>
  <c r="XAW7" i="10"/>
  <c r="XAX7" i="10"/>
  <c r="XAY7" i="10"/>
  <c r="XAZ7" i="10"/>
  <c r="XBA7" i="10"/>
  <c r="XBB7" i="10"/>
  <c r="XBC7" i="10"/>
  <c r="XBD7" i="10"/>
  <c r="XBE7" i="10"/>
  <c r="XBF7" i="10"/>
  <c r="XBG7" i="10"/>
  <c r="XBH7" i="10"/>
  <c r="XBI7" i="10"/>
  <c r="XBJ7" i="10"/>
  <c r="XBK7" i="10"/>
  <c r="XBL7" i="10"/>
  <c r="XBM7" i="10"/>
  <c r="XBN7" i="10"/>
  <c r="XBO7" i="10"/>
  <c r="XBP7" i="10"/>
  <c r="XBQ7" i="10"/>
  <c r="XBR7" i="10"/>
  <c r="XBS7" i="10"/>
  <c r="XBT7" i="10"/>
  <c r="XBU7" i="10"/>
  <c r="XBV7" i="10"/>
  <c r="XBW7" i="10"/>
  <c r="XBX7" i="10"/>
  <c r="XBY7" i="10"/>
  <c r="XBZ7" i="10"/>
  <c r="XCA7" i="10"/>
  <c r="XCB7" i="10"/>
  <c r="XCC7" i="10"/>
  <c r="XCD7" i="10"/>
  <c r="XCE7" i="10"/>
  <c r="XCF7" i="10"/>
  <c r="XCG7" i="10"/>
  <c r="XCH7" i="10"/>
  <c r="XCI7" i="10"/>
  <c r="XCJ7" i="10"/>
  <c r="XCK7" i="10"/>
  <c r="XCL7" i="10"/>
  <c r="XCM7" i="10"/>
  <c r="XCN7" i="10"/>
  <c r="XCO7" i="10"/>
  <c r="XCP7" i="10"/>
  <c r="XCQ7" i="10"/>
  <c r="XCR7" i="10"/>
  <c r="XCS7" i="10"/>
  <c r="XCT7" i="10"/>
  <c r="XCU7" i="10"/>
  <c r="XCV7" i="10"/>
  <c r="XCW7" i="10"/>
  <c r="XCX7" i="10"/>
  <c r="XCY7" i="10"/>
  <c r="XCZ7" i="10"/>
  <c r="XDA7" i="10"/>
  <c r="XDB7" i="10"/>
  <c r="XDC7" i="10"/>
  <c r="XDD7" i="10"/>
  <c r="XDE7" i="10"/>
  <c r="XDF7" i="10"/>
  <c r="XDG7" i="10"/>
  <c r="XDH7" i="10"/>
  <c r="XDI7" i="10"/>
  <c r="XDJ7" i="10"/>
  <c r="XDK7" i="10"/>
  <c r="XDL7" i="10"/>
  <c r="XDM7" i="10"/>
  <c r="XDN7" i="10"/>
  <c r="XDO7" i="10"/>
  <c r="XDP7" i="10"/>
  <c r="XDQ7" i="10"/>
  <c r="XDR7" i="10"/>
  <c r="XDS7" i="10"/>
  <c r="XDT7" i="10"/>
  <c r="XDU7" i="10"/>
  <c r="XDV7" i="10"/>
  <c r="XDW7" i="10"/>
  <c r="XDX7" i="10"/>
  <c r="XDY7" i="10"/>
  <c r="XDZ7" i="10"/>
  <c r="XEA7" i="10"/>
  <c r="XEB7" i="10"/>
  <c r="XEC7" i="10"/>
  <c r="XED7" i="10"/>
  <c r="XEE7" i="10"/>
  <c r="XEF7" i="10"/>
  <c r="XEG7" i="10"/>
  <c r="XEH7" i="10"/>
  <c r="XEI7" i="10"/>
  <c r="XEJ7" i="10"/>
  <c r="XEK7" i="10"/>
  <c r="XEL7" i="10"/>
  <c r="XEM7" i="10"/>
  <c r="XEN7" i="10"/>
  <c r="XEO7" i="10"/>
  <c r="XEP7" i="10"/>
  <c r="XEQ7" i="10"/>
  <c r="XER7" i="10"/>
  <c r="XES7" i="10"/>
  <c r="XET7" i="10"/>
  <c r="XEU7" i="10"/>
  <c r="XEV7" i="10"/>
  <c r="XEW7" i="10"/>
  <c r="XEX7" i="10"/>
  <c r="XEY7" i="10"/>
  <c r="XEZ7" i="10"/>
  <c r="XFA7" i="10"/>
  <c r="XFB7" i="10"/>
  <c r="XFC7" i="10"/>
  <c r="AF8" i="10"/>
  <c r="AF9" i="10"/>
  <c r="AF10" i="10"/>
  <c r="AF11" i="10"/>
  <c r="AF12" i="10"/>
  <c r="AF14" i="10"/>
  <c r="AF15" i="10"/>
  <c r="AF16" i="10"/>
  <c r="AF17" i="10"/>
  <c r="AF18" i="10"/>
  <c r="AF19" i="10"/>
  <c r="AF20" i="10"/>
  <c r="AF21" i="10"/>
  <c r="AF22" i="10"/>
  <c r="AF23" i="10"/>
  <c r="AF24" i="10"/>
  <c r="AF25" i="10"/>
  <c r="AF26" i="10"/>
  <c r="AF27" i="10"/>
  <c r="AF28" i="10"/>
  <c r="AF29" i="10"/>
  <c r="AF30" i="10"/>
  <c r="AF31" i="10"/>
  <c r="AF32" i="10"/>
  <c r="AF33" i="10"/>
  <c r="AF34" i="10"/>
  <c r="AF35" i="10"/>
  <c r="AF36" i="10"/>
  <c r="AF7" i="10"/>
  <c r="O8" i="10" l="1"/>
  <c r="O9" i="10"/>
  <c r="O10" i="10"/>
  <c r="O11" i="10"/>
  <c r="O12" i="10"/>
  <c r="V148" i="5" l="1"/>
  <c r="W148" i="5" s="1"/>
  <c r="M147" i="5"/>
  <c r="L18" i="9"/>
  <c r="L19" i="9"/>
  <c r="L20" i="9"/>
  <c r="X148" i="5" l="1"/>
  <c r="Y148" i="5" s="1"/>
  <c r="V149" i="5"/>
  <c r="W149" i="5" s="1"/>
  <c r="X149" i="5" l="1"/>
  <c r="Y149" i="5" s="1"/>
  <c r="M25" i="8"/>
  <c r="AA17" i="10"/>
  <c r="AB17" i="10"/>
  <c r="AC17" i="10"/>
  <c r="AD17" i="10"/>
  <c r="AA18" i="10"/>
  <c r="V18" i="10" s="1"/>
  <c r="AB18" i="10"/>
  <c r="AC18" i="10"/>
  <c r="AD18" i="10"/>
  <c r="V17" i="10"/>
  <c r="O17" i="10"/>
  <c r="O18" i="10"/>
  <c r="O7" i="10"/>
  <c r="AA52" i="5"/>
  <c r="V52" i="5" s="1"/>
  <c r="W52" i="5" s="1"/>
  <c r="X52" i="5" s="1"/>
  <c r="Y52" i="5" s="1"/>
  <c r="AB52" i="5"/>
  <c r="AC52" i="5"/>
  <c r="AD52" i="5"/>
  <c r="AA53" i="5"/>
  <c r="V53" i="5" s="1"/>
  <c r="AB53" i="5"/>
  <c r="AC53" i="5"/>
  <c r="AD53" i="5"/>
  <c r="AA54" i="5"/>
  <c r="V54" i="5" s="1"/>
  <c r="W54" i="5" s="1"/>
  <c r="X54" i="5" s="1"/>
  <c r="Y54" i="5" s="1"/>
  <c r="AB54" i="5"/>
  <c r="AC54" i="5"/>
  <c r="AD54" i="5"/>
  <c r="AA55" i="5"/>
  <c r="V55" i="5" s="1"/>
  <c r="AB55" i="5"/>
  <c r="AC55" i="5"/>
  <c r="AD55" i="5"/>
  <c r="AA56" i="5"/>
  <c r="V56" i="5" s="1"/>
  <c r="W56" i="5" s="1"/>
  <c r="X56" i="5" s="1"/>
  <c r="Y56" i="5" s="1"/>
  <c r="AB56" i="5"/>
  <c r="AC56" i="5"/>
  <c r="AD56" i="5"/>
  <c r="AA57" i="5"/>
  <c r="V57" i="5" s="1"/>
  <c r="W57" i="5" s="1"/>
  <c r="AB57" i="5"/>
  <c r="AC57" i="5"/>
  <c r="AD57" i="5"/>
  <c r="AA58" i="5"/>
  <c r="V58" i="5" s="1"/>
  <c r="W58" i="5" s="1"/>
  <c r="X58" i="5" s="1"/>
  <c r="Y58" i="5" s="1"/>
  <c r="AB58" i="5"/>
  <c r="AC58" i="5"/>
  <c r="AD58" i="5"/>
  <c r="AA59" i="5"/>
  <c r="V59" i="5" s="1"/>
  <c r="W59" i="5" s="1"/>
  <c r="AB59" i="5"/>
  <c r="AC59" i="5"/>
  <c r="AD59" i="5"/>
  <c r="AA60" i="5"/>
  <c r="V60" i="5" s="1"/>
  <c r="W60" i="5" s="1"/>
  <c r="X60" i="5" s="1"/>
  <c r="Y60" i="5" s="1"/>
  <c r="AB60" i="5"/>
  <c r="AC60" i="5"/>
  <c r="AD60" i="5"/>
  <c r="AA61" i="5"/>
  <c r="V61" i="5" s="1"/>
  <c r="W61" i="5" s="1"/>
  <c r="AB61" i="5"/>
  <c r="AC61" i="5"/>
  <c r="AD61" i="5"/>
  <c r="AA62" i="5"/>
  <c r="V62" i="5" s="1"/>
  <c r="W62" i="5" s="1"/>
  <c r="X62" i="5" s="1"/>
  <c r="Y62" i="5" s="1"/>
  <c r="AB62" i="5"/>
  <c r="AC62" i="5"/>
  <c r="AD62" i="5"/>
  <c r="AA63" i="5"/>
  <c r="V63" i="5" s="1"/>
  <c r="W63" i="5" s="1"/>
  <c r="AB63" i="5"/>
  <c r="AC63" i="5"/>
  <c r="AD63" i="5"/>
  <c r="AA64" i="5"/>
  <c r="V64" i="5" s="1"/>
  <c r="W64" i="5" s="1"/>
  <c r="X64" i="5" s="1"/>
  <c r="Y64" i="5" s="1"/>
  <c r="AB64" i="5"/>
  <c r="AC64" i="5"/>
  <c r="AD64" i="5"/>
  <c r="AA65" i="5"/>
  <c r="V65" i="5" s="1"/>
  <c r="W65" i="5" s="1"/>
  <c r="AB65" i="5"/>
  <c r="AC65" i="5"/>
  <c r="AD65" i="5"/>
  <c r="AA66" i="5"/>
  <c r="V66" i="5" s="1"/>
  <c r="W66" i="5" s="1"/>
  <c r="X66" i="5" s="1"/>
  <c r="Y66" i="5" s="1"/>
  <c r="AB66" i="5"/>
  <c r="AC66" i="5"/>
  <c r="AD66" i="5"/>
  <c r="AA67" i="5"/>
  <c r="V67" i="5" s="1"/>
  <c r="W67" i="5" s="1"/>
  <c r="AB67" i="5"/>
  <c r="AC67" i="5"/>
  <c r="AD67" i="5"/>
  <c r="AA68" i="5"/>
  <c r="V68" i="5" s="1"/>
  <c r="W68" i="5" s="1"/>
  <c r="X68" i="5" s="1"/>
  <c r="Y68" i="5" s="1"/>
  <c r="AB68" i="5"/>
  <c r="AC68" i="5"/>
  <c r="AD68" i="5"/>
  <c r="AA69" i="5"/>
  <c r="V69" i="5" s="1"/>
  <c r="W69" i="5" s="1"/>
  <c r="AB69" i="5"/>
  <c r="AC69" i="5"/>
  <c r="AD69" i="5"/>
  <c r="AA90" i="5"/>
  <c r="V90" i="5" s="1"/>
  <c r="W90" i="5" s="1"/>
  <c r="X90" i="5" s="1"/>
  <c r="Y90" i="5" s="1"/>
  <c r="AB90" i="5"/>
  <c r="AC90" i="5"/>
  <c r="AD90" i="5"/>
  <c r="AA91" i="5"/>
  <c r="V91" i="5" s="1"/>
  <c r="W91" i="5" s="1"/>
  <c r="AB91" i="5"/>
  <c r="AC91" i="5"/>
  <c r="AD91" i="5"/>
  <c r="AA92" i="5"/>
  <c r="V92" i="5" s="1"/>
  <c r="W92" i="5" s="1"/>
  <c r="X92" i="5" s="1"/>
  <c r="Y92" i="5" s="1"/>
  <c r="AB92" i="5"/>
  <c r="AC92" i="5"/>
  <c r="AD92" i="5"/>
  <c r="AA93" i="5"/>
  <c r="V93" i="5" s="1"/>
  <c r="W93" i="5" s="1"/>
  <c r="AB93" i="5"/>
  <c r="AC93" i="5"/>
  <c r="AD93" i="5"/>
  <c r="AA94" i="5"/>
  <c r="V94" i="5" s="1"/>
  <c r="W94" i="5" s="1"/>
  <c r="X94" i="5" s="1"/>
  <c r="Y94" i="5" s="1"/>
  <c r="AB94" i="5"/>
  <c r="AC94" i="5"/>
  <c r="AD94" i="5"/>
  <c r="AA95" i="5"/>
  <c r="V95" i="5" s="1"/>
  <c r="W95" i="5" s="1"/>
  <c r="AB95" i="5"/>
  <c r="AC95" i="5"/>
  <c r="AD95" i="5"/>
  <c r="AA96" i="5"/>
  <c r="V96" i="5" s="1"/>
  <c r="W96" i="5" s="1"/>
  <c r="X96" i="5" s="1"/>
  <c r="Y96" i="5" s="1"/>
  <c r="AB96" i="5"/>
  <c r="AC96" i="5"/>
  <c r="AD96" i="5"/>
  <c r="AA97" i="5"/>
  <c r="V97" i="5" s="1"/>
  <c r="W97" i="5" s="1"/>
  <c r="AB97" i="5"/>
  <c r="AC97" i="5"/>
  <c r="AD97" i="5"/>
  <c r="AA98" i="5"/>
  <c r="V98" i="5" s="1"/>
  <c r="W98" i="5" s="1"/>
  <c r="X98" i="5" s="1"/>
  <c r="Y98" i="5" s="1"/>
  <c r="AB98" i="5"/>
  <c r="AC98" i="5"/>
  <c r="AD98" i="5"/>
  <c r="AA99" i="5"/>
  <c r="V99" i="5" s="1"/>
  <c r="W99" i="5" s="1"/>
  <c r="AB99" i="5"/>
  <c r="AC99" i="5"/>
  <c r="AD99" i="5"/>
  <c r="AA100" i="5"/>
  <c r="V100" i="5" s="1"/>
  <c r="W100" i="5" s="1"/>
  <c r="X100" i="5" s="1"/>
  <c r="Y100" i="5" s="1"/>
  <c r="AB100" i="5"/>
  <c r="AC100" i="5"/>
  <c r="AD100" i="5"/>
  <c r="AA101" i="5"/>
  <c r="V101" i="5" s="1"/>
  <c r="W101" i="5" s="1"/>
  <c r="AB101" i="5"/>
  <c r="AC101" i="5"/>
  <c r="AD101" i="5"/>
  <c r="AA102" i="5"/>
  <c r="V102" i="5" s="1"/>
  <c r="W102" i="5" s="1"/>
  <c r="X102" i="5" s="1"/>
  <c r="Y102" i="5" s="1"/>
  <c r="AB102" i="5"/>
  <c r="AC102" i="5"/>
  <c r="AD102" i="5"/>
  <c r="AA103" i="5"/>
  <c r="V103" i="5" s="1"/>
  <c r="W103" i="5" s="1"/>
  <c r="AB103" i="5"/>
  <c r="AC103" i="5"/>
  <c r="AD103" i="5"/>
  <c r="AA104" i="5"/>
  <c r="V104" i="5" s="1"/>
  <c r="W104" i="5" s="1"/>
  <c r="X104" i="5" s="1"/>
  <c r="Y104" i="5" s="1"/>
  <c r="AB104" i="5"/>
  <c r="AC104" i="5"/>
  <c r="AD104" i="5"/>
  <c r="AA105" i="5"/>
  <c r="V105" i="5" s="1"/>
  <c r="W105" i="5" s="1"/>
  <c r="AB105" i="5"/>
  <c r="AC105" i="5"/>
  <c r="AD105" i="5"/>
  <c r="AA118" i="5"/>
  <c r="V118" i="5" s="1"/>
  <c r="W118" i="5" s="1"/>
  <c r="X118" i="5" s="1"/>
  <c r="Y118" i="5" s="1"/>
  <c r="AB118" i="5"/>
  <c r="AC118" i="5"/>
  <c r="AD118" i="5"/>
  <c r="AA119" i="5"/>
  <c r="V119" i="5" s="1"/>
  <c r="W119" i="5" s="1"/>
  <c r="AB119" i="5"/>
  <c r="AC119" i="5"/>
  <c r="AD119" i="5"/>
  <c r="AA120" i="5"/>
  <c r="V120" i="5" s="1"/>
  <c r="W120" i="5" s="1"/>
  <c r="X120" i="5" s="1"/>
  <c r="Y120" i="5" s="1"/>
  <c r="AB120" i="5"/>
  <c r="AC120" i="5"/>
  <c r="AD120" i="5"/>
  <c r="AA121" i="5"/>
  <c r="V121" i="5" s="1"/>
  <c r="W121" i="5" s="1"/>
  <c r="AB121" i="5"/>
  <c r="AC121" i="5"/>
  <c r="AD121" i="5"/>
  <c r="AA147" i="5"/>
  <c r="V147" i="5" s="1"/>
  <c r="W147" i="5" s="1"/>
  <c r="X147" i="5" s="1"/>
  <c r="Y147" i="5" s="1"/>
  <c r="AB147" i="5"/>
  <c r="AC147" i="5"/>
  <c r="AD147" i="5"/>
  <c r="AA153" i="5"/>
  <c r="V153" i="5" s="1"/>
  <c r="W153" i="5" s="1"/>
  <c r="AB153" i="5"/>
  <c r="AC153" i="5"/>
  <c r="AD153" i="5"/>
  <c r="AA154" i="5"/>
  <c r="V154" i="5" s="1"/>
  <c r="W154" i="5" s="1"/>
  <c r="X154" i="5" s="1"/>
  <c r="Y154" i="5" s="1"/>
  <c r="AB154" i="5"/>
  <c r="AC154" i="5"/>
  <c r="AD154" i="5"/>
  <c r="AA155" i="5"/>
  <c r="V155" i="5" s="1"/>
  <c r="AB155" i="5"/>
  <c r="AC155" i="5"/>
  <c r="AD155" i="5"/>
  <c r="AA156" i="5"/>
  <c r="V156" i="5" s="1"/>
  <c r="W156" i="5" s="1"/>
  <c r="X156" i="5" s="1"/>
  <c r="Y156" i="5" s="1"/>
  <c r="AB156" i="5"/>
  <c r="AC156" i="5"/>
  <c r="AD156" i="5"/>
  <c r="AA157" i="5"/>
  <c r="V157" i="5" s="1"/>
  <c r="AB157" i="5"/>
  <c r="AC157" i="5"/>
  <c r="AD157" i="5"/>
  <c r="AA158" i="5"/>
  <c r="V158" i="5" s="1"/>
  <c r="W158" i="5" s="1"/>
  <c r="X158" i="5" s="1"/>
  <c r="Y158" i="5" s="1"/>
  <c r="AB158" i="5"/>
  <c r="AC158" i="5"/>
  <c r="AD158" i="5"/>
  <c r="AA159" i="5"/>
  <c r="V159" i="5" s="1"/>
  <c r="AB159" i="5"/>
  <c r="AC159" i="5"/>
  <c r="AD159" i="5"/>
  <c r="AA160" i="5"/>
  <c r="AB160" i="5"/>
  <c r="AC160" i="5"/>
  <c r="AD160" i="5"/>
  <c r="AA161" i="5"/>
  <c r="AB161" i="5"/>
  <c r="AC161" i="5"/>
  <c r="AD161" i="5"/>
  <c r="AA162" i="5"/>
  <c r="AB162" i="5"/>
  <c r="AC162" i="5"/>
  <c r="AD162" i="5"/>
  <c r="AA163" i="5"/>
  <c r="AB163" i="5"/>
  <c r="AC163" i="5"/>
  <c r="AD163" i="5"/>
  <c r="AA164" i="5"/>
  <c r="AB164" i="5"/>
  <c r="AC164" i="5"/>
  <c r="AD164" i="5"/>
  <c r="AA165" i="5"/>
  <c r="AB165" i="5"/>
  <c r="AC165" i="5"/>
  <c r="AD165" i="5"/>
  <c r="AA166" i="5"/>
  <c r="AB166" i="5"/>
  <c r="AC166" i="5"/>
  <c r="AD166" i="5"/>
  <c r="AA167" i="5"/>
  <c r="AB167" i="5"/>
  <c r="AC167" i="5"/>
  <c r="AD167" i="5"/>
  <c r="AA168" i="5"/>
  <c r="AB168" i="5"/>
  <c r="AC168" i="5"/>
  <c r="AD168" i="5"/>
  <c r="AA169" i="5"/>
  <c r="AB169" i="5"/>
  <c r="AC169" i="5"/>
  <c r="AD169" i="5"/>
  <c r="AA170" i="5"/>
  <c r="AB170" i="5"/>
  <c r="AC170" i="5"/>
  <c r="AD170" i="5"/>
  <c r="AA171" i="5"/>
  <c r="AB171" i="5"/>
  <c r="AC171" i="5"/>
  <c r="AD171" i="5"/>
  <c r="AA172" i="5"/>
  <c r="AB172" i="5"/>
  <c r="AC172" i="5"/>
  <c r="AD172" i="5"/>
  <c r="AA173" i="5"/>
  <c r="AB173" i="5"/>
  <c r="AC173" i="5"/>
  <c r="AD173" i="5"/>
  <c r="AA174" i="5"/>
  <c r="AB174" i="5"/>
  <c r="AC174" i="5"/>
  <c r="AD174" i="5"/>
  <c r="AA175" i="5"/>
  <c r="AB175" i="5"/>
  <c r="AC175" i="5"/>
  <c r="AD175" i="5"/>
  <c r="AA176" i="5"/>
  <c r="AB176" i="5"/>
  <c r="AC176" i="5"/>
  <c r="AD176" i="5"/>
  <c r="AA177" i="5"/>
  <c r="AB177" i="5"/>
  <c r="AC177" i="5"/>
  <c r="AD177" i="5"/>
  <c r="AA178" i="5"/>
  <c r="AB178" i="5"/>
  <c r="AC178" i="5"/>
  <c r="AD178" i="5"/>
  <c r="AA179" i="5"/>
  <c r="AB179" i="5"/>
  <c r="AC179" i="5"/>
  <c r="AD179" i="5"/>
  <c r="AA180" i="5"/>
  <c r="AB180" i="5"/>
  <c r="AC180" i="5"/>
  <c r="AD180" i="5"/>
  <c r="AA181" i="5"/>
  <c r="AB181" i="5"/>
  <c r="AC181" i="5"/>
  <c r="AD181" i="5"/>
  <c r="AA182" i="5"/>
  <c r="AB182" i="5"/>
  <c r="AC182" i="5"/>
  <c r="AD182" i="5"/>
  <c r="AA183" i="5"/>
  <c r="AB183" i="5"/>
  <c r="AC183" i="5"/>
  <c r="AD183" i="5"/>
  <c r="AA184" i="5"/>
  <c r="AB184" i="5"/>
  <c r="AC184" i="5"/>
  <c r="AD184" i="5"/>
  <c r="AA185" i="5"/>
  <c r="AB185" i="5"/>
  <c r="AC185" i="5"/>
  <c r="AD185" i="5"/>
  <c r="AA186" i="5"/>
  <c r="AB186" i="5"/>
  <c r="AC186" i="5"/>
  <c r="AD186" i="5"/>
  <c r="AA187" i="5"/>
  <c r="AB187" i="5"/>
  <c r="AC187" i="5"/>
  <c r="AD187" i="5"/>
  <c r="AA188" i="5"/>
  <c r="AB188" i="5"/>
  <c r="AC188" i="5"/>
  <c r="AD188" i="5"/>
  <c r="AA189" i="5"/>
  <c r="AB189" i="5"/>
  <c r="AC189" i="5"/>
  <c r="AD189" i="5"/>
  <c r="AA190" i="5"/>
  <c r="AB190" i="5"/>
  <c r="AC190" i="5"/>
  <c r="AD190" i="5"/>
  <c r="AA191" i="5"/>
  <c r="AB191" i="5"/>
  <c r="AC191" i="5"/>
  <c r="AD191" i="5"/>
  <c r="AA192" i="5"/>
  <c r="AB192" i="5"/>
  <c r="AC192" i="5"/>
  <c r="AD192" i="5"/>
  <c r="AA193" i="5"/>
  <c r="AB193" i="5"/>
  <c r="AC193" i="5"/>
  <c r="AD193" i="5"/>
  <c r="AA194" i="5"/>
  <c r="AB194" i="5"/>
  <c r="AC194" i="5"/>
  <c r="AD194" i="5"/>
  <c r="AA195" i="5"/>
  <c r="AB195" i="5"/>
  <c r="AC195" i="5"/>
  <c r="AD195" i="5"/>
  <c r="AA196" i="5"/>
  <c r="AB196" i="5"/>
  <c r="AC196" i="5"/>
  <c r="AD196" i="5"/>
  <c r="AA197" i="5"/>
  <c r="AB197" i="5"/>
  <c r="AC197" i="5"/>
  <c r="AD197" i="5"/>
  <c r="AA198" i="5"/>
  <c r="AB198" i="5"/>
  <c r="AC198" i="5"/>
  <c r="AD198" i="5"/>
  <c r="AA199" i="5"/>
  <c r="AB199" i="5"/>
  <c r="AC199" i="5"/>
  <c r="AD199" i="5"/>
  <c r="AA200" i="5"/>
  <c r="AB200" i="5"/>
  <c r="AC200" i="5"/>
  <c r="AD200" i="5"/>
  <c r="AA201" i="5"/>
  <c r="AB201" i="5"/>
  <c r="AC201" i="5"/>
  <c r="AD201" i="5"/>
  <c r="AA202" i="5"/>
  <c r="AB202" i="5"/>
  <c r="AC202" i="5"/>
  <c r="AD202" i="5"/>
  <c r="AA203" i="5"/>
  <c r="AB203" i="5"/>
  <c r="AC203" i="5"/>
  <c r="AD203" i="5"/>
  <c r="AA204" i="5"/>
  <c r="AB204" i="5"/>
  <c r="AC204" i="5"/>
  <c r="AD204" i="5"/>
  <c r="AA205" i="5"/>
  <c r="AB205" i="5"/>
  <c r="AC205" i="5"/>
  <c r="AD205" i="5"/>
  <c r="AA206" i="5"/>
  <c r="AB206" i="5"/>
  <c r="AC206" i="5"/>
  <c r="AD206" i="5"/>
  <c r="AA207" i="5"/>
  <c r="AB207" i="5"/>
  <c r="AC207" i="5"/>
  <c r="AD207" i="5"/>
  <c r="AA208" i="5"/>
  <c r="AB208" i="5"/>
  <c r="AC208" i="5"/>
  <c r="AD208" i="5"/>
  <c r="AA209" i="5"/>
  <c r="AB209" i="5"/>
  <c r="AC209" i="5"/>
  <c r="AD209" i="5"/>
  <c r="AA210" i="5"/>
  <c r="AB210" i="5"/>
  <c r="AC210" i="5"/>
  <c r="AD210" i="5"/>
  <c r="AA211" i="5"/>
  <c r="AB211" i="5"/>
  <c r="AC211" i="5"/>
  <c r="AD211" i="5"/>
  <c r="AA212" i="5"/>
  <c r="AB212" i="5"/>
  <c r="AC212" i="5"/>
  <c r="AD212" i="5"/>
  <c r="AA213" i="5"/>
  <c r="AB213" i="5"/>
  <c r="AC213" i="5"/>
  <c r="AD213" i="5"/>
  <c r="AA214" i="5"/>
  <c r="AB214" i="5"/>
  <c r="AC214" i="5"/>
  <c r="AD214" i="5"/>
  <c r="AA215" i="5"/>
  <c r="AB215" i="5"/>
  <c r="AC215" i="5"/>
  <c r="AD215" i="5"/>
  <c r="AA216" i="5"/>
  <c r="AB216" i="5"/>
  <c r="AC216" i="5"/>
  <c r="AD216" i="5"/>
  <c r="AA217" i="5"/>
  <c r="AB217" i="5"/>
  <c r="AC217" i="5"/>
  <c r="AD217" i="5"/>
  <c r="AA218" i="5"/>
  <c r="AB218" i="5"/>
  <c r="AC218" i="5"/>
  <c r="AD218" i="5"/>
  <c r="AA219" i="5"/>
  <c r="AB219" i="5"/>
  <c r="AC219" i="5"/>
  <c r="AD219" i="5"/>
  <c r="AA220" i="5"/>
  <c r="AB220" i="5"/>
  <c r="AC220" i="5"/>
  <c r="AD220" i="5"/>
  <c r="AA221" i="5"/>
  <c r="AB221" i="5"/>
  <c r="AC221" i="5"/>
  <c r="AD221" i="5"/>
  <c r="AA222" i="5"/>
  <c r="AB222" i="5"/>
  <c r="AC222" i="5"/>
  <c r="AD222" i="5"/>
  <c r="AA223" i="5"/>
  <c r="AB223" i="5"/>
  <c r="AC223" i="5"/>
  <c r="AD223" i="5"/>
  <c r="AA224" i="5"/>
  <c r="AB224" i="5"/>
  <c r="AC224" i="5"/>
  <c r="AD224" i="5"/>
  <c r="AA225" i="5"/>
  <c r="AB225" i="5"/>
  <c r="AC225" i="5"/>
  <c r="AD225" i="5"/>
  <c r="AA226" i="5"/>
  <c r="AB226" i="5"/>
  <c r="AC226" i="5"/>
  <c r="AD226" i="5"/>
  <c r="AA227" i="5"/>
  <c r="AB227" i="5"/>
  <c r="AC227" i="5"/>
  <c r="AD227" i="5"/>
  <c r="AA228" i="5"/>
  <c r="AB228" i="5"/>
  <c r="AC228" i="5"/>
  <c r="AD228" i="5"/>
  <c r="AA229" i="5"/>
  <c r="AB229" i="5"/>
  <c r="AC229" i="5"/>
  <c r="AD229" i="5"/>
  <c r="AA230" i="5"/>
  <c r="AB230" i="5"/>
  <c r="AC230" i="5"/>
  <c r="AD230" i="5"/>
  <c r="AA231" i="5"/>
  <c r="AB231" i="5"/>
  <c r="AC231" i="5"/>
  <c r="AD231" i="5"/>
  <c r="AA232" i="5"/>
  <c r="AB232" i="5"/>
  <c r="AC232" i="5"/>
  <c r="AD232" i="5"/>
  <c r="AA233" i="5"/>
  <c r="AB233" i="5"/>
  <c r="AC233" i="5"/>
  <c r="AD233" i="5"/>
  <c r="AA234" i="5"/>
  <c r="AB234" i="5"/>
  <c r="AC234" i="5"/>
  <c r="AD234" i="5"/>
  <c r="AA235" i="5"/>
  <c r="AB235" i="5"/>
  <c r="AC235" i="5"/>
  <c r="AD235" i="5"/>
  <c r="AA236" i="5"/>
  <c r="AB236" i="5"/>
  <c r="AC236" i="5"/>
  <c r="AD236" i="5"/>
  <c r="AA237" i="5"/>
  <c r="AB237" i="5"/>
  <c r="AC237" i="5"/>
  <c r="AD237" i="5"/>
  <c r="AA238" i="5"/>
  <c r="AB238" i="5"/>
  <c r="AC238" i="5"/>
  <c r="AD238" i="5"/>
  <c r="AA239" i="5"/>
  <c r="AB239" i="5"/>
  <c r="AC239" i="5"/>
  <c r="AD239" i="5"/>
  <c r="AA240" i="5"/>
  <c r="AB240" i="5"/>
  <c r="AC240" i="5"/>
  <c r="AD240" i="5"/>
  <c r="AA241" i="5"/>
  <c r="AB241" i="5"/>
  <c r="AC241" i="5"/>
  <c r="AD241" i="5"/>
  <c r="AA242" i="5"/>
  <c r="AB242" i="5"/>
  <c r="AC242" i="5"/>
  <c r="AD242" i="5"/>
  <c r="AA243" i="5"/>
  <c r="AB243" i="5"/>
  <c r="AC243" i="5"/>
  <c r="AD243" i="5"/>
  <c r="AA244" i="5"/>
  <c r="AB244" i="5"/>
  <c r="AC244" i="5"/>
  <c r="AD244" i="5"/>
  <c r="AA245" i="5"/>
  <c r="AB245" i="5"/>
  <c r="AC245" i="5"/>
  <c r="AD245" i="5"/>
  <c r="AA246" i="5"/>
  <c r="AB246" i="5"/>
  <c r="AC246" i="5"/>
  <c r="AD246" i="5"/>
  <c r="AA247" i="5"/>
  <c r="AB247" i="5"/>
  <c r="AC247" i="5"/>
  <c r="AD247" i="5"/>
  <c r="AA248" i="5"/>
  <c r="AB248" i="5"/>
  <c r="AC248" i="5"/>
  <c r="AD248" i="5"/>
  <c r="AA249" i="5"/>
  <c r="AB249" i="5"/>
  <c r="AC249" i="5"/>
  <c r="AD249" i="5"/>
  <c r="AA250" i="5"/>
  <c r="AB250" i="5"/>
  <c r="AC250" i="5"/>
  <c r="AD250" i="5"/>
  <c r="AA251" i="5"/>
  <c r="AB251" i="5"/>
  <c r="AC251" i="5"/>
  <c r="AD251" i="5"/>
  <c r="AA252" i="5"/>
  <c r="AB252" i="5"/>
  <c r="AC252" i="5"/>
  <c r="AD252" i="5"/>
  <c r="AA253" i="5"/>
  <c r="AB253" i="5"/>
  <c r="AC253" i="5"/>
  <c r="AD253" i="5"/>
  <c r="AA254" i="5"/>
  <c r="AB254" i="5"/>
  <c r="AC254" i="5"/>
  <c r="AD254" i="5"/>
  <c r="AA255" i="5"/>
  <c r="AB255" i="5"/>
  <c r="AC255" i="5"/>
  <c r="AD255" i="5"/>
  <c r="AA256" i="5"/>
  <c r="AB256" i="5"/>
  <c r="AC256" i="5"/>
  <c r="AD256" i="5"/>
  <c r="AA257" i="5"/>
  <c r="AB257" i="5"/>
  <c r="AC257" i="5"/>
  <c r="AD257" i="5"/>
  <c r="AA258" i="5"/>
  <c r="AB258" i="5"/>
  <c r="AC258" i="5"/>
  <c r="AD258" i="5"/>
  <c r="AA259" i="5"/>
  <c r="AB259" i="5"/>
  <c r="AC259" i="5"/>
  <c r="AD259" i="5"/>
  <c r="AA260" i="5"/>
  <c r="AB260" i="5"/>
  <c r="AC260" i="5"/>
  <c r="AD260" i="5"/>
  <c r="AA261" i="5"/>
  <c r="AB261" i="5"/>
  <c r="AC261" i="5"/>
  <c r="AD261" i="5"/>
  <c r="AA262" i="5"/>
  <c r="AB262" i="5"/>
  <c r="AC262" i="5"/>
  <c r="AD262" i="5"/>
  <c r="AA263" i="5"/>
  <c r="AB263" i="5"/>
  <c r="AC263" i="5"/>
  <c r="AD263" i="5"/>
  <c r="AA264" i="5"/>
  <c r="AB264" i="5"/>
  <c r="AC264" i="5"/>
  <c r="AD264" i="5"/>
  <c r="AA265" i="5"/>
  <c r="AB265" i="5"/>
  <c r="AC265" i="5"/>
  <c r="AD265" i="5"/>
  <c r="AA266" i="5"/>
  <c r="AB266" i="5"/>
  <c r="AC266" i="5"/>
  <c r="AD266" i="5"/>
  <c r="AA267" i="5"/>
  <c r="AB267" i="5"/>
  <c r="AC267" i="5"/>
  <c r="AD267" i="5"/>
  <c r="AA268" i="5"/>
  <c r="AB268" i="5"/>
  <c r="AC268" i="5"/>
  <c r="AD268" i="5"/>
  <c r="AA269" i="5"/>
  <c r="AB269" i="5"/>
  <c r="AC269" i="5"/>
  <c r="AD269" i="5"/>
  <c r="AA270" i="5"/>
  <c r="AB270" i="5"/>
  <c r="AC270" i="5"/>
  <c r="AD270" i="5"/>
  <c r="AA271" i="5"/>
  <c r="AB271" i="5"/>
  <c r="AC271" i="5"/>
  <c r="AD271" i="5"/>
  <c r="AA272" i="5"/>
  <c r="AB272" i="5"/>
  <c r="AC272" i="5"/>
  <c r="AD272" i="5"/>
  <c r="AA273" i="5"/>
  <c r="AB273" i="5"/>
  <c r="AC273" i="5"/>
  <c r="AD273" i="5"/>
  <c r="AA274" i="5"/>
  <c r="AB274" i="5"/>
  <c r="AC274" i="5"/>
  <c r="AD274" i="5"/>
  <c r="AA275" i="5"/>
  <c r="AB275" i="5"/>
  <c r="AC275" i="5"/>
  <c r="AD275" i="5"/>
  <c r="AA276" i="5"/>
  <c r="AB276" i="5"/>
  <c r="AC276" i="5"/>
  <c r="AD276" i="5"/>
  <c r="AA277" i="5"/>
  <c r="AB277" i="5"/>
  <c r="AC277" i="5"/>
  <c r="AD277" i="5"/>
  <c r="AA278" i="5"/>
  <c r="AB278" i="5"/>
  <c r="AC278" i="5"/>
  <c r="AD278" i="5"/>
  <c r="AA279" i="5"/>
  <c r="AB279" i="5"/>
  <c r="AC279" i="5"/>
  <c r="AD279" i="5"/>
  <c r="AA280" i="5"/>
  <c r="AB280" i="5"/>
  <c r="AC280" i="5"/>
  <c r="AD280" i="5"/>
  <c r="AA281" i="5"/>
  <c r="AB281" i="5"/>
  <c r="AC281" i="5"/>
  <c r="AD281" i="5"/>
  <c r="AA282" i="5"/>
  <c r="AB282" i="5"/>
  <c r="AC282" i="5"/>
  <c r="AD282" i="5"/>
  <c r="AA283" i="5"/>
  <c r="AB283" i="5"/>
  <c r="AC283" i="5"/>
  <c r="AD283" i="5"/>
  <c r="AA284" i="5"/>
  <c r="AB284" i="5"/>
  <c r="AC284" i="5"/>
  <c r="AD284" i="5"/>
  <c r="AA285" i="5"/>
  <c r="AB285" i="5"/>
  <c r="AC285" i="5"/>
  <c r="AD285" i="5"/>
  <c r="AA286" i="5"/>
  <c r="AB286" i="5"/>
  <c r="AC286" i="5"/>
  <c r="AD286" i="5"/>
  <c r="AA287" i="5"/>
  <c r="AB287" i="5"/>
  <c r="AC287" i="5"/>
  <c r="AD287" i="5"/>
  <c r="AA288" i="5"/>
  <c r="AB288" i="5"/>
  <c r="AC288" i="5"/>
  <c r="AD288" i="5"/>
  <c r="AA289" i="5"/>
  <c r="AB289" i="5"/>
  <c r="AC289" i="5"/>
  <c r="AD289" i="5"/>
  <c r="AA290" i="5"/>
  <c r="AB290" i="5"/>
  <c r="AC290" i="5"/>
  <c r="AD290" i="5"/>
  <c r="AA291" i="5"/>
  <c r="AB291" i="5"/>
  <c r="AC291" i="5"/>
  <c r="AD291" i="5"/>
  <c r="AA292" i="5"/>
  <c r="AB292" i="5"/>
  <c r="AC292" i="5"/>
  <c r="AD292" i="5"/>
  <c r="AA293" i="5"/>
  <c r="AB293" i="5"/>
  <c r="AC293" i="5"/>
  <c r="AD293" i="5"/>
  <c r="AA294" i="5"/>
  <c r="AB294" i="5"/>
  <c r="AC294" i="5"/>
  <c r="AD294" i="5"/>
  <c r="AA295" i="5"/>
  <c r="AB295" i="5"/>
  <c r="AC295" i="5"/>
  <c r="AD295" i="5"/>
  <c r="AA296" i="5"/>
  <c r="AB296" i="5"/>
  <c r="AC296" i="5"/>
  <c r="AD296" i="5"/>
  <c r="AA297" i="5"/>
  <c r="AB297" i="5"/>
  <c r="AC297" i="5"/>
  <c r="AD297" i="5"/>
  <c r="AA298" i="5"/>
  <c r="AB298" i="5"/>
  <c r="AC298" i="5"/>
  <c r="AD298" i="5"/>
  <c r="AA299" i="5"/>
  <c r="AB299" i="5"/>
  <c r="AC299" i="5"/>
  <c r="AD299" i="5"/>
  <c r="AA300" i="5"/>
  <c r="AB300" i="5"/>
  <c r="AC300" i="5"/>
  <c r="AD300" i="5"/>
  <c r="AA301" i="5"/>
  <c r="AB301" i="5"/>
  <c r="AC301" i="5"/>
  <c r="AD301" i="5"/>
  <c r="AA302" i="5"/>
  <c r="AB302" i="5"/>
  <c r="AC302" i="5"/>
  <c r="AD302" i="5"/>
  <c r="AA303" i="5"/>
  <c r="AB303" i="5"/>
  <c r="AC303" i="5"/>
  <c r="AD303" i="5"/>
  <c r="AA304" i="5"/>
  <c r="AB304" i="5"/>
  <c r="AC304" i="5"/>
  <c r="AD304" i="5"/>
  <c r="AA305" i="5"/>
  <c r="AB305" i="5"/>
  <c r="AC305" i="5"/>
  <c r="AD305" i="5"/>
  <c r="AA306" i="5"/>
  <c r="AB306" i="5"/>
  <c r="AC306" i="5"/>
  <c r="AD306" i="5"/>
  <c r="AA307" i="5"/>
  <c r="AB307" i="5"/>
  <c r="AC307" i="5"/>
  <c r="AD307" i="5"/>
  <c r="AA308" i="5"/>
  <c r="AB308" i="5"/>
  <c r="AC308" i="5"/>
  <c r="AD308" i="5"/>
  <c r="AA309" i="5"/>
  <c r="AB309" i="5"/>
  <c r="AC309" i="5"/>
  <c r="AD309" i="5"/>
  <c r="AA310" i="5"/>
  <c r="AB310" i="5"/>
  <c r="AC310" i="5"/>
  <c r="AD310" i="5"/>
  <c r="AA311" i="5"/>
  <c r="AB311" i="5"/>
  <c r="AC311" i="5"/>
  <c r="AD311" i="5"/>
  <c r="AA312" i="5"/>
  <c r="AB312" i="5"/>
  <c r="AC312" i="5"/>
  <c r="AD312" i="5"/>
  <c r="AA313" i="5"/>
  <c r="AB313" i="5"/>
  <c r="AC313" i="5"/>
  <c r="AD313" i="5"/>
  <c r="AA314" i="5"/>
  <c r="AB314" i="5"/>
  <c r="AC314" i="5"/>
  <c r="AD314" i="5"/>
  <c r="AA315" i="5"/>
  <c r="AB315" i="5"/>
  <c r="AC315" i="5"/>
  <c r="AD315" i="5"/>
  <c r="AA316" i="5"/>
  <c r="AB316" i="5"/>
  <c r="AC316" i="5"/>
  <c r="AD316" i="5"/>
  <c r="AA317" i="5"/>
  <c r="AB317" i="5"/>
  <c r="AC317" i="5"/>
  <c r="AD317" i="5"/>
  <c r="AA318" i="5"/>
  <c r="AB318" i="5"/>
  <c r="AC318" i="5"/>
  <c r="AD318" i="5"/>
  <c r="AA319" i="5"/>
  <c r="AB319" i="5"/>
  <c r="AC319" i="5"/>
  <c r="AD319" i="5"/>
  <c r="AA320" i="5"/>
  <c r="AB320" i="5"/>
  <c r="AC320" i="5"/>
  <c r="AD320" i="5"/>
  <c r="AA321" i="5"/>
  <c r="AB321" i="5"/>
  <c r="AC321" i="5"/>
  <c r="AD321" i="5"/>
  <c r="Z8" i="9"/>
  <c r="Z9" i="9"/>
  <c r="Z10" i="9"/>
  <c r="Z11" i="9"/>
  <c r="Z12" i="9"/>
  <c r="Z13" i="9"/>
  <c r="Z14" i="9"/>
  <c r="Z15" i="9"/>
  <c r="Z16" i="9"/>
  <c r="Z17" i="9"/>
  <c r="Z18" i="9"/>
  <c r="Z19" i="9"/>
  <c r="Z20" i="9"/>
  <c r="Z21" i="9"/>
  <c r="Z22" i="9"/>
  <c r="Z23" i="9"/>
  <c r="Z24" i="9"/>
  <c r="Z25" i="9"/>
  <c r="Z26" i="9"/>
  <c r="Z27" i="9"/>
  <c r="Z28" i="9"/>
  <c r="Z29" i="9"/>
  <c r="Z30" i="9"/>
  <c r="Z31" i="9"/>
  <c r="Z32" i="9"/>
  <c r="Z33" i="9"/>
  <c r="Z34" i="9"/>
  <c r="Z35" i="9"/>
  <c r="Z36" i="9"/>
  <c r="Z37" i="9"/>
  <c r="Z38" i="9"/>
  <c r="Z39" i="9"/>
  <c r="Z40" i="9"/>
  <c r="Z41" i="9"/>
  <c r="Z42" i="9"/>
  <c r="Z43" i="9"/>
  <c r="Z44" i="9"/>
  <c r="Z45" i="9"/>
  <c r="Z46" i="9"/>
  <c r="Z47" i="9"/>
  <c r="Z48" i="9"/>
  <c r="Z49" i="9"/>
  <c r="Z50" i="9"/>
  <c r="Z51" i="9"/>
  <c r="Z52" i="9"/>
  <c r="Z53" i="9"/>
  <c r="Z54" i="9"/>
  <c r="Z55" i="9"/>
  <c r="Z56" i="9"/>
  <c r="Z57" i="9"/>
  <c r="Z58" i="9"/>
  <c r="Z59" i="9"/>
  <c r="Z60" i="9"/>
  <c r="Z61" i="9"/>
  <c r="Z62" i="9"/>
  <c r="Z63" i="9"/>
  <c r="Z64" i="9"/>
  <c r="Z65" i="9"/>
  <c r="Z66" i="9"/>
  <c r="Z67" i="9"/>
  <c r="Z68" i="9"/>
  <c r="Z69" i="9"/>
  <c r="Z70" i="9"/>
  <c r="Z71" i="9"/>
  <c r="Z72" i="9"/>
  <c r="Z73" i="9"/>
  <c r="Z74" i="9"/>
  <c r="Z75" i="9"/>
  <c r="Z76" i="9"/>
  <c r="Z77" i="9"/>
  <c r="Z78" i="9"/>
  <c r="Z79" i="9"/>
  <c r="Z80" i="9"/>
  <c r="Z81" i="9"/>
  <c r="Z82" i="9"/>
  <c r="Z83" i="9"/>
  <c r="Z84" i="9"/>
  <c r="Z85" i="9"/>
  <c r="Z86" i="9"/>
  <c r="Z87" i="9"/>
  <c r="Z88" i="9"/>
  <c r="Z89" i="9"/>
  <c r="Z90" i="9"/>
  <c r="Z91" i="9"/>
  <c r="Z92" i="9"/>
  <c r="Z93" i="9"/>
  <c r="Z94" i="9"/>
  <c r="Z95" i="9"/>
  <c r="Z96" i="9"/>
  <c r="Z97" i="9"/>
  <c r="Z98" i="9"/>
  <c r="Z99" i="9"/>
  <c r="Z100" i="9"/>
  <c r="Z101" i="9"/>
  <c r="Z102" i="9"/>
  <c r="Z103" i="9"/>
  <c r="Z104" i="9"/>
  <c r="Z105" i="9"/>
  <c r="Z106" i="9"/>
  <c r="Z107" i="9"/>
  <c r="Z108" i="9"/>
  <c r="Z109" i="9"/>
  <c r="Z110" i="9"/>
  <c r="Z111" i="9"/>
  <c r="Z112" i="9"/>
  <c r="Z113" i="9"/>
  <c r="Z114" i="9"/>
  <c r="Z115" i="9"/>
  <c r="Z116" i="9"/>
  <c r="Z117" i="9"/>
  <c r="Z118" i="9"/>
  <c r="Z119" i="9"/>
  <c r="Z120" i="9"/>
  <c r="Z121" i="9"/>
  <c r="Z122" i="9"/>
  <c r="Z123" i="9"/>
  <c r="Z124" i="9"/>
  <c r="Z125" i="9"/>
  <c r="Z126" i="9"/>
  <c r="Z127" i="9"/>
  <c r="Z128" i="9"/>
  <c r="Z129" i="9"/>
  <c r="Z130" i="9"/>
  <c r="Z131" i="9"/>
  <c r="Z132" i="9"/>
  <c r="Z133" i="9"/>
  <c r="Z134" i="9"/>
  <c r="Z135" i="9"/>
  <c r="Z136" i="9"/>
  <c r="Z137" i="9"/>
  <c r="Z138" i="9"/>
  <c r="Z139" i="9"/>
  <c r="Z140" i="9"/>
  <c r="Z141" i="9"/>
  <c r="Z142" i="9"/>
  <c r="Z143" i="9"/>
  <c r="Z144" i="9"/>
  <c r="Z145" i="9"/>
  <c r="Z146" i="9"/>
  <c r="Z147" i="9"/>
  <c r="Z148" i="9"/>
  <c r="Z149" i="9"/>
  <c r="Z150" i="9"/>
  <c r="Z151" i="9"/>
  <c r="Z152" i="9"/>
  <c r="Z153" i="9"/>
  <c r="Z154" i="9"/>
  <c r="Z155" i="9"/>
  <c r="Z156" i="9"/>
  <c r="Z157" i="9"/>
  <c r="Z158" i="9"/>
  <c r="Z159" i="9"/>
  <c r="Z160" i="9"/>
  <c r="Z161" i="9"/>
  <c r="Z162" i="9"/>
  <c r="Z163" i="9"/>
  <c r="Z164" i="9"/>
  <c r="Z165" i="9"/>
  <c r="Z166" i="9"/>
  <c r="Z167" i="9"/>
  <c r="Z168" i="9"/>
  <c r="Z169" i="9"/>
  <c r="Z170" i="9"/>
  <c r="Z171" i="9"/>
  <c r="Z172" i="9"/>
  <c r="Z173" i="9"/>
  <c r="Z174" i="9"/>
  <c r="Z175" i="9"/>
  <c r="Z176" i="9"/>
  <c r="Z177" i="9"/>
  <c r="Z178" i="9"/>
  <c r="Z179" i="9"/>
  <c r="Z180" i="9"/>
  <c r="Z181" i="9"/>
  <c r="Z182" i="9"/>
  <c r="Z183" i="9"/>
  <c r="Z184" i="9"/>
  <c r="Z185" i="9"/>
  <c r="Z186" i="9"/>
  <c r="Z187" i="9"/>
  <c r="Z188" i="9"/>
  <c r="Z189" i="9"/>
  <c r="Z190" i="9"/>
  <c r="Z191" i="9"/>
  <c r="Z192" i="9"/>
  <c r="Z193" i="9"/>
  <c r="Z194" i="9"/>
  <c r="Z195" i="9"/>
  <c r="Z196" i="9"/>
  <c r="Z197" i="9"/>
  <c r="Z198" i="9"/>
  <c r="Z199" i="9"/>
  <c r="Z200" i="9"/>
  <c r="Z201" i="9"/>
  <c r="Z202" i="9"/>
  <c r="Z203" i="9"/>
  <c r="Z204" i="9"/>
  <c r="Z205" i="9"/>
  <c r="Z206" i="9"/>
  <c r="Z207" i="9"/>
  <c r="Z208" i="9"/>
  <c r="Z209" i="9"/>
  <c r="Z210" i="9"/>
  <c r="Z211" i="9"/>
  <c r="Z212" i="9"/>
  <c r="Z213" i="9"/>
  <c r="Z214" i="9"/>
  <c r="Z215" i="9"/>
  <c r="Z216" i="9"/>
  <c r="Z217" i="9"/>
  <c r="Z218" i="9"/>
  <c r="Z219" i="9"/>
  <c r="Z220" i="9"/>
  <c r="Z221" i="9"/>
  <c r="Z222" i="9"/>
  <c r="Z223" i="9"/>
  <c r="Z224" i="9"/>
  <c r="Z225" i="9"/>
  <c r="Z226" i="9"/>
  <c r="Z227" i="9"/>
  <c r="Z228" i="9"/>
  <c r="Z229" i="9"/>
  <c r="Z230" i="9"/>
  <c r="Z231" i="9"/>
  <c r="Z232" i="9"/>
  <c r="Z233" i="9"/>
  <c r="Z234" i="9"/>
  <c r="Z235" i="9"/>
  <c r="Z236" i="9"/>
  <c r="Z237" i="9"/>
  <c r="Z238" i="9"/>
  <c r="Z239" i="9"/>
  <c r="Z240" i="9"/>
  <c r="Z241" i="9"/>
  <c r="Z242" i="9"/>
  <c r="Z243" i="9"/>
  <c r="Z244" i="9"/>
  <c r="Z245" i="9"/>
  <c r="Z246" i="9"/>
  <c r="Z247" i="9"/>
  <c r="Z248" i="9"/>
  <c r="Z249" i="9"/>
  <c r="Z250" i="9"/>
  <c r="Z251" i="9"/>
  <c r="Z252" i="9"/>
  <c r="Z253" i="9"/>
  <c r="Z254" i="9"/>
  <c r="Z255" i="9"/>
  <c r="Z256" i="9"/>
  <c r="Z257" i="9"/>
  <c r="Z258" i="9"/>
  <c r="Z259" i="9"/>
  <c r="Z260" i="9"/>
  <c r="Z261" i="9"/>
  <c r="Z262" i="9"/>
  <c r="Z263" i="9"/>
  <c r="Z264" i="9"/>
  <c r="Z265" i="9"/>
  <c r="Z266" i="9"/>
  <c r="Z267" i="9"/>
  <c r="Z268" i="9"/>
  <c r="Z269" i="9"/>
  <c r="Z270" i="9"/>
  <c r="Z271" i="9"/>
  <c r="Z272" i="9"/>
  <c r="Z273" i="9"/>
  <c r="Z274" i="9"/>
  <c r="Z275" i="9"/>
  <c r="Z276" i="9"/>
  <c r="Z277" i="9"/>
  <c r="Z278" i="9"/>
  <c r="Z279" i="9"/>
  <c r="Z280" i="9"/>
  <c r="Z281" i="9"/>
  <c r="Z282" i="9"/>
  <c r="Z283" i="9"/>
  <c r="Z284" i="9"/>
  <c r="Z285" i="9"/>
  <c r="Z286" i="9"/>
  <c r="Z287" i="9"/>
  <c r="Z288" i="9"/>
  <c r="Z289" i="9"/>
  <c r="Z290" i="9"/>
  <c r="Z291" i="9"/>
  <c r="Z292" i="9"/>
  <c r="Z293" i="9"/>
  <c r="Z294" i="9"/>
  <c r="Z295" i="9"/>
  <c r="Z296" i="9"/>
  <c r="Z297" i="9"/>
  <c r="Z298" i="9"/>
  <c r="Z299" i="9"/>
  <c r="Z300" i="9"/>
  <c r="Z301" i="9"/>
  <c r="Z302" i="9"/>
  <c r="Z303" i="9"/>
  <c r="Z304" i="9"/>
  <c r="Z305" i="9"/>
  <c r="Z7" i="9"/>
  <c r="AA8" i="10"/>
  <c r="V8" i="10" s="1"/>
  <c r="W8" i="10" s="1"/>
  <c r="AB8" i="10"/>
  <c r="AC8" i="10"/>
  <c r="AD8" i="10"/>
  <c r="AA9" i="10"/>
  <c r="V9" i="10" s="1"/>
  <c r="W9" i="10" s="1"/>
  <c r="AB9" i="10"/>
  <c r="AC9" i="10"/>
  <c r="AD9" i="10"/>
  <c r="AA10" i="10"/>
  <c r="V10" i="10" s="1"/>
  <c r="W10" i="10" s="1"/>
  <c r="AB10" i="10"/>
  <c r="AC10" i="10"/>
  <c r="AD10" i="10"/>
  <c r="AA11" i="10"/>
  <c r="V11" i="10" s="1"/>
  <c r="W11" i="10" s="1"/>
  <c r="AB11" i="10"/>
  <c r="AC11" i="10"/>
  <c r="AD11" i="10"/>
  <c r="AA12" i="10"/>
  <c r="V12" i="10" s="1"/>
  <c r="W12" i="10" s="1"/>
  <c r="AB12" i="10"/>
  <c r="AC12" i="10"/>
  <c r="AD12" i="10"/>
  <c r="AA13" i="10"/>
  <c r="AB13" i="10"/>
  <c r="AC13" i="10"/>
  <c r="AD13" i="10"/>
  <c r="AA14" i="10"/>
  <c r="AB14" i="10"/>
  <c r="AC14" i="10"/>
  <c r="AD14" i="10"/>
  <c r="AA15" i="10"/>
  <c r="AB15" i="10"/>
  <c r="AC15" i="10"/>
  <c r="AD15" i="10"/>
  <c r="AA16" i="10"/>
  <c r="AB16" i="10"/>
  <c r="AC16" i="10"/>
  <c r="AD16" i="10"/>
  <c r="AA19" i="10"/>
  <c r="AB19" i="10"/>
  <c r="AC19" i="10"/>
  <c r="AD19" i="10"/>
  <c r="AA20" i="10"/>
  <c r="AB20" i="10"/>
  <c r="AC20" i="10"/>
  <c r="AD20" i="10"/>
  <c r="AA21" i="10"/>
  <c r="AB21" i="10"/>
  <c r="AC21" i="10"/>
  <c r="AD21" i="10"/>
  <c r="AA22" i="10"/>
  <c r="AB22" i="10"/>
  <c r="AC22" i="10"/>
  <c r="AD22" i="10"/>
  <c r="AA23" i="10"/>
  <c r="AB23" i="10"/>
  <c r="AC23" i="10"/>
  <c r="AD23" i="10"/>
  <c r="AA24" i="10"/>
  <c r="AB24" i="10"/>
  <c r="AC24" i="10"/>
  <c r="AD24" i="10"/>
  <c r="AA25" i="10"/>
  <c r="AB25" i="10"/>
  <c r="AC25" i="10"/>
  <c r="AD25" i="10"/>
  <c r="AA26" i="10"/>
  <c r="AB26" i="10"/>
  <c r="AC26" i="10"/>
  <c r="AD26" i="10"/>
  <c r="AA27" i="10"/>
  <c r="AB27" i="10"/>
  <c r="AC27" i="10"/>
  <c r="AD27" i="10"/>
  <c r="AA28" i="10"/>
  <c r="AB28" i="10"/>
  <c r="AC28" i="10"/>
  <c r="AD28" i="10"/>
  <c r="AA29" i="10"/>
  <c r="AB29" i="10"/>
  <c r="AC29" i="10"/>
  <c r="AD29" i="10"/>
  <c r="AA30" i="10"/>
  <c r="AB30" i="10"/>
  <c r="AC30" i="10"/>
  <c r="AD30" i="10"/>
  <c r="AA31" i="10"/>
  <c r="AB31" i="10"/>
  <c r="AC31" i="10"/>
  <c r="AD31" i="10"/>
  <c r="AA32" i="10"/>
  <c r="AB32" i="10"/>
  <c r="AC32" i="10"/>
  <c r="AD32" i="10"/>
  <c r="AA33" i="10"/>
  <c r="AB33" i="10"/>
  <c r="AC33" i="10"/>
  <c r="AD33" i="10"/>
  <c r="AA34" i="10"/>
  <c r="AB34" i="10"/>
  <c r="AC34" i="10"/>
  <c r="AD34" i="10"/>
  <c r="AA35" i="10"/>
  <c r="AB35" i="10"/>
  <c r="AC35" i="10"/>
  <c r="AD35" i="10"/>
  <c r="AA36" i="10"/>
  <c r="AB36" i="10"/>
  <c r="AC36" i="10"/>
  <c r="AD36" i="10"/>
  <c r="AB7" i="10"/>
  <c r="AC7" i="10"/>
  <c r="AD7" i="10"/>
  <c r="AA7" i="10"/>
  <c r="V7" i="10" s="1"/>
  <c r="B2" i="12"/>
  <c r="B3" i="12"/>
  <c r="X11" i="10" l="1"/>
  <c r="Y11" i="10" s="1"/>
  <c r="X9" i="10"/>
  <c r="Y9" i="10" s="1"/>
  <c r="X8" i="10"/>
  <c r="Y8" i="10" s="1"/>
  <c r="X12" i="10"/>
  <c r="Y12" i="10" s="1"/>
  <c r="X10" i="10"/>
  <c r="Y10" i="10" s="1"/>
  <c r="W7" i="10"/>
  <c r="X7" i="10" s="1"/>
  <c r="Y7" i="10" s="1"/>
  <c r="W159" i="5"/>
  <c r="W157" i="5"/>
  <c r="X157" i="5" s="1"/>
  <c r="Y157" i="5" s="1"/>
  <c r="W155" i="5"/>
  <c r="X155" i="5" s="1"/>
  <c r="Y155" i="5" s="1"/>
  <c r="X159" i="5"/>
  <c r="Y159" i="5" s="1"/>
  <c r="X153" i="5"/>
  <c r="Y153" i="5" s="1"/>
  <c r="X121" i="5"/>
  <c r="Y121" i="5" s="1"/>
  <c r="X119" i="5"/>
  <c r="Y119" i="5" s="1"/>
  <c r="X105" i="5"/>
  <c r="Y105" i="5" s="1"/>
  <c r="X103" i="5"/>
  <c r="Y103" i="5" s="1"/>
  <c r="X101" i="5"/>
  <c r="Y101" i="5" s="1"/>
  <c r="X99" i="5"/>
  <c r="Y99" i="5" s="1"/>
  <c r="X97" i="5"/>
  <c r="Y97" i="5" s="1"/>
  <c r="X95" i="5"/>
  <c r="Y95" i="5" s="1"/>
  <c r="X93" i="5"/>
  <c r="Y93" i="5" s="1"/>
  <c r="X91" i="5"/>
  <c r="Y91" i="5" s="1"/>
  <c r="X69" i="5"/>
  <c r="Y69" i="5" s="1"/>
  <c r="X67" i="5"/>
  <c r="Y67" i="5" s="1"/>
  <c r="X65" i="5"/>
  <c r="Y65" i="5" s="1"/>
  <c r="X63" i="5"/>
  <c r="Y63" i="5" s="1"/>
  <c r="X61" i="5"/>
  <c r="Y61" i="5" s="1"/>
  <c r="X59" i="5"/>
  <c r="Y59" i="5" s="1"/>
  <c r="X57" i="5"/>
  <c r="Y57" i="5" s="1"/>
  <c r="V150" i="5"/>
  <c r="W150" i="5" s="1"/>
  <c r="W55" i="5"/>
  <c r="X55" i="5" s="1"/>
  <c r="Y55" i="5" s="1"/>
  <c r="W53" i="5"/>
  <c r="X53" i="5" s="1"/>
  <c r="Y53" i="5" s="1"/>
  <c r="W18" i="10"/>
  <c r="X18" i="10" s="1"/>
  <c r="W17" i="10"/>
  <c r="Q17" i="10" s="1"/>
  <c r="P18" i="10"/>
  <c r="P17" i="10"/>
  <c r="G93" i="7"/>
  <c r="K18" i="3" s="1"/>
  <c r="K37" i="3"/>
  <c r="H74" i="7"/>
  <c r="H67" i="7"/>
  <c r="H63" i="7"/>
  <c r="H61" i="7"/>
  <c r="K42" i="3" s="1"/>
  <c r="N42" i="3" s="1"/>
  <c r="H62" i="7"/>
  <c r="K38" i="3" s="1"/>
  <c r="N38" i="3" s="1"/>
  <c r="H64" i="7"/>
  <c r="H65" i="7"/>
  <c r="K50" i="3" s="1"/>
  <c r="N50" i="3" s="1"/>
  <c r="H66" i="7"/>
  <c r="K66" i="7" s="1"/>
  <c r="H68" i="7"/>
  <c r="H69" i="7"/>
  <c r="H70" i="7"/>
  <c r="H71" i="7"/>
  <c r="H72" i="7"/>
  <c r="K72" i="7" s="1"/>
  <c r="H73" i="7"/>
  <c r="H75" i="7"/>
  <c r="H76" i="7"/>
  <c r="H77" i="7"/>
  <c r="H78" i="7"/>
  <c r="H79" i="7"/>
  <c r="H80" i="7"/>
  <c r="K80" i="7" s="1"/>
  <c r="H81" i="7"/>
  <c r="H82" i="7"/>
  <c r="H83" i="7"/>
  <c r="H84" i="7"/>
  <c r="H85" i="7"/>
  <c r="H86" i="7"/>
  <c r="H87" i="7"/>
  <c r="K39" i="3"/>
  <c r="N39" i="3" s="1"/>
  <c r="K40" i="3"/>
  <c r="N40" i="3" s="1"/>
  <c r="K41" i="3"/>
  <c r="K43" i="3"/>
  <c r="K44" i="3"/>
  <c r="K45" i="3"/>
  <c r="K47" i="3"/>
  <c r="N47" i="3" s="1"/>
  <c r="K48" i="3"/>
  <c r="N48" i="3" s="1"/>
  <c r="K49" i="3"/>
  <c r="N49" i="3" s="1"/>
  <c r="K51" i="3"/>
  <c r="K52" i="3"/>
  <c r="K53" i="3"/>
  <c r="N53" i="3" s="1"/>
  <c r="K55" i="3"/>
  <c r="N55" i="3" s="1"/>
  <c r="K57" i="3"/>
  <c r="K58" i="3"/>
  <c r="K59" i="3"/>
  <c r="K63" i="3"/>
  <c r="F11" i="3"/>
  <c r="G95" i="7"/>
  <c r="H95" i="7" s="1"/>
  <c r="G94" i="7"/>
  <c r="Q5" i="5" s="1"/>
  <c r="G96" i="7"/>
  <c r="F13" i="3" s="1"/>
  <c r="N18" i="3" s="1"/>
  <c r="O13" i="10"/>
  <c r="O14" i="10"/>
  <c r="O15" i="10"/>
  <c r="O16" i="10"/>
  <c r="O19" i="10"/>
  <c r="O20" i="10"/>
  <c r="O21" i="10"/>
  <c r="O22" i="10"/>
  <c r="O23" i="10"/>
  <c r="O24" i="10"/>
  <c r="O25" i="10"/>
  <c r="O26" i="10"/>
  <c r="O27" i="10"/>
  <c r="O28" i="10"/>
  <c r="O29" i="10"/>
  <c r="O30" i="10"/>
  <c r="O31" i="10"/>
  <c r="O32" i="10"/>
  <c r="O33" i="10"/>
  <c r="O34" i="10"/>
  <c r="O35" i="10"/>
  <c r="O36" i="10"/>
  <c r="N8" i="9"/>
  <c r="N9" i="9"/>
  <c r="N10" i="9"/>
  <c r="N11" i="9"/>
  <c r="N12" i="9"/>
  <c r="N13" i="9"/>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N213" i="9"/>
  <c r="N214" i="9"/>
  <c r="N215" i="9"/>
  <c r="N216" i="9"/>
  <c r="N217" i="9"/>
  <c r="N218" i="9"/>
  <c r="N219" i="9"/>
  <c r="N220" i="9"/>
  <c r="N221" i="9"/>
  <c r="N222" i="9"/>
  <c r="N223" i="9"/>
  <c r="N224" i="9"/>
  <c r="N225" i="9"/>
  <c r="N226" i="9"/>
  <c r="N227" i="9"/>
  <c r="N228" i="9"/>
  <c r="N229" i="9"/>
  <c r="N230" i="9"/>
  <c r="N231" i="9"/>
  <c r="N232" i="9"/>
  <c r="N233" i="9"/>
  <c r="N234" i="9"/>
  <c r="N235" i="9"/>
  <c r="N236" i="9"/>
  <c r="N237" i="9"/>
  <c r="N238" i="9"/>
  <c r="N239" i="9"/>
  <c r="N240" i="9"/>
  <c r="N241" i="9"/>
  <c r="N242" i="9"/>
  <c r="N243" i="9"/>
  <c r="N244" i="9"/>
  <c r="N245" i="9"/>
  <c r="N246" i="9"/>
  <c r="N247" i="9"/>
  <c r="N248" i="9"/>
  <c r="N249" i="9"/>
  <c r="N250" i="9"/>
  <c r="N251" i="9"/>
  <c r="N252" i="9"/>
  <c r="N253" i="9"/>
  <c r="N254" i="9"/>
  <c r="N255" i="9"/>
  <c r="N256" i="9"/>
  <c r="N257" i="9"/>
  <c r="N258" i="9"/>
  <c r="N259" i="9"/>
  <c r="N260" i="9"/>
  <c r="N261" i="9"/>
  <c r="N262" i="9"/>
  <c r="N263" i="9"/>
  <c r="N264" i="9"/>
  <c r="N265" i="9"/>
  <c r="N266" i="9"/>
  <c r="N267" i="9"/>
  <c r="N268" i="9"/>
  <c r="N269" i="9"/>
  <c r="N270" i="9"/>
  <c r="N271" i="9"/>
  <c r="N272" i="9"/>
  <c r="N273" i="9"/>
  <c r="N274" i="9"/>
  <c r="N275" i="9"/>
  <c r="N276" i="9"/>
  <c r="N277" i="9"/>
  <c r="N278" i="9"/>
  <c r="N279" i="9"/>
  <c r="N280" i="9"/>
  <c r="N281" i="9"/>
  <c r="N282" i="9"/>
  <c r="N283" i="9"/>
  <c r="N284" i="9"/>
  <c r="N285" i="9"/>
  <c r="N286" i="9"/>
  <c r="N287" i="9"/>
  <c r="N288" i="9"/>
  <c r="N289" i="9"/>
  <c r="N290" i="9"/>
  <c r="N291" i="9"/>
  <c r="N292" i="9"/>
  <c r="N293" i="9"/>
  <c r="N294" i="9"/>
  <c r="N295" i="9"/>
  <c r="N296" i="9"/>
  <c r="N297" i="9"/>
  <c r="N298" i="9"/>
  <c r="N299" i="9"/>
  <c r="N300" i="9"/>
  <c r="N301" i="9"/>
  <c r="N302" i="9"/>
  <c r="N303" i="9"/>
  <c r="N304" i="9"/>
  <c r="N305" i="9"/>
  <c r="N7" i="9"/>
  <c r="M8" i="8"/>
  <c r="M9" i="8"/>
  <c r="M10" i="8"/>
  <c r="M11" i="8"/>
  <c r="M12" i="8"/>
  <c r="M13" i="8"/>
  <c r="M14" i="8"/>
  <c r="M15" i="8"/>
  <c r="M16" i="8"/>
  <c r="M17" i="8"/>
  <c r="M18" i="8"/>
  <c r="M19" i="8"/>
  <c r="M20" i="8"/>
  <c r="M21" i="8"/>
  <c r="M22" i="8"/>
  <c r="M23" i="8"/>
  <c r="M24" i="8"/>
  <c r="M26" i="8"/>
  <c r="M27" i="8"/>
  <c r="M28" i="8"/>
  <c r="M29" i="8"/>
  <c r="M30" i="8"/>
  <c r="M31" i="8"/>
  <c r="M32" i="8"/>
  <c r="M33" i="8"/>
  <c r="M34" i="8"/>
  <c r="M35" i="8"/>
  <c r="M36" i="8"/>
  <c r="M7" i="8"/>
  <c r="O52" i="5"/>
  <c r="O53" i="5"/>
  <c r="O54" i="5"/>
  <c r="O55" i="5"/>
  <c r="O56" i="5"/>
  <c r="O57" i="5"/>
  <c r="O58" i="5"/>
  <c r="O59" i="5"/>
  <c r="O60" i="5"/>
  <c r="O61" i="5"/>
  <c r="O62" i="5"/>
  <c r="O63" i="5"/>
  <c r="O64" i="5"/>
  <c r="O65" i="5"/>
  <c r="O66" i="5"/>
  <c r="O67" i="5"/>
  <c r="O68" i="5"/>
  <c r="O69" i="5"/>
  <c r="O90" i="5"/>
  <c r="O91" i="5"/>
  <c r="O92" i="5"/>
  <c r="O93" i="5"/>
  <c r="O94" i="5"/>
  <c r="O95" i="5"/>
  <c r="O96" i="5"/>
  <c r="O97" i="5"/>
  <c r="O98" i="5"/>
  <c r="O99" i="5"/>
  <c r="O100" i="5"/>
  <c r="O101" i="5"/>
  <c r="O102" i="5"/>
  <c r="O103" i="5"/>
  <c r="O104" i="5"/>
  <c r="O105" i="5"/>
  <c r="O118" i="5"/>
  <c r="O119" i="5"/>
  <c r="O120" i="5"/>
  <c r="O121"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G38" i="3"/>
  <c r="G39" i="3"/>
  <c r="G40" i="3"/>
  <c r="G37" i="3"/>
  <c r="N37" i="3"/>
  <c r="N41" i="3"/>
  <c r="N43" i="3"/>
  <c r="N45" i="3"/>
  <c r="N51" i="3"/>
  <c r="B2" i="7"/>
  <c r="B2" i="10"/>
  <c r="B2" i="9"/>
  <c r="B2" i="8"/>
  <c r="B2" i="5"/>
  <c r="B2" i="3"/>
  <c r="G3" i="11"/>
  <c r="I5" i="10"/>
  <c r="K5" i="10"/>
  <c r="M5" i="10"/>
  <c r="F5" i="10"/>
  <c r="J5" i="9"/>
  <c r="H5" i="9"/>
  <c r="L5" i="9"/>
  <c r="E5" i="9"/>
  <c r="G5" i="8"/>
  <c r="I5" i="8"/>
  <c r="K5" i="8"/>
  <c r="E5" i="8"/>
  <c r="M36" i="10"/>
  <c r="M35" i="10"/>
  <c r="M34" i="10"/>
  <c r="M33" i="10"/>
  <c r="M32" i="10"/>
  <c r="M31" i="10"/>
  <c r="M30" i="10"/>
  <c r="M29" i="10"/>
  <c r="M28" i="10"/>
  <c r="M27" i="10"/>
  <c r="M26" i="10"/>
  <c r="M25" i="10"/>
  <c r="M24" i="10"/>
  <c r="M23" i="10"/>
  <c r="M22" i="10"/>
  <c r="M21" i="10"/>
  <c r="M20" i="10"/>
  <c r="M19" i="10"/>
  <c r="L305" i="9"/>
  <c r="L304" i="9"/>
  <c r="L303" i="9"/>
  <c r="L302" i="9"/>
  <c r="L301" i="9"/>
  <c r="L300" i="9"/>
  <c r="L299" i="9"/>
  <c r="L298" i="9"/>
  <c r="L297" i="9"/>
  <c r="L296" i="9"/>
  <c r="L295" i="9"/>
  <c r="L294" i="9"/>
  <c r="L293" i="9"/>
  <c r="L292" i="9"/>
  <c r="L291" i="9"/>
  <c r="L290" i="9"/>
  <c r="L289" i="9"/>
  <c r="L288" i="9"/>
  <c r="L287" i="9"/>
  <c r="L286" i="9"/>
  <c r="L285" i="9"/>
  <c r="L284" i="9"/>
  <c r="L283" i="9"/>
  <c r="L282" i="9"/>
  <c r="L281" i="9"/>
  <c r="L280" i="9"/>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1"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K36" i="8"/>
  <c r="K35" i="8"/>
  <c r="K34" i="8"/>
  <c r="K33" i="8"/>
  <c r="K32" i="8"/>
  <c r="K31" i="8"/>
  <c r="K30" i="8"/>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J18" i="3"/>
  <c r="O5" i="5"/>
  <c r="C100" i="7"/>
  <c r="G92" i="7"/>
  <c r="C91" i="7"/>
  <c r="I87" i="7"/>
  <c r="L87" i="7"/>
  <c r="K87" i="7"/>
  <c r="I86" i="7"/>
  <c r="L86" i="7"/>
  <c r="K86" i="7"/>
  <c r="I85" i="7"/>
  <c r="L85" i="7"/>
  <c r="K85" i="7"/>
  <c r="I84" i="7"/>
  <c r="L84" i="7"/>
  <c r="K84" i="7"/>
  <c r="I83" i="7"/>
  <c r="L83" i="7"/>
  <c r="K83" i="7"/>
  <c r="I82" i="7"/>
  <c r="L82" i="7"/>
  <c r="K82" i="7"/>
  <c r="I81" i="7"/>
  <c r="L81" i="7"/>
  <c r="I80" i="7"/>
  <c r="L80" i="7"/>
  <c r="I79" i="7"/>
  <c r="L79" i="7"/>
  <c r="K79" i="7"/>
  <c r="I78" i="7"/>
  <c r="L78" i="7"/>
  <c r="K78" i="7"/>
  <c r="I77" i="7"/>
  <c r="L77" i="7"/>
  <c r="K77" i="7"/>
  <c r="I76" i="7"/>
  <c r="L76" i="7"/>
  <c r="K76" i="7"/>
  <c r="I75" i="7"/>
  <c r="L75" i="7"/>
  <c r="K75" i="7"/>
  <c r="I74" i="7"/>
  <c r="L74" i="7"/>
  <c r="I73" i="7"/>
  <c r="L73" i="7"/>
  <c r="K73" i="7"/>
  <c r="I72" i="7"/>
  <c r="L72" i="7"/>
  <c r="I71" i="7"/>
  <c r="L71" i="7"/>
  <c r="K71" i="7"/>
  <c r="I70" i="7"/>
  <c r="K70" i="7"/>
  <c r="I69" i="7"/>
  <c r="L69" i="7"/>
  <c r="K69" i="7"/>
  <c r="I68" i="7"/>
  <c r="L68" i="7"/>
  <c r="K68" i="7"/>
  <c r="I67" i="7"/>
  <c r="L67" i="7"/>
  <c r="K67" i="7"/>
  <c r="I66" i="7"/>
  <c r="L65" i="7"/>
  <c r="K65" i="7"/>
  <c r="I65" i="7"/>
  <c r="L64" i="7"/>
  <c r="K64" i="7"/>
  <c r="I64" i="7"/>
  <c r="L63" i="7"/>
  <c r="K63" i="7"/>
  <c r="I63" i="7"/>
  <c r="L62" i="7"/>
  <c r="K62" i="7"/>
  <c r="I62" i="7"/>
  <c r="L61" i="7"/>
  <c r="K61" i="7"/>
  <c r="I61" i="7"/>
  <c r="C60" i="7"/>
  <c r="C44" i="7"/>
  <c r="C8" i="7"/>
  <c r="K74" i="7"/>
  <c r="N44" i="3"/>
  <c r="N52" i="3"/>
  <c r="H92" i="7"/>
  <c r="H93" i="7"/>
  <c r="L70" i="7"/>
  <c r="H94" i="7"/>
  <c r="X150" i="5" l="1"/>
  <c r="Y150" i="5" s="1"/>
  <c r="V152" i="5"/>
  <c r="W152" i="5" s="1"/>
  <c r="V151" i="5"/>
  <c r="W151" i="5" s="1"/>
  <c r="M5" i="8"/>
  <c r="X17" i="10"/>
  <c r="R17" i="10" s="1"/>
  <c r="Q18" i="10"/>
  <c r="R18" i="10"/>
  <c r="Y18" i="10"/>
  <c r="S18" i="10" s="1"/>
  <c r="U5" i="5"/>
  <c r="O5" i="10"/>
  <c r="N5" i="9"/>
  <c r="K64" i="3"/>
  <c r="K56" i="3"/>
  <c r="N56" i="3" s="1"/>
  <c r="H96" i="7"/>
  <c r="K54" i="3"/>
  <c r="N54" i="3" s="1"/>
  <c r="K46" i="3"/>
  <c r="N46" i="3" s="1"/>
  <c r="K71" i="3"/>
  <c r="B1" i="3"/>
  <c r="B1" i="12"/>
  <c r="K70" i="3"/>
  <c r="K62" i="3"/>
  <c r="K77" i="3"/>
  <c r="K69" i="3"/>
  <c r="K61" i="3"/>
  <c r="K76" i="3"/>
  <c r="K68" i="3"/>
  <c r="K60" i="3"/>
  <c r="K75" i="3"/>
  <c r="K67" i="3"/>
  <c r="B1" i="10"/>
  <c r="K74" i="3"/>
  <c r="K66" i="3"/>
  <c r="K81" i="7"/>
  <c r="K73" i="3"/>
  <c r="K65" i="3"/>
  <c r="K72" i="3"/>
  <c r="G51" i="3"/>
  <c r="G62" i="3"/>
  <c r="G55" i="3"/>
  <c r="G57" i="3"/>
  <c r="J20" i="3" s="1"/>
  <c r="G73" i="3"/>
  <c r="G76" i="3"/>
  <c r="G75" i="3"/>
  <c r="G67" i="3"/>
  <c r="G52" i="3"/>
  <c r="G53" i="3"/>
  <c r="G68" i="3"/>
  <c r="G45" i="3"/>
  <c r="G70" i="3"/>
  <c r="G63" i="3"/>
  <c r="G56" i="3"/>
  <c r="G41" i="3"/>
  <c r="G44" i="3"/>
  <c r="G65" i="3"/>
  <c r="G74" i="3"/>
  <c r="G46" i="3"/>
  <c r="G69" i="3"/>
  <c r="G49" i="3"/>
  <c r="G72" i="3"/>
  <c r="G66" i="3"/>
  <c r="G64" i="3"/>
  <c r="G77" i="3"/>
  <c r="G43" i="3"/>
  <c r="G54" i="3"/>
  <c r="G47" i="3"/>
  <c r="G48" i="3"/>
  <c r="G50" i="3"/>
  <c r="G71" i="3"/>
  <c r="G42" i="3"/>
  <c r="W5" i="5"/>
  <c r="AB5" i="5"/>
  <c r="Q5" i="10"/>
  <c r="AB5" i="10" s="1"/>
  <c r="O5" i="8"/>
  <c r="P5" i="9"/>
  <c r="AA5" i="9" s="1"/>
  <c r="G59" i="3"/>
  <c r="R5" i="5"/>
  <c r="G60" i="3"/>
  <c r="M18" i="3"/>
  <c r="S5" i="5"/>
  <c r="L18" i="3"/>
  <c r="P5" i="5"/>
  <c r="B1" i="9"/>
  <c r="B1" i="5"/>
  <c r="B1" i="7"/>
  <c r="B1" i="8"/>
  <c r="G58" i="3"/>
  <c r="G61" i="3"/>
  <c r="X151" i="5" l="1"/>
  <c r="Y151" i="5" s="1"/>
  <c r="X152" i="5"/>
  <c r="Y152" i="5" s="1"/>
  <c r="Y17" i="10"/>
  <c r="S17" i="10" s="1"/>
  <c r="K20" i="3"/>
  <c r="T5" i="9"/>
  <c r="U5" i="10"/>
  <c r="S5" i="8"/>
  <c r="N20" i="3"/>
  <c r="M20" i="3"/>
  <c r="X5" i="5"/>
  <c r="R5" i="10"/>
  <c r="AC5" i="10" s="1"/>
  <c r="P5" i="8"/>
  <c r="Q5" i="9"/>
  <c r="AB5" i="9" s="1"/>
  <c r="AC5" i="5"/>
  <c r="L20" i="3"/>
  <c r="O5" i="9"/>
  <c r="AA5" i="5"/>
  <c r="V5" i="5"/>
  <c r="K159" i="5" s="1"/>
  <c r="P5" i="10"/>
  <c r="I23" i="10" s="1"/>
  <c r="N5" i="8"/>
  <c r="G9" i="8" s="1"/>
  <c r="Y5" i="5"/>
  <c r="S5" i="10"/>
  <c r="AD5" i="10" s="1"/>
  <c r="Q5" i="8"/>
  <c r="R5" i="9"/>
  <c r="AC5" i="9" s="1"/>
  <c r="AD5" i="5"/>
  <c r="V5" i="9"/>
  <c r="U5" i="8"/>
  <c r="W5" i="10"/>
  <c r="V161" i="5"/>
  <c r="V163" i="5"/>
  <c r="V165" i="5"/>
  <c r="V167" i="5"/>
  <c r="V169" i="5"/>
  <c r="V171" i="5"/>
  <c r="V173" i="5"/>
  <c r="V175" i="5"/>
  <c r="V160" i="5"/>
  <c r="V162" i="5"/>
  <c r="V164" i="5"/>
  <c r="V166" i="5"/>
  <c r="V168" i="5"/>
  <c r="V170" i="5"/>
  <c r="V172" i="5"/>
  <c r="V174" i="5"/>
  <c r="V177" i="5"/>
  <c r="V179" i="5"/>
  <c r="V181" i="5"/>
  <c r="V183" i="5"/>
  <c r="V185" i="5"/>
  <c r="V187" i="5"/>
  <c r="V189" i="5"/>
  <c r="V191" i="5"/>
  <c r="V193" i="5"/>
  <c r="V195" i="5"/>
  <c r="V197" i="5"/>
  <c r="V199" i="5"/>
  <c r="V201" i="5"/>
  <c r="V203" i="5"/>
  <c r="V205" i="5"/>
  <c r="V207" i="5"/>
  <c r="V209" i="5"/>
  <c r="V211" i="5"/>
  <c r="V213" i="5"/>
  <c r="V215" i="5"/>
  <c r="V217" i="5"/>
  <c r="V219" i="5"/>
  <c r="V221" i="5"/>
  <c r="V223" i="5"/>
  <c r="V225" i="5"/>
  <c r="V227" i="5"/>
  <c r="V229" i="5"/>
  <c r="V231" i="5"/>
  <c r="V233" i="5"/>
  <c r="V235" i="5"/>
  <c r="V237" i="5"/>
  <c r="V239" i="5"/>
  <c r="V241" i="5"/>
  <c r="V243" i="5"/>
  <c r="V245" i="5"/>
  <c r="V247" i="5"/>
  <c r="V249" i="5"/>
  <c r="V251" i="5"/>
  <c r="V253" i="5"/>
  <c r="V255" i="5"/>
  <c r="V257" i="5"/>
  <c r="V259" i="5"/>
  <c r="V261" i="5"/>
  <c r="V263" i="5"/>
  <c r="V265" i="5"/>
  <c r="V267" i="5"/>
  <c r="V269" i="5"/>
  <c r="V271" i="5"/>
  <c r="V273" i="5"/>
  <c r="V275" i="5"/>
  <c r="V277" i="5"/>
  <c r="V279" i="5"/>
  <c r="V281" i="5"/>
  <c r="V283" i="5"/>
  <c r="V285" i="5"/>
  <c r="V287" i="5"/>
  <c r="V289" i="5"/>
  <c r="V291" i="5"/>
  <c r="V293" i="5"/>
  <c r="V295" i="5"/>
  <c r="V297" i="5"/>
  <c r="V299" i="5"/>
  <c r="V301" i="5"/>
  <c r="V303" i="5"/>
  <c r="V305" i="5"/>
  <c r="V307" i="5"/>
  <c r="V309" i="5"/>
  <c r="V311" i="5"/>
  <c r="V313" i="5"/>
  <c r="V315" i="5"/>
  <c r="V317" i="5"/>
  <c r="V319" i="5"/>
  <c r="V321" i="5"/>
  <c r="U8" i="9"/>
  <c r="AA8" i="9" s="1"/>
  <c r="U10" i="9"/>
  <c r="AA10" i="9" s="1"/>
  <c r="U12" i="9"/>
  <c r="AA12" i="9" s="1"/>
  <c r="U14" i="9"/>
  <c r="AA14" i="9" s="1"/>
  <c r="U16" i="9"/>
  <c r="AA16" i="9" s="1"/>
  <c r="U18" i="9"/>
  <c r="AA18" i="9" s="1"/>
  <c r="U20" i="9"/>
  <c r="AA20" i="9" s="1"/>
  <c r="V176" i="5"/>
  <c r="V178" i="5"/>
  <c r="V180" i="5"/>
  <c r="V182" i="5"/>
  <c r="V184" i="5"/>
  <c r="V186" i="5"/>
  <c r="V188" i="5"/>
  <c r="V190" i="5"/>
  <c r="V192" i="5"/>
  <c r="V194" i="5"/>
  <c r="V196" i="5"/>
  <c r="V198" i="5"/>
  <c r="V200" i="5"/>
  <c r="V202" i="5"/>
  <c r="V204" i="5"/>
  <c r="V206" i="5"/>
  <c r="V208" i="5"/>
  <c r="V210" i="5"/>
  <c r="V212" i="5"/>
  <c r="V214" i="5"/>
  <c r="V216" i="5"/>
  <c r="V218" i="5"/>
  <c r="V220" i="5"/>
  <c r="V222" i="5"/>
  <c r="V224" i="5"/>
  <c r="V226" i="5"/>
  <c r="V228" i="5"/>
  <c r="V230" i="5"/>
  <c r="V232" i="5"/>
  <c r="V234" i="5"/>
  <c r="V236" i="5"/>
  <c r="V238" i="5"/>
  <c r="V240" i="5"/>
  <c r="V242" i="5"/>
  <c r="V244" i="5"/>
  <c r="V246" i="5"/>
  <c r="V248" i="5"/>
  <c r="V250" i="5"/>
  <c r="V252" i="5"/>
  <c r="V254" i="5"/>
  <c r="V256" i="5"/>
  <c r="V258" i="5"/>
  <c r="V260" i="5"/>
  <c r="V262" i="5"/>
  <c r="V264" i="5"/>
  <c r="V266" i="5"/>
  <c r="V268" i="5"/>
  <c r="V270" i="5"/>
  <c r="V272" i="5"/>
  <c r="V274" i="5"/>
  <c r="V276" i="5"/>
  <c r="V278" i="5"/>
  <c r="V280" i="5"/>
  <c r="V282" i="5"/>
  <c r="V284" i="5"/>
  <c r="V286" i="5"/>
  <c r="V288" i="5"/>
  <c r="V290" i="5"/>
  <c r="V292" i="5"/>
  <c r="V294" i="5"/>
  <c r="V296" i="5"/>
  <c r="V298" i="5"/>
  <c r="V300" i="5"/>
  <c r="V302" i="5"/>
  <c r="V304" i="5"/>
  <c r="V306" i="5"/>
  <c r="V308" i="5"/>
  <c r="V310" i="5"/>
  <c r="V312" i="5"/>
  <c r="V314" i="5"/>
  <c r="V316" i="5"/>
  <c r="V318" i="5"/>
  <c r="V320" i="5"/>
  <c r="U9" i="9"/>
  <c r="AA9" i="9" s="1"/>
  <c r="U11" i="9"/>
  <c r="AA11" i="9" s="1"/>
  <c r="U13" i="9"/>
  <c r="AA13" i="9" s="1"/>
  <c r="U15" i="9"/>
  <c r="AA15" i="9" s="1"/>
  <c r="U17" i="9"/>
  <c r="AA17" i="9" s="1"/>
  <c r="U19" i="9"/>
  <c r="AA19" i="9" s="1"/>
  <c r="U28" i="9"/>
  <c r="AA28" i="9" s="1"/>
  <c r="U22" i="9"/>
  <c r="AA22" i="9" s="1"/>
  <c r="U25" i="9"/>
  <c r="AA25" i="9" s="1"/>
  <c r="U31" i="9"/>
  <c r="AA31" i="9" s="1"/>
  <c r="U33" i="9"/>
  <c r="AA33" i="9" s="1"/>
  <c r="U35" i="9"/>
  <c r="AA35" i="9" s="1"/>
  <c r="U37" i="9"/>
  <c r="AA37" i="9" s="1"/>
  <c r="U39" i="9"/>
  <c r="AA39" i="9" s="1"/>
  <c r="U41" i="9"/>
  <c r="AA41" i="9" s="1"/>
  <c r="U43" i="9"/>
  <c r="AA43" i="9" s="1"/>
  <c r="U45" i="9"/>
  <c r="AA45" i="9" s="1"/>
  <c r="U47" i="9"/>
  <c r="AA47" i="9" s="1"/>
  <c r="U49" i="9"/>
  <c r="AA49" i="9" s="1"/>
  <c r="U51" i="9"/>
  <c r="AA51" i="9" s="1"/>
  <c r="U53" i="9"/>
  <c r="AA53" i="9" s="1"/>
  <c r="U55" i="9"/>
  <c r="AA55" i="9" s="1"/>
  <c r="U57" i="9"/>
  <c r="AA57" i="9" s="1"/>
  <c r="U59" i="9"/>
  <c r="AA59" i="9" s="1"/>
  <c r="U61" i="9"/>
  <c r="AA61" i="9" s="1"/>
  <c r="U63" i="9"/>
  <c r="AA63" i="9" s="1"/>
  <c r="U65" i="9"/>
  <c r="AA65" i="9" s="1"/>
  <c r="U67" i="9"/>
  <c r="AA67" i="9" s="1"/>
  <c r="U69" i="9"/>
  <c r="AA69" i="9" s="1"/>
  <c r="U71" i="9"/>
  <c r="AA71" i="9" s="1"/>
  <c r="U73" i="9"/>
  <c r="AA73" i="9" s="1"/>
  <c r="U75" i="9"/>
  <c r="AA75" i="9" s="1"/>
  <c r="U77" i="9"/>
  <c r="AA77" i="9" s="1"/>
  <c r="U79" i="9"/>
  <c r="AA79" i="9" s="1"/>
  <c r="U81" i="9"/>
  <c r="AA81" i="9" s="1"/>
  <c r="U83" i="9"/>
  <c r="AA83" i="9" s="1"/>
  <c r="U85" i="9"/>
  <c r="AA85" i="9" s="1"/>
  <c r="U87" i="9"/>
  <c r="AA87" i="9" s="1"/>
  <c r="U89" i="9"/>
  <c r="AA89" i="9" s="1"/>
  <c r="U91" i="9"/>
  <c r="AA91" i="9" s="1"/>
  <c r="U93" i="9"/>
  <c r="AA93" i="9" s="1"/>
  <c r="U95" i="9"/>
  <c r="AA95" i="9" s="1"/>
  <c r="U97" i="9"/>
  <c r="AA97" i="9" s="1"/>
  <c r="U99" i="9"/>
  <c r="AA99" i="9" s="1"/>
  <c r="U101" i="9"/>
  <c r="AA101" i="9" s="1"/>
  <c r="U103" i="9"/>
  <c r="AA103" i="9" s="1"/>
  <c r="U105" i="9"/>
  <c r="AA105" i="9" s="1"/>
  <c r="U107" i="9"/>
  <c r="AA107" i="9" s="1"/>
  <c r="U109" i="9"/>
  <c r="AA109" i="9" s="1"/>
  <c r="U111" i="9"/>
  <c r="AA111" i="9" s="1"/>
  <c r="U113" i="9"/>
  <c r="AA113" i="9" s="1"/>
  <c r="U115" i="9"/>
  <c r="AA115" i="9" s="1"/>
  <c r="U117" i="9"/>
  <c r="AA117" i="9" s="1"/>
  <c r="U119" i="9"/>
  <c r="AA119" i="9" s="1"/>
  <c r="U121" i="9"/>
  <c r="AA121" i="9" s="1"/>
  <c r="U123" i="9"/>
  <c r="AA123" i="9" s="1"/>
  <c r="U125" i="9"/>
  <c r="AA125" i="9" s="1"/>
  <c r="U127" i="9"/>
  <c r="AA127" i="9" s="1"/>
  <c r="U129" i="9"/>
  <c r="AA129" i="9" s="1"/>
  <c r="U131" i="9"/>
  <c r="AA131" i="9" s="1"/>
  <c r="U133" i="9"/>
  <c r="AA133" i="9" s="1"/>
  <c r="U135" i="9"/>
  <c r="AA135" i="9" s="1"/>
  <c r="U137" i="9"/>
  <c r="AA137" i="9" s="1"/>
  <c r="U139" i="9"/>
  <c r="AA139" i="9" s="1"/>
  <c r="U141" i="9"/>
  <c r="AA141" i="9" s="1"/>
  <c r="U143" i="9"/>
  <c r="AA143" i="9" s="1"/>
  <c r="U145" i="9"/>
  <c r="AA145" i="9" s="1"/>
  <c r="U147" i="9"/>
  <c r="AA147" i="9" s="1"/>
  <c r="U149" i="9"/>
  <c r="AA149" i="9" s="1"/>
  <c r="U151" i="9"/>
  <c r="AA151" i="9" s="1"/>
  <c r="U153" i="9"/>
  <c r="AA153" i="9" s="1"/>
  <c r="U155" i="9"/>
  <c r="AA155" i="9" s="1"/>
  <c r="U157" i="9"/>
  <c r="AA157" i="9" s="1"/>
  <c r="U159" i="9"/>
  <c r="AA159" i="9" s="1"/>
  <c r="U161" i="9"/>
  <c r="AA161" i="9" s="1"/>
  <c r="U163" i="9"/>
  <c r="AA163" i="9" s="1"/>
  <c r="U165" i="9"/>
  <c r="AA165" i="9" s="1"/>
  <c r="U167" i="9"/>
  <c r="AA167" i="9" s="1"/>
  <c r="U169" i="9"/>
  <c r="AA169" i="9" s="1"/>
  <c r="U171" i="9"/>
  <c r="AA171" i="9" s="1"/>
  <c r="U173" i="9"/>
  <c r="AA173" i="9" s="1"/>
  <c r="U175" i="9"/>
  <c r="AA175" i="9" s="1"/>
  <c r="U177" i="9"/>
  <c r="AA177" i="9" s="1"/>
  <c r="U179" i="9"/>
  <c r="AA179" i="9" s="1"/>
  <c r="U181" i="9"/>
  <c r="AA181" i="9" s="1"/>
  <c r="U183" i="9"/>
  <c r="AA183" i="9" s="1"/>
  <c r="U185" i="9"/>
  <c r="AA185" i="9" s="1"/>
  <c r="U187" i="9"/>
  <c r="AA187" i="9" s="1"/>
  <c r="U189" i="9"/>
  <c r="AA189" i="9" s="1"/>
  <c r="U191" i="9"/>
  <c r="AA191" i="9" s="1"/>
  <c r="U193" i="9"/>
  <c r="AA193" i="9" s="1"/>
  <c r="U26" i="9"/>
  <c r="AA26" i="9" s="1"/>
  <c r="U29" i="9"/>
  <c r="AA29" i="9" s="1"/>
  <c r="U23" i="9"/>
  <c r="AA23" i="9" s="1"/>
  <c r="U24" i="9"/>
  <c r="AA24" i="9" s="1"/>
  <c r="U27" i="9"/>
  <c r="AA27" i="9" s="1"/>
  <c r="U30" i="9"/>
  <c r="AA30" i="9" s="1"/>
  <c r="U32" i="9"/>
  <c r="AA32" i="9" s="1"/>
  <c r="U34" i="9"/>
  <c r="AA34" i="9" s="1"/>
  <c r="U36" i="9"/>
  <c r="AA36" i="9" s="1"/>
  <c r="U38" i="9"/>
  <c r="AA38" i="9" s="1"/>
  <c r="U40" i="9"/>
  <c r="AA40" i="9" s="1"/>
  <c r="U42" i="9"/>
  <c r="AA42" i="9" s="1"/>
  <c r="U44" i="9"/>
  <c r="AA44" i="9" s="1"/>
  <c r="U46" i="9"/>
  <c r="AA46" i="9" s="1"/>
  <c r="U48" i="9"/>
  <c r="AA48" i="9" s="1"/>
  <c r="U50" i="9"/>
  <c r="AA50" i="9" s="1"/>
  <c r="U52" i="9"/>
  <c r="AA52" i="9" s="1"/>
  <c r="U54" i="9"/>
  <c r="AA54" i="9" s="1"/>
  <c r="U56" i="9"/>
  <c r="AA56" i="9" s="1"/>
  <c r="U58" i="9"/>
  <c r="AA58" i="9" s="1"/>
  <c r="U60" i="9"/>
  <c r="AA60" i="9" s="1"/>
  <c r="U62" i="9"/>
  <c r="AA62" i="9" s="1"/>
  <c r="U64" i="9"/>
  <c r="AA64" i="9" s="1"/>
  <c r="U66" i="9"/>
  <c r="AA66" i="9" s="1"/>
  <c r="U68" i="9"/>
  <c r="AA68" i="9" s="1"/>
  <c r="U70" i="9"/>
  <c r="AA70" i="9" s="1"/>
  <c r="U72" i="9"/>
  <c r="AA72" i="9" s="1"/>
  <c r="U74" i="9"/>
  <c r="AA74" i="9" s="1"/>
  <c r="U76" i="9"/>
  <c r="AA76" i="9" s="1"/>
  <c r="U78" i="9"/>
  <c r="AA78" i="9" s="1"/>
  <c r="U80" i="9"/>
  <c r="AA80" i="9" s="1"/>
  <c r="U82" i="9"/>
  <c r="AA82" i="9" s="1"/>
  <c r="U84" i="9"/>
  <c r="AA84" i="9" s="1"/>
  <c r="U86" i="9"/>
  <c r="AA86" i="9" s="1"/>
  <c r="U88" i="9"/>
  <c r="AA88" i="9" s="1"/>
  <c r="U90" i="9"/>
  <c r="AA90" i="9" s="1"/>
  <c r="U92" i="9"/>
  <c r="AA92" i="9" s="1"/>
  <c r="U94" i="9"/>
  <c r="AA94" i="9" s="1"/>
  <c r="U96" i="9"/>
  <c r="AA96" i="9" s="1"/>
  <c r="U98" i="9"/>
  <c r="AA98" i="9" s="1"/>
  <c r="U100" i="9"/>
  <c r="AA100" i="9" s="1"/>
  <c r="U102" i="9"/>
  <c r="AA102" i="9" s="1"/>
  <c r="U104" i="9"/>
  <c r="AA104" i="9" s="1"/>
  <c r="U106" i="9"/>
  <c r="AA106" i="9" s="1"/>
  <c r="U108" i="9"/>
  <c r="AA108" i="9" s="1"/>
  <c r="U110" i="9"/>
  <c r="AA110" i="9" s="1"/>
  <c r="U112" i="9"/>
  <c r="AA112" i="9" s="1"/>
  <c r="U114" i="9"/>
  <c r="AA114" i="9" s="1"/>
  <c r="U116" i="9"/>
  <c r="AA116" i="9" s="1"/>
  <c r="U118" i="9"/>
  <c r="AA118" i="9" s="1"/>
  <c r="U120" i="9"/>
  <c r="AA120" i="9" s="1"/>
  <c r="U122" i="9"/>
  <c r="AA122" i="9" s="1"/>
  <c r="U124" i="9"/>
  <c r="AA124" i="9" s="1"/>
  <c r="U126" i="9"/>
  <c r="AA126" i="9" s="1"/>
  <c r="U128" i="9"/>
  <c r="AA128" i="9" s="1"/>
  <c r="U130" i="9"/>
  <c r="AA130" i="9" s="1"/>
  <c r="U132" i="9"/>
  <c r="AA132" i="9" s="1"/>
  <c r="U134" i="9"/>
  <c r="AA134" i="9" s="1"/>
  <c r="U136" i="9"/>
  <c r="AA136" i="9" s="1"/>
  <c r="U138" i="9"/>
  <c r="AA138" i="9" s="1"/>
  <c r="U21" i="9"/>
  <c r="AA21" i="9" s="1"/>
  <c r="U142" i="9"/>
  <c r="AA142" i="9" s="1"/>
  <c r="U158" i="9"/>
  <c r="AA158" i="9" s="1"/>
  <c r="U174" i="9"/>
  <c r="AA174" i="9" s="1"/>
  <c r="U190" i="9"/>
  <c r="AA190" i="9" s="1"/>
  <c r="U195" i="9"/>
  <c r="AA195" i="9" s="1"/>
  <c r="U197" i="9"/>
  <c r="AA197" i="9" s="1"/>
  <c r="U199" i="9"/>
  <c r="AA199" i="9" s="1"/>
  <c r="U201" i="9"/>
  <c r="AA201" i="9" s="1"/>
  <c r="U203" i="9"/>
  <c r="AA203" i="9" s="1"/>
  <c r="U205" i="9"/>
  <c r="AA205" i="9" s="1"/>
  <c r="U207" i="9"/>
  <c r="AA207" i="9" s="1"/>
  <c r="U209" i="9"/>
  <c r="AA209" i="9" s="1"/>
  <c r="U211" i="9"/>
  <c r="AA211" i="9" s="1"/>
  <c r="U213" i="9"/>
  <c r="AA213" i="9" s="1"/>
  <c r="U215" i="9"/>
  <c r="AA215" i="9" s="1"/>
  <c r="U217" i="9"/>
  <c r="AA217" i="9" s="1"/>
  <c r="U219" i="9"/>
  <c r="AA219" i="9" s="1"/>
  <c r="U221" i="9"/>
  <c r="AA221" i="9" s="1"/>
  <c r="U223" i="9"/>
  <c r="AA223" i="9" s="1"/>
  <c r="U225" i="9"/>
  <c r="AA225" i="9" s="1"/>
  <c r="U227" i="9"/>
  <c r="AA227" i="9" s="1"/>
  <c r="U229" i="9"/>
  <c r="AA229" i="9" s="1"/>
  <c r="U231" i="9"/>
  <c r="AA231" i="9" s="1"/>
  <c r="U233" i="9"/>
  <c r="AA233" i="9" s="1"/>
  <c r="U235" i="9"/>
  <c r="AA235" i="9" s="1"/>
  <c r="U237" i="9"/>
  <c r="AA237" i="9" s="1"/>
  <c r="U239" i="9"/>
  <c r="AA239" i="9" s="1"/>
  <c r="U241" i="9"/>
  <c r="AA241" i="9" s="1"/>
  <c r="U243" i="9"/>
  <c r="AA243" i="9" s="1"/>
  <c r="U245" i="9"/>
  <c r="AA245" i="9" s="1"/>
  <c r="U247" i="9"/>
  <c r="AA247" i="9" s="1"/>
  <c r="U249" i="9"/>
  <c r="AA249" i="9" s="1"/>
  <c r="U251" i="9"/>
  <c r="AA251" i="9" s="1"/>
  <c r="U253" i="9"/>
  <c r="AA253" i="9" s="1"/>
  <c r="U255" i="9"/>
  <c r="AA255" i="9" s="1"/>
  <c r="U257" i="9"/>
  <c r="AA257" i="9" s="1"/>
  <c r="U259" i="9"/>
  <c r="AA259" i="9" s="1"/>
  <c r="U261" i="9"/>
  <c r="AA261" i="9" s="1"/>
  <c r="U263" i="9"/>
  <c r="AA263" i="9" s="1"/>
  <c r="U265" i="9"/>
  <c r="AA265" i="9" s="1"/>
  <c r="U267" i="9"/>
  <c r="AA267" i="9" s="1"/>
  <c r="U269" i="9"/>
  <c r="AA269" i="9" s="1"/>
  <c r="U271" i="9"/>
  <c r="AA271" i="9" s="1"/>
  <c r="U273" i="9"/>
  <c r="AA273" i="9" s="1"/>
  <c r="U275" i="9"/>
  <c r="AA275" i="9" s="1"/>
  <c r="U277" i="9"/>
  <c r="AA277" i="9" s="1"/>
  <c r="U279" i="9"/>
  <c r="AA279" i="9" s="1"/>
  <c r="U281" i="9"/>
  <c r="AA281" i="9" s="1"/>
  <c r="U283" i="9"/>
  <c r="AA283" i="9" s="1"/>
  <c r="U285" i="9"/>
  <c r="AA285" i="9" s="1"/>
  <c r="U287" i="9"/>
  <c r="AA287" i="9" s="1"/>
  <c r="U289" i="9"/>
  <c r="AA289" i="9" s="1"/>
  <c r="U291" i="9"/>
  <c r="AA291" i="9" s="1"/>
  <c r="U293" i="9"/>
  <c r="AA293" i="9" s="1"/>
  <c r="U295" i="9"/>
  <c r="AA295" i="9" s="1"/>
  <c r="U297" i="9"/>
  <c r="AA297" i="9" s="1"/>
  <c r="U299" i="9"/>
  <c r="AA299" i="9" s="1"/>
  <c r="U301" i="9"/>
  <c r="AA301" i="9" s="1"/>
  <c r="U303" i="9"/>
  <c r="AA303" i="9" s="1"/>
  <c r="U305" i="9"/>
  <c r="AA305" i="9" s="1"/>
  <c r="V13" i="10"/>
  <c r="V15" i="10"/>
  <c r="V19" i="10"/>
  <c r="V21" i="10"/>
  <c r="V23" i="10"/>
  <c r="V25" i="10"/>
  <c r="V27" i="10"/>
  <c r="V29" i="10"/>
  <c r="V31" i="10"/>
  <c r="V33" i="10"/>
  <c r="V35" i="10"/>
  <c r="U144" i="9"/>
  <c r="AA144" i="9" s="1"/>
  <c r="U160" i="9"/>
  <c r="AA160" i="9" s="1"/>
  <c r="U176" i="9"/>
  <c r="AA176" i="9" s="1"/>
  <c r="U192" i="9"/>
  <c r="AA192" i="9" s="1"/>
  <c r="U146" i="9"/>
  <c r="AA146" i="9" s="1"/>
  <c r="U162" i="9"/>
  <c r="AA162" i="9" s="1"/>
  <c r="U178" i="9"/>
  <c r="AA178" i="9" s="1"/>
  <c r="U148" i="9"/>
  <c r="AA148" i="9" s="1"/>
  <c r="U164" i="9"/>
  <c r="AA164" i="9" s="1"/>
  <c r="U180" i="9"/>
  <c r="AA180" i="9" s="1"/>
  <c r="U150" i="9"/>
  <c r="AA150" i="9" s="1"/>
  <c r="U166" i="9"/>
  <c r="AA166" i="9" s="1"/>
  <c r="U182" i="9"/>
  <c r="AA182" i="9" s="1"/>
  <c r="U194" i="9"/>
  <c r="AA194" i="9" s="1"/>
  <c r="U196" i="9"/>
  <c r="AA196" i="9" s="1"/>
  <c r="U198" i="9"/>
  <c r="AA198" i="9" s="1"/>
  <c r="U200" i="9"/>
  <c r="AA200" i="9" s="1"/>
  <c r="U202" i="9"/>
  <c r="AA202" i="9" s="1"/>
  <c r="U204" i="9"/>
  <c r="AA204" i="9" s="1"/>
  <c r="U206" i="9"/>
  <c r="AA206" i="9" s="1"/>
  <c r="U208" i="9"/>
  <c r="AA208" i="9" s="1"/>
  <c r="U210" i="9"/>
  <c r="AA210" i="9" s="1"/>
  <c r="U212" i="9"/>
  <c r="AA212" i="9" s="1"/>
  <c r="U214" i="9"/>
  <c r="AA214" i="9" s="1"/>
  <c r="U216" i="9"/>
  <c r="AA216" i="9" s="1"/>
  <c r="U218" i="9"/>
  <c r="AA218" i="9" s="1"/>
  <c r="U220" i="9"/>
  <c r="AA220" i="9" s="1"/>
  <c r="U222" i="9"/>
  <c r="AA222" i="9" s="1"/>
  <c r="U224" i="9"/>
  <c r="AA224" i="9" s="1"/>
  <c r="U226" i="9"/>
  <c r="AA226" i="9" s="1"/>
  <c r="U228" i="9"/>
  <c r="AA228" i="9" s="1"/>
  <c r="U230" i="9"/>
  <c r="AA230" i="9" s="1"/>
  <c r="U232" i="9"/>
  <c r="AA232" i="9" s="1"/>
  <c r="U234" i="9"/>
  <c r="AA234" i="9" s="1"/>
  <c r="U236" i="9"/>
  <c r="AA236" i="9" s="1"/>
  <c r="U238" i="9"/>
  <c r="AA238" i="9" s="1"/>
  <c r="U240" i="9"/>
  <c r="AA240" i="9" s="1"/>
  <c r="U242" i="9"/>
  <c r="AA242" i="9" s="1"/>
  <c r="U244" i="9"/>
  <c r="AA244" i="9" s="1"/>
  <c r="U246" i="9"/>
  <c r="AA246" i="9" s="1"/>
  <c r="U248" i="9"/>
  <c r="AA248" i="9" s="1"/>
  <c r="U250" i="9"/>
  <c r="AA250" i="9" s="1"/>
  <c r="U252" i="9"/>
  <c r="AA252" i="9" s="1"/>
  <c r="U254" i="9"/>
  <c r="AA254" i="9" s="1"/>
  <c r="U256" i="9"/>
  <c r="AA256" i="9" s="1"/>
  <c r="U258" i="9"/>
  <c r="AA258" i="9" s="1"/>
  <c r="U260" i="9"/>
  <c r="AA260" i="9" s="1"/>
  <c r="U262" i="9"/>
  <c r="AA262" i="9" s="1"/>
  <c r="U264" i="9"/>
  <c r="AA264" i="9" s="1"/>
  <c r="U266" i="9"/>
  <c r="AA266" i="9" s="1"/>
  <c r="U268" i="9"/>
  <c r="AA268" i="9" s="1"/>
  <c r="U270" i="9"/>
  <c r="AA270" i="9" s="1"/>
  <c r="U272" i="9"/>
  <c r="AA272" i="9" s="1"/>
  <c r="U274" i="9"/>
  <c r="AA274" i="9" s="1"/>
  <c r="U276" i="9"/>
  <c r="AA276" i="9" s="1"/>
  <c r="U278" i="9"/>
  <c r="AA278" i="9" s="1"/>
  <c r="U280" i="9"/>
  <c r="AA280" i="9" s="1"/>
  <c r="U282" i="9"/>
  <c r="AA282" i="9" s="1"/>
  <c r="U284" i="9"/>
  <c r="AA284" i="9" s="1"/>
  <c r="U286" i="9"/>
  <c r="AA286" i="9" s="1"/>
  <c r="U288" i="9"/>
  <c r="AA288" i="9" s="1"/>
  <c r="U290" i="9"/>
  <c r="AA290" i="9" s="1"/>
  <c r="U292" i="9"/>
  <c r="AA292" i="9" s="1"/>
  <c r="U294" i="9"/>
  <c r="AA294" i="9" s="1"/>
  <c r="U296" i="9"/>
  <c r="AA296" i="9" s="1"/>
  <c r="U298" i="9"/>
  <c r="AA298" i="9" s="1"/>
  <c r="U300" i="9"/>
  <c r="AA300" i="9" s="1"/>
  <c r="U302" i="9"/>
  <c r="AA302" i="9" s="1"/>
  <c r="U304" i="9"/>
  <c r="AA304" i="9" s="1"/>
  <c r="V14" i="10"/>
  <c r="V16" i="10"/>
  <c r="V20" i="10"/>
  <c r="V22" i="10"/>
  <c r="V24" i="10"/>
  <c r="V26" i="10"/>
  <c r="V28" i="10"/>
  <c r="V30" i="10"/>
  <c r="V32" i="10"/>
  <c r="V34" i="10"/>
  <c r="V36" i="10"/>
  <c r="U152" i="9"/>
  <c r="AA152" i="9" s="1"/>
  <c r="U168" i="9"/>
  <c r="AA168" i="9" s="1"/>
  <c r="U184" i="9"/>
  <c r="AA184" i="9" s="1"/>
  <c r="U154" i="9"/>
  <c r="AA154" i="9" s="1"/>
  <c r="U170" i="9"/>
  <c r="AA170" i="9" s="1"/>
  <c r="U186" i="9"/>
  <c r="AA186" i="9" s="1"/>
  <c r="U140" i="9"/>
  <c r="AA140" i="9" s="1"/>
  <c r="U156" i="9"/>
  <c r="AA156" i="9" s="1"/>
  <c r="U172" i="9"/>
  <c r="AA172" i="9" s="1"/>
  <c r="U188" i="9"/>
  <c r="AA188" i="9" s="1"/>
  <c r="U7" i="9"/>
  <c r="AA7" i="9" s="1"/>
  <c r="T13" i="8"/>
  <c r="T21" i="8"/>
  <c r="T29" i="8"/>
  <c r="T8" i="8"/>
  <c r="T16" i="8"/>
  <c r="T24" i="8"/>
  <c r="T9" i="8"/>
  <c r="T17" i="8"/>
  <c r="T25" i="8"/>
  <c r="N25" i="8" s="1"/>
  <c r="T10" i="8"/>
  <c r="T18" i="8"/>
  <c r="T26" i="8"/>
  <c r="T11" i="8"/>
  <c r="T19" i="8"/>
  <c r="T12" i="8"/>
  <c r="T20" i="8"/>
  <c r="T28" i="8"/>
  <c r="T31" i="8"/>
  <c r="T35" i="8"/>
  <c r="T15" i="8"/>
  <c r="T23" i="8"/>
  <c r="T27" i="8"/>
  <c r="T30" i="8"/>
  <c r="T36" i="8"/>
  <c r="T7" i="8"/>
  <c r="T14" i="8"/>
  <c r="T22" i="8"/>
  <c r="T32" i="8"/>
  <c r="T33" i="8"/>
  <c r="T34" i="8"/>
  <c r="H14" i="9" l="1"/>
  <c r="H22" i="9"/>
  <c r="H30" i="9"/>
  <c r="H38" i="9"/>
  <c r="H46" i="9"/>
  <c r="H54" i="9"/>
  <c r="H62" i="9"/>
  <c r="H70" i="9"/>
  <c r="H78" i="9"/>
  <c r="H86" i="9"/>
  <c r="H94" i="9"/>
  <c r="H102" i="9"/>
  <c r="H110" i="9"/>
  <c r="H118" i="9"/>
  <c r="H126" i="9"/>
  <c r="H134" i="9"/>
  <c r="H142" i="9"/>
  <c r="H150" i="9"/>
  <c r="H13" i="9"/>
  <c r="H21" i="9"/>
  <c r="H29" i="9"/>
  <c r="H37" i="9"/>
  <c r="H45" i="9"/>
  <c r="H53" i="9"/>
  <c r="H61" i="9"/>
  <c r="H69" i="9"/>
  <c r="H77" i="9"/>
  <c r="H85" i="9"/>
  <c r="H93" i="9"/>
  <c r="H101" i="9"/>
  <c r="H109" i="9"/>
  <c r="H117" i="9"/>
  <c r="H125" i="9"/>
  <c r="H133" i="9"/>
  <c r="H141" i="9"/>
  <c r="H149" i="9"/>
  <c r="H157" i="9"/>
  <c r="H165" i="9"/>
  <c r="H173" i="9"/>
  <c r="H181" i="9"/>
  <c r="H189" i="9"/>
  <c r="H197" i="9"/>
  <c r="H205" i="9"/>
  <c r="H213" i="9"/>
  <c r="H221" i="9"/>
  <c r="H229" i="9"/>
  <c r="H237" i="9"/>
  <c r="H245" i="9"/>
  <c r="H253" i="9"/>
  <c r="H261" i="9"/>
  <c r="H269" i="9"/>
  <c r="H277" i="9"/>
  <c r="H285" i="9"/>
  <c r="H293" i="9"/>
  <c r="H301" i="9"/>
  <c r="H160" i="9"/>
  <c r="H168" i="9"/>
  <c r="H176" i="9"/>
  <c r="H184" i="9"/>
  <c r="H192" i="9"/>
  <c r="H200" i="9"/>
  <c r="H208" i="9"/>
  <c r="H216" i="9"/>
  <c r="H224" i="9"/>
  <c r="H232" i="9"/>
  <c r="H240" i="9"/>
  <c r="H248" i="9"/>
  <c r="H256" i="9"/>
  <c r="H264" i="9"/>
  <c r="H272" i="9"/>
  <c r="H280" i="9"/>
  <c r="H288" i="9"/>
  <c r="H296" i="9"/>
  <c r="H304" i="9"/>
  <c r="H8" i="9"/>
  <c r="H16" i="9"/>
  <c r="H24" i="9"/>
  <c r="H32" i="9"/>
  <c r="H40" i="9"/>
  <c r="H48" i="9"/>
  <c r="H56" i="9"/>
  <c r="H64" i="9"/>
  <c r="H72" i="9"/>
  <c r="H80" i="9"/>
  <c r="H88" i="9"/>
  <c r="H96" i="9"/>
  <c r="H104" i="9"/>
  <c r="H112" i="9"/>
  <c r="H120" i="9"/>
  <c r="H128" i="9"/>
  <c r="H136" i="9"/>
  <c r="H144" i="9"/>
  <c r="H152" i="9"/>
  <c r="H15" i="9"/>
  <c r="H23" i="9"/>
  <c r="H31" i="9"/>
  <c r="H39" i="9"/>
  <c r="H47" i="9"/>
  <c r="H55" i="9"/>
  <c r="H63" i="9"/>
  <c r="H71" i="9"/>
  <c r="H79" i="9"/>
  <c r="H87" i="9"/>
  <c r="H95" i="9"/>
  <c r="H103" i="9"/>
  <c r="H111" i="9"/>
  <c r="H119" i="9"/>
  <c r="H127" i="9"/>
  <c r="H135" i="9"/>
  <c r="H143" i="9"/>
  <c r="H151" i="9"/>
  <c r="H159" i="9"/>
  <c r="H167" i="9"/>
  <c r="H175" i="9"/>
  <c r="H183" i="9"/>
  <c r="H191" i="9"/>
  <c r="H199" i="9"/>
  <c r="H207" i="9"/>
  <c r="H215" i="9"/>
  <c r="H223" i="9"/>
  <c r="H231" i="9"/>
  <c r="H239" i="9"/>
  <c r="H247" i="9"/>
  <c r="H255" i="9"/>
  <c r="H263" i="9"/>
  <c r="H271" i="9"/>
  <c r="H279" i="9"/>
  <c r="H287" i="9"/>
  <c r="H295" i="9"/>
  <c r="H154" i="9"/>
  <c r="H162" i="9"/>
  <c r="H170" i="9"/>
  <c r="H178" i="9"/>
  <c r="H186" i="9"/>
  <c r="H194" i="9"/>
  <c r="H202" i="9"/>
  <c r="H210" i="9"/>
  <c r="H218" i="9"/>
  <c r="H226" i="9"/>
  <c r="H234" i="9"/>
  <c r="H242" i="9"/>
  <c r="H250" i="9"/>
  <c r="H258" i="9"/>
  <c r="H266" i="9"/>
  <c r="H274" i="9"/>
  <c r="H282" i="9"/>
  <c r="H290" i="9"/>
  <c r="H298" i="9"/>
  <c r="H7" i="9"/>
  <c r="H10" i="9"/>
  <c r="H18" i="9"/>
  <c r="H26" i="9"/>
  <c r="H34" i="9"/>
  <c r="H42" i="9"/>
  <c r="H50" i="9"/>
  <c r="H58" i="9"/>
  <c r="H66" i="9"/>
  <c r="H74" i="9"/>
  <c r="H82" i="9"/>
  <c r="H90" i="9"/>
  <c r="H98" i="9"/>
  <c r="H106" i="9"/>
  <c r="H114" i="9"/>
  <c r="H122" i="9"/>
  <c r="H130" i="9"/>
  <c r="H138" i="9"/>
  <c r="H146" i="9"/>
  <c r="H9" i="9"/>
  <c r="H17" i="9"/>
  <c r="H25" i="9"/>
  <c r="H33" i="9"/>
  <c r="H41" i="9"/>
  <c r="H49" i="9"/>
  <c r="H57" i="9"/>
  <c r="H65" i="9"/>
  <c r="H73" i="9"/>
  <c r="H81" i="9"/>
  <c r="H89" i="9"/>
  <c r="H97" i="9"/>
  <c r="H105" i="9"/>
  <c r="H113" i="9"/>
  <c r="H121" i="9"/>
  <c r="H129" i="9"/>
  <c r="H137" i="9"/>
  <c r="H145" i="9"/>
  <c r="H153" i="9"/>
  <c r="H161" i="9"/>
  <c r="H169" i="9"/>
  <c r="H177" i="9"/>
  <c r="H185" i="9"/>
  <c r="H193" i="9"/>
  <c r="H201" i="9"/>
  <c r="H209" i="9"/>
  <c r="H217" i="9"/>
  <c r="H225" i="9"/>
  <c r="H233" i="9"/>
  <c r="H241" i="9"/>
  <c r="H249" i="9"/>
  <c r="H257" i="9"/>
  <c r="H265" i="9"/>
  <c r="H273" i="9"/>
  <c r="H281" i="9"/>
  <c r="H289" i="9"/>
  <c r="H297" i="9"/>
  <c r="H156" i="9"/>
  <c r="H164" i="9"/>
  <c r="H172" i="9"/>
  <c r="H180" i="9"/>
  <c r="H188" i="9"/>
  <c r="H196" i="9"/>
  <c r="H204" i="9"/>
  <c r="H212" i="9"/>
  <c r="H220" i="9"/>
  <c r="H228" i="9"/>
  <c r="H236" i="9"/>
  <c r="H244" i="9"/>
  <c r="H252" i="9"/>
  <c r="H260" i="9"/>
  <c r="H268" i="9"/>
  <c r="H276" i="9"/>
  <c r="H284" i="9"/>
  <c r="H292" i="9"/>
  <c r="H300" i="9"/>
  <c r="H303" i="9"/>
  <c r="H12" i="9"/>
  <c r="H20" i="9"/>
  <c r="H28" i="9"/>
  <c r="H36" i="9"/>
  <c r="H44" i="9"/>
  <c r="H52" i="9"/>
  <c r="H60" i="9"/>
  <c r="H68" i="9"/>
  <c r="H76" i="9"/>
  <c r="H84" i="9"/>
  <c r="H92" i="9"/>
  <c r="H100" i="9"/>
  <c r="H108" i="9"/>
  <c r="H116" i="9"/>
  <c r="H124" i="9"/>
  <c r="H132" i="9"/>
  <c r="H140" i="9"/>
  <c r="H148" i="9"/>
  <c r="H11" i="9"/>
  <c r="H19" i="9"/>
  <c r="H27" i="9"/>
  <c r="H35" i="9"/>
  <c r="H43" i="9"/>
  <c r="H51" i="9"/>
  <c r="H59" i="9"/>
  <c r="H67" i="9"/>
  <c r="H75" i="9"/>
  <c r="H83" i="9"/>
  <c r="H91" i="9"/>
  <c r="H99" i="9"/>
  <c r="H107" i="9"/>
  <c r="H115" i="9"/>
  <c r="H123" i="9"/>
  <c r="H131" i="9"/>
  <c r="H139" i="9"/>
  <c r="H147" i="9"/>
  <c r="H155" i="9"/>
  <c r="H163" i="9"/>
  <c r="H171" i="9"/>
  <c r="H179" i="9"/>
  <c r="H187" i="9"/>
  <c r="H195" i="9"/>
  <c r="H203" i="9"/>
  <c r="H211" i="9"/>
  <c r="H219" i="9"/>
  <c r="H227" i="9"/>
  <c r="H235" i="9"/>
  <c r="H243" i="9"/>
  <c r="H251" i="9"/>
  <c r="H259" i="9"/>
  <c r="H267" i="9"/>
  <c r="H275" i="9"/>
  <c r="H283" i="9"/>
  <c r="H291" i="9"/>
  <c r="H299" i="9"/>
  <c r="H158" i="9"/>
  <c r="H166" i="9"/>
  <c r="H174" i="9"/>
  <c r="H182" i="9"/>
  <c r="H190" i="9"/>
  <c r="H198" i="9"/>
  <c r="H206" i="9"/>
  <c r="H214" i="9"/>
  <c r="H222" i="9"/>
  <c r="H230" i="9"/>
  <c r="H238" i="9"/>
  <c r="H246" i="9"/>
  <c r="H254" i="9"/>
  <c r="H262" i="9"/>
  <c r="H270" i="9"/>
  <c r="H278" i="9"/>
  <c r="H286" i="9"/>
  <c r="H294" i="9"/>
  <c r="H302" i="9"/>
  <c r="H305" i="9"/>
  <c r="G28" i="8"/>
  <c r="G20" i="8"/>
  <c r="G12" i="8"/>
  <c r="G7" i="8"/>
  <c r="G31" i="8"/>
  <c r="G23" i="8"/>
  <c r="G15" i="8"/>
  <c r="K148" i="5"/>
  <c r="K98" i="5"/>
  <c r="K90" i="5"/>
  <c r="K66" i="5"/>
  <c r="K58" i="5"/>
  <c r="K121" i="5"/>
  <c r="K105" i="5"/>
  <c r="K97" i="5"/>
  <c r="K65" i="5"/>
  <c r="K57" i="5"/>
  <c r="K156" i="5"/>
  <c r="K157" i="5"/>
  <c r="I32" i="10"/>
  <c r="I22" i="10"/>
  <c r="I35" i="10"/>
  <c r="I17" i="10"/>
  <c r="I25" i="10"/>
  <c r="I33" i="10"/>
  <c r="I18" i="10"/>
  <c r="I26" i="10"/>
  <c r="I34" i="10"/>
  <c r="I13" i="10"/>
  <c r="K152" i="5"/>
  <c r="G26" i="8"/>
  <c r="G18" i="8"/>
  <c r="G10" i="8"/>
  <c r="G36" i="8"/>
  <c r="G29" i="8"/>
  <c r="G21" i="8"/>
  <c r="G13" i="8"/>
  <c r="K120" i="5"/>
  <c r="K104" i="5"/>
  <c r="K96" i="5"/>
  <c r="K64" i="5"/>
  <c r="K56" i="5"/>
  <c r="K119" i="5"/>
  <c r="K103" i="5"/>
  <c r="K95" i="5"/>
  <c r="K63" i="5"/>
  <c r="K55" i="5"/>
  <c r="K154" i="5"/>
  <c r="K155" i="5"/>
  <c r="I30" i="10"/>
  <c r="I20" i="10"/>
  <c r="I31" i="10"/>
  <c r="I21" i="10"/>
  <c r="G32" i="8"/>
  <c r="G24" i="8"/>
  <c r="G16" i="8"/>
  <c r="G8" i="8"/>
  <c r="G35" i="8"/>
  <c r="G27" i="8"/>
  <c r="G19" i="8"/>
  <c r="G11" i="8"/>
  <c r="K150" i="5"/>
  <c r="K118" i="5"/>
  <c r="K102" i="5"/>
  <c r="K94" i="5"/>
  <c r="K62" i="5"/>
  <c r="K54" i="5"/>
  <c r="K101" i="5"/>
  <c r="K93" i="5"/>
  <c r="K69" i="5"/>
  <c r="K61" i="5"/>
  <c r="K53" i="5"/>
  <c r="K153" i="5"/>
  <c r="I28" i="10"/>
  <c r="I16" i="10"/>
  <c r="I29" i="10"/>
  <c r="I19" i="10"/>
  <c r="K151" i="5"/>
  <c r="G30" i="8"/>
  <c r="G22" i="8"/>
  <c r="G14" i="8"/>
  <c r="G34" i="8"/>
  <c r="G33" i="8"/>
  <c r="G25" i="8"/>
  <c r="G17" i="8"/>
  <c r="K149" i="5"/>
  <c r="K147" i="5"/>
  <c r="K100" i="5"/>
  <c r="K92" i="5"/>
  <c r="K68" i="5"/>
  <c r="K60" i="5"/>
  <c r="K52" i="5"/>
  <c r="K99" i="5"/>
  <c r="K91" i="5"/>
  <c r="K67" i="5"/>
  <c r="K59" i="5"/>
  <c r="K158" i="5"/>
  <c r="I36" i="10"/>
  <c r="I24" i="10"/>
  <c r="I14" i="10"/>
  <c r="I27" i="10"/>
  <c r="I15" i="10"/>
  <c r="AA5" i="10"/>
  <c r="Z5" i="9"/>
  <c r="W5" i="8"/>
  <c r="X5" i="9"/>
  <c r="Y5" i="10"/>
  <c r="V5" i="10"/>
  <c r="K17" i="10" s="1"/>
  <c r="T5" i="8"/>
  <c r="I7" i="8" s="1"/>
  <c r="U5" i="9"/>
  <c r="J14" i="9" s="1"/>
  <c r="V5" i="8"/>
  <c r="X5" i="10"/>
  <c r="W5" i="9"/>
  <c r="W36" i="10"/>
  <c r="P36" i="10"/>
  <c r="V254" i="9"/>
  <c r="AB254" i="9" s="1"/>
  <c r="O254" i="9"/>
  <c r="U14" i="8"/>
  <c r="N14" i="8"/>
  <c r="N31" i="8"/>
  <c r="U31" i="8"/>
  <c r="N10" i="8"/>
  <c r="U10" i="8"/>
  <c r="N21" i="8"/>
  <c r="U21" i="8"/>
  <c r="V170" i="9"/>
  <c r="AB170" i="9" s="1"/>
  <c r="O170" i="9"/>
  <c r="W30" i="10"/>
  <c r="P30" i="10"/>
  <c r="W14" i="10"/>
  <c r="P14" i="10"/>
  <c r="V296" i="9"/>
  <c r="AB296" i="9" s="1"/>
  <c r="O296" i="9"/>
  <c r="V280" i="9"/>
  <c r="AB280" i="9" s="1"/>
  <c r="O280" i="9"/>
  <c r="V264" i="9"/>
  <c r="AB264" i="9" s="1"/>
  <c r="O264" i="9"/>
  <c r="V248" i="9"/>
  <c r="AB248" i="9" s="1"/>
  <c r="O248" i="9"/>
  <c r="V232" i="9"/>
  <c r="AB232" i="9" s="1"/>
  <c r="O232" i="9"/>
  <c r="V216" i="9"/>
  <c r="AB216" i="9" s="1"/>
  <c r="O216" i="9"/>
  <c r="V200" i="9"/>
  <c r="AB200" i="9" s="1"/>
  <c r="O200" i="9"/>
  <c r="V180" i="9"/>
  <c r="AB180" i="9" s="1"/>
  <c r="O180" i="9"/>
  <c r="V160" i="9"/>
  <c r="AB160" i="9" s="1"/>
  <c r="O160" i="9"/>
  <c r="W23" i="10"/>
  <c r="P23" i="10"/>
  <c r="V305" i="9"/>
  <c r="AB305" i="9" s="1"/>
  <c r="O305" i="9"/>
  <c r="V289" i="9"/>
  <c r="AB289" i="9" s="1"/>
  <c r="O289" i="9"/>
  <c r="V273" i="9"/>
  <c r="AB273" i="9" s="1"/>
  <c r="O273" i="9"/>
  <c r="V257" i="9"/>
  <c r="AB257" i="9" s="1"/>
  <c r="O257" i="9"/>
  <c r="V241" i="9"/>
  <c r="AB241" i="9" s="1"/>
  <c r="O241" i="9"/>
  <c r="V225" i="9"/>
  <c r="AB225" i="9" s="1"/>
  <c r="O225" i="9"/>
  <c r="V209" i="9"/>
  <c r="AB209" i="9" s="1"/>
  <c r="O209" i="9"/>
  <c r="V190" i="9"/>
  <c r="AB190" i="9" s="1"/>
  <c r="O190" i="9"/>
  <c r="V132" i="9"/>
  <c r="AB132" i="9" s="1"/>
  <c r="O132" i="9"/>
  <c r="V116" i="9"/>
  <c r="AB116" i="9" s="1"/>
  <c r="O116" i="9"/>
  <c r="V100" i="9"/>
  <c r="AB100" i="9" s="1"/>
  <c r="O100" i="9"/>
  <c r="V84" i="9"/>
  <c r="AB84" i="9" s="1"/>
  <c r="O84" i="9"/>
  <c r="V68" i="9"/>
  <c r="AB68" i="9" s="1"/>
  <c r="O68" i="9"/>
  <c r="V52" i="9"/>
  <c r="AB52" i="9" s="1"/>
  <c r="O52" i="9"/>
  <c r="V36" i="9"/>
  <c r="AB36" i="9" s="1"/>
  <c r="O36" i="9"/>
  <c r="V26" i="9"/>
  <c r="AB26" i="9" s="1"/>
  <c r="O26" i="9"/>
  <c r="V179" i="9"/>
  <c r="AB179" i="9" s="1"/>
  <c r="O179" i="9"/>
  <c r="V163" i="9"/>
  <c r="AB163" i="9" s="1"/>
  <c r="O163" i="9"/>
  <c r="V147" i="9"/>
  <c r="AB147" i="9" s="1"/>
  <c r="O147" i="9"/>
  <c r="V131" i="9"/>
  <c r="AB131" i="9" s="1"/>
  <c r="O131" i="9"/>
  <c r="V115" i="9"/>
  <c r="AB115" i="9" s="1"/>
  <c r="O115" i="9"/>
  <c r="V99" i="9"/>
  <c r="AB99" i="9" s="1"/>
  <c r="O99" i="9"/>
  <c r="V83" i="9"/>
  <c r="AB83" i="9" s="1"/>
  <c r="O83" i="9"/>
  <c r="V67" i="9"/>
  <c r="AB67" i="9" s="1"/>
  <c r="O67" i="9"/>
  <c r="V51" i="9"/>
  <c r="AB51" i="9" s="1"/>
  <c r="O51" i="9"/>
  <c r="V35" i="9"/>
  <c r="AB35" i="9" s="1"/>
  <c r="O35" i="9"/>
  <c r="V17" i="9"/>
  <c r="AB17" i="9" s="1"/>
  <c r="O17" i="9"/>
  <c r="W314" i="5"/>
  <c r="K314" i="5" s="1"/>
  <c r="P314" i="5"/>
  <c r="W298" i="5"/>
  <c r="K298" i="5" s="1"/>
  <c r="P298" i="5"/>
  <c r="W282" i="5"/>
  <c r="K282" i="5" s="1"/>
  <c r="P282" i="5"/>
  <c r="W266" i="5"/>
  <c r="K266" i="5" s="1"/>
  <c r="P266" i="5"/>
  <c r="W250" i="5"/>
  <c r="K250" i="5" s="1"/>
  <c r="P250" i="5"/>
  <c r="W234" i="5"/>
  <c r="K234" i="5" s="1"/>
  <c r="P234" i="5"/>
  <c r="W218" i="5"/>
  <c r="K218" i="5" s="1"/>
  <c r="P218" i="5"/>
  <c r="W202" i="5"/>
  <c r="K202" i="5" s="1"/>
  <c r="P202" i="5"/>
  <c r="W186" i="5"/>
  <c r="K186" i="5" s="1"/>
  <c r="P186" i="5"/>
  <c r="V16" i="9"/>
  <c r="O16" i="9"/>
  <c r="W315" i="5"/>
  <c r="K315" i="5" s="1"/>
  <c r="P315" i="5"/>
  <c r="W299" i="5"/>
  <c r="K299" i="5" s="1"/>
  <c r="P299" i="5"/>
  <c r="W283" i="5"/>
  <c r="K283" i="5" s="1"/>
  <c r="P283" i="5"/>
  <c r="W267" i="5"/>
  <c r="K267" i="5" s="1"/>
  <c r="P267" i="5"/>
  <c r="W251" i="5"/>
  <c r="K251" i="5" s="1"/>
  <c r="P251" i="5"/>
  <c r="W235" i="5"/>
  <c r="K235" i="5" s="1"/>
  <c r="P235" i="5"/>
  <c r="W219" i="5"/>
  <c r="K219" i="5" s="1"/>
  <c r="P219" i="5"/>
  <c r="W203" i="5"/>
  <c r="K203" i="5" s="1"/>
  <c r="P203" i="5"/>
  <c r="W187" i="5"/>
  <c r="K187" i="5" s="1"/>
  <c r="P187" i="5"/>
  <c r="W170" i="5"/>
  <c r="K170" i="5" s="1"/>
  <c r="P170" i="5"/>
  <c r="P154" i="5"/>
  <c r="P92" i="5"/>
  <c r="P60" i="5"/>
  <c r="W165" i="5"/>
  <c r="K165" i="5" s="1"/>
  <c r="P165" i="5"/>
  <c r="P149" i="5"/>
  <c r="P103" i="5"/>
  <c r="P55" i="5"/>
  <c r="N16" i="8"/>
  <c r="U16" i="8"/>
  <c r="V206" i="9"/>
  <c r="AB206" i="9" s="1"/>
  <c r="O206" i="9"/>
  <c r="N7" i="8"/>
  <c r="U7" i="8"/>
  <c r="N28" i="8"/>
  <c r="U28" i="8"/>
  <c r="U25" i="8"/>
  <c r="N13" i="8"/>
  <c r="U13" i="8"/>
  <c r="V154" i="9"/>
  <c r="AB154" i="9" s="1"/>
  <c r="O154" i="9"/>
  <c r="W28" i="10"/>
  <c r="P28" i="10"/>
  <c r="K12" i="10"/>
  <c r="P12" i="10"/>
  <c r="V294" i="9"/>
  <c r="AB294" i="9" s="1"/>
  <c r="O294" i="9"/>
  <c r="V278" i="9"/>
  <c r="AB278" i="9" s="1"/>
  <c r="O278" i="9"/>
  <c r="V262" i="9"/>
  <c r="AB262" i="9" s="1"/>
  <c r="O262" i="9"/>
  <c r="V246" i="9"/>
  <c r="AB246" i="9" s="1"/>
  <c r="O246" i="9"/>
  <c r="V230" i="9"/>
  <c r="AB230" i="9" s="1"/>
  <c r="O230" i="9"/>
  <c r="V214" i="9"/>
  <c r="AB214" i="9" s="1"/>
  <c r="O214" i="9"/>
  <c r="V198" i="9"/>
  <c r="AB198" i="9" s="1"/>
  <c r="O198" i="9"/>
  <c r="V164" i="9"/>
  <c r="AB164" i="9" s="1"/>
  <c r="O164" i="9"/>
  <c r="V144" i="9"/>
  <c r="AB144" i="9" s="1"/>
  <c r="O144" i="9"/>
  <c r="W21" i="10"/>
  <c r="P21" i="10"/>
  <c r="V303" i="9"/>
  <c r="AB303" i="9" s="1"/>
  <c r="O303" i="9"/>
  <c r="V287" i="9"/>
  <c r="AB287" i="9" s="1"/>
  <c r="O287" i="9"/>
  <c r="V271" i="9"/>
  <c r="AB271" i="9" s="1"/>
  <c r="O271" i="9"/>
  <c r="V255" i="9"/>
  <c r="AB255" i="9" s="1"/>
  <c r="O255" i="9"/>
  <c r="V239" i="9"/>
  <c r="AB239" i="9" s="1"/>
  <c r="O239" i="9"/>
  <c r="V223" i="9"/>
  <c r="AB223" i="9" s="1"/>
  <c r="O223" i="9"/>
  <c r="V207" i="9"/>
  <c r="AB207" i="9" s="1"/>
  <c r="O207" i="9"/>
  <c r="V174" i="9"/>
  <c r="AB174" i="9" s="1"/>
  <c r="O174" i="9"/>
  <c r="V130" i="9"/>
  <c r="AB130" i="9" s="1"/>
  <c r="O130" i="9"/>
  <c r="V114" i="9"/>
  <c r="AB114" i="9" s="1"/>
  <c r="O114" i="9"/>
  <c r="V98" i="9"/>
  <c r="AB98" i="9" s="1"/>
  <c r="O98" i="9"/>
  <c r="V82" i="9"/>
  <c r="AB82" i="9" s="1"/>
  <c r="O82" i="9"/>
  <c r="V66" i="9"/>
  <c r="AB66" i="9" s="1"/>
  <c r="O66" i="9"/>
  <c r="V50" i="9"/>
  <c r="AB50" i="9" s="1"/>
  <c r="O50" i="9"/>
  <c r="V34" i="9"/>
  <c r="AB34" i="9" s="1"/>
  <c r="O34" i="9"/>
  <c r="V193" i="9"/>
  <c r="AB193" i="9" s="1"/>
  <c r="O193" i="9"/>
  <c r="V177" i="9"/>
  <c r="AB177" i="9" s="1"/>
  <c r="O177" i="9"/>
  <c r="V161" i="9"/>
  <c r="AB161" i="9" s="1"/>
  <c r="O161" i="9"/>
  <c r="V145" i="9"/>
  <c r="AB145" i="9" s="1"/>
  <c r="O145" i="9"/>
  <c r="V129" i="9"/>
  <c r="AB129" i="9" s="1"/>
  <c r="O129" i="9"/>
  <c r="V113" i="9"/>
  <c r="AB113" i="9" s="1"/>
  <c r="O113" i="9"/>
  <c r="V97" i="9"/>
  <c r="AB97" i="9" s="1"/>
  <c r="O97" i="9"/>
  <c r="V81" i="9"/>
  <c r="AB81" i="9" s="1"/>
  <c r="O81" i="9"/>
  <c r="V65" i="9"/>
  <c r="AB65" i="9" s="1"/>
  <c r="O65" i="9"/>
  <c r="V49" i="9"/>
  <c r="AB49" i="9" s="1"/>
  <c r="O49" i="9"/>
  <c r="V33" i="9"/>
  <c r="AB33" i="9" s="1"/>
  <c r="O33" i="9"/>
  <c r="V15" i="9"/>
  <c r="O15" i="9"/>
  <c r="W312" i="5"/>
  <c r="K312" i="5" s="1"/>
  <c r="P312" i="5"/>
  <c r="W296" i="5"/>
  <c r="K296" i="5" s="1"/>
  <c r="P296" i="5"/>
  <c r="W280" i="5"/>
  <c r="K280" i="5" s="1"/>
  <c r="P280" i="5"/>
  <c r="W264" i="5"/>
  <c r="K264" i="5" s="1"/>
  <c r="P264" i="5"/>
  <c r="W248" i="5"/>
  <c r="K248" i="5" s="1"/>
  <c r="P248" i="5"/>
  <c r="W232" i="5"/>
  <c r="K232" i="5" s="1"/>
  <c r="P232" i="5"/>
  <c r="W216" i="5"/>
  <c r="K216" i="5" s="1"/>
  <c r="P216" i="5"/>
  <c r="W200" i="5"/>
  <c r="K200" i="5" s="1"/>
  <c r="P200" i="5"/>
  <c r="W184" i="5"/>
  <c r="K184" i="5" s="1"/>
  <c r="P184" i="5"/>
  <c r="V14" i="9"/>
  <c r="O14" i="9"/>
  <c r="W313" i="5"/>
  <c r="K313" i="5" s="1"/>
  <c r="P313" i="5"/>
  <c r="W297" i="5"/>
  <c r="K297" i="5" s="1"/>
  <c r="P297" i="5"/>
  <c r="W281" i="5"/>
  <c r="K281" i="5" s="1"/>
  <c r="P281" i="5"/>
  <c r="W265" i="5"/>
  <c r="K265" i="5" s="1"/>
  <c r="P265" i="5"/>
  <c r="W249" i="5"/>
  <c r="K249" i="5" s="1"/>
  <c r="P249" i="5"/>
  <c r="W233" i="5"/>
  <c r="K233" i="5" s="1"/>
  <c r="P233" i="5"/>
  <c r="W217" i="5"/>
  <c r="K217" i="5" s="1"/>
  <c r="P217" i="5"/>
  <c r="W201" i="5"/>
  <c r="K201" i="5" s="1"/>
  <c r="P201" i="5"/>
  <c r="W185" i="5"/>
  <c r="K185" i="5" s="1"/>
  <c r="P185" i="5"/>
  <c r="W168" i="5"/>
  <c r="K168" i="5" s="1"/>
  <c r="P168" i="5"/>
  <c r="P152" i="5"/>
  <c r="P120" i="5"/>
  <c r="P90" i="5"/>
  <c r="P58" i="5"/>
  <c r="W163" i="5"/>
  <c r="K163" i="5" s="1"/>
  <c r="P163" i="5"/>
  <c r="P147" i="5"/>
  <c r="P101" i="5"/>
  <c r="P69" i="5"/>
  <c r="P53" i="5"/>
  <c r="N33" i="8"/>
  <c r="U33" i="8"/>
  <c r="V302" i="9"/>
  <c r="AB302" i="9" s="1"/>
  <c r="O302" i="9"/>
  <c r="N36" i="8"/>
  <c r="U36" i="8"/>
  <c r="N20" i="8"/>
  <c r="U20" i="8"/>
  <c r="N17" i="8"/>
  <c r="U17" i="8"/>
  <c r="V7" i="9"/>
  <c r="AB7" i="9" s="1"/>
  <c r="O7" i="9"/>
  <c r="V184" i="9"/>
  <c r="AB184" i="9" s="1"/>
  <c r="O184" i="9"/>
  <c r="W26" i="10"/>
  <c r="P26" i="10"/>
  <c r="K10" i="10"/>
  <c r="P10" i="10"/>
  <c r="V292" i="9"/>
  <c r="AB292" i="9" s="1"/>
  <c r="O292" i="9"/>
  <c r="V276" i="9"/>
  <c r="AB276" i="9" s="1"/>
  <c r="O276" i="9"/>
  <c r="V260" i="9"/>
  <c r="AB260" i="9" s="1"/>
  <c r="O260" i="9"/>
  <c r="V244" i="9"/>
  <c r="AB244" i="9" s="1"/>
  <c r="O244" i="9"/>
  <c r="V228" i="9"/>
  <c r="AB228" i="9" s="1"/>
  <c r="O228" i="9"/>
  <c r="V212" i="9"/>
  <c r="AB212" i="9" s="1"/>
  <c r="O212" i="9"/>
  <c r="V196" i="9"/>
  <c r="AB196" i="9" s="1"/>
  <c r="O196" i="9"/>
  <c r="V148" i="9"/>
  <c r="AB148" i="9" s="1"/>
  <c r="O148" i="9"/>
  <c r="W35" i="10"/>
  <c r="P35" i="10"/>
  <c r="W19" i="10"/>
  <c r="P19" i="10"/>
  <c r="V301" i="9"/>
  <c r="AB301" i="9" s="1"/>
  <c r="O301" i="9"/>
  <c r="V285" i="9"/>
  <c r="AB285" i="9" s="1"/>
  <c r="O285" i="9"/>
  <c r="V269" i="9"/>
  <c r="AB269" i="9" s="1"/>
  <c r="O269" i="9"/>
  <c r="V253" i="9"/>
  <c r="AB253" i="9" s="1"/>
  <c r="O253" i="9"/>
  <c r="V237" i="9"/>
  <c r="AB237" i="9" s="1"/>
  <c r="O237" i="9"/>
  <c r="V221" i="9"/>
  <c r="AB221" i="9" s="1"/>
  <c r="O221" i="9"/>
  <c r="V205" i="9"/>
  <c r="AB205" i="9" s="1"/>
  <c r="O205" i="9"/>
  <c r="V158" i="9"/>
  <c r="AB158" i="9" s="1"/>
  <c r="O158" i="9"/>
  <c r="V128" i="9"/>
  <c r="AB128" i="9" s="1"/>
  <c r="O128" i="9"/>
  <c r="V112" i="9"/>
  <c r="AB112" i="9" s="1"/>
  <c r="O112" i="9"/>
  <c r="V96" i="9"/>
  <c r="AB96" i="9" s="1"/>
  <c r="O96" i="9"/>
  <c r="V80" i="9"/>
  <c r="AB80" i="9" s="1"/>
  <c r="O80" i="9"/>
  <c r="V64" i="9"/>
  <c r="AB64" i="9" s="1"/>
  <c r="O64" i="9"/>
  <c r="V48" i="9"/>
  <c r="AB48" i="9" s="1"/>
  <c r="O48" i="9"/>
  <c r="V32" i="9"/>
  <c r="AB32" i="9" s="1"/>
  <c r="O32" i="9"/>
  <c r="V191" i="9"/>
  <c r="AB191" i="9" s="1"/>
  <c r="O191" i="9"/>
  <c r="V175" i="9"/>
  <c r="AB175" i="9" s="1"/>
  <c r="O175" i="9"/>
  <c r="V159" i="9"/>
  <c r="AB159" i="9" s="1"/>
  <c r="O159" i="9"/>
  <c r="V143" i="9"/>
  <c r="AB143" i="9" s="1"/>
  <c r="O143" i="9"/>
  <c r="V127" i="9"/>
  <c r="AB127" i="9" s="1"/>
  <c r="O127" i="9"/>
  <c r="V111" i="9"/>
  <c r="AB111" i="9" s="1"/>
  <c r="O111" i="9"/>
  <c r="V95" i="9"/>
  <c r="AB95" i="9" s="1"/>
  <c r="O95" i="9"/>
  <c r="V79" i="9"/>
  <c r="AB79" i="9" s="1"/>
  <c r="O79" i="9"/>
  <c r="V63" i="9"/>
  <c r="AB63" i="9" s="1"/>
  <c r="O63" i="9"/>
  <c r="V47" i="9"/>
  <c r="AB47" i="9" s="1"/>
  <c r="O47" i="9"/>
  <c r="V31" i="9"/>
  <c r="AB31" i="9" s="1"/>
  <c r="O31" i="9"/>
  <c r="V13" i="9"/>
  <c r="AB13" i="9" s="1"/>
  <c r="O13" i="9"/>
  <c r="W310" i="5"/>
  <c r="K310" i="5" s="1"/>
  <c r="P310" i="5"/>
  <c r="W294" i="5"/>
  <c r="K294" i="5" s="1"/>
  <c r="P294" i="5"/>
  <c r="W278" i="5"/>
  <c r="K278" i="5" s="1"/>
  <c r="P278" i="5"/>
  <c r="W262" i="5"/>
  <c r="K262" i="5" s="1"/>
  <c r="P262" i="5"/>
  <c r="W246" i="5"/>
  <c r="K246" i="5" s="1"/>
  <c r="P246" i="5"/>
  <c r="W230" i="5"/>
  <c r="K230" i="5" s="1"/>
  <c r="P230" i="5"/>
  <c r="W214" i="5"/>
  <c r="K214" i="5" s="1"/>
  <c r="P214" i="5"/>
  <c r="W198" i="5"/>
  <c r="K198" i="5" s="1"/>
  <c r="P198" i="5"/>
  <c r="W182" i="5"/>
  <c r="K182" i="5" s="1"/>
  <c r="P182" i="5"/>
  <c r="V12" i="9"/>
  <c r="AB12" i="9" s="1"/>
  <c r="O12" i="9"/>
  <c r="W311" i="5"/>
  <c r="K311" i="5" s="1"/>
  <c r="P311" i="5"/>
  <c r="W295" i="5"/>
  <c r="K295" i="5" s="1"/>
  <c r="P295" i="5"/>
  <c r="W279" i="5"/>
  <c r="K279" i="5" s="1"/>
  <c r="P279" i="5"/>
  <c r="W263" i="5"/>
  <c r="K263" i="5" s="1"/>
  <c r="P263" i="5"/>
  <c r="W247" i="5"/>
  <c r="K247" i="5" s="1"/>
  <c r="P247" i="5"/>
  <c r="W231" i="5"/>
  <c r="K231" i="5" s="1"/>
  <c r="P231" i="5"/>
  <c r="W215" i="5"/>
  <c r="K215" i="5" s="1"/>
  <c r="P215" i="5"/>
  <c r="W199" i="5"/>
  <c r="K199" i="5" s="1"/>
  <c r="P199" i="5"/>
  <c r="W183" i="5"/>
  <c r="K183" i="5" s="1"/>
  <c r="P183" i="5"/>
  <c r="W166" i="5"/>
  <c r="K166" i="5" s="1"/>
  <c r="P166" i="5"/>
  <c r="P150" i="5"/>
  <c r="P118" i="5"/>
  <c r="P104" i="5"/>
  <c r="P56" i="5"/>
  <c r="W161" i="5"/>
  <c r="K161" i="5" s="1"/>
  <c r="P161" i="5"/>
  <c r="P99" i="5"/>
  <c r="P67" i="5"/>
  <c r="V156" i="9"/>
  <c r="AB156" i="9" s="1"/>
  <c r="O156" i="9"/>
  <c r="V238" i="9"/>
  <c r="AB238" i="9" s="1"/>
  <c r="O238" i="9"/>
  <c r="N30" i="8"/>
  <c r="U30" i="8"/>
  <c r="N12" i="8"/>
  <c r="U12" i="8"/>
  <c r="N9" i="8"/>
  <c r="U9" i="8"/>
  <c r="V188" i="9"/>
  <c r="AB188" i="9" s="1"/>
  <c r="O188" i="9"/>
  <c r="V168" i="9"/>
  <c r="AB168" i="9" s="1"/>
  <c r="O168" i="9"/>
  <c r="W24" i="10"/>
  <c r="P24" i="10"/>
  <c r="K8" i="10"/>
  <c r="P8" i="10"/>
  <c r="V290" i="9"/>
  <c r="AB290" i="9" s="1"/>
  <c r="O290" i="9"/>
  <c r="V274" i="9"/>
  <c r="AB274" i="9" s="1"/>
  <c r="O274" i="9"/>
  <c r="V258" i="9"/>
  <c r="AB258" i="9" s="1"/>
  <c r="O258" i="9"/>
  <c r="V242" i="9"/>
  <c r="AB242" i="9" s="1"/>
  <c r="O242" i="9"/>
  <c r="V226" i="9"/>
  <c r="AB226" i="9" s="1"/>
  <c r="O226" i="9"/>
  <c r="V210" i="9"/>
  <c r="AB210" i="9" s="1"/>
  <c r="O210" i="9"/>
  <c r="V194" i="9"/>
  <c r="AB194" i="9" s="1"/>
  <c r="O194" i="9"/>
  <c r="V178" i="9"/>
  <c r="AB178" i="9" s="1"/>
  <c r="O178" i="9"/>
  <c r="W33" i="10"/>
  <c r="P33" i="10"/>
  <c r="V299" i="9"/>
  <c r="AB299" i="9" s="1"/>
  <c r="O299" i="9"/>
  <c r="V283" i="9"/>
  <c r="AB283" i="9" s="1"/>
  <c r="O283" i="9"/>
  <c r="V267" i="9"/>
  <c r="AB267" i="9" s="1"/>
  <c r="O267" i="9"/>
  <c r="V251" i="9"/>
  <c r="AB251" i="9" s="1"/>
  <c r="O251" i="9"/>
  <c r="V235" i="9"/>
  <c r="AB235" i="9" s="1"/>
  <c r="O235" i="9"/>
  <c r="V219" i="9"/>
  <c r="AB219" i="9" s="1"/>
  <c r="O219" i="9"/>
  <c r="V203" i="9"/>
  <c r="AB203" i="9" s="1"/>
  <c r="O203" i="9"/>
  <c r="V142" i="9"/>
  <c r="AB142" i="9" s="1"/>
  <c r="O142" i="9"/>
  <c r="V126" i="9"/>
  <c r="AB126" i="9" s="1"/>
  <c r="O126" i="9"/>
  <c r="V110" i="9"/>
  <c r="AB110" i="9" s="1"/>
  <c r="O110" i="9"/>
  <c r="V94" i="9"/>
  <c r="AB94" i="9" s="1"/>
  <c r="O94" i="9"/>
  <c r="V78" i="9"/>
  <c r="AB78" i="9" s="1"/>
  <c r="O78" i="9"/>
  <c r="V62" i="9"/>
  <c r="AB62" i="9" s="1"/>
  <c r="O62" i="9"/>
  <c r="V46" i="9"/>
  <c r="AB46" i="9" s="1"/>
  <c r="O46" i="9"/>
  <c r="V30" i="9"/>
  <c r="AB30" i="9" s="1"/>
  <c r="O30" i="9"/>
  <c r="V189" i="9"/>
  <c r="AB189" i="9" s="1"/>
  <c r="O189" i="9"/>
  <c r="V173" i="9"/>
  <c r="AB173" i="9" s="1"/>
  <c r="O173" i="9"/>
  <c r="V157" i="9"/>
  <c r="AB157" i="9" s="1"/>
  <c r="O157" i="9"/>
  <c r="V141" i="9"/>
  <c r="AB141" i="9" s="1"/>
  <c r="O141" i="9"/>
  <c r="V125" i="9"/>
  <c r="AB125" i="9" s="1"/>
  <c r="O125" i="9"/>
  <c r="V109" i="9"/>
  <c r="AB109" i="9" s="1"/>
  <c r="O109" i="9"/>
  <c r="V93" i="9"/>
  <c r="AB93" i="9" s="1"/>
  <c r="O93" i="9"/>
  <c r="V77" i="9"/>
  <c r="AB77" i="9" s="1"/>
  <c r="O77" i="9"/>
  <c r="V61" i="9"/>
  <c r="AB61" i="9" s="1"/>
  <c r="O61" i="9"/>
  <c r="V45" i="9"/>
  <c r="AB45" i="9" s="1"/>
  <c r="O45" i="9"/>
  <c r="V25" i="9"/>
  <c r="AB25" i="9" s="1"/>
  <c r="O25" i="9"/>
  <c r="V11" i="9"/>
  <c r="AB11" i="9" s="1"/>
  <c r="O11" i="9"/>
  <c r="W308" i="5"/>
  <c r="K308" i="5" s="1"/>
  <c r="P308" i="5"/>
  <c r="W292" i="5"/>
  <c r="K292" i="5" s="1"/>
  <c r="P292" i="5"/>
  <c r="W276" i="5"/>
  <c r="K276" i="5" s="1"/>
  <c r="P276" i="5"/>
  <c r="W260" i="5"/>
  <c r="K260" i="5" s="1"/>
  <c r="P260" i="5"/>
  <c r="W244" i="5"/>
  <c r="K244" i="5" s="1"/>
  <c r="P244" i="5"/>
  <c r="W228" i="5"/>
  <c r="K228" i="5" s="1"/>
  <c r="P228" i="5"/>
  <c r="W212" i="5"/>
  <c r="K212" i="5" s="1"/>
  <c r="P212" i="5"/>
  <c r="W196" i="5"/>
  <c r="K196" i="5" s="1"/>
  <c r="P196" i="5"/>
  <c r="W180" i="5"/>
  <c r="K180" i="5" s="1"/>
  <c r="P180" i="5"/>
  <c r="V10" i="9"/>
  <c r="AB10" i="9" s="1"/>
  <c r="O10" i="9"/>
  <c r="W309" i="5"/>
  <c r="K309" i="5" s="1"/>
  <c r="P309" i="5"/>
  <c r="W293" i="5"/>
  <c r="K293" i="5" s="1"/>
  <c r="P293" i="5"/>
  <c r="W277" i="5"/>
  <c r="K277" i="5" s="1"/>
  <c r="P277" i="5"/>
  <c r="W261" i="5"/>
  <c r="K261" i="5" s="1"/>
  <c r="P261" i="5"/>
  <c r="W245" i="5"/>
  <c r="K245" i="5" s="1"/>
  <c r="P245" i="5"/>
  <c r="W229" i="5"/>
  <c r="K229" i="5" s="1"/>
  <c r="P229" i="5"/>
  <c r="W213" i="5"/>
  <c r="K213" i="5" s="1"/>
  <c r="P213" i="5"/>
  <c r="W197" i="5"/>
  <c r="K197" i="5" s="1"/>
  <c r="P197" i="5"/>
  <c r="W181" i="5"/>
  <c r="K181" i="5" s="1"/>
  <c r="P181" i="5"/>
  <c r="W164" i="5"/>
  <c r="K164" i="5" s="1"/>
  <c r="P164" i="5"/>
  <c r="P148" i="5"/>
  <c r="P102" i="5"/>
  <c r="P54" i="5"/>
  <c r="W175" i="5"/>
  <c r="K175" i="5" s="1"/>
  <c r="P175" i="5"/>
  <c r="P159" i="5"/>
  <c r="P97" i="5"/>
  <c r="P65" i="5"/>
  <c r="N23" i="8"/>
  <c r="U23" i="8"/>
  <c r="V286" i="9"/>
  <c r="AB286" i="9" s="1"/>
  <c r="O286" i="9"/>
  <c r="N34" i="8"/>
  <c r="U34" i="8"/>
  <c r="U27" i="8"/>
  <c r="N27" i="8"/>
  <c r="U19" i="8"/>
  <c r="N19" i="8"/>
  <c r="N24" i="8"/>
  <c r="U24" i="8"/>
  <c r="V172" i="9"/>
  <c r="AB172" i="9" s="1"/>
  <c r="O172" i="9"/>
  <c r="V152" i="9"/>
  <c r="AB152" i="9" s="1"/>
  <c r="O152" i="9"/>
  <c r="W22" i="10"/>
  <c r="P22" i="10"/>
  <c r="V304" i="9"/>
  <c r="AB304" i="9" s="1"/>
  <c r="O304" i="9"/>
  <c r="V288" i="9"/>
  <c r="AB288" i="9" s="1"/>
  <c r="O288" i="9"/>
  <c r="V272" i="9"/>
  <c r="AB272" i="9" s="1"/>
  <c r="O272" i="9"/>
  <c r="V256" i="9"/>
  <c r="AB256" i="9" s="1"/>
  <c r="O256" i="9"/>
  <c r="V240" i="9"/>
  <c r="AB240" i="9" s="1"/>
  <c r="O240" i="9"/>
  <c r="V224" i="9"/>
  <c r="AB224" i="9" s="1"/>
  <c r="O224" i="9"/>
  <c r="V208" i="9"/>
  <c r="AB208" i="9" s="1"/>
  <c r="O208" i="9"/>
  <c r="V182" i="9"/>
  <c r="AB182" i="9" s="1"/>
  <c r="O182" i="9"/>
  <c r="V162" i="9"/>
  <c r="AB162" i="9" s="1"/>
  <c r="O162" i="9"/>
  <c r="W31" i="10"/>
  <c r="P31" i="10"/>
  <c r="W15" i="10"/>
  <c r="P15" i="10"/>
  <c r="V297" i="9"/>
  <c r="AB297" i="9" s="1"/>
  <c r="O297" i="9"/>
  <c r="V281" i="9"/>
  <c r="AB281" i="9" s="1"/>
  <c r="O281" i="9"/>
  <c r="V265" i="9"/>
  <c r="AB265" i="9" s="1"/>
  <c r="O265" i="9"/>
  <c r="V249" i="9"/>
  <c r="AB249" i="9" s="1"/>
  <c r="O249" i="9"/>
  <c r="V233" i="9"/>
  <c r="AB233" i="9" s="1"/>
  <c r="O233" i="9"/>
  <c r="V217" i="9"/>
  <c r="AB217" i="9" s="1"/>
  <c r="O217" i="9"/>
  <c r="V201" i="9"/>
  <c r="AB201" i="9" s="1"/>
  <c r="O201" i="9"/>
  <c r="V21" i="9"/>
  <c r="AB21" i="9" s="1"/>
  <c r="O21" i="9"/>
  <c r="V124" i="9"/>
  <c r="AB124" i="9" s="1"/>
  <c r="O124" i="9"/>
  <c r="V108" i="9"/>
  <c r="AB108" i="9" s="1"/>
  <c r="O108" i="9"/>
  <c r="V92" i="9"/>
  <c r="AB92" i="9" s="1"/>
  <c r="O92" i="9"/>
  <c r="V76" i="9"/>
  <c r="AB76" i="9" s="1"/>
  <c r="O76" i="9"/>
  <c r="V60" i="9"/>
  <c r="AB60" i="9" s="1"/>
  <c r="O60" i="9"/>
  <c r="V44" i="9"/>
  <c r="AB44" i="9" s="1"/>
  <c r="O44" i="9"/>
  <c r="V27" i="9"/>
  <c r="AB27" i="9" s="1"/>
  <c r="O27" i="9"/>
  <c r="V187" i="9"/>
  <c r="AB187" i="9" s="1"/>
  <c r="O187" i="9"/>
  <c r="V171" i="9"/>
  <c r="AB171" i="9" s="1"/>
  <c r="O171" i="9"/>
  <c r="V155" i="9"/>
  <c r="AB155" i="9" s="1"/>
  <c r="O155" i="9"/>
  <c r="V139" i="9"/>
  <c r="AB139" i="9" s="1"/>
  <c r="O139" i="9"/>
  <c r="V123" i="9"/>
  <c r="AB123" i="9" s="1"/>
  <c r="O123" i="9"/>
  <c r="V107" i="9"/>
  <c r="AB107" i="9" s="1"/>
  <c r="O107" i="9"/>
  <c r="V91" i="9"/>
  <c r="AB91" i="9" s="1"/>
  <c r="O91" i="9"/>
  <c r="V75" i="9"/>
  <c r="AB75" i="9" s="1"/>
  <c r="O75" i="9"/>
  <c r="V59" i="9"/>
  <c r="AB59" i="9" s="1"/>
  <c r="O59" i="9"/>
  <c r="V43" i="9"/>
  <c r="AB43" i="9" s="1"/>
  <c r="O43" i="9"/>
  <c r="V22" i="9"/>
  <c r="AB22" i="9" s="1"/>
  <c r="O22" i="9"/>
  <c r="V9" i="9"/>
  <c r="O9" i="9"/>
  <c r="W306" i="5"/>
  <c r="K306" i="5" s="1"/>
  <c r="P306" i="5"/>
  <c r="W290" i="5"/>
  <c r="K290" i="5" s="1"/>
  <c r="P290" i="5"/>
  <c r="W274" i="5"/>
  <c r="K274" i="5" s="1"/>
  <c r="P274" i="5"/>
  <c r="W258" i="5"/>
  <c r="K258" i="5" s="1"/>
  <c r="P258" i="5"/>
  <c r="W242" i="5"/>
  <c r="K242" i="5" s="1"/>
  <c r="P242" i="5"/>
  <c r="W226" i="5"/>
  <c r="K226" i="5" s="1"/>
  <c r="P226" i="5"/>
  <c r="W210" i="5"/>
  <c r="K210" i="5" s="1"/>
  <c r="P210" i="5"/>
  <c r="W194" i="5"/>
  <c r="K194" i="5" s="1"/>
  <c r="P194" i="5"/>
  <c r="W178" i="5"/>
  <c r="K178" i="5" s="1"/>
  <c r="P178" i="5"/>
  <c r="V8" i="9"/>
  <c r="AB8" i="9" s="1"/>
  <c r="O8" i="9"/>
  <c r="W307" i="5"/>
  <c r="K307" i="5" s="1"/>
  <c r="P307" i="5"/>
  <c r="W291" i="5"/>
  <c r="K291" i="5" s="1"/>
  <c r="P291" i="5"/>
  <c r="W275" i="5"/>
  <c r="K275" i="5" s="1"/>
  <c r="P275" i="5"/>
  <c r="W259" i="5"/>
  <c r="K259" i="5" s="1"/>
  <c r="P259" i="5"/>
  <c r="W243" i="5"/>
  <c r="K243" i="5" s="1"/>
  <c r="P243" i="5"/>
  <c r="W227" i="5"/>
  <c r="K227" i="5" s="1"/>
  <c r="P227" i="5"/>
  <c r="W211" i="5"/>
  <c r="K211" i="5" s="1"/>
  <c r="P211" i="5"/>
  <c r="W195" i="5"/>
  <c r="K195" i="5" s="1"/>
  <c r="P195" i="5"/>
  <c r="W179" i="5"/>
  <c r="K179" i="5" s="1"/>
  <c r="P179" i="5"/>
  <c r="W162" i="5"/>
  <c r="K162" i="5" s="1"/>
  <c r="P162" i="5"/>
  <c r="P100" i="5"/>
  <c r="P68" i="5"/>
  <c r="P52" i="5"/>
  <c r="W173" i="5"/>
  <c r="K173" i="5" s="1"/>
  <c r="P173" i="5"/>
  <c r="P157" i="5"/>
  <c r="P95" i="5"/>
  <c r="P63" i="5"/>
  <c r="V270" i="9"/>
  <c r="AB270" i="9" s="1"/>
  <c r="O270" i="9"/>
  <c r="V146" i="9"/>
  <c r="AB146" i="9" s="1"/>
  <c r="O146" i="9"/>
  <c r="W29" i="10"/>
  <c r="P29" i="10"/>
  <c r="W13" i="10"/>
  <c r="P13" i="10"/>
  <c r="V295" i="9"/>
  <c r="AB295" i="9" s="1"/>
  <c r="O295" i="9"/>
  <c r="V279" i="9"/>
  <c r="AB279" i="9" s="1"/>
  <c r="O279" i="9"/>
  <c r="V263" i="9"/>
  <c r="AB263" i="9" s="1"/>
  <c r="O263" i="9"/>
  <c r="V247" i="9"/>
  <c r="AB247" i="9" s="1"/>
  <c r="O247" i="9"/>
  <c r="V231" i="9"/>
  <c r="AB231" i="9" s="1"/>
  <c r="O231" i="9"/>
  <c r="V215" i="9"/>
  <c r="AB215" i="9" s="1"/>
  <c r="O215" i="9"/>
  <c r="V199" i="9"/>
  <c r="AB199" i="9" s="1"/>
  <c r="O199" i="9"/>
  <c r="V138" i="9"/>
  <c r="AB138" i="9" s="1"/>
  <c r="O138" i="9"/>
  <c r="V122" i="9"/>
  <c r="AB122" i="9" s="1"/>
  <c r="O122" i="9"/>
  <c r="V106" i="9"/>
  <c r="AB106" i="9" s="1"/>
  <c r="O106" i="9"/>
  <c r="V90" i="9"/>
  <c r="AB90" i="9" s="1"/>
  <c r="O90" i="9"/>
  <c r="V74" i="9"/>
  <c r="AB74" i="9" s="1"/>
  <c r="O74" i="9"/>
  <c r="V58" i="9"/>
  <c r="AB58" i="9" s="1"/>
  <c r="O58" i="9"/>
  <c r="V42" i="9"/>
  <c r="AB42" i="9" s="1"/>
  <c r="O42" i="9"/>
  <c r="V24" i="9"/>
  <c r="AB24" i="9" s="1"/>
  <c r="O24" i="9"/>
  <c r="V185" i="9"/>
  <c r="AB185" i="9" s="1"/>
  <c r="O185" i="9"/>
  <c r="V169" i="9"/>
  <c r="AB169" i="9" s="1"/>
  <c r="O169" i="9"/>
  <c r="V153" i="9"/>
  <c r="AB153" i="9" s="1"/>
  <c r="O153" i="9"/>
  <c r="V137" i="9"/>
  <c r="AB137" i="9" s="1"/>
  <c r="O137" i="9"/>
  <c r="V121" i="9"/>
  <c r="AB121" i="9" s="1"/>
  <c r="O121" i="9"/>
  <c r="V105" i="9"/>
  <c r="AB105" i="9" s="1"/>
  <c r="O105" i="9"/>
  <c r="V89" i="9"/>
  <c r="AB89" i="9" s="1"/>
  <c r="O89" i="9"/>
  <c r="V73" i="9"/>
  <c r="AB73" i="9" s="1"/>
  <c r="O73" i="9"/>
  <c r="V57" i="9"/>
  <c r="AB57" i="9" s="1"/>
  <c r="O57" i="9"/>
  <c r="V41" i="9"/>
  <c r="AB41" i="9" s="1"/>
  <c r="O41" i="9"/>
  <c r="V28" i="9"/>
  <c r="AB28" i="9" s="1"/>
  <c r="O28" i="9"/>
  <c r="W320" i="5"/>
  <c r="K320" i="5" s="1"/>
  <c r="P320" i="5"/>
  <c r="W304" i="5"/>
  <c r="K304" i="5" s="1"/>
  <c r="P304" i="5"/>
  <c r="W288" i="5"/>
  <c r="K288" i="5" s="1"/>
  <c r="P288" i="5"/>
  <c r="W272" i="5"/>
  <c r="K272" i="5" s="1"/>
  <c r="P272" i="5"/>
  <c r="W256" i="5"/>
  <c r="K256" i="5" s="1"/>
  <c r="P256" i="5"/>
  <c r="W240" i="5"/>
  <c r="K240" i="5" s="1"/>
  <c r="P240" i="5"/>
  <c r="W224" i="5"/>
  <c r="K224" i="5" s="1"/>
  <c r="P224" i="5"/>
  <c r="W208" i="5"/>
  <c r="K208" i="5" s="1"/>
  <c r="P208" i="5"/>
  <c r="W192" i="5"/>
  <c r="K192" i="5" s="1"/>
  <c r="P192" i="5"/>
  <c r="W176" i="5"/>
  <c r="K176" i="5" s="1"/>
  <c r="P176" i="5"/>
  <c r="W321" i="5"/>
  <c r="K321" i="5" s="1"/>
  <c r="P321" i="5"/>
  <c r="W305" i="5"/>
  <c r="K305" i="5" s="1"/>
  <c r="P305" i="5"/>
  <c r="W289" i="5"/>
  <c r="K289" i="5" s="1"/>
  <c r="P289" i="5"/>
  <c r="W273" i="5"/>
  <c r="K273" i="5" s="1"/>
  <c r="P273" i="5"/>
  <c r="W257" i="5"/>
  <c r="K257" i="5" s="1"/>
  <c r="P257" i="5"/>
  <c r="W241" i="5"/>
  <c r="K241" i="5" s="1"/>
  <c r="P241" i="5"/>
  <c r="W225" i="5"/>
  <c r="K225" i="5" s="1"/>
  <c r="P225" i="5"/>
  <c r="W209" i="5"/>
  <c r="K209" i="5" s="1"/>
  <c r="P209" i="5"/>
  <c r="W193" i="5"/>
  <c r="K193" i="5" s="1"/>
  <c r="P193" i="5"/>
  <c r="W177" i="5"/>
  <c r="K177" i="5" s="1"/>
  <c r="P177" i="5"/>
  <c r="W160" i="5"/>
  <c r="K160" i="5" s="1"/>
  <c r="P160" i="5"/>
  <c r="P98" i="5"/>
  <c r="P66" i="5"/>
  <c r="W171" i="5"/>
  <c r="K171" i="5" s="1"/>
  <c r="P171" i="5"/>
  <c r="P155" i="5"/>
  <c r="P93" i="5"/>
  <c r="P61" i="5"/>
  <c r="W20" i="10"/>
  <c r="P20" i="10"/>
  <c r="V222" i="9"/>
  <c r="AB222" i="9" s="1"/>
  <c r="O222" i="9"/>
  <c r="N32" i="8"/>
  <c r="U32" i="8"/>
  <c r="U26" i="8"/>
  <c r="N26" i="8"/>
  <c r="V140" i="9"/>
  <c r="AB140" i="9" s="1"/>
  <c r="O140" i="9"/>
  <c r="W34" i="10"/>
  <c r="P34" i="10"/>
  <c r="V300" i="9"/>
  <c r="AB300" i="9" s="1"/>
  <c r="O300" i="9"/>
  <c r="V284" i="9"/>
  <c r="AB284" i="9" s="1"/>
  <c r="O284" i="9"/>
  <c r="V268" i="9"/>
  <c r="AB268" i="9" s="1"/>
  <c r="O268" i="9"/>
  <c r="V252" i="9"/>
  <c r="AB252" i="9" s="1"/>
  <c r="O252" i="9"/>
  <c r="V236" i="9"/>
  <c r="AB236" i="9" s="1"/>
  <c r="O236" i="9"/>
  <c r="V220" i="9"/>
  <c r="AB220" i="9" s="1"/>
  <c r="O220" i="9"/>
  <c r="V204" i="9"/>
  <c r="AB204" i="9" s="1"/>
  <c r="O204" i="9"/>
  <c r="V150" i="9"/>
  <c r="AB150" i="9" s="1"/>
  <c r="O150" i="9"/>
  <c r="V192" i="9"/>
  <c r="AB192" i="9" s="1"/>
  <c r="O192" i="9"/>
  <c r="W27" i="10"/>
  <c r="P27" i="10"/>
  <c r="K11" i="10"/>
  <c r="P11" i="10"/>
  <c r="V293" i="9"/>
  <c r="AB293" i="9" s="1"/>
  <c r="O293" i="9"/>
  <c r="V277" i="9"/>
  <c r="AB277" i="9" s="1"/>
  <c r="O277" i="9"/>
  <c r="V261" i="9"/>
  <c r="AB261" i="9" s="1"/>
  <c r="O261" i="9"/>
  <c r="V245" i="9"/>
  <c r="AB245" i="9" s="1"/>
  <c r="O245" i="9"/>
  <c r="V229" i="9"/>
  <c r="AB229" i="9" s="1"/>
  <c r="O229" i="9"/>
  <c r="V213" i="9"/>
  <c r="AB213" i="9" s="1"/>
  <c r="O213" i="9"/>
  <c r="V197" i="9"/>
  <c r="AB197" i="9" s="1"/>
  <c r="O197" i="9"/>
  <c r="V136" i="9"/>
  <c r="AB136" i="9" s="1"/>
  <c r="O136" i="9"/>
  <c r="V120" i="9"/>
  <c r="AB120" i="9" s="1"/>
  <c r="O120" i="9"/>
  <c r="V104" i="9"/>
  <c r="AB104" i="9" s="1"/>
  <c r="O104" i="9"/>
  <c r="V88" i="9"/>
  <c r="AB88" i="9" s="1"/>
  <c r="O88" i="9"/>
  <c r="V72" i="9"/>
  <c r="AB72" i="9" s="1"/>
  <c r="O72" i="9"/>
  <c r="V56" i="9"/>
  <c r="AB56" i="9" s="1"/>
  <c r="O56" i="9"/>
  <c r="V40" i="9"/>
  <c r="AB40" i="9" s="1"/>
  <c r="O40" i="9"/>
  <c r="V23" i="9"/>
  <c r="AB23" i="9" s="1"/>
  <c r="O23" i="9"/>
  <c r="V183" i="9"/>
  <c r="AB183" i="9" s="1"/>
  <c r="O183" i="9"/>
  <c r="V167" i="9"/>
  <c r="AB167" i="9" s="1"/>
  <c r="O167" i="9"/>
  <c r="V151" i="9"/>
  <c r="AB151" i="9" s="1"/>
  <c r="O151" i="9"/>
  <c r="V135" i="9"/>
  <c r="AB135" i="9" s="1"/>
  <c r="O135" i="9"/>
  <c r="V119" i="9"/>
  <c r="AB119" i="9" s="1"/>
  <c r="O119" i="9"/>
  <c r="V103" i="9"/>
  <c r="AB103" i="9" s="1"/>
  <c r="O103" i="9"/>
  <c r="V87" i="9"/>
  <c r="AB87" i="9" s="1"/>
  <c r="O87" i="9"/>
  <c r="V71" i="9"/>
  <c r="AB71" i="9" s="1"/>
  <c r="O71" i="9"/>
  <c r="V55" i="9"/>
  <c r="AB55" i="9" s="1"/>
  <c r="O55" i="9"/>
  <c r="V39" i="9"/>
  <c r="AB39" i="9" s="1"/>
  <c r="O39" i="9"/>
  <c r="W318" i="5"/>
  <c r="K318" i="5" s="1"/>
  <c r="P318" i="5"/>
  <c r="W302" i="5"/>
  <c r="K302" i="5" s="1"/>
  <c r="P302" i="5"/>
  <c r="W286" i="5"/>
  <c r="K286" i="5" s="1"/>
  <c r="P286" i="5"/>
  <c r="W270" i="5"/>
  <c r="K270" i="5" s="1"/>
  <c r="P270" i="5"/>
  <c r="W254" i="5"/>
  <c r="K254" i="5" s="1"/>
  <c r="P254" i="5"/>
  <c r="W238" i="5"/>
  <c r="K238" i="5" s="1"/>
  <c r="P238" i="5"/>
  <c r="W222" i="5"/>
  <c r="K222" i="5" s="1"/>
  <c r="P222" i="5"/>
  <c r="W206" i="5"/>
  <c r="K206" i="5" s="1"/>
  <c r="P206" i="5"/>
  <c r="W190" i="5"/>
  <c r="K190" i="5" s="1"/>
  <c r="P190" i="5"/>
  <c r="V20" i="9"/>
  <c r="AB20" i="9" s="1"/>
  <c r="O20" i="9"/>
  <c r="W319" i="5"/>
  <c r="K319" i="5" s="1"/>
  <c r="P319" i="5"/>
  <c r="W303" i="5"/>
  <c r="K303" i="5" s="1"/>
  <c r="P303" i="5"/>
  <c r="W287" i="5"/>
  <c r="K287" i="5" s="1"/>
  <c r="P287" i="5"/>
  <c r="W271" i="5"/>
  <c r="K271" i="5" s="1"/>
  <c r="P271" i="5"/>
  <c r="W255" i="5"/>
  <c r="K255" i="5" s="1"/>
  <c r="P255" i="5"/>
  <c r="W239" i="5"/>
  <c r="K239" i="5" s="1"/>
  <c r="P239" i="5"/>
  <c r="W223" i="5"/>
  <c r="K223" i="5" s="1"/>
  <c r="P223" i="5"/>
  <c r="W207" i="5"/>
  <c r="K207" i="5" s="1"/>
  <c r="P207" i="5"/>
  <c r="W191" i="5"/>
  <c r="K191" i="5" s="1"/>
  <c r="P191" i="5"/>
  <c r="W174" i="5"/>
  <c r="K174" i="5" s="1"/>
  <c r="P174" i="5"/>
  <c r="P158" i="5"/>
  <c r="P96" i="5"/>
  <c r="P64" i="5"/>
  <c r="W169" i="5"/>
  <c r="K169" i="5" s="1"/>
  <c r="P169" i="5"/>
  <c r="P153" i="5"/>
  <c r="P121" i="5"/>
  <c r="P91" i="5"/>
  <c r="P59" i="5"/>
  <c r="U11" i="8"/>
  <c r="N11" i="8"/>
  <c r="V166" i="9"/>
  <c r="AB166" i="9" s="1"/>
  <c r="O166" i="9"/>
  <c r="N15" i="8"/>
  <c r="U15" i="8"/>
  <c r="N8" i="8"/>
  <c r="U8" i="8"/>
  <c r="U22" i="8"/>
  <c r="N22" i="8"/>
  <c r="N35" i="8"/>
  <c r="U35" i="8"/>
  <c r="N18" i="8"/>
  <c r="U18" i="8"/>
  <c r="N29" i="8"/>
  <c r="U29" i="8"/>
  <c r="V186" i="9"/>
  <c r="AB186" i="9" s="1"/>
  <c r="O186" i="9"/>
  <c r="W32" i="10"/>
  <c r="P32" i="10"/>
  <c r="W16" i="10"/>
  <c r="P16" i="10"/>
  <c r="V298" i="9"/>
  <c r="AB298" i="9" s="1"/>
  <c r="O298" i="9"/>
  <c r="V282" i="9"/>
  <c r="AB282" i="9" s="1"/>
  <c r="O282" i="9"/>
  <c r="V266" i="9"/>
  <c r="AB266" i="9" s="1"/>
  <c r="O266" i="9"/>
  <c r="V250" i="9"/>
  <c r="AB250" i="9" s="1"/>
  <c r="O250" i="9"/>
  <c r="V234" i="9"/>
  <c r="AB234" i="9" s="1"/>
  <c r="O234" i="9"/>
  <c r="V218" i="9"/>
  <c r="AB218" i="9" s="1"/>
  <c r="O218" i="9"/>
  <c r="V202" i="9"/>
  <c r="AB202" i="9" s="1"/>
  <c r="O202" i="9"/>
  <c r="K7" i="10"/>
  <c r="P7" i="10"/>
  <c r="V176" i="9"/>
  <c r="AB176" i="9" s="1"/>
  <c r="O176" i="9"/>
  <c r="W25" i="10"/>
  <c r="P25" i="10"/>
  <c r="K9" i="10"/>
  <c r="P9" i="10"/>
  <c r="V291" i="9"/>
  <c r="AB291" i="9" s="1"/>
  <c r="O291" i="9"/>
  <c r="V275" i="9"/>
  <c r="AB275" i="9" s="1"/>
  <c r="O275" i="9"/>
  <c r="V259" i="9"/>
  <c r="AB259" i="9" s="1"/>
  <c r="O259" i="9"/>
  <c r="V243" i="9"/>
  <c r="AB243" i="9" s="1"/>
  <c r="O243" i="9"/>
  <c r="V227" i="9"/>
  <c r="AB227" i="9" s="1"/>
  <c r="O227" i="9"/>
  <c r="V211" i="9"/>
  <c r="AB211" i="9" s="1"/>
  <c r="O211" i="9"/>
  <c r="V195" i="9"/>
  <c r="AB195" i="9" s="1"/>
  <c r="O195" i="9"/>
  <c r="V134" i="9"/>
  <c r="AB134" i="9" s="1"/>
  <c r="O134" i="9"/>
  <c r="V118" i="9"/>
  <c r="AB118" i="9" s="1"/>
  <c r="O118" i="9"/>
  <c r="V102" i="9"/>
  <c r="AB102" i="9" s="1"/>
  <c r="O102" i="9"/>
  <c r="V86" i="9"/>
  <c r="AB86" i="9" s="1"/>
  <c r="O86" i="9"/>
  <c r="V70" i="9"/>
  <c r="AB70" i="9" s="1"/>
  <c r="O70" i="9"/>
  <c r="V54" i="9"/>
  <c r="AB54" i="9" s="1"/>
  <c r="O54" i="9"/>
  <c r="V38" i="9"/>
  <c r="AB38" i="9" s="1"/>
  <c r="O38" i="9"/>
  <c r="V29" i="9"/>
  <c r="AB29" i="9" s="1"/>
  <c r="O29" i="9"/>
  <c r="V181" i="9"/>
  <c r="AB181" i="9" s="1"/>
  <c r="O181" i="9"/>
  <c r="V165" i="9"/>
  <c r="AB165" i="9" s="1"/>
  <c r="O165" i="9"/>
  <c r="V149" i="9"/>
  <c r="AB149" i="9" s="1"/>
  <c r="O149" i="9"/>
  <c r="V133" i="9"/>
  <c r="AB133" i="9" s="1"/>
  <c r="O133" i="9"/>
  <c r="V117" i="9"/>
  <c r="AB117" i="9" s="1"/>
  <c r="O117" i="9"/>
  <c r="V101" i="9"/>
  <c r="AB101" i="9" s="1"/>
  <c r="O101" i="9"/>
  <c r="V85" i="9"/>
  <c r="AB85" i="9" s="1"/>
  <c r="O85" i="9"/>
  <c r="V69" i="9"/>
  <c r="AB69" i="9" s="1"/>
  <c r="O69" i="9"/>
  <c r="V53" i="9"/>
  <c r="AB53" i="9" s="1"/>
  <c r="O53" i="9"/>
  <c r="V37" i="9"/>
  <c r="AB37" i="9" s="1"/>
  <c r="O37" i="9"/>
  <c r="V19" i="9"/>
  <c r="AB19" i="9" s="1"/>
  <c r="O19" i="9"/>
  <c r="W316" i="5"/>
  <c r="K316" i="5" s="1"/>
  <c r="P316" i="5"/>
  <c r="W300" i="5"/>
  <c r="K300" i="5" s="1"/>
  <c r="P300" i="5"/>
  <c r="W284" i="5"/>
  <c r="K284" i="5" s="1"/>
  <c r="P284" i="5"/>
  <c r="W268" i="5"/>
  <c r="K268" i="5" s="1"/>
  <c r="P268" i="5"/>
  <c r="W252" i="5"/>
  <c r="K252" i="5" s="1"/>
  <c r="P252" i="5"/>
  <c r="W236" i="5"/>
  <c r="K236" i="5" s="1"/>
  <c r="P236" i="5"/>
  <c r="W220" i="5"/>
  <c r="K220" i="5" s="1"/>
  <c r="P220" i="5"/>
  <c r="W204" i="5"/>
  <c r="K204" i="5" s="1"/>
  <c r="P204" i="5"/>
  <c r="W188" i="5"/>
  <c r="K188" i="5" s="1"/>
  <c r="P188" i="5"/>
  <c r="V18" i="9"/>
  <c r="AB18" i="9" s="1"/>
  <c r="O18" i="9"/>
  <c r="W317" i="5"/>
  <c r="K317" i="5" s="1"/>
  <c r="P317" i="5"/>
  <c r="W301" i="5"/>
  <c r="K301" i="5" s="1"/>
  <c r="P301" i="5"/>
  <c r="W285" i="5"/>
  <c r="K285" i="5" s="1"/>
  <c r="P285" i="5"/>
  <c r="W269" i="5"/>
  <c r="K269" i="5" s="1"/>
  <c r="P269" i="5"/>
  <c r="W253" i="5"/>
  <c r="K253" i="5" s="1"/>
  <c r="P253" i="5"/>
  <c r="W237" i="5"/>
  <c r="K237" i="5" s="1"/>
  <c r="P237" i="5"/>
  <c r="W221" i="5"/>
  <c r="K221" i="5" s="1"/>
  <c r="P221" i="5"/>
  <c r="W205" i="5"/>
  <c r="K205" i="5" s="1"/>
  <c r="P205" i="5"/>
  <c r="W189" i="5"/>
  <c r="K189" i="5" s="1"/>
  <c r="P189" i="5"/>
  <c r="W172" i="5"/>
  <c r="K172" i="5" s="1"/>
  <c r="P172" i="5"/>
  <c r="P156" i="5"/>
  <c r="P94" i="5"/>
  <c r="P62" i="5"/>
  <c r="W167" i="5"/>
  <c r="K167" i="5" s="1"/>
  <c r="P167" i="5"/>
  <c r="P151" i="5"/>
  <c r="P119" i="5"/>
  <c r="P105" i="5"/>
  <c r="P57" i="5"/>
  <c r="J303" i="9" l="1"/>
  <c r="J7" i="9"/>
  <c r="J296" i="9"/>
  <c r="J288" i="9"/>
  <c r="J280" i="9"/>
  <c r="J272" i="9"/>
  <c r="J264" i="9"/>
  <c r="J256" i="9"/>
  <c r="J248" i="9"/>
  <c r="J240" i="9"/>
  <c r="J232" i="9"/>
  <c r="J224" i="9"/>
  <c r="J216" i="9"/>
  <c r="J208" i="9"/>
  <c r="J200" i="9"/>
  <c r="J192" i="9"/>
  <c r="J184" i="9"/>
  <c r="J176" i="9"/>
  <c r="J168" i="9"/>
  <c r="J160" i="9"/>
  <c r="J151" i="9"/>
  <c r="J135" i="9"/>
  <c r="J119" i="9"/>
  <c r="J146" i="9"/>
  <c r="J130" i="9"/>
  <c r="J114" i="9"/>
  <c r="J295" i="9"/>
  <c r="J287" i="9"/>
  <c r="J279" i="9"/>
  <c r="J271" i="9"/>
  <c r="J263" i="9"/>
  <c r="J255" i="9"/>
  <c r="J247" i="9"/>
  <c r="J239" i="9"/>
  <c r="J231" i="9"/>
  <c r="J223" i="9"/>
  <c r="J215" i="9"/>
  <c r="J207" i="9"/>
  <c r="J199" i="9"/>
  <c r="J191" i="9"/>
  <c r="J183" i="9"/>
  <c r="J175" i="9"/>
  <c r="J167" i="9"/>
  <c r="J159" i="9"/>
  <c r="J149" i="9"/>
  <c r="J133" i="9"/>
  <c r="J117" i="9"/>
  <c r="J148" i="9"/>
  <c r="J132" i="9"/>
  <c r="J116" i="9"/>
  <c r="J105" i="9"/>
  <c r="J97" i="9"/>
  <c r="J89" i="9"/>
  <c r="J81" i="9"/>
  <c r="J73" i="9"/>
  <c r="J65" i="9"/>
  <c r="J57" i="9"/>
  <c r="J49" i="9"/>
  <c r="J41" i="9"/>
  <c r="J33" i="9"/>
  <c r="J25" i="9"/>
  <c r="J17" i="9"/>
  <c r="J9" i="9"/>
  <c r="J100" i="9"/>
  <c r="J92" i="9"/>
  <c r="J84" i="9"/>
  <c r="J76" i="9"/>
  <c r="J68" i="9"/>
  <c r="J60" i="9"/>
  <c r="J52" i="9"/>
  <c r="J44" i="9"/>
  <c r="J36" i="9"/>
  <c r="J28" i="9"/>
  <c r="J20" i="9"/>
  <c r="J12" i="9"/>
  <c r="K32" i="10"/>
  <c r="K24" i="10"/>
  <c r="K16" i="10"/>
  <c r="K31" i="10"/>
  <c r="K23" i="10"/>
  <c r="K15" i="10"/>
  <c r="I34" i="8"/>
  <c r="I36" i="8"/>
  <c r="I35" i="8"/>
  <c r="I27" i="8"/>
  <c r="I19" i="8"/>
  <c r="I11" i="8"/>
  <c r="I16" i="8"/>
  <c r="I32" i="8"/>
  <c r="J305" i="9"/>
  <c r="J301" i="9"/>
  <c r="J294" i="9"/>
  <c r="J286" i="9"/>
  <c r="J278" i="9"/>
  <c r="J270" i="9"/>
  <c r="J262" i="9"/>
  <c r="J254" i="9"/>
  <c r="J246" i="9"/>
  <c r="J238" i="9"/>
  <c r="J230" i="9"/>
  <c r="J222" i="9"/>
  <c r="J214" i="9"/>
  <c r="J206" i="9"/>
  <c r="J198" i="9"/>
  <c r="J190" i="9"/>
  <c r="J182" i="9"/>
  <c r="J174" i="9"/>
  <c r="J166" i="9"/>
  <c r="J158" i="9"/>
  <c r="J147" i="9"/>
  <c r="J131" i="9"/>
  <c r="J115" i="9"/>
  <c r="J142" i="9"/>
  <c r="J126" i="9"/>
  <c r="J110" i="9"/>
  <c r="J293" i="9"/>
  <c r="J285" i="9"/>
  <c r="J277" i="9"/>
  <c r="J269" i="9"/>
  <c r="J261" i="9"/>
  <c r="J253" i="9"/>
  <c r="J245" i="9"/>
  <c r="J237" i="9"/>
  <c r="J229" i="9"/>
  <c r="J221" i="9"/>
  <c r="J213" i="9"/>
  <c r="J205" i="9"/>
  <c r="J197" i="9"/>
  <c r="J189" i="9"/>
  <c r="J181" i="9"/>
  <c r="J173" i="9"/>
  <c r="J165" i="9"/>
  <c r="J157" i="9"/>
  <c r="J145" i="9"/>
  <c r="J129" i="9"/>
  <c r="J113" i="9"/>
  <c r="J144" i="9"/>
  <c r="J128" i="9"/>
  <c r="J112" i="9"/>
  <c r="J103" i="9"/>
  <c r="J95" i="9"/>
  <c r="J87" i="9"/>
  <c r="J79" i="9"/>
  <c r="J71" i="9"/>
  <c r="J63" i="9"/>
  <c r="J55" i="9"/>
  <c r="J47" i="9"/>
  <c r="J39" i="9"/>
  <c r="J31" i="9"/>
  <c r="J23" i="9"/>
  <c r="J15" i="9"/>
  <c r="J106" i="9"/>
  <c r="J98" i="9"/>
  <c r="J90" i="9"/>
  <c r="J82" i="9"/>
  <c r="J74" i="9"/>
  <c r="J66" i="9"/>
  <c r="J58" i="9"/>
  <c r="J50" i="9"/>
  <c r="J42" i="9"/>
  <c r="J34" i="9"/>
  <c r="J26" i="9"/>
  <c r="J18" i="9"/>
  <c r="J10" i="9"/>
  <c r="K30" i="10"/>
  <c r="K22" i="10"/>
  <c r="K14" i="10"/>
  <c r="K29" i="10"/>
  <c r="K21" i="10"/>
  <c r="K13" i="10"/>
  <c r="I26" i="8"/>
  <c r="I28" i="8"/>
  <c r="I33" i="8"/>
  <c r="I25" i="8"/>
  <c r="I17" i="8"/>
  <c r="I9" i="8"/>
  <c r="I10" i="8"/>
  <c r="I22" i="8"/>
  <c r="J304" i="9"/>
  <c r="J300" i="9"/>
  <c r="J292" i="9"/>
  <c r="J284" i="9"/>
  <c r="J276" i="9"/>
  <c r="J268" i="9"/>
  <c r="J260" i="9"/>
  <c r="J252" i="9"/>
  <c r="J244" i="9"/>
  <c r="J236" i="9"/>
  <c r="J228" i="9"/>
  <c r="J220" i="9"/>
  <c r="J212" i="9"/>
  <c r="J204" i="9"/>
  <c r="J196" i="9"/>
  <c r="J188" i="9"/>
  <c r="J180" i="9"/>
  <c r="J172" i="9"/>
  <c r="J164" i="9"/>
  <c r="J156" i="9"/>
  <c r="J143" i="9"/>
  <c r="J127" i="9"/>
  <c r="J111" i="9"/>
  <c r="J138" i="9"/>
  <c r="J122" i="9"/>
  <c r="J299" i="9"/>
  <c r="J291" i="9"/>
  <c r="J283" i="9"/>
  <c r="J275" i="9"/>
  <c r="J267" i="9"/>
  <c r="J259" i="9"/>
  <c r="J251" i="9"/>
  <c r="J243" i="9"/>
  <c r="J235" i="9"/>
  <c r="J227" i="9"/>
  <c r="J219" i="9"/>
  <c r="J211" i="9"/>
  <c r="J203" i="9"/>
  <c r="J195" i="9"/>
  <c r="J187" i="9"/>
  <c r="J179" i="9"/>
  <c r="J171" i="9"/>
  <c r="J163" i="9"/>
  <c r="J155" i="9"/>
  <c r="J141" i="9"/>
  <c r="J125" i="9"/>
  <c r="J109" i="9"/>
  <c r="J140" i="9"/>
  <c r="J124" i="9"/>
  <c r="J108" i="9"/>
  <c r="J101" i="9"/>
  <c r="J93" i="9"/>
  <c r="J85" i="9"/>
  <c r="J77" i="9"/>
  <c r="J69" i="9"/>
  <c r="J61" i="9"/>
  <c r="J53" i="9"/>
  <c r="J45" i="9"/>
  <c r="J37" i="9"/>
  <c r="J29" i="9"/>
  <c r="J21" i="9"/>
  <c r="J13" i="9"/>
  <c r="J104" i="9"/>
  <c r="J96" i="9"/>
  <c r="J88" i="9"/>
  <c r="J80" i="9"/>
  <c r="J72" i="9"/>
  <c r="J64" i="9"/>
  <c r="J56" i="9"/>
  <c r="J48" i="9"/>
  <c r="J40" i="9"/>
  <c r="J32" i="9"/>
  <c r="J24" i="9"/>
  <c r="J16" i="9"/>
  <c r="J8" i="9"/>
  <c r="K36" i="10"/>
  <c r="K28" i="10"/>
  <c r="K20" i="10"/>
  <c r="K35" i="10"/>
  <c r="K27" i="10"/>
  <c r="K19" i="10"/>
  <c r="I18" i="8"/>
  <c r="I20" i="8"/>
  <c r="I31" i="8"/>
  <c r="I23" i="8"/>
  <c r="I15" i="8"/>
  <c r="I30" i="8"/>
  <c r="I8" i="8"/>
  <c r="J302" i="9"/>
  <c r="J298" i="9"/>
  <c r="J290" i="9"/>
  <c r="J282" i="9"/>
  <c r="J274" i="9"/>
  <c r="J266" i="9"/>
  <c r="J258" i="9"/>
  <c r="J250" i="9"/>
  <c r="J242" i="9"/>
  <c r="J234" i="9"/>
  <c r="J226" i="9"/>
  <c r="J218" i="9"/>
  <c r="J210" i="9"/>
  <c r="J202" i="9"/>
  <c r="J194" i="9"/>
  <c r="J186" i="9"/>
  <c r="J178" i="9"/>
  <c r="J170" i="9"/>
  <c r="J162" i="9"/>
  <c r="J154" i="9"/>
  <c r="J139" i="9"/>
  <c r="J123" i="9"/>
  <c r="J150" i="9"/>
  <c r="J134" i="9"/>
  <c r="J118" i="9"/>
  <c r="J297" i="9"/>
  <c r="J289" i="9"/>
  <c r="J281" i="9"/>
  <c r="J273" i="9"/>
  <c r="J265" i="9"/>
  <c r="J257" i="9"/>
  <c r="J249" i="9"/>
  <c r="J241" i="9"/>
  <c r="J233" i="9"/>
  <c r="J225" i="9"/>
  <c r="J217" i="9"/>
  <c r="J209" i="9"/>
  <c r="J201" i="9"/>
  <c r="J193" i="9"/>
  <c r="J185" i="9"/>
  <c r="J177" i="9"/>
  <c r="J169" i="9"/>
  <c r="J161" i="9"/>
  <c r="J153" i="9"/>
  <c r="J137" i="9"/>
  <c r="J121" i="9"/>
  <c r="J152" i="9"/>
  <c r="J136" i="9"/>
  <c r="J120" i="9"/>
  <c r="J107" i="9"/>
  <c r="J99" i="9"/>
  <c r="J91" i="9"/>
  <c r="J83" i="9"/>
  <c r="J75" i="9"/>
  <c r="J67" i="9"/>
  <c r="J59" i="9"/>
  <c r="J51" i="9"/>
  <c r="J43" i="9"/>
  <c r="J35" i="9"/>
  <c r="J27" i="9"/>
  <c r="J19" i="9"/>
  <c r="J11" i="9"/>
  <c r="J102" i="9"/>
  <c r="J94" i="9"/>
  <c r="J86" i="9"/>
  <c r="J78" i="9"/>
  <c r="J70" i="9"/>
  <c r="J62" i="9"/>
  <c r="J54" i="9"/>
  <c r="J46" i="9"/>
  <c r="J38" i="9"/>
  <c r="J30" i="9"/>
  <c r="J22" i="9"/>
  <c r="K34" i="10"/>
  <c r="K26" i="10"/>
  <c r="K18" i="10"/>
  <c r="K33" i="10"/>
  <c r="K25" i="10"/>
  <c r="I12" i="8"/>
  <c r="I14" i="8"/>
  <c r="I29" i="8"/>
  <c r="I21" i="8"/>
  <c r="I13" i="8"/>
  <c r="I24" i="8"/>
  <c r="L17" i="9"/>
  <c r="AB9" i="9"/>
  <c r="AB16" i="9"/>
  <c r="AB15" i="9"/>
  <c r="AB14" i="9"/>
  <c r="X221" i="5"/>
  <c r="Q221" i="5"/>
  <c r="I221" i="5" s="1"/>
  <c r="Q105" i="5"/>
  <c r="I105" i="5" s="1"/>
  <c r="M105" i="5" s="1"/>
  <c r="Q119" i="5"/>
  <c r="I119" i="5" s="1"/>
  <c r="M119" i="5" s="1"/>
  <c r="X205" i="5"/>
  <c r="Q205" i="5"/>
  <c r="I205" i="5" s="1"/>
  <c r="W18" i="9"/>
  <c r="AC18" i="9" s="1"/>
  <c r="P18" i="9"/>
  <c r="X300" i="5"/>
  <c r="Q300" i="5"/>
  <c r="I300" i="5" s="1"/>
  <c r="W117" i="9"/>
  <c r="AC117" i="9" s="1"/>
  <c r="P117" i="9"/>
  <c r="W70" i="9"/>
  <c r="AC70" i="9" s="1"/>
  <c r="P70" i="9"/>
  <c r="Q9" i="10"/>
  <c r="I9" i="10" s="1"/>
  <c r="W266" i="9"/>
  <c r="AC266" i="9" s="1"/>
  <c r="P266" i="9"/>
  <c r="W166" i="9"/>
  <c r="AC166" i="9" s="1"/>
  <c r="P166" i="9"/>
  <c r="Q64" i="5"/>
  <c r="I64" i="5" s="1"/>
  <c r="M64" i="5" s="1"/>
  <c r="X191" i="5"/>
  <c r="Q191" i="5"/>
  <c r="I191" i="5" s="1"/>
  <c r="X319" i="5"/>
  <c r="Q319" i="5"/>
  <c r="I319" i="5" s="1"/>
  <c r="X286" i="5"/>
  <c r="Q286" i="5"/>
  <c r="I286" i="5" s="1"/>
  <c r="W103" i="9"/>
  <c r="AC103" i="9" s="1"/>
  <c r="P103" i="9"/>
  <c r="W56" i="9"/>
  <c r="AC56" i="9" s="1"/>
  <c r="P56" i="9"/>
  <c r="W229" i="9"/>
  <c r="AC229" i="9" s="1"/>
  <c r="P229" i="9"/>
  <c r="W150" i="9"/>
  <c r="AC150" i="9" s="1"/>
  <c r="P150" i="9"/>
  <c r="W252" i="9"/>
  <c r="AC252" i="9" s="1"/>
  <c r="P252" i="9"/>
  <c r="Q93" i="5"/>
  <c r="I93" i="5" s="1"/>
  <c r="M93" i="5" s="1"/>
  <c r="X177" i="5"/>
  <c r="Q177" i="5"/>
  <c r="I177" i="5" s="1"/>
  <c r="X305" i="5"/>
  <c r="Q305" i="5"/>
  <c r="I305" i="5" s="1"/>
  <c r="X208" i="5"/>
  <c r="Q208" i="5"/>
  <c r="I208" i="5" s="1"/>
  <c r="W28" i="9"/>
  <c r="AC28" i="9" s="1"/>
  <c r="P28" i="9"/>
  <c r="W153" i="9"/>
  <c r="AC153" i="9" s="1"/>
  <c r="P153" i="9"/>
  <c r="W106" i="9"/>
  <c r="AC106" i="9" s="1"/>
  <c r="P106" i="9"/>
  <c r="W279" i="9"/>
  <c r="AC279" i="9" s="1"/>
  <c r="P279" i="9"/>
  <c r="Q68" i="5"/>
  <c r="I68" i="5" s="1"/>
  <c r="M68" i="5" s="1"/>
  <c r="X195" i="5"/>
  <c r="Q195" i="5"/>
  <c r="I195" i="5" s="1"/>
  <c r="W8" i="9"/>
  <c r="AC8" i="9" s="1"/>
  <c r="P8" i="9"/>
  <c r="X290" i="5"/>
  <c r="Q290" i="5"/>
  <c r="I290" i="5" s="1"/>
  <c r="W171" i="9"/>
  <c r="AC171" i="9" s="1"/>
  <c r="P171" i="9"/>
  <c r="O19" i="8"/>
  <c r="V19" i="8"/>
  <c r="V20" i="8"/>
  <c r="O20" i="8"/>
  <c r="O13" i="8"/>
  <c r="V13" i="8"/>
  <c r="O31" i="8"/>
  <c r="V31" i="8"/>
  <c r="X188" i="5"/>
  <c r="Q188" i="5"/>
  <c r="I188" i="5" s="1"/>
  <c r="W133" i="9"/>
  <c r="AC133" i="9" s="1"/>
  <c r="P133" i="9"/>
  <c r="W86" i="9"/>
  <c r="AC86" i="9" s="1"/>
  <c r="P86" i="9"/>
  <c r="W259" i="9"/>
  <c r="AC259" i="9" s="1"/>
  <c r="P259" i="9"/>
  <c r="W218" i="9"/>
  <c r="AC218" i="9" s="1"/>
  <c r="P218" i="9"/>
  <c r="W186" i="9"/>
  <c r="AC186" i="9" s="1"/>
  <c r="P186" i="9"/>
  <c r="O22" i="8"/>
  <c r="V22" i="8"/>
  <c r="Q59" i="5"/>
  <c r="I59" i="5" s="1"/>
  <c r="M59" i="5" s="1"/>
  <c r="X271" i="5"/>
  <c r="Q271" i="5"/>
  <c r="I271" i="5" s="1"/>
  <c r="X238" i="5"/>
  <c r="Q238" i="5"/>
  <c r="I238" i="5" s="1"/>
  <c r="W55" i="9"/>
  <c r="AC55" i="9" s="1"/>
  <c r="P55" i="9"/>
  <c r="W183" i="9"/>
  <c r="AC183" i="9" s="1"/>
  <c r="P183" i="9"/>
  <c r="W136" i="9"/>
  <c r="AC136" i="9" s="1"/>
  <c r="P136" i="9"/>
  <c r="W245" i="9"/>
  <c r="AC245" i="9" s="1"/>
  <c r="P245" i="9"/>
  <c r="W204" i="9"/>
  <c r="AC204" i="9" s="1"/>
  <c r="P204" i="9"/>
  <c r="X34" i="10"/>
  <c r="Q34" i="10"/>
  <c r="X171" i="5"/>
  <c r="Q171" i="5"/>
  <c r="I171" i="5" s="1"/>
  <c r="X257" i="5"/>
  <c r="Q257" i="5"/>
  <c r="I257" i="5" s="1"/>
  <c r="X224" i="5"/>
  <c r="Q224" i="5"/>
  <c r="I224" i="5" s="1"/>
  <c r="W41" i="9"/>
  <c r="AC41" i="9" s="1"/>
  <c r="P41" i="9"/>
  <c r="W169" i="9"/>
  <c r="AC169" i="9" s="1"/>
  <c r="P169" i="9"/>
  <c r="W122" i="9"/>
  <c r="AC122" i="9" s="1"/>
  <c r="P122" i="9"/>
  <c r="W295" i="9"/>
  <c r="AC295" i="9" s="1"/>
  <c r="P295" i="9"/>
  <c r="Q63" i="5"/>
  <c r="I63" i="5" s="1"/>
  <c r="M63" i="5" s="1"/>
  <c r="X275" i="5"/>
  <c r="Q275" i="5"/>
  <c r="I275" i="5" s="1"/>
  <c r="X242" i="5"/>
  <c r="Q242" i="5"/>
  <c r="I242" i="5" s="1"/>
  <c r="W59" i="9"/>
  <c r="AC59" i="9" s="1"/>
  <c r="P59" i="9"/>
  <c r="W187" i="9"/>
  <c r="AC187" i="9" s="1"/>
  <c r="P187" i="9"/>
  <c r="W21" i="9"/>
  <c r="AC21" i="9" s="1"/>
  <c r="P21" i="9"/>
  <c r="X15" i="10"/>
  <c r="Q15" i="10"/>
  <c r="W272" i="9"/>
  <c r="AC272" i="9" s="1"/>
  <c r="P272" i="9"/>
  <c r="O27" i="8"/>
  <c r="V27" i="8"/>
  <c r="Q102" i="5"/>
  <c r="I102" i="5" s="1"/>
  <c r="M102" i="5" s="1"/>
  <c r="X164" i="5"/>
  <c r="Q164" i="5"/>
  <c r="I164" i="5" s="1"/>
  <c r="X229" i="5"/>
  <c r="Q229" i="5"/>
  <c r="I229" i="5" s="1"/>
  <c r="X293" i="5"/>
  <c r="Q293" i="5"/>
  <c r="I293" i="5" s="1"/>
  <c r="X196" i="5"/>
  <c r="Q196" i="5"/>
  <c r="I196" i="5" s="1"/>
  <c r="X260" i="5"/>
  <c r="Q260" i="5"/>
  <c r="I260" i="5" s="1"/>
  <c r="W11" i="9"/>
  <c r="AC11" i="9" s="1"/>
  <c r="P11" i="9"/>
  <c r="W77" i="9"/>
  <c r="AC77" i="9" s="1"/>
  <c r="P77" i="9"/>
  <c r="W30" i="9"/>
  <c r="AC30" i="9" s="1"/>
  <c r="P30" i="9"/>
  <c r="W94" i="9"/>
  <c r="AC94" i="9" s="1"/>
  <c r="P94" i="9"/>
  <c r="W203" i="9"/>
  <c r="AC203" i="9" s="1"/>
  <c r="P203" i="9"/>
  <c r="W267" i="9"/>
  <c r="AC267" i="9" s="1"/>
  <c r="P267" i="9"/>
  <c r="X33" i="10"/>
  <c r="Q33" i="10"/>
  <c r="W226" i="9"/>
  <c r="AC226" i="9" s="1"/>
  <c r="P226" i="9"/>
  <c r="W290" i="9"/>
  <c r="AC290" i="9" s="1"/>
  <c r="P290" i="9"/>
  <c r="W188" i="9"/>
  <c r="AC188" i="9" s="1"/>
  <c r="P188" i="9"/>
  <c r="W238" i="9"/>
  <c r="AC238" i="9" s="1"/>
  <c r="P238" i="9"/>
  <c r="X199" i="5"/>
  <c r="Q199" i="5"/>
  <c r="I199" i="5" s="1"/>
  <c r="X263" i="5"/>
  <c r="Q263" i="5"/>
  <c r="I263" i="5" s="1"/>
  <c r="W12" i="9"/>
  <c r="AC12" i="9" s="1"/>
  <c r="P12" i="9"/>
  <c r="X230" i="5"/>
  <c r="Q230" i="5"/>
  <c r="I230" i="5" s="1"/>
  <c r="X294" i="5"/>
  <c r="Q294" i="5"/>
  <c r="I294" i="5" s="1"/>
  <c r="W47" i="9"/>
  <c r="AC47" i="9" s="1"/>
  <c r="P47" i="9"/>
  <c r="W111" i="9"/>
  <c r="AC111" i="9" s="1"/>
  <c r="P111" i="9"/>
  <c r="W175" i="9"/>
  <c r="AC175" i="9" s="1"/>
  <c r="P175" i="9"/>
  <c r="W64" i="9"/>
  <c r="AC64" i="9" s="1"/>
  <c r="P64" i="9"/>
  <c r="W128" i="9"/>
  <c r="AC128" i="9" s="1"/>
  <c r="P128" i="9"/>
  <c r="W237" i="9"/>
  <c r="AC237" i="9" s="1"/>
  <c r="P237" i="9"/>
  <c r="W301" i="9"/>
  <c r="AC301" i="9" s="1"/>
  <c r="P301" i="9"/>
  <c r="W196" i="9"/>
  <c r="AC196" i="9" s="1"/>
  <c r="P196" i="9"/>
  <c r="W260" i="9"/>
  <c r="AC260" i="9" s="1"/>
  <c r="P260" i="9"/>
  <c r="X26" i="10"/>
  <c r="Q26" i="10"/>
  <c r="Q147" i="5"/>
  <c r="I147" i="5" s="1"/>
  <c r="X168" i="5"/>
  <c r="Q168" i="5"/>
  <c r="I168" i="5" s="1"/>
  <c r="X233" i="5"/>
  <c r="Q233" i="5"/>
  <c r="I233" i="5" s="1"/>
  <c r="X297" i="5"/>
  <c r="Q297" i="5"/>
  <c r="I297" i="5" s="1"/>
  <c r="X200" i="5"/>
  <c r="Q200" i="5"/>
  <c r="I200" i="5" s="1"/>
  <c r="X264" i="5"/>
  <c r="Q264" i="5"/>
  <c r="I264" i="5" s="1"/>
  <c r="W15" i="9"/>
  <c r="AC15" i="9" s="1"/>
  <c r="P15" i="9"/>
  <c r="W81" i="9"/>
  <c r="AC81" i="9" s="1"/>
  <c r="P81" i="9"/>
  <c r="W145" i="9"/>
  <c r="AC145" i="9" s="1"/>
  <c r="P145" i="9"/>
  <c r="W34" i="9"/>
  <c r="AC34" i="9" s="1"/>
  <c r="P34" i="9"/>
  <c r="W98" i="9"/>
  <c r="AC98" i="9" s="1"/>
  <c r="P98" i="9"/>
  <c r="W207" i="9"/>
  <c r="AC207" i="9" s="1"/>
  <c r="P207" i="9"/>
  <c r="W271" i="9"/>
  <c r="AC271" i="9" s="1"/>
  <c r="P271" i="9"/>
  <c r="W144" i="9"/>
  <c r="AC144" i="9" s="1"/>
  <c r="P144" i="9"/>
  <c r="W230" i="9"/>
  <c r="AC230" i="9" s="1"/>
  <c r="P230" i="9"/>
  <c r="W294" i="9"/>
  <c r="AC294" i="9" s="1"/>
  <c r="P294" i="9"/>
  <c r="W206" i="9"/>
  <c r="AC206" i="9" s="1"/>
  <c r="P206" i="9"/>
  <c r="Q55" i="5"/>
  <c r="I55" i="5" s="1"/>
  <c r="M55" i="5" s="1"/>
  <c r="X203" i="5"/>
  <c r="Q203" i="5"/>
  <c r="I203" i="5" s="1"/>
  <c r="X267" i="5"/>
  <c r="Q267" i="5"/>
  <c r="I267" i="5" s="1"/>
  <c r="W16" i="9"/>
  <c r="AC16" i="9" s="1"/>
  <c r="P16" i="9"/>
  <c r="L16" i="9" s="1"/>
  <c r="X234" i="5"/>
  <c r="Q234" i="5"/>
  <c r="I234" i="5" s="1"/>
  <c r="X298" i="5"/>
  <c r="Q298" i="5"/>
  <c r="I298" i="5" s="1"/>
  <c r="W51" i="9"/>
  <c r="AC51" i="9" s="1"/>
  <c r="P51" i="9"/>
  <c r="W115" i="9"/>
  <c r="AC115" i="9" s="1"/>
  <c r="P115" i="9"/>
  <c r="W179" i="9"/>
  <c r="AC179" i="9" s="1"/>
  <c r="P179" i="9"/>
  <c r="W68" i="9"/>
  <c r="AC68" i="9" s="1"/>
  <c r="P68" i="9"/>
  <c r="W132" i="9"/>
  <c r="AC132" i="9" s="1"/>
  <c r="P132" i="9"/>
  <c r="W241" i="9"/>
  <c r="AC241" i="9" s="1"/>
  <c r="P241" i="9"/>
  <c r="W305" i="9"/>
  <c r="AC305" i="9" s="1"/>
  <c r="P305" i="9"/>
  <c r="W200" i="9"/>
  <c r="AC200" i="9" s="1"/>
  <c r="P200" i="9"/>
  <c r="W264" i="9"/>
  <c r="AC264" i="9" s="1"/>
  <c r="P264" i="9"/>
  <c r="X30" i="10"/>
  <c r="Q30" i="10"/>
  <c r="W69" i="9"/>
  <c r="AC69" i="9" s="1"/>
  <c r="P69" i="9"/>
  <c r="W29" i="9"/>
  <c r="AC29" i="9" s="1"/>
  <c r="P29" i="9"/>
  <c r="W195" i="9"/>
  <c r="AC195" i="9" s="1"/>
  <c r="P195" i="9"/>
  <c r="X25" i="10"/>
  <c r="Q25" i="10"/>
  <c r="W282" i="9"/>
  <c r="AC282" i="9" s="1"/>
  <c r="P282" i="9"/>
  <c r="O11" i="8"/>
  <c r="V11" i="8"/>
  <c r="Q121" i="5"/>
  <c r="I121" i="5" s="1"/>
  <c r="M121" i="5" s="1"/>
  <c r="X207" i="5"/>
  <c r="Q207" i="5"/>
  <c r="I207" i="5" s="1"/>
  <c r="W20" i="9"/>
  <c r="AC20" i="9" s="1"/>
  <c r="P20" i="9"/>
  <c r="X302" i="5"/>
  <c r="Q302" i="5"/>
  <c r="I302" i="5" s="1"/>
  <c r="W119" i="9"/>
  <c r="AC119" i="9" s="1"/>
  <c r="P119" i="9"/>
  <c r="W72" i="9"/>
  <c r="AC72" i="9" s="1"/>
  <c r="P72" i="9"/>
  <c r="Q11" i="10"/>
  <c r="I11" i="10" s="1"/>
  <c r="W268" i="9"/>
  <c r="AC268" i="9" s="1"/>
  <c r="P268" i="9"/>
  <c r="W222" i="9"/>
  <c r="AC222" i="9" s="1"/>
  <c r="P222" i="9"/>
  <c r="Q66" i="5"/>
  <c r="I66" i="5" s="1"/>
  <c r="M66" i="5" s="1"/>
  <c r="X193" i="5"/>
  <c r="Q193" i="5"/>
  <c r="I193" i="5" s="1"/>
  <c r="X321" i="5"/>
  <c r="Q321" i="5"/>
  <c r="I321" i="5" s="1"/>
  <c r="X288" i="5"/>
  <c r="Q288" i="5"/>
  <c r="I288" i="5" s="1"/>
  <c r="W105" i="9"/>
  <c r="AC105" i="9" s="1"/>
  <c r="P105" i="9"/>
  <c r="W58" i="9"/>
  <c r="AC58" i="9" s="1"/>
  <c r="P58" i="9"/>
  <c r="W231" i="9"/>
  <c r="AC231" i="9" s="1"/>
  <c r="P231" i="9"/>
  <c r="W270" i="9"/>
  <c r="AC270" i="9" s="1"/>
  <c r="P270" i="9"/>
  <c r="X211" i="5"/>
  <c r="Q211" i="5"/>
  <c r="I211" i="5" s="1"/>
  <c r="X178" i="5"/>
  <c r="Q178" i="5"/>
  <c r="I178" i="5" s="1"/>
  <c r="X306" i="5"/>
  <c r="Q306" i="5"/>
  <c r="I306" i="5" s="1"/>
  <c r="W123" i="9"/>
  <c r="AC123" i="9" s="1"/>
  <c r="P123" i="9"/>
  <c r="W76" i="9"/>
  <c r="AC76" i="9" s="1"/>
  <c r="P76" i="9"/>
  <c r="W249" i="9"/>
  <c r="AC249" i="9" s="1"/>
  <c r="P249" i="9"/>
  <c r="W208" i="9"/>
  <c r="AC208" i="9" s="1"/>
  <c r="P208" i="9"/>
  <c r="W152" i="9"/>
  <c r="AC152" i="9" s="1"/>
  <c r="P152" i="9"/>
  <c r="W141" i="9"/>
  <c r="AC141" i="9" s="1"/>
  <c r="P141" i="9"/>
  <c r="O29" i="8"/>
  <c r="V29" i="8"/>
  <c r="O8" i="8"/>
  <c r="V8" i="8"/>
  <c r="O34" i="8"/>
  <c r="V34" i="8"/>
  <c r="V9" i="8"/>
  <c r="O9" i="8"/>
  <c r="O36" i="8"/>
  <c r="V36" i="8"/>
  <c r="V25" i="8"/>
  <c r="O25" i="8"/>
  <c r="O16" i="8"/>
  <c r="V16" i="8"/>
  <c r="Q94" i="5"/>
  <c r="I94" i="5" s="1"/>
  <c r="M94" i="5" s="1"/>
  <c r="X172" i="5"/>
  <c r="Q172" i="5"/>
  <c r="I172" i="5" s="1"/>
  <c r="X301" i="5"/>
  <c r="Q301" i="5"/>
  <c r="I301" i="5" s="1"/>
  <c r="X268" i="5"/>
  <c r="Q268" i="5"/>
  <c r="I268" i="5" s="1"/>
  <c r="W85" i="9"/>
  <c r="AC85" i="9" s="1"/>
  <c r="P85" i="9"/>
  <c r="W38" i="9"/>
  <c r="AC38" i="9" s="1"/>
  <c r="P38" i="9"/>
  <c r="W275" i="9"/>
  <c r="AC275" i="9" s="1"/>
  <c r="P275" i="9"/>
  <c r="W234" i="9"/>
  <c r="AC234" i="9" s="1"/>
  <c r="P234" i="9"/>
  <c r="Q96" i="5"/>
  <c r="I96" i="5" s="1"/>
  <c r="M96" i="5" s="1"/>
  <c r="X223" i="5"/>
  <c r="Q223" i="5"/>
  <c r="I223" i="5" s="1"/>
  <c r="X190" i="5"/>
  <c r="Q190" i="5"/>
  <c r="I190" i="5" s="1"/>
  <c r="X318" i="5"/>
  <c r="Q318" i="5"/>
  <c r="I318" i="5" s="1"/>
  <c r="W135" i="9"/>
  <c r="AC135" i="9" s="1"/>
  <c r="P135" i="9"/>
  <c r="W88" i="9"/>
  <c r="AC88" i="9" s="1"/>
  <c r="P88" i="9"/>
  <c r="W261" i="9"/>
  <c r="AC261" i="9" s="1"/>
  <c r="P261" i="9"/>
  <c r="W220" i="9"/>
  <c r="AC220" i="9" s="1"/>
  <c r="P220" i="9"/>
  <c r="W140" i="9"/>
  <c r="AC140" i="9" s="1"/>
  <c r="P140" i="9"/>
  <c r="Q61" i="5"/>
  <c r="I61" i="5" s="1"/>
  <c r="M61" i="5" s="1"/>
  <c r="X273" i="5"/>
  <c r="Q273" i="5"/>
  <c r="I273" i="5" s="1"/>
  <c r="X240" i="5"/>
  <c r="Q240" i="5"/>
  <c r="I240" i="5" s="1"/>
  <c r="W57" i="9"/>
  <c r="AC57" i="9" s="1"/>
  <c r="P57" i="9"/>
  <c r="W185" i="9"/>
  <c r="AC185" i="9" s="1"/>
  <c r="P185" i="9"/>
  <c r="W138" i="9"/>
  <c r="AC138" i="9" s="1"/>
  <c r="P138" i="9"/>
  <c r="X13" i="10"/>
  <c r="Q13" i="10"/>
  <c r="X162" i="5"/>
  <c r="Q162" i="5"/>
  <c r="I162" i="5" s="1"/>
  <c r="X291" i="5"/>
  <c r="Q291" i="5"/>
  <c r="I291" i="5" s="1"/>
  <c r="X258" i="5"/>
  <c r="Q258" i="5"/>
  <c r="I258" i="5" s="1"/>
  <c r="W75" i="9"/>
  <c r="AC75" i="9" s="1"/>
  <c r="P75" i="9"/>
  <c r="W27" i="9"/>
  <c r="AC27" i="9" s="1"/>
  <c r="P27" i="9"/>
  <c r="W201" i="9"/>
  <c r="AC201" i="9" s="1"/>
  <c r="P201" i="9"/>
  <c r="W265" i="9"/>
  <c r="AC265" i="9" s="1"/>
  <c r="P265" i="9"/>
  <c r="W224" i="9"/>
  <c r="AC224" i="9" s="1"/>
  <c r="P224" i="9"/>
  <c r="W172" i="9"/>
  <c r="AC172" i="9" s="1"/>
  <c r="P172" i="9"/>
  <c r="Q97" i="5"/>
  <c r="I97" i="5" s="1"/>
  <c r="M97" i="5" s="1"/>
  <c r="Q159" i="5"/>
  <c r="I159" i="5" s="1"/>
  <c r="Q54" i="5"/>
  <c r="I54" i="5" s="1"/>
  <c r="M54" i="5" s="1"/>
  <c r="X181" i="5"/>
  <c r="Q181" i="5"/>
  <c r="I181" i="5" s="1"/>
  <c r="X309" i="5"/>
  <c r="Q309" i="5"/>
  <c r="I309" i="5" s="1"/>
  <c r="X212" i="5"/>
  <c r="Q212" i="5"/>
  <c r="I212" i="5" s="1"/>
  <c r="X276" i="5"/>
  <c r="Q276" i="5"/>
  <c r="I276" i="5" s="1"/>
  <c r="W25" i="9"/>
  <c r="AC25" i="9" s="1"/>
  <c r="P25" i="9"/>
  <c r="W93" i="9"/>
  <c r="AC93" i="9" s="1"/>
  <c r="P93" i="9"/>
  <c r="W157" i="9"/>
  <c r="AC157" i="9" s="1"/>
  <c r="P157" i="9"/>
  <c r="W46" i="9"/>
  <c r="AC46" i="9" s="1"/>
  <c r="P46" i="9"/>
  <c r="W110" i="9"/>
  <c r="AC110" i="9" s="1"/>
  <c r="P110" i="9"/>
  <c r="W219" i="9"/>
  <c r="AC219" i="9" s="1"/>
  <c r="P219" i="9"/>
  <c r="W283" i="9"/>
  <c r="AC283" i="9" s="1"/>
  <c r="P283" i="9"/>
  <c r="W178" i="9"/>
  <c r="AC178" i="9" s="1"/>
  <c r="P178" i="9"/>
  <c r="W242" i="9"/>
  <c r="AC242" i="9" s="1"/>
  <c r="P242" i="9"/>
  <c r="Q8" i="10"/>
  <c r="I8" i="10" s="1"/>
  <c r="W156" i="9"/>
  <c r="AC156" i="9" s="1"/>
  <c r="P156" i="9"/>
  <c r="Q67" i="5"/>
  <c r="I67" i="5" s="1"/>
  <c r="M67" i="5" s="1"/>
  <c r="Q150" i="5"/>
  <c r="X215" i="5"/>
  <c r="Q215" i="5"/>
  <c r="I215" i="5" s="1"/>
  <c r="X279" i="5"/>
  <c r="Q279" i="5"/>
  <c r="I279" i="5" s="1"/>
  <c r="X182" i="5"/>
  <c r="Q182" i="5"/>
  <c r="I182" i="5" s="1"/>
  <c r="X246" i="5"/>
  <c r="Q246" i="5"/>
  <c r="I246" i="5" s="1"/>
  <c r="X310" i="5"/>
  <c r="Q310" i="5"/>
  <c r="I310" i="5" s="1"/>
  <c r="W63" i="9"/>
  <c r="AC63" i="9" s="1"/>
  <c r="P63" i="9"/>
  <c r="W127" i="9"/>
  <c r="AC127" i="9" s="1"/>
  <c r="P127" i="9"/>
  <c r="W191" i="9"/>
  <c r="AC191" i="9" s="1"/>
  <c r="P191" i="9"/>
  <c r="W80" i="9"/>
  <c r="AC80" i="9" s="1"/>
  <c r="P80" i="9"/>
  <c r="W158" i="9"/>
  <c r="AC158" i="9" s="1"/>
  <c r="P158" i="9"/>
  <c r="W253" i="9"/>
  <c r="AC253" i="9" s="1"/>
  <c r="P253" i="9"/>
  <c r="X19" i="10"/>
  <c r="Q19" i="10"/>
  <c r="W212" i="9"/>
  <c r="AC212" i="9" s="1"/>
  <c r="P212" i="9"/>
  <c r="W276" i="9"/>
  <c r="AC276" i="9" s="1"/>
  <c r="P276" i="9"/>
  <c r="W184" i="9"/>
  <c r="AC184" i="9" s="1"/>
  <c r="P184" i="9"/>
  <c r="Q101" i="5"/>
  <c r="I101" i="5" s="1"/>
  <c r="M101" i="5" s="1"/>
  <c r="X163" i="5"/>
  <c r="Q163" i="5"/>
  <c r="I163" i="5" s="1"/>
  <c r="Q58" i="5"/>
  <c r="I58" i="5" s="1"/>
  <c r="M58" i="5" s="1"/>
  <c r="Q120" i="5"/>
  <c r="I120" i="5" s="1"/>
  <c r="M120" i="5" s="1"/>
  <c r="X185" i="5"/>
  <c r="Q185" i="5"/>
  <c r="I185" i="5" s="1"/>
  <c r="X249" i="5"/>
  <c r="Q249" i="5"/>
  <c r="I249" i="5" s="1"/>
  <c r="X313" i="5"/>
  <c r="Q313" i="5"/>
  <c r="I313" i="5" s="1"/>
  <c r="X216" i="5"/>
  <c r="Q216" i="5"/>
  <c r="I216" i="5" s="1"/>
  <c r="X280" i="5"/>
  <c r="Q280" i="5"/>
  <c r="I280" i="5" s="1"/>
  <c r="W33" i="9"/>
  <c r="AC33" i="9" s="1"/>
  <c r="P33" i="9"/>
  <c r="W97" i="9"/>
  <c r="AC97" i="9" s="1"/>
  <c r="P97" i="9"/>
  <c r="W161" i="9"/>
  <c r="AC161" i="9" s="1"/>
  <c r="P161" i="9"/>
  <c r="W50" i="9"/>
  <c r="AC50" i="9" s="1"/>
  <c r="P50" i="9"/>
  <c r="W114" i="9"/>
  <c r="AC114" i="9" s="1"/>
  <c r="P114" i="9"/>
  <c r="W223" i="9"/>
  <c r="AC223" i="9" s="1"/>
  <c r="P223" i="9"/>
  <c r="W287" i="9"/>
  <c r="AC287" i="9" s="1"/>
  <c r="P287" i="9"/>
  <c r="W164" i="9"/>
  <c r="AC164" i="9" s="1"/>
  <c r="P164" i="9"/>
  <c r="W246" i="9"/>
  <c r="AC246" i="9" s="1"/>
  <c r="P246" i="9"/>
  <c r="Q12" i="10"/>
  <c r="I12" i="10" s="1"/>
  <c r="Q92" i="5"/>
  <c r="I92" i="5" s="1"/>
  <c r="M92" i="5" s="1"/>
  <c r="Q154" i="5"/>
  <c r="I154" i="5" s="1"/>
  <c r="X219" i="5"/>
  <c r="Q219" i="5"/>
  <c r="I219" i="5" s="1"/>
  <c r="X283" i="5"/>
  <c r="Q283" i="5"/>
  <c r="I283" i="5" s="1"/>
  <c r="X186" i="5"/>
  <c r="Q186" i="5"/>
  <c r="I186" i="5" s="1"/>
  <c r="X250" i="5"/>
  <c r="Q250" i="5"/>
  <c r="I250" i="5" s="1"/>
  <c r="X314" i="5"/>
  <c r="Q314" i="5"/>
  <c r="I314" i="5" s="1"/>
  <c r="W67" i="9"/>
  <c r="AC67" i="9" s="1"/>
  <c r="P67" i="9"/>
  <c r="W131" i="9"/>
  <c r="AC131" i="9" s="1"/>
  <c r="P131" i="9"/>
  <c r="W26" i="9"/>
  <c r="AC26" i="9" s="1"/>
  <c r="P26" i="9"/>
  <c r="W84" i="9"/>
  <c r="AC84" i="9" s="1"/>
  <c r="P84" i="9"/>
  <c r="W190" i="9"/>
  <c r="AC190" i="9" s="1"/>
  <c r="P190" i="9"/>
  <c r="W257" i="9"/>
  <c r="AC257" i="9" s="1"/>
  <c r="P257" i="9"/>
  <c r="X23" i="10"/>
  <c r="Q23" i="10"/>
  <c r="W216" i="9"/>
  <c r="AC216" i="9" s="1"/>
  <c r="P216" i="9"/>
  <c r="W280" i="9"/>
  <c r="AC280" i="9" s="1"/>
  <c r="P280" i="9"/>
  <c r="W170" i="9"/>
  <c r="AC170" i="9" s="1"/>
  <c r="P170" i="9"/>
  <c r="O14" i="8"/>
  <c r="V14" i="8"/>
  <c r="X285" i="5"/>
  <c r="Q285" i="5"/>
  <c r="I285" i="5" s="1"/>
  <c r="X237" i="5"/>
  <c r="Q237" i="5"/>
  <c r="I237" i="5" s="1"/>
  <c r="X204" i="5"/>
  <c r="Q204" i="5"/>
  <c r="I204" i="5" s="1"/>
  <c r="W19" i="9"/>
  <c r="AC19" i="9" s="1"/>
  <c r="P19" i="9"/>
  <c r="W149" i="9"/>
  <c r="AC149" i="9" s="1"/>
  <c r="P149" i="9"/>
  <c r="W102" i="9"/>
  <c r="AC102" i="9" s="1"/>
  <c r="P102" i="9"/>
  <c r="W211" i="9"/>
  <c r="AC211" i="9" s="1"/>
  <c r="P211" i="9"/>
  <c r="W176" i="9"/>
  <c r="AC176" i="9" s="1"/>
  <c r="P176" i="9"/>
  <c r="W298" i="9"/>
  <c r="AC298" i="9" s="1"/>
  <c r="P298" i="9"/>
  <c r="Q158" i="5"/>
  <c r="I158" i="5" s="1"/>
  <c r="X287" i="5"/>
  <c r="Q287" i="5"/>
  <c r="I287" i="5" s="1"/>
  <c r="X254" i="5"/>
  <c r="Q254" i="5"/>
  <c r="I254" i="5" s="1"/>
  <c r="W71" i="9"/>
  <c r="AC71" i="9" s="1"/>
  <c r="P71" i="9"/>
  <c r="W23" i="9"/>
  <c r="AC23" i="9" s="1"/>
  <c r="P23" i="9"/>
  <c r="W197" i="9"/>
  <c r="AC197" i="9" s="1"/>
  <c r="P197" i="9"/>
  <c r="X27" i="10"/>
  <c r="Q27" i="10"/>
  <c r="W284" i="9"/>
  <c r="AC284" i="9" s="1"/>
  <c r="P284" i="9"/>
  <c r="Q20" i="10"/>
  <c r="X20" i="10"/>
  <c r="X209" i="5"/>
  <c r="Q209" i="5"/>
  <c r="I209" i="5" s="1"/>
  <c r="X176" i="5"/>
  <c r="Q176" i="5"/>
  <c r="I176" i="5" s="1"/>
  <c r="X304" i="5"/>
  <c r="Q304" i="5"/>
  <c r="I304" i="5" s="1"/>
  <c r="W121" i="9"/>
  <c r="AC121" i="9" s="1"/>
  <c r="P121" i="9"/>
  <c r="W74" i="9"/>
  <c r="AC74" i="9" s="1"/>
  <c r="P74" i="9"/>
  <c r="W247" i="9"/>
  <c r="AC247" i="9" s="1"/>
  <c r="P247" i="9"/>
  <c r="Q100" i="5"/>
  <c r="I100" i="5" s="1"/>
  <c r="M100" i="5" s="1"/>
  <c r="X227" i="5"/>
  <c r="Q227" i="5"/>
  <c r="I227" i="5" s="1"/>
  <c r="X194" i="5"/>
  <c r="Q194" i="5"/>
  <c r="I194" i="5" s="1"/>
  <c r="W9" i="9"/>
  <c r="AC9" i="9" s="1"/>
  <c r="P9" i="9"/>
  <c r="W139" i="9"/>
  <c r="AC139" i="9" s="1"/>
  <c r="P139" i="9"/>
  <c r="W92" i="9"/>
  <c r="AC92" i="9" s="1"/>
  <c r="P92" i="9"/>
  <c r="X31" i="10"/>
  <c r="Q31" i="10"/>
  <c r="W288" i="9"/>
  <c r="AC288" i="9" s="1"/>
  <c r="P288" i="9"/>
  <c r="X245" i="5"/>
  <c r="Q245" i="5"/>
  <c r="I245" i="5" s="1"/>
  <c r="O18" i="8"/>
  <c r="V18" i="8"/>
  <c r="O15" i="8"/>
  <c r="V15" i="8"/>
  <c r="V24" i="8"/>
  <c r="O24" i="8"/>
  <c r="V12" i="8"/>
  <c r="O12" i="8"/>
  <c r="V28" i="8"/>
  <c r="O28" i="8"/>
  <c r="O21" i="8"/>
  <c r="V21" i="8"/>
  <c r="X252" i="5"/>
  <c r="Q252" i="5"/>
  <c r="I252" i="5" s="1"/>
  <c r="Q62" i="5"/>
  <c r="I62" i="5" s="1"/>
  <c r="M62" i="5" s="1"/>
  <c r="X189" i="5"/>
  <c r="Q189" i="5"/>
  <c r="I189" i="5" s="1"/>
  <c r="X317" i="5"/>
  <c r="Q317" i="5"/>
  <c r="I317" i="5" s="1"/>
  <c r="X284" i="5"/>
  <c r="Q284" i="5"/>
  <c r="I284" i="5" s="1"/>
  <c r="W101" i="9"/>
  <c r="AC101" i="9" s="1"/>
  <c r="P101" i="9"/>
  <c r="W54" i="9"/>
  <c r="AC54" i="9" s="1"/>
  <c r="P54" i="9"/>
  <c r="W227" i="9"/>
  <c r="AC227" i="9" s="1"/>
  <c r="P227" i="9"/>
  <c r="Q7" i="10"/>
  <c r="I7" i="10" s="1"/>
  <c r="X16" i="10"/>
  <c r="Q16" i="10"/>
  <c r="Q91" i="5"/>
  <c r="I91" i="5" s="1"/>
  <c r="M91" i="5" s="1"/>
  <c r="X174" i="5"/>
  <c r="Q174" i="5"/>
  <c r="I174" i="5" s="1"/>
  <c r="X303" i="5"/>
  <c r="Q303" i="5"/>
  <c r="I303" i="5" s="1"/>
  <c r="X270" i="5"/>
  <c r="Q270" i="5"/>
  <c r="I270" i="5" s="1"/>
  <c r="W87" i="9"/>
  <c r="AC87" i="9" s="1"/>
  <c r="P87" i="9"/>
  <c r="W40" i="9"/>
  <c r="AC40" i="9" s="1"/>
  <c r="P40" i="9"/>
  <c r="W213" i="9"/>
  <c r="AC213" i="9" s="1"/>
  <c r="P213" i="9"/>
  <c r="W236" i="9"/>
  <c r="AC236" i="9" s="1"/>
  <c r="P236" i="9"/>
  <c r="O26" i="8"/>
  <c r="V26" i="8"/>
  <c r="X160" i="5"/>
  <c r="Q160" i="5"/>
  <c r="I160" i="5" s="1"/>
  <c r="X289" i="5"/>
  <c r="Q289" i="5"/>
  <c r="I289" i="5" s="1"/>
  <c r="X256" i="5"/>
  <c r="Q256" i="5"/>
  <c r="I256" i="5" s="1"/>
  <c r="W73" i="9"/>
  <c r="AC73" i="9" s="1"/>
  <c r="P73" i="9"/>
  <c r="W24" i="9"/>
  <c r="AC24" i="9" s="1"/>
  <c r="P24" i="9"/>
  <c r="W199" i="9"/>
  <c r="AC199" i="9" s="1"/>
  <c r="P199" i="9"/>
  <c r="X29" i="10"/>
  <c r="Q29" i="10"/>
  <c r="Q95" i="5"/>
  <c r="I95" i="5" s="1"/>
  <c r="M95" i="5" s="1"/>
  <c r="Q52" i="5"/>
  <c r="I52" i="5" s="1"/>
  <c r="M52" i="5" s="1"/>
  <c r="X179" i="5"/>
  <c r="Q179" i="5"/>
  <c r="I179" i="5" s="1"/>
  <c r="X307" i="5"/>
  <c r="Q307" i="5"/>
  <c r="I307" i="5" s="1"/>
  <c r="X274" i="5"/>
  <c r="Q274" i="5"/>
  <c r="I274" i="5" s="1"/>
  <c r="W91" i="9"/>
  <c r="AC91" i="9" s="1"/>
  <c r="P91" i="9"/>
  <c r="W155" i="9"/>
  <c r="AC155" i="9" s="1"/>
  <c r="P155" i="9"/>
  <c r="W108" i="9"/>
  <c r="AC108" i="9" s="1"/>
  <c r="P108" i="9"/>
  <c r="W217" i="9"/>
  <c r="AC217" i="9" s="1"/>
  <c r="P217" i="9"/>
  <c r="W281" i="9"/>
  <c r="AC281" i="9" s="1"/>
  <c r="P281" i="9"/>
  <c r="W162" i="9"/>
  <c r="AC162" i="9" s="1"/>
  <c r="P162" i="9"/>
  <c r="W240" i="9"/>
  <c r="AC240" i="9" s="1"/>
  <c r="P240" i="9"/>
  <c r="W304" i="9"/>
  <c r="AC304" i="9" s="1"/>
  <c r="P304" i="9"/>
  <c r="W286" i="9"/>
  <c r="AC286" i="9" s="1"/>
  <c r="P286" i="9"/>
  <c r="X175" i="5"/>
  <c r="Q175" i="5"/>
  <c r="I175" i="5" s="1"/>
  <c r="X197" i="5"/>
  <c r="Q197" i="5"/>
  <c r="I197" i="5" s="1"/>
  <c r="X261" i="5"/>
  <c r="Q261" i="5"/>
  <c r="I261" i="5" s="1"/>
  <c r="W10" i="9"/>
  <c r="AC10" i="9" s="1"/>
  <c r="P10" i="9"/>
  <c r="X228" i="5"/>
  <c r="Q228" i="5"/>
  <c r="I228" i="5" s="1"/>
  <c r="X292" i="5"/>
  <c r="Q292" i="5"/>
  <c r="I292" i="5" s="1"/>
  <c r="W45" i="9"/>
  <c r="AC45" i="9" s="1"/>
  <c r="P45" i="9"/>
  <c r="W109" i="9"/>
  <c r="AC109" i="9" s="1"/>
  <c r="P109" i="9"/>
  <c r="W173" i="9"/>
  <c r="AC173" i="9" s="1"/>
  <c r="P173" i="9"/>
  <c r="W62" i="9"/>
  <c r="AC62" i="9" s="1"/>
  <c r="P62" i="9"/>
  <c r="W126" i="9"/>
  <c r="AC126" i="9" s="1"/>
  <c r="P126" i="9"/>
  <c r="W235" i="9"/>
  <c r="AC235" i="9" s="1"/>
  <c r="P235" i="9"/>
  <c r="W299" i="9"/>
  <c r="AC299" i="9" s="1"/>
  <c r="P299" i="9"/>
  <c r="W194" i="9"/>
  <c r="AC194" i="9" s="1"/>
  <c r="P194" i="9"/>
  <c r="W258" i="9"/>
  <c r="AC258" i="9" s="1"/>
  <c r="P258" i="9"/>
  <c r="X24" i="10"/>
  <c r="Q24" i="10"/>
  <c r="Q104" i="5"/>
  <c r="I104" i="5" s="1"/>
  <c r="M104" i="5" s="1"/>
  <c r="X166" i="5"/>
  <c r="Q166" i="5"/>
  <c r="I166" i="5" s="1"/>
  <c r="X231" i="5"/>
  <c r="Q231" i="5"/>
  <c r="I231" i="5" s="1"/>
  <c r="X295" i="5"/>
  <c r="Q295" i="5"/>
  <c r="I295" i="5" s="1"/>
  <c r="X198" i="5"/>
  <c r="Q198" i="5"/>
  <c r="I198" i="5" s="1"/>
  <c r="X262" i="5"/>
  <c r="Q262" i="5"/>
  <c r="I262" i="5" s="1"/>
  <c r="W13" i="9"/>
  <c r="AC13" i="9" s="1"/>
  <c r="P13" i="9"/>
  <c r="W79" i="9"/>
  <c r="AC79" i="9" s="1"/>
  <c r="P79" i="9"/>
  <c r="W143" i="9"/>
  <c r="AC143" i="9" s="1"/>
  <c r="P143" i="9"/>
  <c r="W32" i="9"/>
  <c r="AC32" i="9" s="1"/>
  <c r="P32" i="9"/>
  <c r="W96" i="9"/>
  <c r="AC96" i="9" s="1"/>
  <c r="P96" i="9"/>
  <c r="W205" i="9"/>
  <c r="AC205" i="9" s="1"/>
  <c r="P205" i="9"/>
  <c r="W269" i="9"/>
  <c r="AC269" i="9" s="1"/>
  <c r="P269" i="9"/>
  <c r="X35" i="10"/>
  <c r="Q35" i="10"/>
  <c r="W228" i="9"/>
  <c r="AC228" i="9" s="1"/>
  <c r="P228" i="9"/>
  <c r="W292" i="9"/>
  <c r="AC292" i="9" s="1"/>
  <c r="P292" i="9"/>
  <c r="W7" i="9"/>
  <c r="AC7" i="9" s="1"/>
  <c r="P7" i="9"/>
  <c r="W302" i="9"/>
  <c r="AC302" i="9" s="1"/>
  <c r="P302" i="9"/>
  <c r="Q53" i="5"/>
  <c r="I53" i="5" s="1"/>
  <c r="M53" i="5" s="1"/>
  <c r="X201" i="5"/>
  <c r="Q201" i="5"/>
  <c r="I201" i="5" s="1"/>
  <c r="X265" i="5"/>
  <c r="Q265" i="5"/>
  <c r="I265" i="5" s="1"/>
  <c r="W14" i="9"/>
  <c r="AC14" i="9" s="1"/>
  <c r="P14" i="9"/>
  <c r="X232" i="5"/>
  <c r="Q232" i="5"/>
  <c r="I232" i="5" s="1"/>
  <c r="X296" i="5"/>
  <c r="Q296" i="5"/>
  <c r="I296" i="5" s="1"/>
  <c r="W49" i="9"/>
  <c r="AC49" i="9" s="1"/>
  <c r="P49" i="9"/>
  <c r="W113" i="9"/>
  <c r="AC113" i="9" s="1"/>
  <c r="P113" i="9"/>
  <c r="W177" i="9"/>
  <c r="AC177" i="9" s="1"/>
  <c r="P177" i="9"/>
  <c r="W66" i="9"/>
  <c r="AC66" i="9" s="1"/>
  <c r="P66" i="9"/>
  <c r="W130" i="9"/>
  <c r="AC130" i="9" s="1"/>
  <c r="P130" i="9"/>
  <c r="W239" i="9"/>
  <c r="AC239" i="9" s="1"/>
  <c r="P239" i="9"/>
  <c r="W303" i="9"/>
  <c r="AC303" i="9" s="1"/>
  <c r="P303" i="9"/>
  <c r="W198" i="9"/>
  <c r="AC198" i="9" s="1"/>
  <c r="P198" i="9"/>
  <c r="W262" i="9"/>
  <c r="AC262" i="9" s="1"/>
  <c r="P262" i="9"/>
  <c r="X28" i="10"/>
  <c r="Q28" i="10"/>
  <c r="Q149" i="5"/>
  <c r="X170" i="5"/>
  <c r="Q170" i="5"/>
  <c r="I170" i="5" s="1"/>
  <c r="X235" i="5"/>
  <c r="Q235" i="5"/>
  <c r="I235" i="5" s="1"/>
  <c r="X299" i="5"/>
  <c r="Q299" i="5"/>
  <c r="I299" i="5" s="1"/>
  <c r="X202" i="5"/>
  <c r="Q202" i="5"/>
  <c r="I202" i="5" s="1"/>
  <c r="X266" i="5"/>
  <c r="Q266" i="5"/>
  <c r="I266" i="5" s="1"/>
  <c r="W17" i="9"/>
  <c r="AC17" i="9" s="1"/>
  <c r="P17" i="9"/>
  <c r="W83" i="9"/>
  <c r="AC83" i="9" s="1"/>
  <c r="P83" i="9"/>
  <c r="W147" i="9"/>
  <c r="AC147" i="9" s="1"/>
  <c r="P147" i="9"/>
  <c r="W36" i="9"/>
  <c r="AC36" i="9" s="1"/>
  <c r="P36" i="9"/>
  <c r="W100" i="9"/>
  <c r="AC100" i="9" s="1"/>
  <c r="P100" i="9"/>
  <c r="W209" i="9"/>
  <c r="AC209" i="9" s="1"/>
  <c r="P209" i="9"/>
  <c r="W273" i="9"/>
  <c r="AC273" i="9" s="1"/>
  <c r="P273" i="9"/>
  <c r="W160" i="9"/>
  <c r="AC160" i="9" s="1"/>
  <c r="P160" i="9"/>
  <c r="W232" i="9"/>
  <c r="AC232" i="9" s="1"/>
  <c r="P232" i="9"/>
  <c r="W296" i="9"/>
  <c r="AC296" i="9" s="1"/>
  <c r="P296" i="9"/>
  <c r="W254" i="9"/>
  <c r="AC254" i="9" s="1"/>
  <c r="P254" i="9"/>
  <c r="X316" i="5"/>
  <c r="Q316" i="5"/>
  <c r="I316" i="5" s="1"/>
  <c r="X167" i="5"/>
  <c r="Q167" i="5"/>
  <c r="I167" i="5" s="1"/>
  <c r="X253" i="5"/>
  <c r="Q253" i="5"/>
  <c r="I253" i="5" s="1"/>
  <c r="X220" i="5"/>
  <c r="Q220" i="5"/>
  <c r="I220" i="5" s="1"/>
  <c r="W37" i="9"/>
  <c r="AC37" i="9" s="1"/>
  <c r="P37" i="9"/>
  <c r="W165" i="9"/>
  <c r="AC165" i="9" s="1"/>
  <c r="P165" i="9"/>
  <c r="W118" i="9"/>
  <c r="AC118" i="9" s="1"/>
  <c r="P118" i="9"/>
  <c r="W291" i="9"/>
  <c r="AC291" i="9" s="1"/>
  <c r="P291" i="9"/>
  <c r="W250" i="9"/>
  <c r="AC250" i="9" s="1"/>
  <c r="P250" i="9"/>
  <c r="Q153" i="5"/>
  <c r="I153" i="5" s="1"/>
  <c r="X239" i="5"/>
  <c r="Q239" i="5"/>
  <c r="I239" i="5" s="1"/>
  <c r="X206" i="5"/>
  <c r="Q206" i="5"/>
  <c r="I206" i="5" s="1"/>
  <c r="W151" i="9"/>
  <c r="AC151" i="9" s="1"/>
  <c r="P151" i="9"/>
  <c r="W104" i="9"/>
  <c r="AC104" i="9" s="1"/>
  <c r="P104" i="9"/>
  <c r="W277" i="9"/>
  <c r="AC277" i="9" s="1"/>
  <c r="P277" i="9"/>
  <c r="W192" i="9"/>
  <c r="AC192" i="9" s="1"/>
  <c r="P192" i="9"/>
  <c r="W300" i="9"/>
  <c r="AC300" i="9" s="1"/>
  <c r="P300" i="9"/>
  <c r="Q98" i="5"/>
  <c r="I98" i="5" s="1"/>
  <c r="M98" i="5" s="1"/>
  <c r="X225" i="5"/>
  <c r="Q225" i="5"/>
  <c r="I225" i="5" s="1"/>
  <c r="X192" i="5"/>
  <c r="Q192" i="5"/>
  <c r="I192" i="5" s="1"/>
  <c r="X320" i="5"/>
  <c r="Q320" i="5"/>
  <c r="I320" i="5" s="1"/>
  <c r="W137" i="9"/>
  <c r="AC137" i="9" s="1"/>
  <c r="P137" i="9"/>
  <c r="W90" i="9"/>
  <c r="AC90" i="9" s="1"/>
  <c r="P90" i="9"/>
  <c r="W263" i="9"/>
  <c r="AC263" i="9" s="1"/>
  <c r="P263" i="9"/>
  <c r="Q157" i="5"/>
  <c r="I157" i="5" s="1"/>
  <c r="X243" i="5"/>
  <c r="Q243" i="5"/>
  <c r="I243" i="5" s="1"/>
  <c r="X210" i="5"/>
  <c r="Q210" i="5"/>
  <c r="I210" i="5" s="1"/>
  <c r="W22" i="9"/>
  <c r="AC22" i="9" s="1"/>
  <c r="P22" i="9"/>
  <c r="W44" i="9"/>
  <c r="AC44" i="9" s="1"/>
  <c r="P44" i="9"/>
  <c r="O35" i="8"/>
  <c r="V35" i="8"/>
  <c r="O32" i="8"/>
  <c r="V32" i="8"/>
  <c r="O23" i="8"/>
  <c r="V23" i="8"/>
  <c r="O30" i="8"/>
  <c r="V30" i="8"/>
  <c r="V17" i="8"/>
  <c r="O17" i="8"/>
  <c r="V33" i="8"/>
  <c r="O33" i="8"/>
  <c r="O7" i="8"/>
  <c r="V7" i="8"/>
  <c r="O10" i="8"/>
  <c r="V10" i="8"/>
  <c r="Q156" i="5"/>
  <c r="I156" i="5" s="1"/>
  <c r="Q151" i="5"/>
  <c r="Q57" i="5"/>
  <c r="I57" i="5" s="1"/>
  <c r="M57" i="5" s="1"/>
  <c r="X269" i="5"/>
  <c r="Q269" i="5"/>
  <c r="I269" i="5" s="1"/>
  <c r="X236" i="5"/>
  <c r="Q236" i="5"/>
  <c r="I236" i="5" s="1"/>
  <c r="W53" i="9"/>
  <c r="AC53" i="9" s="1"/>
  <c r="P53" i="9"/>
  <c r="W181" i="9"/>
  <c r="AC181" i="9" s="1"/>
  <c r="P181" i="9"/>
  <c r="W134" i="9"/>
  <c r="AC134" i="9" s="1"/>
  <c r="P134" i="9"/>
  <c r="W243" i="9"/>
  <c r="AC243" i="9" s="1"/>
  <c r="P243" i="9"/>
  <c r="W202" i="9"/>
  <c r="AC202" i="9" s="1"/>
  <c r="P202" i="9"/>
  <c r="X32" i="10"/>
  <c r="Q32" i="10"/>
  <c r="X169" i="5"/>
  <c r="Q169" i="5"/>
  <c r="I169" i="5" s="1"/>
  <c r="X255" i="5"/>
  <c r="Q255" i="5"/>
  <c r="I255" i="5" s="1"/>
  <c r="X222" i="5"/>
  <c r="Q222" i="5"/>
  <c r="I222" i="5" s="1"/>
  <c r="W39" i="9"/>
  <c r="AC39" i="9" s="1"/>
  <c r="P39" i="9"/>
  <c r="W167" i="9"/>
  <c r="AC167" i="9" s="1"/>
  <c r="P167" i="9"/>
  <c r="W120" i="9"/>
  <c r="AC120" i="9" s="1"/>
  <c r="P120" i="9"/>
  <c r="W293" i="9"/>
  <c r="AC293" i="9" s="1"/>
  <c r="P293" i="9"/>
  <c r="Q155" i="5"/>
  <c r="I155" i="5" s="1"/>
  <c r="X241" i="5"/>
  <c r="Q241" i="5"/>
  <c r="I241" i="5" s="1"/>
  <c r="X272" i="5"/>
  <c r="Q272" i="5"/>
  <c r="I272" i="5" s="1"/>
  <c r="W89" i="9"/>
  <c r="AC89" i="9" s="1"/>
  <c r="P89" i="9"/>
  <c r="W42" i="9"/>
  <c r="AC42" i="9" s="1"/>
  <c r="P42" i="9"/>
  <c r="W215" i="9"/>
  <c r="AC215" i="9" s="1"/>
  <c r="P215" i="9"/>
  <c r="W146" i="9"/>
  <c r="AC146" i="9" s="1"/>
  <c r="P146" i="9"/>
  <c r="X173" i="5"/>
  <c r="Q173" i="5"/>
  <c r="I173" i="5" s="1"/>
  <c r="X259" i="5"/>
  <c r="Q259" i="5"/>
  <c r="I259" i="5" s="1"/>
  <c r="X226" i="5"/>
  <c r="Q226" i="5"/>
  <c r="I226" i="5" s="1"/>
  <c r="W43" i="9"/>
  <c r="AC43" i="9" s="1"/>
  <c r="P43" i="9"/>
  <c r="W107" i="9"/>
  <c r="AC107" i="9" s="1"/>
  <c r="P107" i="9"/>
  <c r="W60" i="9"/>
  <c r="AC60" i="9" s="1"/>
  <c r="P60" i="9"/>
  <c r="W124" i="9"/>
  <c r="AC124" i="9" s="1"/>
  <c r="P124" i="9"/>
  <c r="W233" i="9"/>
  <c r="AC233" i="9" s="1"/>
  <c r="P233" i="9"/>
  <c r="W297" i="9"/>
  <c r="AC297" i="9" s="1"/>
  <c r="P297" i="9"/>
  <c r="W182" i="9"/>
  <c r="AC182" i="9" s="1"/>
  <c r="P182" i="9"/>
  <c r="W256" i="9"/>
  <c r="AC256" i="9" s="1"/>
  <c r="P256" i="9"/>
  <c r="X22" i="10"/>
  <c r="Q22" i="10"/>
  <c r="Q65" i="5"/>
  <c r="I65" i="5" s="1"/>
  <c r="M65" i="5" s="1"/>
  <c r="Q148" i="5"/>
  <c r="X213" i="5"/>
  <c r="Q213" i="5"/>
  <c r="I213" i="5" s="1"/>
  <c r="X277" i="5"/>
  <c r="Q277" i="5"/>
  <c r="I277" i="5" s="1"/>
  <c r="X180" i="5"/>
  <c r="Q180" i="5"/>
  <c r="I180" i="5" s="1"/>
  <c r="X244" i="5"/>
  <c r="Q244" i="5"/>
  <c r="I244" i="5" s="1"/>
  <c r="X308" i="5"/>
  <c r="Q308" i="5"/>
  <c r="I308" i="5" s="1"/>
  <c r="W61" i="9"/>
  <c r="AC61" i="9" s="1"/>
  <c r="P61" i="9"/>
  <c r="W125" i="9"/>
  <c r="AC125" i="9" s="1"/>
  <c r="P125" i="9"/>
  <c r="W189" i="9"/>
  <c r="AC189" i="9" s="1"/>
  <c r="P189" i="9"/>
  <c r="W78" i="9"/>
  <c r="AC78" i="9" s="1"/>
  <c r="P78" i="9"/>
  <c r="W142" i="9"/>
  <c r="AC142" i="9" s="1"/>
  <c r="P142" i="9"/>
  <c r="W251" i="9"/>
  <c r="AC251" i="9" s="1"/>
  <c r="P251" i="9"/>
  <c r="W210" i="9"/>
  <c r="AC210" i="9" s="1"/>
  <c r="P210" i="9"/>
  <c r="W274" i="9"/>
  <c r="AC274" i="9" s="1"/>
  <c r="P274" i="9"/>
  <c r="W168" i="9"/>
  <c r="AC168" i="9" s="1"/>
  <c r="P168" i="9"/>
  <c r="Q99" i="5"/>
  <c r="I99" i="5" s="1"/>
  <c r="M99" i="5" s="1"/>
  <c r="X161" i="5"/>
  <c r="Q161" i="5"/>
  <c r="I161" i="5" s="1"/>
  <c r="Q56" i="5"/>
  <c r="I56" i="5" s="1"/>
  <c r="M56" i="5" s="1"/>
  <c r="Q118" i="5"/>
  <c r="I118" i="5" s="1"/>
  <c r="M118" i="5" s="1"/>
  <c r="X183" i="5"/>
  <c r="Q183" i="5"/>
  <c r="I183" i="5" s="1"/>
  <c r="X247" i="5"/>
  <c r="Q247" i="5"/>
  <c r="I247" i="5" s="1"/>
  <c r="X311" i="5"/>
  <c r="Q311" i="5"/>
  <c r="I311" i="5" s="1"/>
  <c r="X214" i="5"/>
  <c r="Q214" i="5"/>
  <c r="I214" i="5" s="1"/>
  <c r="X278" i="5"/>
  <c r="Q278" i="5"/>
  <c r="I278" i="5" s="1"/>
  <c r="W31" i="9"/>
  <c r="AC31" i="9" s="1"/>
  <c r="P31" i="9"/>
  <c r="W95" i="9"/>
  <c r="AC95" i="9" s="1"/>
  <c r="P95" i="9"/>
  <c r="W159" i="9"/>
  <c r="AC159" i="9" s="1"/>
  <c r="P159" i="9"/>
  <c r="W48" i="9"/>
  <c r="AC48" i="9" s="1"/>
  <c r="P48" i="9"/>
  <c r="W112" i="9"/>
  <c r="AC112" i="9" s="1"/>
  <c r="P112" i="9"/>
  <c r="W221" i="9"/>
  <c r="AC221" i="9" s="1"/>
  <c r="P221" i="9"/>
  <c r="W285" i="9"/>
  <c r="AC285" i="9" s="1"/>
  <c r="P285" i="9"/>
  <c r="W148" i="9"/>
  <c r="AC148" i="9" s="1"/>
  <c r="P148" i="9"/>
  <c r="W244" i="9"/>
  <c r="AC244" i="9" s="1"/>
  <c r="P244" i="9"/>
  <c r="Q10" i="10"/>
  <c r="I10" i="10" s="1"/>
  <c r="Q69" i="5"/>
  <c r="I69" i="5" s="1"/>
  <c r="M69" i="5" s="1"/>
  <c r="Q90" i="5"/>
  <c r="I90" i="5" s="1"/>
  <c r="M90" i="5" s="1"/>
  <c r="Q152" i="5"/>
  <c r="X217" i="5"/>
  <c r="Q217" i="5"/>
  <c r="I217" i="5" s="1"/>
  <c r="X281" i="5"/>
  <c r="Q281" i="5"/>
  <c r="I281" i="5" s="1"/>
  <c r="X184" i="5"/>
  <c r="Q184" i="5"/>
  <c r="I184" i="5" s="1"/>
  <c r="X248" i="5"/>
  <c r="Q248" i="5"/>
  <c r="I248" i="5" s="1"/>
  <c r="X312" i="5"/>
  <c r="Q312" i="5"/>
  <c r="I312" i="5" s="1"/>
  <c r="W65" i="9"/>
  <c r="AC65" i="9" s="1"/>
  <c r="P65" i="9"/>
  <c r="W129" i="9"/>
  <c r="AC129" i="9" s="1"/>
  <c r="P129" i="9"/>
  <c r="W193" i="9"/>
  <c r="AC193" i="9" s="1"/>
  <c r="P193" i="9"/>
  <c r="W82" i="9"/>
  <c r="AC82" i="9" s="1"/>
  <c r="P82" i="9"/>
  <c r="W174" i="9"/>
  <c r="AC174" i="9" s="1"/>
  <c r="P174" i="9"/>
  <c r="W255" i="9"/>
  <c r="AC255" i="9" s="1"/>
  <c r="P255" i="9"/>
  <c r="X21" i="10"/>
  <c r="Q21" i="10"/>
  <c r="W214" i="9"/>
  <c r="AC214" i="9" s="1"/>
  <c r="P214" i="9"/>
  <c r="W278" i="9"/>
  <c r="AC278" i="9" s="1"/>
  <c r="P278" i="9"/>
  <c r="W154" i="9"/>
  <c r="AC154" i="9" s="1"/>
  <c r="P154" i="9"/>
  <c r="Q103" i="5"/>
  <c r="I103" i="5" s="1"/>
  <c r="M103" i="5" s="1"/>
  <c r="X165" i="5"/>
  <c r="Q165" i="5"/>
  <c r="I165" i="5" s="1"/>
  <c r="Q60" i="5"/>
  <c r="I60" i="5" s="1"/>
  <c r="M60" i="5" s="1"/>
  <c r="X187" i="5"/>
  <c r="Q187" i="5"/>
  <c r="I187" i="5" s="1"/>
  <c r="X251" i="5"/>
  <c r="Q251" i="5"/>
  <c r="I251" i="5" s="1"/>
  <c r="X315" i="5"/>
  <c r="Q315" i="5"/>
  <c r="I315" i="5" s="1"/>
  <c r="X218" i="5"/>
  <c r="Q218" i="5"/>
  <c r="I218" i="5" s="1"/>
  <c r="X282" i="5"/>
  <c r="Q282" i="5"/>
  <c r="I282" i="5" s="1"/>
  <c r="W35" i="9"/>
  <c r="AC35" i="9" s="1"/>
  <c r="P35" i="9"/>
  <c r="W99" i="9"/>
  <c r="AC99" i="9" s="1"/>
  <c r="P99" i="9"/>
  <c r="W163" i="9"/>
  <c r="AC163" i="9" s="1"/>
  <c r="P163" i="9"/>
  <c r="W52" i="9"/>
  <c r="AC52" i="9" s="1"/>
  <c r="P52" i="9"/>
  <c r="W116" i="9"/>
  <c r="AC116" i="9" s="1"/>
  <c r="P116" i="9"/>
  <c r="W225" i="9"/>
  <c r="AC225" i="9" s="1"/>
  <c r="P225" i="9"/>
  <c r="W289" i="9"/>
  <c r="AC289" i="9" s="1"/>
  <c r="P289" i="9"/>
  <c r="W180" i="9"/>
  <c r="AC180" i="9" s="1"/>
  <c r="P180" i="9"/>
  <c r="W248" i="9"/>
  <c r="AC248" i="9" s="1"/>
  <c r="P248" i="9"/>
  <c r="X14" i="10"/>
  <c r="Q14" i="10"/>
  <c r="X36" i="10"/>
  <c r="Q36" i="10"/>
  <c r="I152" i="5" l="1"/>
  <c r="M152" i="5" s="1"/>
  <c r="I151" i="5"/>
  <c r="M151" i="5" s="1"/>
  <c r="I149" i="5"/>
  <c r="M149" i="5" s="1"/>
  <c r="I150" i="5"/>
  <c r="M150" i="5" s="1"/>
  <c r="I148" i="5"/>
  <c r="M148" i="5" s="1"/>
  <c r="K29" i="8"/>
  <c r="L15" i="9"/>
  <c r="K27" i="8"/>
  <c r="L14" i="9"/>
  <c r="L11" i="9"/>
  <c r="L9" i="9"/>
  <c r="L13" i="9"/>
  <c r="L10" i="9"/>
  <c r="L12" i="9"/>
  <c r="L8" i="9"/>
  <c r="L7" i="9"/>
  <c r="K28" i="8"/>
  <c r="K26" i="8"/>
  <c r="K25" i="8"/>
  <c r="K22" i="8"/>
  <c r="K24" i="8"/>
  <c r="K23" i="8"/>
  <c r="K21" i="8"/>
  <c r="K19" i="8"/>
  <c r="K20" i="8"/>
  <c r="K15" i="8"/>
  <c r="K14" i="8"/>
  <c r="K8" i="8"/>
  <c r="K13" i="8"/>
  <c r="K11" i="8"/>
  <c r="K9" i="8"/>
  <c r="K10" i="8"/>
  <c r="K16" i="8"/>
  <c r="K7" i="8"/>
  <c r="K18" i="8"/>
  <c r="K17" i="8"/>
  <c r="K12" i="8"/>
  <c r="M18" i="10"/>
  <c r="M17" i="10"/>
  <c r="M16" i="10"/>
  <c r="M15" i="10"/>
  <c r="M14" i="10"/>
  <c r="M13" i="10"/>
  <c r="M12" i="10"/>
  <c r="M11" i="10"/>
  <c r="M9" i="10"/>
  <c r="M10" i="10"/>
  <c r="M7" i="10"/>
  <c r="M8" i="10"/>
  <c r="Y14" i="10"/>
  <c r="S14" i="10" s="1"/>
  <c r="R14" i="10"/>
  <c r="W10" i="8"/>
  <c r="Q10" i="8" s="1"/>
  <c r="P10" i="8"/>
  <c r="W30" i="8"/>
  <c r="Q30" i="8" s="1"/>
  <c r="P30" i="8"/>
  <c r="P36" i="8"/>
  <c r="W36" i="8"/>
  <c r="Q36" i="8" s="1"/>
  <c r="P29" i="8"/>
  <c r="W29" i="8"/>
  <c r="Q29" i="8" s="1"/>
  <c r="W27" i="8"/>
  <c r="Q27" i="8" s="1"/>
  <c r="P27" i="8"/>
  <c r="Y184" i="5"/>
  <c r="S184" i="5" s="1"/>
  <c r="R184" i="5"/>
  <c r="Y36" i="10"/>
  <c r="S36" i="10" s="1"/>
  <c r="R36" i="10"/>
  <c r="X289" i="9"/>
  <c r="R289" i="9" s="1"/>
  <c r="Q289" i="9"/>
  <c r="X163" i="9"/>
  <c r="R163" i="9" s="1"/>
  <c r="Q163" i="9"/>
  <c r="Y218" i="5"/>
  <c r="S218" i="5" s="1"/>
  <c r="R218" i="5"/>
  <c r="Y21" i="10"/>
  <c r="S21" i="10" s="1"/>
  <c r="R21" i="10"/>
  <c r="X193" i="9"/>
  <c r="R193" i="9" s="1"/>
  <c r="Q193" i="9"/>
  <c r="Y248" i="5"/>
  <c r="S248" i="5" s="1"/>
  <c r="R248" i="5"/>
  <c r="S152" i="5"/>
  <c r="R152" i="5"/>
  <c r="S69" i="5"/>
  <c r="R69" i="5"/>
  <c r="X285" i="9"/>
  <c r="R285" i="9" s="1"/>
  <c r="Q285" i="9"/>
  <c r="X159" i="9"/>
  <c r="R159" i="9" s="1"/>
  <c r="Q159" i="9"/>
  <c r="Y214" i="5"/>
  <c r="S214" i="5" s="1"/>
  <c r="R214" i="5"/>
  <c r="S118" i="5"/>
  <c r="R118" i="5"/>
  <c r="X189" i="9"/>
  <c r="R189" i="9" s="1"/>
  <c r="Q189" i="9"/>
  <c r="Y244" i="5"/>
  <c r="S244" i="5" s="1"/>
  <c r="R244" i="5"/>
  <c r="S148" i="5"/>
  <c r="R148" i="5"/>
  <c r="S65" i="5"/>
  <c r="R65" i="5"/>
  <c r="X297" i="9"/>
  <c r="R297" i="9" s="1"/>
  <c r="Q297" i="9"/>
  <c r="X107" i="9"/>
  <c r="R107" i="9" s="1"/>
  <c r="Q107" i="9"/>
  <c r="X215" i="9"/>
  <c r="R215" i="9" s="1"/>
  <c r="Q215" i="9"/>
  <c r="Y241" i="5"/>
  <c r="S241" i="5" s="1"/>
  <c r="R241" i="5"/>
  <c r="X39" i="9"/>
  <c r="R39" i="9" s="1"/>
  <c r="Q39" i="9"/>
  <c r="Y169" i="5"/>
  <c r="S169" i="5" s="1"/>
  <c r="R169" i="5"/>
  <c r="X243" i="9"/>
  <c r="R243" i="9" s="1"/>
  <c r="Q243" i="9"/>
  <c r="Y236" i="5"/>
  <c r="S236" i="5" s="1"/>
  <c r="R236" i="5"/>
  <c r="S57" i="5"/>
  <c r="R57" i="5"/>
  <c r="Y243" i="5"/>
  <c r="S243" i="5" s="1"/>
  <c r="R243" i="5"/>
  <c r="X263" i="9"/>
  <c r="R263" i="9" s="1"/>
  <c r="Q263" i="9"/>
  <c r="Y192" i="5"/>
  <c r="S192" i="5" s="1"/>
  <c r="R192" i="5"/>
  <c r="X104" i="9"/>
  <c r="R104" i="9" s="1"/>
  <c r="Q104" i="9"/>
  <c r="Y239" i="5"/>
  <c r="S239" i="5" s="1"/>
  <c r="R239" i="5"/>
  <c r="X250" i="9"/>
  <c r="R250" i="9" s="1"/>
  <c r="Q250" i="9"/>
  <c r="X37" i="9"/>
  <c r="R37" i="9" s="1"/>
  <c r="Q37" i="9"/>
  <c r="Y167" i="5"/>
  <c r="S167" i="5" s="1"/>
  <c r="R167" i="5"/>
  <c r="X232" i="9"/>
  <c r="R232" i="9" s="1"/>
  <c r="Q232" i="9"/>
  <c r="X100" i="9"/>
  <c r="R100" i="9" s="1"/>
  <c r="Q100" i="9"/>
  <c r="X17" i="9"/>
  <c r="R17" i="9" s="1"/>
  <c r="Q17" i="9"/>
  <c r="Y235" i="5"/>
  <c r="S235" i="5" s="1"/>
  <c r="R235" i="5"/>
  <c r="S149" i="5"/>
  <c r="R149" i="5"/>
  <c r="X262" i="9"/>
  <c r="R262" i="9" s="1"/>
  <c r="Q262" i="9"/>
  <c r="X130" i="9"/>
  <c r="R130" i="9" s="1"/>
  <c r="Q130" i="9"/>
  <c r="X49" i="9"/>
  <c r="R49" i="9" s="1"/>
  <c r="Q49" i="9"/>
  <c r="Y265" i="5"/>
  <c r="S265" i="5" s="1"/>
  <c r="R265" i="5"/>
  <c r="X7" i="9"/>
  <c r="R7" i="9" s="1"/>
  <c r="Q7" i="9"/>
  <c r="X269" i="9"/>
  <c r="R269" i="9" s="1"/>
  <c r="Q269" i="9"/>
  <c r="X143" i="9"/>
  <c r="R143" i="9" s="1"/>
  <c r="Q143" i="9"/>
  <c r="Y198" i="5"/>
  <c r="S198" i="5" s="1"/>
  <c r="R198" i="5"/>
  <c r="S104" i="5"/>
  <c r="R104" i="5"/>
  <c r="X299" i="9"/>
  <c r="R299" i="9" s="1"/>
  <c r="Q299" i="9"/>
  <c r="X173" i="9"/>
  <c r="R173" i="9" s="1"/>
  <c r="Q173" i="9"/>
  <c r="Y228" i="5"/>
  <c r="S228" i="5" s="1"/>
  <c r="R228" i="5"/>
  <c r="X286" i="9"/>
  <c r="R286" i="9" s="1"/>
  <c r="Q286" i="9"/>
  <c r="X281" i="9"/>
  <c r="R281" i="9" s="1"/>
  <c r="Q281" i="9"/>
  <c r="X91" i="9"/>
  <c r="R91" i="9" s="1"/>
  <c r="Q91" i="9"/>
  <c r="S52" i="5"/>
  <c r="R52" i="5"/>
  <c r="X24" i="9"/>
  <c r="R24" i="9" s="1"/>
  <c r="Q24" i="9"/>
  <c r="Y160" i="5"/>
  <c r="S160" i="5" s="1"/>
  <c r="R160" i="5"/>
  <c r="X236" i="9"/>
  <c r="R236" i="9" s="1"/>
  <c r="Q236" i="9"/>
  <c r="Y270" i="5"/>
  <c r="S270" i="5" s="1"/>
  <c r="R270" i="5"/>
  <c r="S91" i="5"/>
  <c r="R91" i="5"/>
  <c r="X54" i="9"/>
  <c r="R54" i="9" s="1"/>
  <c r="Q54" i="9"/>
  <c r="Y189" i="5"/>
  <c r="S189" i="5" s="1"/>
  <c r="R189" i="5"/>
  <c r="P24" i="8"/>
  <c r="W24" i="8"/>
  <c r="Q24" i="8" s="1"/>
  <c r="X288" i="9"/>
  <c r="R288" i="9" s="1"/>
  <c r="Q288" i="9"/>
  <c r="X9" i="9"/>
  <c r="R9" i="9" s="1"/>
  <c r="Q9" i="9"/>
  <c r="X121" i="9"/>
  <c r="R121" i="9" s="1"/>
  <c r="Q121" i="9"/>
  <c r="Y27" i="10"/>
  <c r="S27" i="10" s="1"/>
  <c r="R27" i="10"/>
  <c r="Y254" i="5"/>
  <c r="S254" i="5" s="1"/>
  <c r="R254" i="5"/>
  <c r="X102" i="9"/>
  <c r="R102" i="9" s="1"/>
  <c r="Q102" i="9"/>
  <c r="Y237" i="5"/>
  <c r="S237" i="5" s="1"/>
  <c r="R237" i="5"/>
  <c r="X216" i="9"/>
  <c r="R216" i="9" s="1"/>
  <c r="Q216" i="9"/>
  <c r="X84" i="9"/>
  <c r="R84" i="9" s="1"/>
  <c r="Q84" i="9"/>
  <c r="Y314" i="5"/>
  <c r="S314" i="5" s="1"/>
  <c r="R314" i="5"/>
  <c r="Y219" i="5"/>
  <c r="S219" i="5" s="1"/>
  <c r="R219" i="5"/>
  <c r="X164" i="9"/>
  <c r="R164" i="9" s="1"/>
  <c r="Q164" i="9"/>
  <c r="X50" i="9"/>
  <c r="R50" i="9" s="1"/>
  <c r="Q50" i="9"/>
  <c r="Y280" i="5"/>
  <c r="S280" i="5" s="1"/>
  <c r="R280" i="5"/>
  <c r="Y185" i="5"/>
  <c r="S185" i="5" s="1"/>
  <c r="R185" i="5"/>
  <c r="S101" i="5"/>
  <c r="R101" i="5"/>
  <c r="X212" i="9"/>
  <c r="R212" i="9" s="1"/>
  <c r="Q212" i="9"/>
  <c r="X80" i="9"/>
  <c r="R80" i="9" s="1"/>
  <c r="Q80" i="9"/>
  <c r="Y310" i="5"/>
  <c r="S310" i="5" s="1"/>
  <c r="R310" i="5"/>
  <c r="Y215" i="5"/>
  <c r="S215" i="5" s="1"/>
  <c r="R215" i="5"/>
  <c r="X242" i="9"/>
  <c r="R242" i="9" s="1"/>
  <c r="Q242" i="9"/>
  <c r="X110" i="9"/>
  <c r="R110" i="9" s="1"/>
  <c r="Q110" i="9"/>
  <c r="X25" i="9"/>
  <c r="R25" i="9" s="1"/>
  <c r="Q25" i="9"/>
  <c r="Y181" i="5"/>
  <c r="S181" i="5" s="1"/>
  <c r="R181" i="5"/>
  <c r="S97" i="5"/>
  <c r="R97" i="5"/>
  <c r="X265" i="9"/>
  <c r="R265" i="9" s="1"/>
  <c r="Q265" i="9"/>
  <c r="Y258" i="5"/>
  <c r="S258" i="5" s="1"/>
  <c r="R258" i="5"/>
  <c r="X57" i="9"/>
  <c r="R57" i="9" s="1"/>
  <c r="Q57" i="9"/>
  <c r="X261" i="9"/>
  <c r="R261" i="9" s="1"/>
  <c r="Q261" i="9"/>
  <c r="Y190" i="5"/>
  <c r="S190" i="5" s="1"/>
  <c r="R190" i="5"/>
  <c r="X85" i="9"/>
  <c r="R85" i="9" s="1"/>
  <c r="Q85" i="9"/>
  <c r="X152" i="9"/>
  <c r="R152" i="9" s="1"/>
  <c r="Q152" i="9"/>
  <c r="X123" i="9"/>
  <c r="R123" i="9" s="1"/>
  <c r="Q123" i="9"/>
  <c r="X58" i="9"/>
  <c r="R58" i="9" s="1"/>
  <c r="Q58" i="9"/>
  <c r="Y193" i="5"/>
  <c r="S193" i="5" s="1"/>
  <c r="R193" i="5"/>
  <c r="X268" i="9"/>
  <c r="R268" i="9" s="1"/>
  <c r="Q268" i="9"/>
  <c r="Y302" i="5"/>
  <c r="S302" i="5" s="1"/>
  <c r="R302" i="5"/>
  <c r="S121" i="5"/>
  <c r="R121" i="5"/>
  <c r="X195" i="9"/>
  <c r="R195" i="9" s="1"/>
  <c r="Q195" i="9"/>
  <c r="Y30" i="10"/>
  <c r="S30" i="10" s="1"/>
  <c r="R30" i="10"/>
  <c r="X241" i="9"/>
  <c r="R241" i="9" s="1"/>
  <c r="Q241" i="9"/>
  <c r="X115" i="9"/>
  <c r="R115" i="9" s="1"/>
  <c r="Q115" i="9"/>
  <c r="X16" i="9"/>
  <c r="R16" i="9" s="1"/>
  <c r="Q16" i="9"/>
  <c r="X206" i="9"/>
  <c r="R206" i="9" s="1"/>
  <c r="Q206" i="9"/>
  <c r="X271" i="9"/>
  <c r="R271" i="9" s="1"/>
  <c r="Q271" i="9"/>
  <c r="X145" i="9"/>
  <c r="R145" i="9" s="1"/>
  <c r="Q145" i="9"/>
  <c r="Y200" i="5"/>
  <c r="S200" i="5" s="1"/>
  <c r="R200" i="5"/>
  <c r="X301" i="9"/>
  <c r="R301" i="9" s="1"/>
  <c r="Q301" i="9"/>
  <c r="X175" i="9"/>
  <c r="R175" i="9" s="1"/>
  <c r="Q175" i="9"/>
  <c r="Y230" i="5"/>
  <c r="S230" i="5" s="1"/>
  <c r="R230" i="5"/>
  <c r="X226" i="9"/>
  <c r="R226" i="9" s="1"/>
  <c r="Q226" i="9"/>
  <c r="X94" i="9"/>
  <c r="R94" i="9" s="1"/>
  <c r="Q94" i="9"/>
  <c r="Y260" i="5"/>
  <c r="S260" i="5" s="1"/>
  <c r="R260" i="5"/>
  <c r="Y164" i="5"/>
  <c r="S164" i="5" s="1"/>
  <c r="R164" i="5"/>
  <c r="X187" i="9"/>
  <c r="R187" i="9" s="1"/>
  <c r="Q187" i="9"/>
  <c r="X122" i="9"/>
  <c r="R122" i="9" s="1"/>
  <c r="Q122" i="9"/>
  <c r="Y257" i="5"/>
  <c r="S257" i="5" s="1"/>
  <c r="R257" i="5"/>
  <c r="Y34" i="10"/>
  <c r="S34" i="10" s="1"/>
  <c r="R34" i="10"/>
  <c r="X183" i="9"/>
  <c r="R183" i="9" s="1"/>
  <c r="Q183" i="9"/>
  <c r="X186" i="9"/>
  <c r="R186" i="9" s="1"/>
  <c r="Q186" i="9"/>
  <c r="X133" i="9"/>
  <c r="R133" i="9" s="1"/>
  <c r="Q133" i="9"/>
  <c r="P20" i="8"/>
  <c r="W20" i="8"/>
  <c r="Q20" i="8" s="1"/>
  <c r="X8" i="9"/>
  <c r="R8" i="9" s="1"/>
  <c r="Q8" i="9"/>
  <c r="X279" i="9"/>
  <c r="R279" i="9" s="1"/>
  <c r="Q279" i="9"/>
  <c r="Y208" i="5"/>
  <c r="S208" i="5" s="1"/>
  <c r="R208" i="5"/>
  <c r="S93" i="5"/>
  <c r="R93" i="5"/>
  <c r="X56" i="9"/>
  <c r="R56" i="9" s="1"/>
  <c r="Q56" i="9"/>
  <c r="Y191" i="5"/>
  <c r="S191" i="5" s="1"/>
  <c r="R191" i="5"/>
  <c r="X266" i="9"/>
  <c r="R266" i="9" s="1"/>
  <c r="Q266" i="9"/>
  <c r="Y300" i="5"/>
  <c r="S300" i="5" s="1"/>
  <c r="R300" i="5"/>
  <c r="S119" i="5"/>
  <c r="R119" i="5"/>
  <c r="X129" i="9"/>
  <c r="R129" i="9" s="1"/>
  <c r="Q129" i="9"/>
  <c r="P7" i="8"/>
  <c r="W7" i="8"/>
  <c r="Q7" i="8" s="1"/>
  <c r="W23" i="8"/>
  <c r="Q23" i="8" s="1"/>
  <c r="P23" i="8"/>
  <c r="P21" i="8"/>
  <c r="W21" i="8"/>
  <c r="Q21" i="8" s="1"/>
  <c r="W15" i="8"/>
  <c r="Q15" i="8" s="1"/>
  <c r="P15" i="8"/>
  <c r="P14" i="8"/>
  <c r="W14" i="8"/>
  <c r="Q14" i="8" s="1"/>
  <c r="P11" i="8"/>
  <c r="W11" i="8"/>
  <c r="Q11" i="8" s="1"/>
  <c r="P19" i="8"/>
  <c r="W19" i="8"/>
  <c r="Q19" i="8" s="1"/>
  <c r="X225" i="9"/>
  <c r="R225" i="9" s="1"/>
  <c r="Q225" i="9"/>
  <c r="X255" i="9"/>
  <c r="R255" i="9" s="1"/>
  <c r="Q255" i="9"/>
  <c r="S90" i="5"/>
  <c r="R90" i="5"/>
  <c r="S10" i="10"/>
  <c r="R10" i="10"/>
  <c r="X221" i="9"/>
  <c r="R221" i="9" s="1"/>
  <c r="Q221" i="9"/>
  <c r="X95" i="9"/>
  <c r="R95" i="9" s="1"/>
  <c r="Q95" i="9"/>
  <c r="Y311" i="5"/>
  <c r="S311" i="5" s="1"/>
  <c r="R311" i="5"/>
  <c r="Y180" i="5"/>
  <c r="S180" i="5" s="1"/>
  <c r="R180" i="5"/>
  <c r="Y22" i="10"/>
  <c r="S22" i="10" s="1"/>
  <c r="R22" i="10"/>
  <c r="X233" i="9"/>
  <c r="R233" i="9" s="1"/>
  <c r="Q233" i="9"/>
  <c r="X43" i="9"/>
  <c r="R43" i="9" s="1"/>
  <c r="Q43" i="9"/>
  <c r="Y173" i="5"/>
  <c r="S173" i="5" s="1"/>
  <c r="R173" i="5"/>
  <c r="X42" i="9"/>
  <c r="R42" i="9" s="1"/>
  <c r="Q42" i="9"/>
  <c r="X293" i="9"/>
  <c r="R293" i="9" s="1"/>
  <c r="Q293" i="9"/>
  <c r="Y222" i="5"/>
  <c r="S222" i="5" s="1"/>
  <c r="R222" i="5"/>
  <c r="X134" i="9"/>
  <c r="R134" i="9" s="1"/>
  <c r="Q134" i="9"/>
  <c r="Y269" i="5"/>
  <c r="S269" i="5" s="1"/>
  <c r="R269" i="5"/>
  <c r="S151" i="5"/>
  <c r="R151" i="5"/>
  <c r="X44" i="9"/>
  <c r="R44" i="9" s="1"/>
  <c r="Q44" i="9"/>
  <c r="X90" i="9"/>
  <c r="R90" i="9" s="1"/>
  <c r="Q90" i="9"/>
  <c r="Y225" i="5"/>
  <c r="S225" i="5" s="1"/>
  <c r="R225" i="5"/>
  <c r="X300" i="9"/>
  <c r="R300" i="9" s="1"/>
  <c r="Q300" i="9"/>
  <c r="X151" i="9"/>
  <c r="R151" i="9" s="1"/>
  <c r="Q151" i="9"/>
  <c r="X291" i="9"/>
  <c r="R291" i="9" s="1"/>
  <c r="Q291" i="9"/>
  <c r="Y220" i="5"/>
  <c r="S220" i="5" s="1"/>
  <c r="R220" i="5"/>
  <c r="Y316" i="5"/>
  <c r="S316" i="5" s="1"/>
  <c r="R316" i="5"/>
  <c r="X160" i="9"/>
  <c r="R160" i="9" s="1"/>
  <c r="Q160" i="9"/>
  <c r="X36" i="9"/>
  <c r="R36" i="9" s="1"/>
  <c r="Q36" i="9"/>
  <c r="Y266" i="5"/>
  <c r="S266" i="5" s="1"/>
  <c r="R266" i="5"/>
  <c r="Y170" i="5"/>
  <c r="S170" i="5" s="1"/>
  <c r="R170" i="5"/>
  <c r="X198" i="9"/>
  <c r="R198" i="9" s="1"/>
  <c r="Q198" i="9"/>
  <c r="X66" i="9"/>
  <c r="R66" i="9" s="1"/>
  <c r="Q66" i="9"/>
  <c r="Y296" i="5"/>
  <c r="S296" i="5" s="1"/>
  <c r="R296" i="5"/>
  <c r="Y201" i="5"/>
  <c r="S201" i="5" s="1"/>
  <c r="R201" i="5"/>
  <c r="X292" i="9"/>
  <c r="R292" i="9" s="1"/>
  <c r="Q292" i="9"/>
  <c r="X205" i="9"/>
  <c r="R205" i="9" s="1"/>
  <c r="Q205" i="9"/>
  <c r="X79" i="9"/>
  <c r="R79" i="9" s="1"/>
  <c r="Q79" i="9"/>
  <c r="Y295" i="5"/>
  <c r="S295" i="5" s="1"/>
  <c r="R295" i="5"/>
  <c r="Y24" i="10"/>
  <c r="S24" i="10" s="1"/>
  <c r="R24" i="10"/>
  <c r="X235" i="9"/>
  <c r="R235" i="9" s="1"/>
  <c r="Q235" i="9"/>
  <c r="X109" i="9"/>
  <c r="R109" i="9" s="1"/>
  <c r="Q109" i="9"/>
  <c r="X10" i="9"/>
  <c r="R10" i="9" s="1"/>
  <c r="Q10" i="9"/>
  <c r="X304" i="9"/>
  <c r="R304" i="9" s="1"/>
  <c r="Q304" i="9"/>
  <c r="X217" i="9"/>
  <c r="R217" i="9" s="1"/>
  <c r="Q217" i="9"/>
  <c r="Y274" i="5"/>
  <c r="S274" i="5" s="1"/>
  <c r="R274" i="5"/>
  <c r="S95" i="5"/>
  <c r="R95" i="5"/>
  <c r="X73" i="9"/>
  <c r="R73" i="9" s="1"/>
  <c r="Q73" i="9"/>
  <c r="X213" i="9"/>
  <c r="R213" i="9" s="1"/>
  <c r="Q213" i="9"/>
  <c r="Y303" i="5"/>
  <c r="S303" i="5" s="1"/>
  <c r="R303" i="5"/>
  <c r="Y16" i="10"/>
  <c r="S16" i="10" s="1"/>
  <c r="R16" i="10"/>
  <c r="X101" i="9"/>
  <c r="R101" i="9" s="1"/>
  <c r="Q101" i="9"/>
  <c r="S62" i="5"/>
  <c r="R62" i="5"/>
  <c r="Y31" i="10"/>
  <c r="S31" i="10" s="1"/>
  <c r="R31" i="10"/>
  <c r="Y194" i="5"/>
  <c r="S194" i="5" s="1"/>
  <c r="R194" i="5"/>
  <c r="Y304" i="5"/>
  <c r="S304" i="5" s="1"/>
  <c r="R304" i="5"/>
  <c r="X197" i="9"/>
  <c r="R197" i="9" s="1"/>
  <c r="Q197" i="9"/>
  <c r="Y287" i="5"/>
  <c r="S287" i="5" s="1"/>
  <c r="R287" i="5"/>
  <c r="X298" i="9"/>
  <c r="R298" i="9" s="1"/>
  <c r="Q298" i="9"/>
  <c r="X149" i="9"/>
  <c r="R149" i="9" s="1"/>
  <c r="Q149" i="9"/>
  <c r="R23" i="10"/>
  <c r="Y23" i="10"/>
  <c r="S23" i="10" s="1"/>
  <c r="X26" i="9"/>
  <c r="R26" i="9" s="1"/>
  <c r="Q26" i="9"/>
  <c r="Y250" i="5"/>
  <c r="S250" i="5" s="1"/>
  <c r="R250" i="5"/>
  <c r="S154" i="5"/>
  <c r="R154" i="5"/>
  <c r="X287" i="9"/>
  <c r="R287" i="9" s="1"/>
  <c r="Q287" i="9"/>
  <c r="X161" i="9"/>
  <c r="R161" i="9" s="1"/>
  <c r="Q161" i="9"/>
  <c r="Y216" i="5"/>
  <c r="S216" i="5" s="1"/>
  <c r="R216" i="5"/>
  <c r="S120" i="5"/>
  <c r="R120" i="5"/>
  <c r="Y19" i="10"/>
  <c r="S19" i="10" s="1"/>
  <c r="R19" i="10"/>
  <c r="X191" i="9"/>
  <c r="R191" i="9" s="1"/>
  <c r="Q191" i="9"/>
  <c r="Y246" i="5"/>
  <c r="S246" i="5" s="1"/>
  <c r="R246" i="5"/>
  <c r="S150" i="5"/>
  <c r="R150" i="5"/>
  <c r="S67" i="5"/>
  <c r="R67" i="5"/>
  <c r="X178" i="9"/>
  <c r="R178" i="9" s="1"/>
  <c r="Q178" i="9"/>
  <c r="X46" i="9"/>
  <c r="R46" i="9" s="1"/>
  <c r="Q46" i="9"/>
  <c r="Y276" i="5"/>
  <c r="S276" i="5" s="1"/>
  <c r="R276" i="5"/>
  <c r="X201" i="9"/>
  <c r="R201" i="9" s="1"/>
  <c r="Q201" i="9"/>
  <c r="Y291" i="5"/>
  <c r="S291" i="5" s="1"/>
  <c r="R291" i="5"/>
  <c r="Y13" i="10"/>
  <c r="S13" i="10" s="1"/>
  <c r="R13" i="10"/>
  <c r="Y240" i="5"/>
  <c r="S240" i="5" s="1"/>
  <c r="R240" i="5"/>
  <c r="S61" i="5"/>
  <c r="R61" i="5"/>
  <c r="X88" i="9"/>
  <c r="R88" i="9" s="1"/>
  <c r="Q88" i="9"/>
  <c r="Y223" i="5"/>
  <c r="S223" i="5" s="1"/>
  <c r="R223" i="5"/>
  <c r="X234" i="9"/>
  <c r="R234" i="9" s="1"/>
  <c r="Q234" i="9"/>
  <c r="Y268" i="5"/>
  <c r="S268" i="5" s="1"/>
  <c r="R268" i="5"/>
  <c r="S94" i="5"/>
  <c r="R94" i="5"/>
  <c r="W9" i="8"/>
  <c r="Q9" i="8" s="1"/>
  <c r="P9" i="8"/>
  <c r="X141" i="9"/>
  <c r="R141" i="9" s="1"/>
  <c r="Q141" i="9"/>
  <c r="X208" i="9"/>
  <c r="R208" i="9" s="1"/>
  <c r="Q208" i="9"/>
  <c r="Y306" i="5"/>
  <c r="S306" i="5" s="1"/>
  <c r="R306" i="5"/>
  <c r="X105" i="9"/>
  <c r="R105" i="9" s="1"/>
  <c r="Q105" i="9"/>
  <c r="S66" i="5"/>
  <c r="R66" i="5"/>
  <c r="S11" i="10"/>
  <c r="R11" i="10"/>
  <c r="X20" i="9"/>
  <c r="R20" i="9" s="1"/>
  <c r="Q20" i="9"/>
  <c r="X29" i="9"/>
  <c r="R29" i="9" s="1"/>
  <c r="Q29" i="9"/>
  <c r="X264" i="9"/>
  <c r="R264" i="9" s="1"/>
  <c r="Q264" i="9"/>
  <c r="X132" i="9"/>
  <c r="R132" i="9" s="1"/>
  <c r="Q132" i="9"/>
  <c r="X51" i="9"/>
  <c r="R51" i="9" s="1"/>
  <c r="Q51" i="9"/>
  <c r="Y267" i="5"/>
  <c r="S267" i="5" s="1"/>
  <c r="R267" i="5"/>
  <c r="X294" i="9"/>
  <c r="R294" i="9" s="1"/>
  <c r="Q294" i="9"/>
  <c r="X207" i="9"/>
  <c r="R207" i="9" s="1"/>
  <c r="Q207" i="9"/>
  <c r="X81" i="9"/>
  <c r="R81" i="9" s="1"/>
  <c r="Q81" i="9"/>
  <c r="Y297" i="5"/>
  <c r="S297" i="5" s="1"/>
  <c r="R297" i="5"/>
  <c r="Y26" i="10"/>
  <c r="S26" i="10" s="1"/>
  <c r="R26" i="10"/>
  <c r="X237" i="9"/>
  <c r="R237" i="9" s="1"/>
  <c r="Q237" i="9"/>
  <c r="X111" i="9"/>
  <c r="R111" i="9" s="1"/>
  <c r="Q111" i="9"/>
  <c r="X12" i="9"/>
  <c r="R12" i="9" s="1"/>
  <c r="Q12" i="9"/>
  <c r="X238" i="9"/>
  <c r="R238" i="9" s="1"/>
  <c r="Q238" i="9"/>
  <c r="Y33" i="10"/>
  <c r="S33" i="10" s="1"/>
  <c r="R33" i="10"/>
  <c r="X30" i="9"/>
  <c r="R30" i="9" s="1"/>
  <c r="Q30" i="9"/>
  <c r="Y196" i="5"/>
  <c r="S196" i="5" s="1"/>
  <c r="R196" i="5"/>
  <c r="S102" i="5"/>
  <c r="R102" i="5"/>
  <c r="X272" i="9"/>
  <c r="R272" i="9" s="1"/>
  <c r="Q272" i="9"/>
  <c r="X59" i="9"/>
  <c r="R59" i="9" s="1"/>
  <c r="Q59" i="9"/>
  <c r="X169" i="9"/>
  <c r="R169" i="9" s="1"/>
  <c r="Q169" i="9"/>
  <c r="X204" i="9"/>
  <c r="R204" i="9" s="1"/>
  <c r="Q204" i="9"/>
  <c r="X55" i="9"/>
  <c r="R55" i="9" s="1"/>
  <c r="Q55" i="9"/>
  <c r="X218" i="9"/>
  <c r="R218" i="9" s="1"/>
  <c r="Q218" i="9"/>
  <c r="Y188" i="5"/>
  <c r="S188" i="5" s="1"/>
  <c r="R188" i="5"/>
  <c r="Y195" i="5"/>
  <c r="S195" i="5" s="1"/>
  <c r="R195" i="5"/>
  <c r="X106" i="9"/>
  <c r="R106" i="9" s="1"/>
  <c r="Q106" i="9"/>
  <c r="Y305" i="5"/>
  <c r="S305" i="5" s="1"/>
  <c r="R305" i="5"/>
  <c r="X252" i="9"/>
  <c r="R252" i="9" s="1"/>
  <c r="Q252" i="9"/>
  <c r="X103" i="9"/>
  <c r="R103" i="9" s="1"/>
  <c r="Q103" i="9"/>
  <c r="S64" i="5"/>
  <c r="R64" i="5"/>
  <c r="S9" i="10"/>
  <c r="R9" i="10"/>
  <c r="X18" i="9"/>
  <c r="R18" i="9" s="1"/>
  <c r="Q18" i="9"/>
  <c r="S105" i="5"/>
  <c r="R105" i="5"/>
  <c r="X99" i="9"/>
  <c r="R99" i="9" s="1"/>
  <c r="Q99" i="9"/>
  <c r="X125" i="9"/>
  <c r="R125" i="9" s="1"/>
  <c r="Q125" i="9"/>
  <c r="P32" i="8"/>
  <c r="W32" i="8"/>
  <c r="Q32" i="8" s="1"/>
  <c r="W18" i="8"/>
  <c r="Q18" i="8" s="1"/>
  <c r="P18" i="8"/>
  <c r="Y20" i="10"/>
  <c r="S20" i="10" s="1"/>
  <c r="R20" i="10"/>
  <c r="S12" i="10"/>
  <c r="R12" i="10"/>
  <c r="P16" i="8"/>
  <c r="W16" i="8"/>
  <c r="Q16" i="8" s="1"/>
  <c r="P34" i="8"/>
  <c r="W34" i="8"/>
  <c r="Q34" i="8" s="1"/>
  <c r="W31" i="8"/>
  <c r="Q31" i="8" s="1"/>
  <c r="P31" i="8"/>
  <c r="Y315" i="5"/>
  <c r="S315" i="5" s="1"/>
  <c r="R315" i="5"/>
  <c r="X251" i="9"/>
  <c r="R251" i="9" s="1"/>
  <c r="Q251" i="9"/>
  <c r="X248" i="9"/>
  <c r="R248" i="9" s="1"/>
  <c r="Q248" i="9"/>
  <c r="X116" i="9"/>
  <c r="R116" i="9" s="1"/>
  <c r="Q116" i="9"/>
  <c r="X35" i="9"/>
  <c r="R35" i="9" s="1"/>
  <c r="Q35" i="9"/>
  <c r="Y251" i="5"/>
  <c r="S251" i="5" s="1"/>
  <c r="R251" i="5"/>
  <c r="Y165" i="5"/>
  <c r="S165" i="5" s="1"/>
  <c r="R165" i="5"/>
  <c r="X278" i="9"/>
  <c r="R278" i="9" s="1"/>
  <c r="Q278" i="9"/>
  <c r="X174" i="9"/>
  <c r="R174" i="9" s="1"/>
  <c r="Q174" i="9"/>
  <c r="X65" i="9"/>
  <c r="R65" i="9" s="1"/>
  <c r="Q65" i="9"/>
  <c r="Y281" i="5"/>
  <c r="S281" i="5" s="1"/>
  <c r="R281" i="5"/>
  <c r="X244" i="9"/>
  <c r="R244" i="9" s="1"/>
  <c r="Q244" i="9"/>
  <c r="X112" i="9"/>
  <c r="R112" i="9" s="1"/>
  <c r="Q112" i="9"/>
  <c r="X31" i="9"/>
  <c r="R31" i="9" s="1"/>
  <c r="Q31" i="9"/>
  <c r="Y247" i="5"/>
  <c r="S247" i="5" s="1"/>
  <c r="R247" i="5"/>
  <c r="Y161" i="5"/>
  <c r="S161" i="5" s="1"/>
  <c r="R161" i="5"/>
  <c r="X274" i="9"/>
  <c r="R274" i="9" s="1"/>
  <c r="Q274" i="9"/>
  <c r="X142" i="9"/>
  <c r="R142" i="9" s="1"/>
  <c r="Q142" i="9"/>
  <c r="X61" i="9"/>
  <c r="R61" i="9" s="1"/>
  <c r="Q61" i="9"/>
  <c r="Y277" i="5"/>
  <c r="S277" i="5" s="1"/>
  <c r="R277" i="5"/>
  <c r="X256" i="9"/>
  <c r="R256" i="9" s="1"/>
  <c r="Q256" i="9"/>
  <c r="X124" i="9"/>
  <c r="R124" i="9" s="1"/>
  <c r="Q124" i="9"/>
  <c r="Y226" i="5"/>
  <c r="S226" i="5" s="1"/>
  <c r="R226" i="5"/>
  <c r="X89" i="9"/>
  <c r="R89" i="9" s="1"/>
  <c r="Q89" i="9"/>
  <c r="S155" i="5"/>
  <c r="R155" i="5"/>
  <c r="X120" i="9"/>
  <c r="R120" i="9" s="1"/>
  <c r="Q120" i="9"/>
  <c r="Y255" i="5"/>
  <c r="S255" i="5" s="1"/>
  <c r="R255" i="5"/>
  <c r="Y32" i="10"/>
  <c r="S32" i="10" s="1"/>
  <c r="R32" i="10"/>
  <c r="X181" i="9"/>
  <c r="R181" i="9" s="1"/>
  <c r="Q181" i="9"/>
  <c r="S156" i="5"/>
  <c r="R156" i="5"/>
  <c r="P33" i="8"/>
  <c r="W33" i="8"/>
  <c r="Q33" i="8" s="1"/>
  <c r="X22" i="9"/>
  <c r="R22" i="9" s="1"/>
  <c r="Q22" i="9"/>
  <c r="S157" i="5"/>
  <c r="R157" i="5"/>
  <c r="X137" i="9"/>
  <c r="R137" i="9" s="1"/>
  <c r="Q137" i="9"/>
  <c r="S98" i="5"/>
  <c r="R98" i="5"/>
  <c r="X192" i="9"/>
  <c r="R192" i="9" s="1"/>
  <c r="Q192" i="9"/>
  <c r="S153" i="5"/>
  <c r="R153" i="5"/>
  <c r="X118" i="9"/>
  <c r="R118" i="9" s="1"/>
  <c r="Q118" i="9"/>
  <c r="Y253" i="5"/>
  <c r="S253" i="5" s="1"/>
  <c r="R253" i="5"/>
  <c r="X254" i="9"/>
  <c r="R254" i="9" s="1"/>
  <c r="Q254" i="9"/>
  <c r="X273" i="9"/>
  <c r="R273" i="9" s="1"/>
  <c r="Q273" i="9"/>
  <c r="X147" i="9"/>
  <c r="R147" i="9" s="1"/>
  <c r="Q147" i="9"/>
  <c r="Y202" i="5"/>
  <c r="S202" i="5" s="1"/>
  <c r="R202" i="5"/>
  <c r="X303" i="9"/>
  <c r="R303" i="9" s="1"/>
  <c r="Q303" i="9"/>
  <c r="X177" i="9"/>
  <c r="R177" i="9" s="1"/>
  <c r="Q177" i="9"/>
  <c r="Y232" i="5"/>
  <c r="S232" i="5" s="1"/>
  <c r="R232" i="5"/>
  <c r="S53" i="5"/>
  <c r="R53" i="5"/>
  <c r="X228" i="9"/>
  <c r="R228" i="9" s="1"/>
  <c r="Q228" i="9"/>
  <c r="X96" i="9"/>
  <c r="R96" i="9" s="1"/>
  <c r="Q96" i="9"/>
  <c r="X13" i="9"/>
  <c r="R13" i="9" s="1"/>
  <c r="Q13" i="9"/>
  <c r="Y231" i="5"/>
  <c r="S231" i="5" s="1"/>
  <c r="R231" i="5"/>
  <c r="X258" i="9"/>
  <c r="R258" i="9" s="1"/>
  <c r="Q258" i="9"/>
  <c r="X126" i="9"/>
  <c r="R126" i="9" s="1"/>
  <c r="Q126" i="9"/>
  <c r="X45" i="9"/>
  <c r="R45" i="9" s="1"/>
  <c r="Q45" i="9"/>
  <c r="Y261" i="5"/>
  <c r="S261" i="5" s="1"/>
  <c r="R261" i="5"/>
  <c r="Y175" i="5"/>
  <c r="S175" i="5" s="1"/>
  <c r="R175" i="5"/>
  <c r="X240" i="9"/>
  <c r="R240" i="9" s="1"/>
  <c r="Q240" i="9"/>
  <c r="X108" i="9"/>
  <c r="R108" i="9" s="1"/>
  <c r="Q108" i="9"/>
  <c r="Y307" i="5"/>
  <c r="S307" i="5" s="1"/>
  <c r="R307" i="5"/>
  <c r="Y29" i="10"/>
  <c r="S29" i="10" s="1"/>
  <c r="R29" i="10"/>
  <c r="Y256" i="5"/>
  <c r="S256" i="5" s="1"/>
  <c r="R256" i="5"/>
  <c r="X40" i="9"/>
  <c r="R40" i="9" s="1"/>
  <c r="Q40" i="9"/>
  <c r="Y174" i="5"/>
  <c r="S174" i="5" s="1"/>
  <c r="R174" i="5"/>
  <c r="S7" i="10"/>
  <c r="R7" i="10"/>
  <c r="Y284" i="5"/>
  <c r="S284" i="5" s="1"/>
  <c r="R284" i="5"/>
  <c r="P28" i="8"/>
  <c r="W28" i="8"/>
  <c r="Q28" i="8" s="1"/>
  <c r="X92" i="9"/>
  <c r="R92" i="9" s="1"/>
  <c r="Q92" i="9"/>
  <c r="Y227" i="5"/>
  <c r="S227" i="5" s="1"/>
  <c r="R227" i="5"/>
  <c r="X247" i="9"/>
  <c r="R247" i="9" s="1"/>
  <c r="Q247" i="9"/>
  <c r="Y176" i="5"/>
  <c r="S176" i="5" s="1"/>
  <c r="R176" i="5"/>
  <c r="X23" i="9"/>
  <c r="R23" i="9" s="1"/>
  <c r="Q23" i="9"/>
  <c r="S158" i="5"/>
  <c r="R158" i="5"/>
  <c r="X176" i="9"/>
  <c r="R176" i="9" s="1"/>
  <c r="Q176" i="9"/>
  <c r="X19" i="9"/>
  <c r="R19" i="9" s="1"/>
  <c r="Q19" i="9"/>
  <c r="X170" i="9"/>
  <c r="R170" i="9" s="1"/>
  <c r="Q170" i="9"/>
  <c r="X257" i="9"/>
  <c r="R257" i="9" s="1"/>
  <c r="Q257" i="9"/>
  <c r="X131" i="9"/>
  <c r="R131" i="9" s="1"/>
  <c r="Q131" i="9"/>
  <c r="Y186" i="5"/>
  <c r="S186" i="5" s="1"/>
  <c r="R186" i="5"/>
  <c r="S92" i="5"/>
  <c r="R92" i="5"/>
  <c r="X223" i="9"/>
  <c r="R223" i="9" s="1"/>
  <c r="Q223" i="9"/>
  <c r="X97" i="9"/>
  <c r="R97" i="9" s="1"/>
  <c r="Q97" i="9"/>
  <c r="Y313" i="5"/>
  <c r="S313" i="5" s="1"/>
  <c r="R313" i="5"/>
  <c r="S58" i="5"/>
  <c r="R58" i="5"/>
  <c r="X184" i="9"/>
  <c r="R184" i="9" s="1"/>
  <c r="Q184" i="9"/>
  <c r="X253" i="9"/>
  <c r="R253" i="9" s="1"/>
  <c r="Q253" i="9"/>
  <c r="X127" i="9"/>
  <c r="R127" i="9" s="1"/>
  <c r="Q127" i="9"/>
  <c r="Y182" i="5"/>
  <c r="S182" i="5" s="1"/>
  <c r="R182" i="5"/>
  <c r="X156" i="9"/>
  <c r="R156" i="9" s="1"/>
  <c r="Q156" i="9"/>
  <c r="X283" i="9"/>
  <c r="R283" i="9" s="1"/>
  <c r="Q283" i="9"/>
  <c r="X157" i="9"/>
  <c r="R157" i="9" s="1"/>
  <c r="Q157" i="9"/>
  <c r="Y212" i="5"/>
  <c r="S212" i="5" s="1"/>
  <c r="R212" i="5"/>
  <c r="S54" i="5"/>
  <c r="R54" i="5"/>
  <c r="X172" i="9"/>
  <c r="R172" i="9" s="1"/>
  <c r="Q172" i="9"/>
  <c r="X27" i="9"/>
  <c r="R27" i="9" s="1"/>
  <c r="Q27" i="9"/>
  <c r="Y162" i="5"/>
  <c r="S162" i="5" s="1"/>
  <c r="R162" i="5"/>
  <c r="X138" i="9"/>
  <c r="R138" i="9" s="1"/>
  <c r="Q138" i="9"/>
  <c r="Y273" i="5"/>
  <c r="S273" i="5" s="1"/>
  <c r="R273" i="5"/>
  <c r="X140" i="9"/>
  <c r="R140" i="9" s="1"/>
  <c r="Q140" i="9"/>
  <c r="X135" i="9"/>
  <c r="R135" i="9" s="1"/>
  <c r="Q135" i="9"/>
  <c r="S96" i="5"/>
  <c r="R96" i="5"/>
  <c r="X275" i="9"/>
  <c r="R275" i="9" s="1"/>
  <c r="Q275" i="9"/>
  <c r="Y301" i="5"/>
  <c r="S301" i="5" s="1"/>
  <c r="R301" i="5"/>
  <c r="X249" i="9"/>
  <c r="R249" i="9" s="1"/>
  <c r="Q249" i="9"/>
  <c r="Y178" i="5"/>
  <c r="S178" i="5" s="1"/>
  <c r="R178" i="5"/>
  <c r="X270" i="9"/>
  <c r="R270" i="9" s="1"/>
  <c r="Q270" i="9"/>
  <c r="Y288" i="5"/>
  <c r="S288" i="5" s="1"/>
  <c r="R288" i="5"/>
  <c r="X72" i="9"/>
  <c r="R72" i="9" s="1"/>
  <c r="Q72" i="9"/>
  <c r="Y207" i="5"/>
  <c r="S207" i="5" s="1"/>
  <c r="R207" i="5"/>
  <c r="X282" i="9"/>
  <c r="R282" i="9" s="1"/>
  <c r="Q282" i="9"/>
  <c r="X69" i="9"/>
  <c r="R69" i="9" s="1"/>
  <c r="Q69" i="9"/>
  <c r="X200" i="9"/>
  <c r="R200" i="9" s="1"/>
  <c r="Q200" i="9"/>
  <c r="X68" i="9"/>
  <c r="R68" i="9" s="1"/>
  <c r="Q68" i="9"/>
  <c r="Y298" i="5"/>
  <c r="S298" i="5" s="1"/>
  <c r="R298" i="5"/>
  <c r="Y203" i="5"/>
  <c r="S203" i="5" s="1"/>
  <c r="R203" i="5"/>
  <c r="X230" i="9"/>
  <c r="R230" i="9" s="1"/>
  <c r="Q230" i="9"/>
  <c r="X98" i="9"/>
  <c r="R98" i="9" s="1"/>
  <c r="Q98" i="9"/>
  <c r="X15" i="9"/>
  <c r="R15" i="9" s="1"/>
  <c r="Q15" i="9"/>
  <c r="Y233" i="5"/>
  <c r="S233" i="5" s="1"/>
  <c r="R233" i="5"/>
  <c r="S147" i="5"/>
  <c r="R147" i="5"/>
  <c r="X260" i="9"/>
  <c r="R260" i="9" s="1"/>
  <c r="Q260" i="9"/>
  <c r="X128" i="9"/>
  <c r="R128" i="9" s="1"/>
  <c r="Q128" i="9"/>
  <c r="X47" i="9"/>
  <c r="R47" i="9" s="1"/>
  <c r="Q47" i="9"/>
  <c r="Y263" i="5"/>
  <c r="S263" i="5" s="1"/>
  <c r="R263" i="5"/>
  <c r="X188" i="9"/>
  <c r="R188" i="9" s="1"/>
  <c r="Q188" i="9"/>
  <c r="X267" i="9"/>
  <c r="R267" i="9" s="1"/>
  <c r="Q267" i="9"/>
  <c r="X77" i="9"/>
  <c r="R77" i="9" s="1"/>
  <c r="Q77" i="9"/>
  <c r="Y293" i="5"/>
  <c r="S293" i="5" s="1"/>
  <c r="R293" i="5"/>
  <c r="R15" i="10"/>
  <c r="Y15" i="10"/>
  <c r="S15" i="10" s="1"/>
  <c r="Y242" i="5"/>
  <c r="S242" i="5" s="1"/>
  <c r="R242" i="5"/>
  <c r="S63" i="5"/>
  <c r="R63" i="5"/>
  <c r="X41" i="9"/>
  <c r="R41" i="9" s="1"/>
  <c r="Q41" i="9"/>
  <c r="Y171" i="5"/>
  <c r="S171" i="5" s="1"/>
  <c r="R171" i="5"/>
  <c r="X245" i="9"/>
  <c r="R245" i="9" s="1"/>
  <c r="Q245" i="9"/>
  <c r="Y238" i="5"/>
  <c r="S238" i="5" s="1"/>
  <c r="R238" i="5"/>
  <c r="S59" i="5"/>
  <c r="R59" i="5"/>
  <c r="X259" i="9"/>
  <c r="R259" i="9" s="1"/>
  <c r="Q259" i="9"/>
  <c r="X171" i="9"/>
  <c r="R171" i="9" s="1"/>
  <c r="Q171" i="9"/>
  <c r="S68" i="5"/>
  <c r="R68" i="5"/>
  <c r="X153" i="9"/>
  <c r="R153" i="9" s="1"/>
  <c r="Q153" i="9"/>
  <c r="Y177" i="5"/>
  <c r="S177" i="5" s="1"/>
  <c r="R177" i="5"/>
  <c r="X150" i="9"/>
  <c r="R150" i="9" s="1"/>
  <c r="Q150" i="9"/>
  <c r="Y286" i="5"/>
  <c r="S286" i="5" s="1"/>
  <c r="R286" i="5"/>
  <c r="X70" i="9"/>
  <c r="R70" i="9" s="1"/>
  <c r="Q70" i="9"/>
  <c r="Y205" i="5"/>
  <c r="S205" i="5" s="1"/>
  <c r="R205" i="5"/>
  <c r="S60" i="5"/>
  <c r="R60" i="5"/>
  <c r="X168" i="9"/>
  <c r="R168" i="9" s="1"/>
  <c r="Q168" i="9"/>
  <c r="P35" i="8"/>
  <c r="W35" i="8"/>
  <c r="Q35" i="8" s="1"/>
  <c r="P26" i="8"/>
  <c r="W26" i="8"/>
  <c r="Q26" i="8" s="1"/>
  <c r="P8" i="8"/>
  <c r="W8" i="8"/>
  <c r="Q8" i="8" s="1"/>
  <c r="P22" i="8"/>
  <c r="W22" i="8"/>
  <c r="Q22" i="8" s="1"/>
  <c r="P13" i="8"/>
  <c r="W13" i="8"/>
  <c r="Q13" i="8" s="1"/>
  <c r="X154" i="9"/>
  <c r="R154" i="9" s="1"/>
  <c r="Q154" i="9"/>
  <c r="S56" i="5"/>
  <c r="R56" i="5"/>
  <c r="X180" i="9"/>
  <c r="R180" i="9" s="1"/>
  <c r="Q180" i="9"/>
  <c r="X52" i="9"/>
  <c r="R52" i="9" s="1"/>
  <c r="Q52" i="9"/>
  <c r="Y282" i="5"/>
  <c r="S282" i="5" s="1"/>
  <c r="R282" i="5"/>
  <c r="Y187" i="5"/>
  <c r="S187" i="5" s="1"/>
  <c r="R187" i="5"/>
  <c r="S103" i="5"/>
  <c r="R103" i="5"/>
  <c r="X214" i="9"/>
  <c r="R214" i="9" s="1"/>
  <c r="Q214" i="9"/>
  <c r="X82" i="9"/>
  <c r="R82" i="9" s="1"/>
  <c r="Q82" i="9"/>
  <c r="Y312" i="5"/>
  <c r="S312" i="5" s="1"/>
  <c r="R312" i="5"/>
  <c r="Y217" i="5"/>
  <c r="S217" i="5" s="1"/>
  <c r="R217" i="5"/>
  <c r="X148" i="9"/>
  <c r="R148" i="9" s="1"/>
  <c r="Q148" i="9"/>
  <c r="X48" i="9"/>
  <c r="R48" i="9" s="1"/>
  <c r="Q48" i="9"/>
  <c r="Y278" i="5"/>
  <c r="S278" i="5" s="1"/>
  <c r="R278" i="5"/>
  <c r="Y183" i="5"/>
  <c r="S183" i="5" s="1"/>
  <c r="R183" i="5"/>
  <c r="S99" i="5"/>
  <c r="R99" i="5"/>
  <c r="X210" i="9"/>
  <c r="R210" i="9" s="1"/>
  <c r="Q210" i="9"/>
  <c r="X78" i="9"/>
  <c r="R78" i="9" s="1"/>
  <c r="Q78" i="9"/>
  <c r="Y308" i="5"/>
  <c r="S308" i="5" s="1"/>
  <c r="R308" i="5"/>
  <c r="Y213" i="5"/>
  <c r="S213" i="5" s="1"/>
  <c r="R213" i="5"/>
  <c r="X182" i="9"/>
  <c r="R182" i="9" s="1"/>
  <c r="Q182" i="9"/>
  <c r="X60" i="9"/>
  <c r="R60" i="9" s="1"/>
  <c r="Q60" i="9"/>
  <c r="Y259" i="5"/>
  <c r="S259" i="5" s="1"/>
  <c r="R259" i="5"/>
  <c r="X146" i="9"/>
  <c r="R146" i="9" s="1"/>
  <c r="Q146" i="9"/>
  <c r="Y272" i="5"/>
  <c r="S272" i="5" s="1"/>
  <c r="R272" i="5"/>
  <c r="X167" i="9"/>
  <c r="R167" i="9" s="1"/>
  <c r="Q167" i="9"/>
  <c r="X202" i="9"/>
  <c r="R202" i="9" s="1"/>
  <c r="Q202" i="9"/>
  <c r="X53" i="9"/>
  <c r="R53" i="9" s="1"/>
  <c r="Q53" i="9"/>
  <c r="W17" i="8"/>
  <c r="Q17" i="8" s="1"/>
  <c r="P17" i="8"/>
  <c r="Y210" i="5"/>
  <c r="S210" i="5" s="1"/>
  <c r="R210" i="5"/>
  <c r="Y320" i="5"/>
  <c r="S320" i="5" s="1"/>
  <c r="R320" i="5"/>
  <c r="X277" i="9"/>
  <c r="R277" i="9" s="1"/>
  <c r="Q277" i="9"/>
  <c r="Y206" i="5"/>
  <c r="S206" i="5" s="1"/>
  <c r="R206" i="5"/>
  <c r="X165" i="9"/>
  <c r="R165" i="9" s="1"/>
  <c r="Q165" i="9"/>
  <c r="X296" i="9"/>
  <c r="R296" i="9" s="1"/>
  <c r="Q296" i="9"/>
  <c r="X209" i="9"/>
  <c r="R209" i="9" s="1"/>
  <c r="Q209" i="9"/>
  <c r="X83" i="9"/>
  <c r="R83" i="9" s="1"/>
  <c r="Q83" i="9"/>
  <c r="Y299" i="5"/>
  <c r="S299" i="5" s="1"/>
  <c r="R299" i="5"/>
  <c r="Y28" i="10"/>
  <c r="S28" i="10" s="1"/>
  <c r="R28" i="10"/>
  <c r="X239" i="9"/>
  <c r="R239" i="9" s="1"/>
  <c r="Q239" i="9"/>
  <c r="X113" i="9"/>
  <c r="R113" i="9" s="1"/>
  <c r="Q113" i="9"/>
  <c r="X14" i="9"/>
  <c r="R14" i="9" s="1"/>
  <c r="Q14" i="9"/>
  <c r="X302" i="9"/>
  <c r="R302" i="9" s="1"/>
  <c r="Q302" i="9"/>
  <c r="Y35" i="10"/>
  <c r="S35" i="10" s="1"/>
  <c r="R35" i="10"/>
  <c r="X32" i="9"/>
  <c r="R32" i="9" s="1"/>
  <c r="Q32" i="9"/>
  <c r="Y262" i="5"/>
  <c r="S262" i="5" s="1"/>
  <c r="R262" i="5"/>
  <c r="Y166" i="5"/>
  <c r="S166" i="5" s="1"/>
  <c r="R166" i="5"/>
  <c r="X194" i="9"/>
  <c r="R194" i="9" s="1"/>
  <c r="Q194" i="9"/>
  <c r="X62" i="9"/>
  <c r="R62" i="9" s="1"/>
  <c r="Q62" i="9"/>
  <c r="Y292" i="5"/>
  <c r="S292" i="5" s="1"/>
  <c r="R292" i="5"/>
  <c r="Y197" i="5"/>
  <c r="S197" i="5" s="1"/>
  <c r="R197" i="5"/>
  <c r="X162" i="9"/>
  <c r="R162" i="9" s="1"/>
  <c r="Q162" i="9"/>
  <c r="X155" i="9"/>
  <c r="R155" i="9" s="1"/>
  <c r="Q155" i="9"/>
  <c r="Y179" i="5"/>
  <c r="S179" i="5" s="1"/>
  <c r="R179" i="5"/>
  <c r="X199" i="9"/>
  <c r="R199" i="9" s="1"/>
  <c r="Q199" i="9"/>
  <c r="Y289" i="5"/>
  <c r="S289" i="5" s="1"/>
  <c r="R289" i="5"/>
  <c r="X87" i="9"/>
  <c r="R87" i="9" s="1"/>
  <c r="Q87" i="9"/>
  <c r="X227" i="9"/>
  <c r="R227" i="9" s="1"/>
  <c r="Q227" i="9"/>
  <c r="Y317" i="5"/>
  <c r="S317" i="5" s="1"/>
  <c r="R317" i="5"/>
  <c r="Y252" i="5"/>
  <c r="S252" i="5" s="1"/>
  <c r="R252" i="5"/>
  <c r="P12" i="8"/>
  <c r="W12" i="8"/>
  <c r="Q12" i="8" s="1"/>
  <c r="Y245" i="5"/>
  <c r="S245" i="5" s="1"/>
  <c r="R245" i="5"/>
  <c r="X139" i="9"/>
  <c r="R139" i="9" s="1"/>
  <c r="Q139" i="9"/>
  <c r="S100" i="5"/>
  <c r="R100" i="5"/>
  <c r="X74" i="9"/>
  <c r="R74" i="9" s="1"/>
  <c r="Q74" i="9"/>
  <c r="Y209" i="5"/>
  <c r="S209" i="5" s="1"/>
  <c r="R209" i="5"/>
  <c r="X284" i="9"/>
  <c r="R284" i="9" s="1"/>
  <c r="Q284" i="9"/>
  <c r="X71" i="9"/>
  <c r="R71" i="9" s="1"/>
  <c r="Q71" i="9"/>
  <c r="X211" i="9"/>
  <c r="R211" i="9" s="1"/>
  <c r="Q211" i="9"/>
  <c r="Y204" i="5"/>
  <c r="S204" i="5" s="1"/>
  <c r="R204" i="5"/>
  <c r="Y285" i="5"/>
  <c r="S285" i="5" s="1"/>
  <c r="R285" i="5"/>
  <c r="X280" i="9"/>
  <c r="R280" i="9" s="1"/>
  <c r="Q280" i="9"/>
  <c r="X190" i="9"/>
  <c r="R190" i="9" s="1"/>
  <c r="Q190" i="9"/>
  <c r="X67" i="9"/>
  <c r="R67" i="9" s="1"/>
  <c r="Q67" i="9"/>
  <c r="Y283" i="5"/>
  <c r="S283" i="5" s="1"/>
  <c r="R283" i="5"/>
  <c r="X246" i="9"/>
  <c r="R246" i="9" s="1"/>
  <c r="Q246" i="9"/>
  <c r="X114" i="9"/>
  <c r="R114" i="9" s="1"/>
  <c r="Q114" i="9"/>
  <c r="X33" i="9"/>
  <c r="R33" i="9" s="1"/>
  <c r="Q33" i="9"/>
  <c r="Y249" i="5"/>
  <c r="S249" i="5" s="1"/>
  <c r="R249" i="5"/>
  <c r="Y163" i="5"/>
  <c r="S163" i="5" s="1"/>
  <c r="R163" i="5"/>
  <c r="X276" i="9"/>
  <c r="R276" i="9" s="1"/>
  <c r="Q276" i="9"/>
  <c r="X158" i="9"/>
  <c r="R158" i="9" s="1"/>
  <c r="Q158" i="9"/>
  <c r="X63" i="9"/>
  <c r="R63" i="9" s="1"/>
  <c r="Q63" i="9"/>
  <c r="Y279" i="5"/>
  <c r="S279" i="5" s="1"/>
  <c r="R279" i="5"/>
  <c r="R8" i="10"/>
  <c r="S8" i="10"/>
  <c r="X219" i="9"/>
  <c r="R219" i="9" s="1"/>
  <c r="Q219" i="9"/>
  <c r="X93" i="9"/>
  <c r="R93" i="9" s="1"/>
  <c r="Q93" i="9"/>
  <c r="Y309" i="5"/>
  <c r="S309" i="5" s="1"/>
  <c r="R309" i="5"/>
  <c r="S159" i="5"/>
  <c r="R159" i="5"/>
  <c r="X224" i="9"/>
  <c r="R224" i="9" s="1"/>
  <c r="Q224" i="9"/>
  <c r="X75" i="9"/>
  <c r="R75" i="9" s="1"/>
  <c r="Q75" i="9"/>
  <c r="X185" i="9"/>
  <c r="R185" i="9" s="1"/>
  <c r="Q185" i="9"/>
  <c r="X220" i="9"/>
  <c r="R220" i="9" s="1"/>
  <c r="Q220" i="9"/>
  <c r="Y318" i="5"/>
  <c r="S318" i="5" s="1"/>
  <c r="R318" i="5"/>
  <c r="X38" i="9"/>
  <c r="R38" i="9" s="1"/>
  <c r="Q38" i="9"/>
  <c r="Y172" i="5"/>
  <c r="S172" i="5" s="1"/>
  <c r="R172" i="5"/>
  <c r="P25" i="8"/>
  <c r="W25" i="8"/>
  <c r="Q25" i="8" s="1"/>
  <c r="X76" i="9"/>
  <c r="R76" i="9" s="1"/>
  <c r="Q76" i="9"/>
  <c r="Y211" i="5"/>
  <c r="S211" i="5" s="1"/>
  <c r="R211" i="5"/>
  <c r="X231" i="9"/>
  <c r="R231" i="9" s="1"/>
  <c r="Q231" i="9"/>
  <c r="Y321" i="5"/>
  <c r="S321" i="5" s="1"/>
  <c r="R321" i="5"/>
  <c r="X222" i="9"/>
  <c r="R222" i="9" s="1"/>
  <c r="Q222" i="9"/>
  <c r="X119" i="9"/>
  <c r="R119" i="9" s="1"/>
  <c r="Q119" i="9"/>
  <c r="Y25" i="10"/>
  <c r="S25" i="10" s="1"/>
  <c r="R25" i="10"/>
  <c r="X305" i="9"/>
  <c r="R305" i="9" s="1"/>
  <c r="Q305" i="9"/>
  <c r="X179" i="9"/>
  <c r="R179" i="9" s="1"/>
  <c r="Q179" i="9"/>
  <c r="Y234" i="5"/>
  <c r="S234" i="5" s="1"/>
  <c r="R234" i="5"/>
  <c r="S55" i="5"/>
  <c r="R55" i="5"/>
  <c r="X144" i="9"/>
  <c r="R144" i="9" s="1"/>
  <c r="Q144" i="9"/>
  <c r="X34" i="9"/>
  <c r="R34" i="9" s="1"/>
  <c r="Q34" i="9"/>
  <c r="Y264" i="5"/>
  <c r="S264" i="5" s="1"/>
  <c r="R264" i="5"/>
  <c r="Y168" i="5"/>
  <c r="S168" i="5" s="1"/>
  <c r="R168" i="5"/>
  <c r="X196" i="9"/>
  <c r="R196" i="9" s="1"/>
  <c r="Q196" i="9"/>
  <c r="X64" i="9"/>
  <c r="R64" i="9" s="1"/>
  <c r="Q64" i="9"/>
  <c r="Y294" i="5"/>
  <c r="S294" i="5" s="1"/>
  <c r="R294" i="5"/>
  <c r="Y199" i="5"/>
  <c r="S199" i="5" s="1"/>
  <c r="R199" i="5"/>
  <c r="X290" i="9"/>
  <c r="R290" i="9" s="1"/>
  <c r="Q290" i="9"/>
  <c r="X203" i="9"/>
  <c r="R203" i="9" s="1"/>
  <c r="Q203" i="9"/>
  <c r="X11" i="9"/>
  <c r="R11" i="9" s="1"/>
  <c r="Q11" i="9"/>
  <c r="Y229" i="5"/>
  <c r="S229" i="5" s="1"/>
  <c r="R229" i="5"/>
  <c r="X21" i="9"/>
  <c r="R21" i="9" s="1"/>
  <c r="Q21" i="9"/>
  <c r="Y275" i="5"/>
  <c r="S275" i="5" s="1"/>
  <c r="R275" i="5"/>
  <c r="X295" i="9"/>
  <c r="R295" i="9" s="1"/>
  <c r="Q295" i="9"/>
  <c r="Y224" i="5"/>
  <c r="S224" i="5" s="1"/>
  <c r="R224" i="5"/>
  <c r="X136" i="9"/>
  <c r="R136" i="9" s="1"/>
  <c r="Q136" i="9"/>
  <c r="Y271" i="5"/>
  <c r="S271" i="5" s="1"/>
  <c r="R271" i="5"/>
  <c r="X86" i="9"/>
  <c r="R86" i="9" s="1"/>
  <c r="Q86" i="9"/>
  <c r="Y290" i="5"/>
  <c r="S290" i="5" s="1"/>
  <c r="R290" i="5"/>
  <c r="X28" i="9"/>
  <c r="R28" i="9" s="1"/>
  <c r="Q28" i="9"/>
  <c r="X229" i="9"/>
  <c r="R229" i="9" s="1"/>
  <c r="Q229" i="9"/>
  <c r="Y319" i="5"/>
  <c r="S319" i="5" s="1"/>
  <c r="R319" i="5"/>
  <c r="X166" i="9"/>
  <c r="R166" i="9" s="1"/>
  <c r="Q166" i="9"/>
  <c r="X117" i="9"/>
  <c r="R117" i="9" s="1"/>
  <c r="Q117" i="9"/>
  <c r="Y221" i="5"/>
  <c r="S221" i="5" s="1"/>
  <c r="R221" i="5"/>
  <c r="AA47" i="5" l="1"/>
  <c r="V47" i="5" s="1"/>
  <c r="AB47" i="5"/>
  <c r="AC47" i="5"/>
  <c r="AD47" i="5"/>
  <c r="O47" i="5"/>
  <c r="AB44" i="5"/>
  <c r="AC44" i="5"/>
  <c r="AD44" i="5"/>
  <c r="AA44" i="5"/>
  <c r="V44" i="5" s="1"/>
  <c r="O44" i="5"/>
  <c r="AB40" i="5"/>
  <c r="AC40" i="5"/>
  <c r="AD40" i="5"/>
  <c r="AA40" i="5"/>
  <c r="V40" i="5" s="1"/>
  <c r="O40" i="5"/>
  <c r="AA43" i="5"/>
  <c r="V43" i="5" s="1"/>
  <c r="AB43" i="5"/>
  <c r="AC43" i="5"/>
  <c r="AD43" i="5"/>
  <c r="O43" i="5"/>
  <c r="AA41" i="5"/>
  <c r="V41" i="5" s="1"/>
  <c r="AB41" i="5"/>
  <c r="AC41" i="5"/>
  <c r="AD41" i="5"/>
  <c r="O41" i="5"/>
  <c r="AA45" i="5"/>
  <c r="V45" i="5" s="1"/>
  <c r="AB45" i="5"/>
  <c r="AC45" i="5"/>
  <c r="AD45" i="5"/>
  <c r="O45" i="5"/>
  <c r="AB42" i="5"/>
  <c r="AC42" i="5"/>
  <c r="AD42" i="5"/>
  <c r="AA42" i="5"/>
  <c r="V42" i="5" s="1"/>
  <c r="O42" i="5"/>
  <c r="AB46" i="5"/>
  <c r="AC46" i="5"/>
  <c r="AD46" i="5"/>
  <c r="AA46" i="5"/>
  <c r="V46" i="5" s="1"/>
  <c r="O46" i="5"/>
  <c r="W40" i="5" l="1"/>
  <c r="K40" i="5" s="1"/>
  <c r="P40" i="5"/>
  <c r="W46" i="5"/>
  <c r="K46" i="5" s="1"/>
  <c r="P46" i="5"/>
  <c r="W41" i="5"/>
  <c r="K41" i="5" s="1"/>
  <c r="P41" i="5"/>
  <c r="W43" i="5"/>
  <c r="K43" i="5" s="1"/>
  <c r="P43" i="5"/>
  <c r="W45" i="5"/>
  <c r="K45" i="5" s="1"/>
  <c r="P45" i="5"/>
  <c r="W42" i="5"/>
  <c r="K42" i="5" s="1"/>
  <c r="P42" i="5"/>
  <c r="W44" i="5"/>
  <c r="K44" i="5" s="1"/>
  <c r="P44" i="5"/>
  <c r="W47" i="5"/>
  <c r="K47" i="5" s="1"/>
  <c r="P47" i="5"/>
  <c r="X43" i="5" l="1"/>
  <c r="Q43" i="5"/>
  <c r="I43" i="5" s="1"/>
  <c r="M43" i="5" s="1"/>
  <c r="X46" i="5"/>
  <c r="Q46" i="5"/>
  <c r="I46" i="5" s="1"/>
  <c r="M46" i="5" s="1"/>
  <c r="X41" i="5"/>
  <c r="Q41" i="5"/>
  <c r="I41" i="5" s="1"/>
  <c r="M41" i="5" s="1"/>
  <c r="X47" i="5"/>
  <c r="Q47" i="5"/>
  <c r="I47" i="5" s="1"/>
  <c r="M47" i="5" s="1"/>
  <c r="X44" i="5"/>
  <c r="Q44" i="5"/>
  <c r="I44" i="5" s="1"/>
  <c r="M44" i="5" s="1"/>
  <c r="X42" i="5"/>
  <c r="Q42" i="5"/>
  <c r="I42" i="5" s="1"/>
  <c r="M42" i="5" s="1"/>
  <c r="X45" i="5"/>
  <c r="Q45" i="5"/>
  <c r="I45" i="5" s="1"/>
  <c r="M45" i="5" s="1"/>
  <c r="X40" i="5"/>
  <c r="Q40" i="5"/>
  <c r="I40" i="5" s="1"/>
  <c r="M40" i="5" s="1"/>
  <c r="Y45" i="5" l="1"/>
  <c r="S45" i="5" s="1"/>
  <c r="R45" i="5"/>
  <c r="Y46" i="5"/>
  <c r="S46" i="5" s="1"/>
  <c r="R46" i="5"/>
  <c r="Y47" i="5"/>
  <c r="S47" i="5" s="1"/>
  <c r="R47" i="5"/>
  <c r="Y42" i="5"/>
  <c r="S42" i="5" s="1"/>
  <c r="R42" i="5"/>
  <c r="Y40" i="5"/>
  <c r="S40" i="5" s="1"/>
  <c r="R40" i="5"/>
  <c r="Y41" i="5"/>
  <c r="S41" i="5" s="1"/>
  <c r="R41" i="5"/>
  <c r="Y44" i="5"/>
  <c r="S44" i="5" s="1"/>
  <c r="R44" i="5"/>
  <c r="Y43" i="5"/>
  <c r="S43" i="5" s="1"/>
  <c r="R43" i="5"/>
  <c r="O139" i="5"/>
  <c r="AD139" i="5"/>
  <c r="AC139" i="5"/>
  <c r="AB139" i="5"/>
  <c r="AA139" i="5"/>
  <c r="V139" i="5" s="1"/>
  <c r="O117" i="5"/>
  <c r="AD117" i="5"/>
  <c r="AC117" i="5"/>
  <c r="AB117" i="5"/>
  <c r="AA117" i="5"/>
  <c r="V117" i="5" s="1"/>
  <c r="O115" i="5"/>
  <c r="AD115" i="5"/>
  <c r="AC115" i="5"/>
  <c r="AB115" i="5"/>
  <c r="AA115" i="5"/>
  <c r="V115" i="5" s="1"/>
  <c r="P115" i="5" s="1"/>
  <c r="O113" i="5"/>
  <c r="AD113" i="5"/>
  <c r="AC113" i="5"/>
  <c r="AB113" i="5"/>
  <c r="AA113" i="5"/>
  <c r="V113" i="5" s="1"/>
  <c r="O111" i="5"/>
  <c r="AD111" i="5"/>
  <c r="AC111" i="5"/>
  <c r="AB111" i="5"/>
  <c r="V111" i="5"/>
  <c r="P111" i="5" s="1"/>
  <c r="AA111" i="5"/>
  <c r="O109" i="5"/>
  <c r="AD109" i="5"/>
  <c r="AC109" i="5"/>
  <c r="AB109" i="5"/>
  <c r="AA109" i="5"/>
  <c r="V109" i="5" s="1"/>
  <c r="P109" i="5" s="1"/>
  <c r="O107" i="5"/>
  <c r="AD107" i="5"/>
  <c r="AC107" i="5"/>
  <c r="AB107" i="5"/>
  <c r="AA107" i="5"/>
  <c r="V107" i="5" s="1"/>
  <c r="P107" i="5" s="1"/>
  <c r="O89" i="5"/>
  <c r="AD89" i="5"/>
  <c r="AC89" i="5"/>
  <c r="AB89" i="5"/>
  <c r="AA89" i="5"/>
  <c r="V89" i="5" s="1"/>
  <c r="O87" i="5"/>
  <c r="AD87" i="5"/>
  <c r="AC87" i="5"/>
  <c r="AB87" i="5"/>
  <c r="AA87" i="5"/>
  <c r="V87" i="5" s="1"/>
  <c r="P87" i="5" s="1"/>
  <c r="O85" i="5"/>
  <c r="AD85" i="5"/>
  <c r="AC85" i="5"/>
  <c r="AB85" i="5"/>
  <c r="AA85" i="5"/>
  <c r="V85" i="5" s="1"/>
  <c r="P85" i="5" s="1"/>
  <c r="O83" i="5"/>
  <c r="AD83" i="5"/>
  <c r="AC83" i="5"/>
  <c r="AB83" i="5"/>
  <c r="V83" i="5"/>
  <c r="P83" i="5" s="1"/>
  <c r="AA83" i="5"/>
  <c r="O81" i="5"/>
  <c r="AD81" i="5"/>
  <c r="AC81" i="5"/>
  <c r="AB81" i="5"/>
  <c r="AA81" i="5"/>
  <c r="V81" i="5" s="1"/>
  <c r="O79" i="5"/>
  <c r="AD79" i="5"/>
  <c r="AC79" i="5"/>
  <c r="AB79" i="5"/>
  <c r="AA79" i="5"/>
  <c r="V79" i="5" s="1"/>
  <c r="P79" i="5" s="1"/>
  <c r="O77" i="5"/>
  <c r="AD77" i="5"/>
  <c r="AC77" i="5"/>
  <c r="AB77" i="5"/>
  <c r="AA77" i="5"/>
  <c r="V77" i="5" s="1"/>
  <c r="P77" i="5" s="1"/>
  <c r="O75" i="5"/>
  <c r="AD75" i="5"/>
  <c r="AC75" i="5"/>
  <c r="AB75" i="5"/>
  <c r="AA75" i="5"/>
  <c r="V75" i="5" s="1"/>
  <c r="O73" i="5"/>
  <c r="AD73" i="5"/>
  <c r="AC73" i="5"/>
  <c r="AB73" i="5"/>
  <c r="AA73" i="5"/>
  <c r="V73" i="5" s="1"/>
  <c r="O71" i="5"/>
  <c r="AD71" i="5"/>
  <c r="AC71" i="5"/>
  <c r="AB71" i="5"/>
  <c r="V71" i="5"/>
  <c r="P71" i="5" s="1"/>
  <c r="AA71" i="5"/>
  <c r="O51" i="5"/>
  <c r="AD51" i="5"/>
  <c r="AC51" i="5"/>
  <c r="AB51" i="5"/>
  <c r="AA51" i="5"/>
  <c r="V51" i="5" s="1"/>
  <c r="O49" i="5"/>
  <c r="AD49" i="5"/>
  <c r="AC49" i="5"/>
  <c r="AB49" i="5"/>
  <c r="AA49" i="5"/>
  <c r="V49" i="5" s="1"/>
  <c r="O39" i="5"/>
  <c r="AD39" i="5"/>
  <c r="AC39" i="5"/>
  <c r="AB39" i="5"/>
  <c r="AA39" i="5"/>
  <c r="V39" i="5" s="1"/>
  <c r="O37" i="5"/>
  <c r="AD37" i="5"/>
  <c r="AC37" i="5"/>
  <c r="AB37" i="5"/>
  <c r="AA37" i="5"/>
  <c r="V37" i="5" s="1"/>
  <c r="P37" i="5" s="1"/>
  <c r="O35" i="5"/>
  <c r="AD35" i="5"/>
  <c r="AC35" i="5"/>
  <c r="AB35" i="5"/>
  <c r="AA35" i="5"/>
  <c r="V35" i="5" s="1"/>
  <c r="O33" i="5"/>
  <c r="AD33" i="5"/>
  <c r="AC33" i="5"/>
  <c r="AB33" i="5"/>
  <c r="AA33" i="5"/>
  <c r="V33" i="5" s="1"/>
  <c r="O31" i="5"/>
  <c r="AD31" i="5"/>
  <c r="AC31" i="5"/>
  <c r="AB31" i="5"/>
  <c r="AA31" i="5"/>
  <c r="V31" i="5" s="1"/>
  <c r="O29" i="5"/>
  <c r="AD29" i="5"/>
  <c r="AC29" i="5"/>
  <c r="AB29" i="5"/>
  <c r="AA29" i="5"/>
  <c r="V29" i="5" s="1"/>
  <c r="P29" i="5" s="1"/>
  <c r="O27" i="5"/>
  <c r="AD27" i="5"/>
  <c r="AC27" i="5"/>
  <c r="AB27" i="5"/>
  <c r="AA27" i="5"/>
  <c r="V27" i="5" s="1"/>
  <c r="O25" i="5"/>
  <c r="AD25" i="5"/>
  <c r="AC25" i="5"/>
  <c r="AB25" i="5"/>
  <c r="AA25" i="5"/>
  <c r="V25" i="5" s="1"/>
  <c r="O23" i="5"/>
  <c r="AD23" i="5"/>
  <c r="AC23" i="5"/>
  <c r="AB23" i="5"/>
  <c r="AA23" i="5"/>
  <c r="V23" i="5" s="1"/>
  <c r="O21" i="5"/>
  <c r="AD21" i="5"/>
  <c r="AC21" i="5"/>
  <c r="AB21" i="5"/>
  <c r="AA21" i="5"/>
  <c r="V21" i="5" s="1"/>
  <c r="O19" i="5"/>
  <c r="AD19" i="5"/>
  <c r="AC19" i="5"/>
  <c r="AB19" i="5"/>
  <c r="AA19" i="5"/>
  <c r="V19" i="5" s="1"/>
  <c r="O17" i="5"/>
  <c r="AD17" i="5"/>
  <c r="AC17" i="5"/>
  <c r="AB17" i="5"/>
  <c r="AA17" i="5"/>
  <c r="V17" i="5" s="1"/>
  <c r="O15" i="5"/>
  <c r="AD15" i="5"/>
  <c r="AC15" i="5"/>
  <c r="AB15" i="5"/>
  <c r="AA15" i="5"/>
  <c r="V15" i="5" s="1"/>
  <c r="O13" i="5"/>
  <c r="AD13" i="5"/>
  <c r="AC13" i="5"/>
  <c r="AB13" i="5"/>
  <c r="AA13" i="5"/>
  <c r="V13" i="5" s="1"/>
  <c r="P13" i="5" s="1"/>
  <c r="O11" i="5"/>
  <c r="AD11" i="5"/>
  <c r="AC11" i="5"/>
  <c r="AB11" i="5"/>
  <c r="AA11" i="5"/>
  <c r="V11" i="5" s="1"/>
  <c r="O143" i="5"/>
  <c r="AD143" i="5"/>
  <c r="AC143" i="5"/>
  <c r="AB143" i="5"/>
  <c r="AA143" i="5"/>
  <c r="V143" i="5" s="1"/>
  <c r="O133" i="5"/>
  <c r="AD133" i="5"/>
  <c r="AC133" i="5"/>
  <c r="AB133" i="5"/>
  <c r="AA133" i="5"/>
  <c r="V133" i="5" s="1"/>
  <c r="O125" i="5"/>
  <c r="AD125" i="5"/>
  <c r="AC125" i="5"/>
  <c r="AB125" i="5"/>
  <c r="AA125" i="5"/>
  <c r="V125" i="5" s="1"/>
  <c r="O141" i="5"/>
  <c r="AD141" i="5"/>
  <c r="AC141" i="5"/>
  <c r="AB141" i="5"/>
  <c r="AA141" i="5"/>
  <c r="V141" i="5" s="1"/>
  <c r="O137" i="5"/>
  <c r="AD137" i="5"/>
  <c r="AC137" i="5"/>
  <c r="AB137" i="5"/>
  <c r="AA137" i="5"/>
  <c r="V137" i="5" s="1"/>
  <c r="O131" i="5"/>
  <c r="AD131" i="5"/>
  <c r="AC131" i="5"/>
  <c r="AB131" i="5"/>
  <c r="AA131" i="5"/>
  <c r="V131" i="5" s="1"/>
  <c r="O129" i="5"/>
  <c r="AD129" i="5"/>
  <c r="AC129" i="5"/>
  <c r="AB129" i="5"/>
  <c r="AA129" i="5"/>
  <c r="V129" i="5" s="1"/>
  <c r="O123" i="5"/>
  <c r="AD123" i="5"/>
  <c r="AC123" i="5"/>
  <c r="AB123" i="5"/>
  <c r="AA123" i="5"/>
  <c r="V123" i="5" s="1"/>
  <c r="O7" i="5"/>
  <c r="AA7" i="5"/>
  <c r="V7" i="5" s="1"/>
  <c r="AD7" i="5"/>
  <c r="AC7" i="5"/>
  <c r="AB7" i="5"/>
  <c r="O145" i="5"/>
  <c r="AD145" i="5"/>
  <c r="AC145" i="5"/>
  <c r="AB145" i="5"/>
  <c r="AA145" i="5"/>
  <c r="V145" i="5" s="1"/>
  <c r="O135" i="5"/>
  <c r="AD135" i="5"/>
  <c r="AC135" i="5"/>
  <c r="AB135" i="5"/>
  <c r="AA135" i="5"/>
  <c r="V135" i="5" s="1"/>
  <c r="O127" i="5"/>
  <c r="AD127" i="5"/>
  <c r="AC127" i="5"/>
  <c r="AB127" i="5"/>
  <c r="AA127" i="5"/>
  <c r="V127" i="5" s="1"/>
  <c r="O146" i="5"/>
  <c r="AA146" i="5"/>
  <c r="V146" i="5" s="1"/>
  <c r="AD146" i="5"/>
  <c r="AC146" i="5"/>
  <c r="AB146" i="5"/>
  <c r="O144" i="5"/>
  <c r="AD144" i="5"/>
  <c r="AC144" i="5"/>
  <c r="AA144" i="5"/>
  <c r="V144" i="5" s="1"/>
  <c r="AB144" i="5"/>
  <c r="O142" i="5"/>
  <c r="AA142" i="5"/>
  <c r="V142" i="5" s="1"/>
  <c r="AD142" i="5"/>
  <c r="AC142" i="5"/>
  <c r="AB142" i="5"/>
  <c r="O140" i="5"/>
  <c r="AD140" i="5"/>
  <c r="AA140" i="5"/>
  <c r="V140" i="5" s="1"/>
  <c r="AC140" i="5"/>
  <c r="AB140" i="5"/>
  <c r="O138" i="5"/>
  <c r="AA138" i="5"/>
  <c r="V138" i="5" s="1"/>
  <c r="AD138" i="5"/>
  <c r="AC138" i="5"/>
  <c r="AB138" i="5"/>
  <c r="O136" i="5"/>
  <c r="AD136" i="5"/>
  <c r="AC136" i="5"/>
  <c r="AA136" i="5"/>
  <c r="V136" i="5" s="1"/>
  <c r="AB136" i="5"/>
  <c r="O134" i="5"/>
  <c r="AA134" i="5"/>
  <c r="V134" i="5" s="1"/>
  <c r="AD134" i="5"/>
  <c r="AC134" i="5"/>
  <c r="AB134" i="5"/>
  <c r="O132" i="5"/>
  <c r="AD132" i="5"/>
  <c r="AA132" i="5"/>
  <c r="V132" i="5" s="1"/>
  <c r="AC132" i="5"/>
  <c r="AB132" i="5"/>
  <c r="O130" i="5"/>
  <c r="AA130" i="5"/>
  <c r="V130" i="5" s="1"/>
  <c r="AD130" i="5"/>
  <c r="AC130" i="5"/>
  <c r="AB130" i="5"/>
  <c r="O128" i="5"/>
  <c r="AA128" i="5"/>
  <c r="V128" i="5" s="1"/>
  <c r="AD128" i="5"/>
  <c r="AC128" i="5"/>
  <c r="AB128" i="5"/>
  <c r="O126" i="5"/>
  <c r="AD126" i="5"/>
  <c r="AC126" i="5"/>
  <c r="AA126" i="5"/>
  <c r="V126" i="5" s="1"/>
  <c r="AB126" i="5"/>
  <c r="O124" i="5"/>
  <c r="AD124" i="5"/>
  <c r="AA124" i="5"/>
  <c r="V124" i="5" s="1"/>
  <c r="AC124" i="5"/>
  <c r="AB124" i="5"/>
  <c r="O122" i="5"/>
  <c r="AA122" i="5"/>
  <c r="V122" i="5" s="1"/>
  <c r="AD122" i="5"/>
  <c r="AC122" i="5"/>
  <c r="AB122" i="5"/>
  <c r="O116" i="5"/>
  <c r="AA116" i="5"/>
  <c r="V116" i="5" s="1"/>
  <c r="AD116" i="5"/>
  <c r="AC116" i="5"/>
  <c r="AB116" i="5"/>
  <c r="O114" i="5"/>
  <c r="AA114" i="5"/>
  <c r="V114" i="5" s="1"/>
  <c r="AD114" i="5"/>
  <c r="AC114" i="5"/>
  <c r="AB114" i="5"/>
  <c r="O112" i="5"/>
  <c r="AD112" i="5"/>
  <c r="AA112" i="5"/>
  <c r="V112" i="5" s="1"/>
  <c r="AC112" i="5"/>
  <c r="AB112" i="5"/>
  <c r="O110" i="5"/>
  <c r="AD110" i="5"/>
  <c r="AC110" i="5"/>
  <c r="AA110" i="5"/>
  <c r="V110" i="5" s="1"/>
  <c r="AB110" i="5"/>
  <c r="O108" i="5"/>
  <c r="AA108" i="5"/>
  <c r="V108" i="5" s="1"/>
  <c r="AD108" i="5"/>
  <c r="AC108" i="5"/>
  <c r="AB108" i="5"/>
  <c r="O106" i="5"/>
  <c r="AA106" i="5"/>
  <c r="V106" i="5" s="1"/>
  <c r="AD106" i="5"/>
  <c r="AC106" i="5"/>
  <c r="AB106" i="5"/>
  <c r="O88" i="5"/>
  <c r="AA88" i="5"/>
  <c r="V88" i="5" s="1"/>
  <c r="AD88" i="5"/>
  <c r="AC88" i="5"/>
  <c r="AB88" i="5"/>
  <c r="O86" i="5"/>
  <c r="AA86" i="5"/>
  <c r="V86" i="5" s="1"/>
  <c r="AD86" i="5"/>
  <c r="AC86" i="5"/>
  <c r="AB86" i="5"/>
  <c r="O84" i="5"/>
  <c r="AA84" i="5"/>
  <c r="V84" i="5" s="1"/>
  <c r="AD84" i="5"/>
  <c r="AC84" i="5"/>
  <c r="AB84" i="5"/>
  <c r="O82" i="5"/>
  <c r="AA82" i="5"/>
  <c r="V82" i="5" s="1"/>
  <c r="AD82" i="5"/>
  <c r="AC82" i="5"/>
  <c r="AB82" i="5"/>
  <c r="O80" i="5"/>
  <c r="AA80" i="5"/>
  <c r="V80" i="5" s="1"/>
  <c r="AD80" i="5"/>
  <c r="AC80" i="5"/>
  <c r="AB80" i="5"/>
  <c r="O78" i="5"/>
  <c r="AA78" i="5"/>
  <c r="V78" i="5" s="1"/>
  <c r="AD78" i="5"/>
  <c r="AC78" i="5"/>
  <c r="AB78" i="5"/>
  <c r="O76" i="5"/>
  <c r="AA76" i="5"/>
  <c r="V76" i="5" s="1"/>
  <c r="AD76" i="5"/>
  <c r="AC76" i="5"/>
  <c r="AB76" i="5"/>
  <c r="O74" i="5"/>
  <c r="AA74" i="5"/>
  <c r="V74" i="5" s="1"/>
  <c r="AD74" i="5"/>
  <c r="AC74" i="5"/>
  <c r="AB74" i="5"/>
  <c r="O72" i="5"/>
  <c r="AA72" i="5"/>
  <c r="V72" i="5" s="1"/>
  <c r="AD72" i="5"/>
  <c r="AC72" i="5"/>
  <c r="AB72" i="5"/>
  <c r="O70" i="5"/>
  <c r="AA70" i="5"/>
  <c r="V70" i="5" s="1"/>
  <c r="AD70" i="5"/>
  <c r="AC70" i="5"/>
  <c r="AB70" i="5"/>
  <c r="O50" i="5"/>
  <c r="AA50" i="5"/>
  <c r="V50" i="5" s="1"/>
  <c r="AD50" i="5"/>
  <c r="AC50" i="5"/>
  <c r="AB50" i="5"/>
  <c r="O48" i="5"/>
  <c r="AA48" i="5"/>
  <c r="V48" i="5" s="1"/>
  <c r="AD48" i="5"/>
  <c r="AC48" i="5"/>
  <c r="AB48" i="5"/>
  <c r="O38" i="5"/>
  <c r="AA38" i="5"/>
  <c r="V38" i="5" s="1"/>
  <c r="AD38" i="5"/>
  <c r="AC38" i="5"/>
  <c r="AB38" i="5"/>
  <c r="O36" i="5"/>
  <c r="AA36" i="5"/>
  <c r="V36" i="5" s="1"/>
  <c r="AD36" i="5"/>
  <c r="AC36" i="5"/>
  <c r="AB36" i="5"/>
  <c r="O34" i="5"/>
  <c r="AA34" i="5"/>
  <c r="V34" i="5" s="1"/>
  <c r="P34" i="5" s="1"/>
  <c r="AD34" i="5"/>
  <c r="AC34" i="5"/>
  <c r="AB34" i="5"/>
  <c r="O32" i="5"/>
  <c r="AA32" i="5"/>
  <c r="V32" i="5" s="1"/>
  <c r="AD32" i="5"/>
  <c r="AC32" i="5"/>
  <c r="AB32" i="5"/>
  <c r="O30" i="5"/>
  <c r="AA30" i="5"/>
  <c r="V30" i="5" s="1"/>
  <c r="AD30" i="5"/>
  <c r="AC30" i="5"/>
  <c r="AB30" i="5"/>
  <c r="O28" i="5"/>
  <c r="AA28" i="5"/>
  <c r="V28" i="5" s="1"/>
  <c r="AD28" i="5"/>
  <c r="AC28" i="5"/>
  <c r="AB28" i="5"/>
  <c r="O26" i="5"/>
  <c r="AA26" i="5"/>
  <c r="V26" i="5" s="1"/>
  <c r="P26" i="5" s="1"/>
  <c r="AD26" i="5"/>
  <c r="AC26" i="5"/>
  <c r="AB26" i="5"/>
  <c r="O24" i="5"/>
  <c r="AA24" i="5"/>
  <c r="V24" i="5" s="1"/>
  <c r="AD24" i="5"/>
  <c r="AC24" i="5"/>
  <c r="AB24" i="5"/>
  <c r="O22" i="5"/>
  <c r="AA22" i="5"/>
  <c r="V22" i="5" s="1"/>
  <c r="AD22" i="5"/>
  <c r="AC22" i="5"/>
  <c r="AB22" i="5"/>
  <c r="O20" i="5"/>
  <c r="AA20" i="5"/>
  <c r="V20" i="5" s="1"/>
  <c r="AD20" i="5"/>
  <c r="AC20" i="5"/>
  <c r="AB20" i="5"/>
  <c r="O18" i="5"/>
  <c r="AA18" i="5"/>
  <c r="V18" i="5" s="1"/>
  <c r="P18" i="5" s="1"/>
  <c r="AD18" i="5"/>
  <c r="AC18" i="5"/>
  <c r="AB18" i="5"/>
  <c r="O16" i="5"/>
  <c r="AA16" i="5"/>
  <c r="V16" i="5" s="1"/>
  <c r="P16" i="5" s="1"/>
  <c r="AD16" i="5"/>
  <c r="AC16" i="5"/>
  <c r="AB16" i="5"/>
  <c r="O14" i="5"/>
  <c r="AA14" i="5"/>
  <c r="V14" i="5" s="1"/>
  <c r="AD14" i="5"/>
  <c r="AC14" i="5"/>
  <c r="AB14" i="5"/>
  <c r="O12" i="5"/>
  <c r="AA12" i="5"/>
  <c r="V12" i="5" s="1"/>
  <c r="AD12" i="5"/>
  <c r="AC12" i="5"/>
  <c r="AB12" i="5"/>
  <c r="O10" i="5"/>
  <c r="AA10" i="5"/>
  <c r="V10" i="5" s="1"/>
  <c r="P10" i="5" s="1"/>
  <c r="AD10" i="5"/>
  <c r="AC10" i="5"/>
  <c r="AB10" i="5"/>
  <c r="O8" i="5"/>
  <c r="AA8" i="5"/>
  <c r="V8" i="5" s="1"/>
  <c r="P8" i="5" s="1"/>
  <c r="AD8" i="5"/>
  <c r="AC8" i="5"/>
  <c r="AB8" i="5"/>
  <c r="AD9" i="5"/>
  <c r="AC9" i="5"/>
  <c r="AB9" i="5"/>
  <c r="AA9" i="5"/>
  <c r="V9" i="5" s="1"/>
  <c r="O9" i="5"/>
  <c r="W16" i="5" l="1"/>
  <c r="K16" i="5" s="1"/>
  <c r="P113" i="5"/>
  <c r="W113" i="5"/>
  <c r="P21" i="5"/>
  <c r="W21" i="5"/>
  <c r="K21" i="5" s="1"/>
  <c r="W26" i="5"/>
  <c r="K26" i="5" s="1"/>
  <c r="P75" i="5"/>
  <c r="W75" i="5"/>
  <c r="P139" i="5"/>
  <c r="W139" i="5"/>
  <c r="W34" i="5"/>
  <c r="K34" i="5" s="1"/>
  <c r="W13" i="5"/>
  <c r="W111" i="5"/>
  <c r="K111" i="5" s="1"/>
  <c r="W8" i="5"/>
  <c r="K8" i="5" s="1"/>
  <c r="W87" i="5"/>
  <c r="K87" i="5" s="1"/>
  <c r="Q8" i="5"/>
  <c r="I8" i="5" s="1"/>
  <c r="P144" i="5"/>
  <c r="W144" i="5"/>
  <c r="K144" i="5" s="1"/>
  <c r="P50" i="5"/>
  <c r="W50" i="5"/>
  <c r="K50" i="5" s="1"/>
  <c r="P141" i="5"/>
  <c r="W141" i="5"/>
  <c r="K141" i="5" s="1"/>
  <c r="P15" i="5"/>
  <c r="W15" i="5"/>
  <c r="K15" i="5" s="1"/>
  <c r="P27" i="5"/>
  <c r="W27" i="5"/>
  <c r="K27" i="5" s="1"/>
  <c r="P33" i="5"/>
  <c r="W33" i="5"/>
  <c r="K33" i="5" s="1"/>
  <c r="P39" i="5"/>
  <c r="W39" i="5"/>
  <c r="K39" i="5" s="1"/>
  <c r="P143" i="5"/>
  <c r="W143" i="5"/>
  <c r="K143" i="5" s="1"/>
  <c r="P84" i="5"/>
  <c r="W84" i="5"/>
  <c r="K84" i="5" s="1"/>
  <c r="P108" i="5"/>
  <c r="W108" i="5"/>
  <c r="K108" i="5" s="1"/>
  <c r="P129" i="5"/>
  <c r="W129" i="5"/>
  <c r="K129" i="5" s="1"/>
  <c r="P9" i="5"/>
  <c r="W9" i="5"/>
  <c r="K9" i="5" s="1"/>
  <c r="P72" i="5"/>
  <c r="W72" i="5"/>
  <c r="K72" i="5" s="1"/>
  <c r="P88" i="5"/>
  <c r="W88" i="5"/>
  <c r="K88" i="5" s="1"/>
  <c r="P112" i="5"/>
  <c r="W112" i="5"/>
  <c r="K112" i="5" s="1"/>
  <c r="P122" i="5"/>
  <c r="W122" i="5"/>
  <c r="K122" i="5" s="1"/>
  <c r="P126" i="5"/>
  <c r="W126" i="5"/>
  <c r="K126" i="5" s="1"/>
  <c r="P132" i="5"/>
  <c r="W132" i="5"/>
  <c r="K132" i="5" s="1"/>
  <c r="P138" i="5"/>
  <c r="W138" i="5"/>
  <c r="K138" i="5" s="1"/>
  <c r="P145" i="5"/>
  <c r="W145" i="5"/>
  <c r="K145" i="5" s="1"/>
  <c r="P7" i="5"/>
  <c r="W7" i="5"/>
  <c r="K7" i="5" s="1"/>
  <c r="P133" i="5"/>
  <c r="W133" i="5"/>
  <c r="K133" i="5" s="1"/>
  <c r="P19" i="5"/>
  <c r="W19" i="5"/>
  <c r="K19" i="5" s="1"/>
  <c r="P51" i="5"/>
  <c r="W51" i="5"/>
  <c r="K51" i="5" s="1"/>
  <c r="P114" i="5"/>
  <c r="W114" i="5"/>
  <c r="K114" i="5" s="1"/>
  <c r="P30" i="5"/>
  <c r="W30" i="5"/>
  <c r="K30" i="5" s="1"/>
  <c r="P128" i="5"/>
  <c r="W128" i="5"/>
  <c r="K128" i="5" s="1"/>
  <c r="X26" i="5"/>
  <c r="Q26" i="5"/>
  <c r="P136" i="5"/>
  <c r="W136" i="5"/>
  <c r="K136" i="5" s="1"/>
  <c r="P137" i="5"/>
  <c r="W137" i="5"/>
  <c r="K137" i="5" s="1"/>
  <c r="P25" i="5"/>
  <c r="W25" i="5"/>
  <c r="K25" i="5" s="1"/>
  <c r="P31" i="5"/>
  <c r="W31" i="5"/>
  <c r="K31" i="5" s="1"/>
  <c r="P89" i="5"/>
  <c r="W89" i="5"/>
  <c r="K89" i="5" s="1"/>
  <c r="X111" i="5"/>
  <c r="Q111" i="5"/>
  <c r="I111" i="5" s="1"/>
  <c r="P117" i="5"/>
  <c r="W117" i="5"/>
  <c r="K117" i="5" s="1"/>
  <c r="X16" i="5"/>
  <c r="Q16" i="5"/>
  <c r="P24" i="5"/>
  <c r="W24" i="5"/>
  <c r="K24" i="5" s="1"/>
  <c r="P127" i="5"/>
  <c r="W127" i="5"/>
  <c r="K127" i="5" s="1"/>
  <c r="P36" i="5"/>
  <c r="W36" i="5"/>
  <c r="K36" i="5" s="1"/>
  <c r="P14" i="5"/>
  <c r="W14" i="5"/>
  <c r="K14" i="5" s="1"/>
  <c r="P28" i="5"/>
  <c r="W28" i="5"/>
  <c r="K28" i="5" s="1"/>
  <c r="P76" i="5"/>
  <c r="W76" i="5"/>
  <c r="K76" i="5" s="1"/>
  <c r="P106" i="5"/>
  <c r="W106" i="5"/>
  <c r="K106" i="5" s="1"/>
  <c r="P110" i="5"/>
  <c r="W110" i="5"/>
  <c r="K110" i="5" s="1"/>
  <c r="P142" i="5"/>
  <c r="W142" i="5"/>
  <c r="K142" i="5" s="1"/>
  <c r="P123" i="5"/>
  <c r="W123" i="5"/>
  <c r="K123" i="5" s="1"/>
  <c r="P11" i="5"/>
  <c r="W11" i="5"/>
  <c r="K11" i="5" s="1"/>
  <c r="P81" i="5"/>
  <c r="W81" i="5"/>
  <c r="K81" i="5" s="1"/>
  <c r="P74" i="5"/>
  <c r="W74" i="5"/>
  <c r="K74" i="5" s="1"/>
  <c r="P134" i="5"/>
  <c r="W134" i="5"/>
  <c r="K134" i="5" s="1"/>
  <c r="P48" i="5"/>
  <c r="W48" i="5"/>
  <c r="K48" i="5" s="1"/>
  <c r="W18" i="5"/>
  <c r="K18" i="5" s="1"/>
  <c r="P70" i="5"/>
  <c r="W70" i="5"/>
  <c r="K70" i="5" s="1"/>
  <c r="P86" i="5"/>
  <c r="W86" i="5"/>
  <c r="K86" i="5" s="1"/>
  <c r="P116" i="5"/>
  <c r="W116" i="5"/>
  <c r="K116" i="5" s="1"/>
  <c r="P135" i="5"/>
  <c r="W135" i="5"/>
  <c r="K135" i="5" s="1"/>
  <c r="P125" i="5"/>
  <c r="W125" i="5"/>
  <c r="K125" i="5" s="1"/>
  <c r="P17" i="5"/>
  <c r="W17" i="5"/>
  <c r="K17" i="5" s="1"/>
  <c r="P35" i="5"/>
  <c r="W35" i="5"/>
  <c r="K35" i="5" s="1"/>
  <c r="P49" i="5"/>
  <c r="W49" i="5"/>
  <c r="K49" i="5" s="1"/>
  <c r="P73" i="5"/>
  <c r="W73" i="5"/>
  <c r="K73" i="5" s="1"/>
  <c r="P12" i="5"/>
  <c r="W12" i="5"/>
  <c r="K12" i="5" s="1"/>
  <c r="P78" i="5"/>
  <c r="W78" i="5"/>
  <c r="K78" i="5" s="1"/>
  <c r="P22" i="5"/>
  <c r="W22" i="5"/>
  <c r="K22" i="5" s="1"/>
  <c r="P82" i="5"/>
  <c r="W82" i="5"/>
  <c r="K82" i="5" s="1"/>
  <c r="W10" i="5"/>
  <c r="K10" i="5" s="1"/>
  <c r="P20" i="5"/>
  <c r="W20" i="5"/>
  <c r="K20" i="5" s="1"/>
  <c r="P32" i="5"/>
  <c r="W32" i="5"/>
  <c r="K32" i="5" s="1"/>
  <c r="P38" i="5"/>
  <c r="W38" i="5"/>
  <c r="K38" i="5" s="1"/>
  <c r="P80" i="5"/>
  <c r="W80" i="5"/>
  <c r="K80" i="5" s="1"/>
  <c r="P124" i="5"/>
  <c r="W124" i="5"/>
  <c r="K124" i="5" s="1"/>
  <c r="P130" i="5"/>
  <c r="W130" i="5"/>
  <c r="K130" i="5" s="1"/>
  <c r="P140" i="5"/>
  <c r="W140" i="5"/>
  <c r="K140" i="5" s="1"/>
  <c r="P146" i="5"/>
  <c r="W146" i="5"/>
  <c r="K146" i="5" s="1"/>
  <c r="P131" i="5"/>
  <c r="W131" i="5"/>
  <c r="K131" i="5" s="1"/>
  <c r="P23" i="5"/>
  <c r="W23" i="5"/>
  <c r="K23" i="5" s="1"/>
  <c r="W77" i="5"/>
  <c r="K77" i="5" s="1"/>
  <c r="W79" i="5"/>
  <c r="K79" i="5" s="1"/>
  <c r="W107" i="5"/>
  <c r="K107" i="5" s="1"/>
  <c r="W109" i="5"/>
  <c r="K109" i="5" s="1"/>
  <c r="X21" i="5"/>
  <c r="W29" i="5"/>
  <c r="K29" i="5" s="1"/>
  <c r="W37" i="5"/>
  <c r="K37" i="5" s="1"/>
  <c r="W71" i="5"/>
  <c r="K71" i="5" s="1"/>
  <c r="W83" i="5"/>
  <c r="K83" i="5" s="1"/>
  <c r="X139" i="5"/>
  <c r="W85" i="5"/>
  <c r="K85" i="5" s="1"/>
  <c r="Q87" i="5"/>
  <c r="I87" i="5" s="1"/>
  <c r="X87" i="5"/>
  <c r="X113" i="5"/>
  <c r="X75" i="5"/>
  <c r="W115" i="5"/>
  <c r="K115" i="5" s="1"/>
  <c r="I26" i="5" l="1"/>
  <c r="M26" i="5" s="1"/>
  <c r="X13" i="5"/>
  <c r="K13" i="5"/>
  <c r="Q75" i="5"/>
  <c r="I75" i="5" s="1"/>
  <c r="M75" i="5" s="1"/>
  <c r="K75" i="5"/>
  <c r="I16" i="5"/>
  <c r="M16" i="5" s="1"/>
  <c r="Q113" i="5"/>
  <c r="I113" i="5" s="1"/>
  <c r="K113" i="5"/>
  <c r="Q139" i="5"/>
  <c r="I139" i="5" s="1"/>
  <c r="M139" i="5" s="1"/>
  <c r="K139" i="5"/>
  <c r="X34" i="5"/>
  <c r="Q34" i="5"/>
  <c r="I34" i="5" s="1"/>
  <c r="X8" i="5"/>
  <c r="M8" i="5"/>
  <c r="M113" i="5"/>
  <c r="Q21" i="5"/>
  <c r="I21" i="5" s="1"/>
  <c r="Q13" i="5"/>
  <c r="I13" i="5" s="1"/>
  <c r="M111" i="5"/>
  <c r="M87" i="5"/>
  <c r="Y21" i="5"/>
  <c r="S21" i="5" s="1"/>
  <c r="R21" i="5"/>
  <c r="X77" i="5"/>
  <c r="Q77" i="5"/>
  <c r="I77" i="5" s="1"/>
  <c r="X22" i="5"/>
  <c r="Q22" i="5"/>
  <c r="X49" i="5"/>
  <c r="Q49" i="5"/>
  <c r="X135" i="5"/>
  <c r="Q135" i="5"/>
  <c r="I135" i="5" s="1"/>
  <c r="X18" i="5"/>
  <c r="Q18" i="5"/>
  <c r="X136" i="5"/>
  <c r="Q136" i="5"/>
  <c r="X138" i="5"/>
  <c r="Q138" i="5"/>
  <c r="I138" i="5" s="1"/>
  <c r="X112" i="5"/>
  <c r="Q112" i="5"/>
  <c r="I112" i="5" s="1"/>
  <c r="X84" i="5"/>
  <c r="Q84" i="5"/>
  <c r="I84" i="5" s="1"/>
  <c r="X50" i="5"/>
  <c r="Q50" i="5"/>
  <c r="X38" i="5"/>
  <c r="Q38" i="5"/>
  <c r="X30" i="5"/>
  <c r="Q30" i="5"/>
  <c r="X23" i="5"/>
  <c r="Q23" i="5"/>
  <c r="X130" i="5"/>
  <c r="Q130" i="5"/>
  <c r="I130" i="5" s="1"/>
  <c r="X32" i="5"/>
  <c r="Q32" i="5"/>
  <c r="X48" i="5"/>
  <c r="Q48" i="5"/>
  <c r="X11" i="5"/>
  <c r="Q11" i="5"/>
  <c r="X106" i="5"/>
  <c r="Q106" i="5"/>
  <c r="I106" i="5" s="1"/>
  <c r="X36" i="5"/>
  <c r="Q36" i="5"/>
  <c r="R16" i="5"/>
  <c r="Y16" i="5"/>
  <c r="S16" i="5" s="1"/>
  <c r="X114" i="5"/>
  <c r="Q114" i="5"/>
  <c r="I114" i="5" s="1"/>
  <c r="X27" i="5"/>
  <c r="Q27" i="5"/>
  <c r="Y13" i="5"/>
  <c r="S13" i="5" s="1"/>
  <c r="R13" i="5"/>
  <c r="X78" i="5"/>
  <c r="Q78" i="5"/>
  <c r="I78" i="5" s="1"/>
  <c r="X35" i="5"/>
  <c r="Q35" i="5"/>
  <c r="X116" i="5"/>
  <c r="Q116" i="5"/>
  <c r="I116" i="5" s="1"/>
  <c r="Q117" i="5"/>
  <c r="I117" i="5" s="1"/>
  <c r="X117" i="5"/>
  <c r="X31" i="5"/>
  <c r="Q31" i="5"/>
  <c r="X133" i="5"/>
  <c r="Q133" i="5"/>
  <c r="I133" i="5" s="1"/>
  <c r="X132" i="5"/>
  <c r="Q132" i="5"/>
  <c r="I132" i="5" s="1"/>
  <c r="X88" i="5"/>
  <c r="Q88" i="5"/>
  <c r="I88" i="5" s="1"/>
  <c r="R34" i="5"/>
  <c r="Y34" i="5"/>
  <c r="S34" i="5" s="1"/>
  <c r="X143" i="5"/>
  <c r="Q143" i="5"/>
  <c r="I143" i="5" s="1"/>
  <c r="X144" i="5"/>
  <c r="Q144" i="5"/>
  <c r="I144" i="5" s="1"/>
  <c r="Q79" i="5"/>
  <c r="I79" i="5" s="1"/>
  <c r="X79" i="5"/>
  <c r="X14" i="5"/>
  <c r="Q14" i="5"/>
  <c r="Y75" i="5"/>
  <c r="S75" i="5" s="1"/>
  <c r="R75" i="5"/>
  <c r="R139" i="5"/>
  <c r="Y139" i="5"/>
  <c r="S139" i="5" s="1"/>
  <c r="X131" i="5"/>
  <c r="Q131" i="5"/>
  <c r="I131" i="5" s="1"/>
  <c r="X124" i="5"/>
  <c r="Q124" i="5"/>
  <c r="I124" i="5" s="1"/>
  <c r="X20" i="5"/>
  <c r="Q20" i="5"/>
  <c r="X134" i="5"/>
  <c r="Q134" i="5"/>
  <c r="I134" i="5" s="1"/>
  <c r="X123" i="5"/>
  <c r="Q123" i="5"/>
  <c r="I123" i="5" s="1"/>
  <c r="X76" i="5"/>
  <c r="Q76" i="5"/>
  <c r="X127" i="5"/>
  <c r="Q127" i="5"/>
  <c r="X140" i="5"/>
  <c r="Q140" i="5"/>
  <c r="X110" i="5"/>
  <c r="Q110" i="5"/>
  <c r="I110" i="5" s="1"/>
  <c r="X19" i="5"/>
  <c r="Q19" i="5"/>
  <c r="X85" i="5"/>
  <c r="Q85" i="5"/>
  <c r="I85" i="5" s="1"/>
  <c r="X83" i="5"/>
  <c r="Q83" i="5"/>
  <c r="I83" i="5" s="1"/>
  <c r="X17" i="5"/>
  <c r="Q17" i="5"/>
  <c r="X25" i="5"/>
  <c r="Q25" i="5"/>
  <c r="Y26" i="5"/>
  <c r="S26" i="5" s="1"/>
  <c r="R26" i="5"/>
  <c r="X7" i="5"/>
  <c r="Q7" i="5"/>
  <c r="I7" i="5" s="1"/>
  <c r="X126" i="5"/>
  <c r="Q126" i="5"/>
  <c r="X72" i="5"/>
  <c r="Q72" i="5"/>
  <c r="I72" i="5" s="1"/>
  <c r="X129" i="5"/>
  <c r="Q129" i="5"/>
  <c r="I129" i="5" s="1"/>
  <c r="X15" i="5"/>
  <c r="Q15" i="5"/>
  <c r="X29" i="5"/>
  <c r="Q29" i="5"/>
  <c r="X81" i="5"/>
  <c r="Q81" i="5"/>
  <c r="I81" i="5" s="1"/>
  <c r="X89" i="5"/>
  <c r="Q89" i="5"/>
  <c r="X33" i="5"/>
  <c r="Q33" i="5"/>
  <c r="X115" i="5"/>
  <c r="Q115" i="5"/>
  <c r="I115" i="5" s="1"/>
  <c r="Q109" i="5"/>
  <c r="I109" i="5" s="1"/>
  <c r="X109" i="5"/>
  <c r="X12" i="5"/>
  <c r="Q12" i="5"/>
  <c r="X71" i="5"/>
  <c r="Q71" i="5"/>
  <c r="I71" i="5" s="1"/>
  <c r="X146" i="5"/>
  <c r="Q146" i="5"/>
  <c r="I146" i="5" s="1"/>
  <c r="X80" i="5"/>
  <c r="Q80" i="5"/>
  <c r="X74" i="5"/>
  <c r="Q74" i="5"/>
  <c r="I74" i="5" s="1"/>
  <c r="X142" i="5"/>
  <c r="Q142" i="5"/>
  <c r="I142" i="5" s="1"/>
  <c r="X28" i="5"/>
  <c r="Q28" i="5"/>
  <c r="X24" i="5"/>
  <c r="Q24" i="5"/>
  <c r="X128" i="5"/>
  <c r="Q128" i="5"/>
  <c r="X51" i="5"/>
  <c r="Q51" i="5"/>
  <c r="X39" i="5"/>
  <c r="Q39" i="5"/>
  <c r="R8" i="5"/>
  <c r="Y8" i="5"/>
  <c r="S8" i="5" s="1"/>
  <c r="X86" i="5"/>
  <c r="Q86" i="5"/>
  <c r="I86" i="5" s="1"/>
  <c r="Y113" i="5"/>
  <c r="S113" i="5" s="1"/>
  <c r="R113" i="5"/>
  <c r="X107" i="5"/>
  <c r="Q107" i="5"/>
  <c r="I107" i="5" s="1"/>
  <c r="X10" i="5"/>
  <c r="Q10" i="5"/>
  <c r="R87" i="5"/>
  <c r="Y87" i="5"/>
  <c r="S87" i="5" s="1"/>
  <c r="X37" i="5"/>
  <c r="Q37" i="5"/>
  <c r="X82" i="5"/>
  <c r="Q82" i="5"/>
  <c r="I82" i="5" s="1"/>
  <c r="X73" i="5"/>
  <c r="Q73" i="5"/>
  <c r="X125" i="5"/>
  <c r="Q125" i="5"/>
  <c r="I125" i="5" s="1"/>
  <c r="X70" i="5"/>
  <c r="Q70" i="5"/>
  <c r="Y111" i="5"/>
  <c r="S111" i="5" s="1"/>
  <c r="R111" i="5"/>
  <c r="X137" i="5"/>
  <c r="Q137" i="5"/>
  <c r="I137" i="5" s="1"/>
  <c r="X145" i="5"/>
  <c r="Q145" i="5"/>
  <c r="X122" i="5"/>
  <c r="Q122" i="5"/>
  <c r="X9" i="5"/>
  <c r="Q9" i="5"/>
  <c r="X108" i="5"/>
  <c r="Q108" i="5"/>
  <c r="X141" i="5"/>
  <c r="Q141" i="5"/>
  <c r="I108" i="5" l="1"/>
  <c r="M108" i="5" s="1"/>
  <c r="I122" i="5"/>
  <c r="M122" i="5" s="1"/>
  <c r="I70" i="5"/>
  <c r="M70" i="5" s="1"/>
  <c r="I73" i="5"/>
  <c r="M73" i="5" s="1"/>
  <c r="I37" i="5"/>
  <c r="M37" i="5" s="1"/>
  <c r="I10" i="5"/>
  <c r="M10" i="5" s="1"/>
  <c r="I51" i="5"/>
  <c r="M51" i="5" s="1"/>
  <c r="I24" i="5"/>
  <c r="M24" i="5" s="1"/>
  <c r="I80" i="5"/>
  <c r="M80" i="5" s="1"/>
  <c r="I33" i="5"/>
  <c r="M33" i="5" s="1"/>
  <c r="I15" i="5"/>
  <c r="M15" i="5" s="1"/>
  <c r="I25" i="5"/>
  <c r="M25" i="5" s="1"/>
  <c r="I19" i="5"/>
  <c r="M19" i="5" s="1"/>
  <c r="I76" i="5"/>
  <c r="M76" i="5" s="1"/>
  <c r="I14" i="5"/>
  <c r="M14" i="5" s="1"/>
  <c r="I31" i="5"/>
  <c r="M31" i="5" s="1"/>
  <c r="I27" i="5"/>
  <c r="M27" i="5" s="1"/>
  <c r="I48" i="5"/>
  <c r="M48" i="5" s="1"/>
  <c r="I30" i="5"/>
  <c r="M30" i="5" s="1"/>
  <c r="I50" i="5"/>
  <c r="M50" i="5" s="1"/>
  <c r="I22" i="5"/>
  <c r="M22" i="5" s="1"/>
  <c r="I9" i="5"/>
  <c r="M9" i="5" s="1"/>
  <c r="I39" i="5"/>
  <c r="M39" i="5" s="1"/>
  <c r="I128" i="5"/>
  <c r="M128" i="5" s="1"/>
  <c r="I28" i="5"/>
  <c r="M28" i="5" s="1"/>
  <c r="I12" i="5"/>
  <c r="M12" i="5" s="1"/>
  <c r="I89" i="5"/>
  <c r="M89" i="5" s="1"/>
  <c r="I29" i="5"/>
  <c r="M29" i="5" s="1"/>
  <c r="I126" i="5"/>
  <c r="M126" i="5" s="1"/>
  <c r="I17" i="5"/>
  <c r="M17" i="5" s="1"/>
  <c r="I127" i="5"/>
  <c r="M127" i="5" s="1"/>
  <c r="I20" i="5"/>
  <c r="M20" i="5" s="1"/>
  <c r="I35" i="5"/>
  <c r="M35" i="5" s="1"/>
  <c r="I36" i="5"/>
  <c r="M36" i="5" s="1"/>
  <c r="I11" i="5"/>
  <c r="M11" i="5" s="1"/>
  <c r="I32" i="5"/>
  <c r="M32" i="5" s="1"/>
  <c r="I23" i="5"/>
  <c r="M23" i="5" s="1"/>
  <c r="I38" i="5"/>
  <c r="M38" i="5" s="1"/>
  <c r="I18" i="5"/>
  <c r="M18" i="5" s="1"/>
  <c r="I49" i="5"/>
  <c r="M49" i="5" s="1"/>
  <c r="I136" i="5"/>
  <c r="M136" i="5" s="1"/>
  <c r="I141" i="5"/>
  <c r="M141" i="5" s="1"/>
  <c r="I145" i="5"/>
  <c r="M145" i="5" s="1"/>
  <c r="I140" i="5"/>
  <c r="M140" i="5" s="1"/>
  <c r="M34" i="5"/>
  <c r="M13" i="5"/>
  <c r="M134" i="5"/>
  <c r="M142" i="5"/>
  <c r="M85" i="5"/>
  <c r="M21" i="5"/>
  <c r="M115" i="5"/>
  <c r="M81" i="5"/>
  <c r="M7" i="5"/>
  <c r="M123" i="5"/>
  <c r="M82" i="5"/>
  <c r="M130" i="5"/>
  <c r="M77" i="5"/>
  <c r="M117" i="5"/>
  <c r="M109" i="5"/>
  <c r="M79" i="5"/>
  <c r="M107" i="5"/>
  <c r="M74" i="5"/>
  <c r="M129" i="5"/>
  <c r="M112" i="5"/>
  <c r="M125" i="5"/>
  <c r="M83" i="5"/>
  <c r="M116" i="5"/>
  <c r="M138" i="5"/>
  <c r="Y29" i="5"/>
  <c r="S29" i="5" s="1"/>
  <c r="R29" i="5"/>
  <c r="M86" i="5"/>
  <c r="M71" i="5"/>
  <c r="Y72" i="5"/>
  <c r="S72" i="5" s="1"/>
  <c r="R72" i="5"/>
  <c r="R83" i="5"/>
  <c r="Y83" i="5"/>
  <c r="S83" i="5" s="1"/>
  <c r="M110" i="5"/>
  <c r="M124" i="5"/>
  <c r="M144" i="5"/>
  <c r="M88" i="5"/>
  <c r="Y133" i="5"/>
  <c r="S133" i="5" s="1"/>
  <c r="R133" i="5"/>
  <c r="R116" i="5"/>
  <c r="Y116" i="5"/>
  <c r="S116" i="5" s="1"/>
  <c r="Y32" i="5"/>
  <c r="S32" i="5" s="1"/>
  <c r="R32" i="5"/>
  <c r="Y30" i="5"/>
  <c r="S30" i="5" s="1"/>
  <c r="R30" i="5"/>
  <c r="M84" i="5"/>
  <c r="R138" i="5"/>
  <c r="Y138" i="5"/>
  <c r="S138" i="5" s="1"/>
  <c r="M135" i="5"/>
  <c r="Y22" i="5"/>
  <c r="S22" i="5" s="1"/>
  <c r="R22" i="5"/>
  <c r="R51" i="5"/>
  <c r="Y51" i="5"/>
  <c r="S51" i="5" s="1"/>
  <c r="Y74" i="5"/>
  <c r="S74" i="5" s="1"/>
  <c r="R74" i="5"/>
  <c r="R89" i="5"/>
  <c r="Y89" i="5"/>
  <c r="S89" i="5" s="1"/>
  <c r="R15" i="5"/>
  <c r="Y15" i="5"/>
  <c r="S15" i="5" s="1"/>
  <c r="Y123" i="5"/>
  <c r="S123" i="5" s="1"/>
  <c r="R123" i="5"/>
  <c r="Y124" i="5"/>
  <c r="S124" i="5" s="1"/>
  <c r="R124" i="5"/>
  <c r="Y11" i="5"/>
  <c r="S11" i="5" s="1"/>
  <c r="R11" i="5"/>
  <c r="R84" i="5"/>
  <c r="Y84" i="5"/>
  <c r="S84" i="5" s="1"/>
  <c r="R9" i="5"/>
  <c r="Y9" i="5"/>
  <c r="S9" i="5" s="1"/>
  <c r="Y82" i="5"/>
  <c r="S82" i="5" s="1"/>
  <c r="R82" i="5"/>
  <c r="R24" i="5"/>
  <c r="Y24" i="5"/>
  <c r="S24" i="5" s="1"/>
  <c r="R10" i="5"/>
  <c r="Y10" i="5"/>
  <c r="S10" i="5" s="1"/>
  <c r="R71" i="5"/>
  <c r="Y71" i="5"/>
  <c r="S71" i="5" s="1"/>
  <c r="Y110" i="5"/>
  <c r="S110" i="5" s="1"/>
  <c r="R110" i="5"/>
  <c r="R127" i="5"/>
  <c r="Y127" i="5"/>
  <c r="S127" i="5" s="1"/>
  <c r="R144" i="5"/>
  <c r="Y144" i="5"/>
  <c r="S144" i="5" s="1"/>
  <c r="Y88" i="5"/>
  <c r="S88" i="5" s="1"/>
  <c r="R88" i="5"/>
  <c r="Y135" i="5"/>
  <c r="S135" i="5" s="1"/>
  <c r="R135" i="5"/>
  <c r="R125" i="5"/>
  <c r="Y125" i="5"/>
  <c r="S125" i="5" s="1"/>
  <c r="R28" i="5"/>
  <c r="Y28" i="5"/>
  <c r="S28" i="5" s="1"/>
  <c r="Y115" i="5"/>
  <c r="S115" i="5" s="1"/>
  <c r="R115" i="5"/>
  <c r="R126" i="5"/>
  <c r="Y126" i="5"/>
  <c r="S126" i="5" s="1"/>
  <c r="Y25" i="5"/>
  <c r="S25" i="5" s="1"/>
  <c r="R25" i="5"/>
  <c r="R134" i="5"/>
  <c r="Y134" i="5"/>
  <c r="S134" i="5" s="1"/>
  <c r="M131" i="5"/>
  <c r="M143" i="5"/>
  <c r="M132" i="5"/>
  <c r="R31" i="5"/>
  <c r="Y31" i="5"/>
  <c r="S31" i="5" s="1"/>
  <c r="R27" i="5"/>
  <c r="Y27" i="5"/>
  <c r="S27" i="5" s="1"/>
  <c r="R36" i="5"/>
  <c r="Y36" i="5"/>
  <c r="S36" i="5" s="1"/>
  <c r="R130" i="5"/>
  <c r="Y130" i="5"/>
  <c r="S130" i="5" s="1"/>
  <c r="R77" i="5"/>
  <c r="Y77" i="5"/>
  <c r="S77" i="5" s="1"/>
  <c r="R39" i="5"/>
  <c r="Y39" i="5"/>
  <c r="S39" i="5" s="1"/>
  <c r="Y19" i="5"/>
  <c r="S19" i="5" s="1"/>
  <c r="R19" i="5"/>
  <c r="M137" i="5"/>
  <c r="Y73" i="5"/>
  <c r="S73" i="5" s="1"/>
  <c r="R73" i="5"/>
  <c r="R37" i="5"/>
  <c r="Y37" i="5"/>
  <c r="S37" i="5" s="1"/>
  <c r="R80" i="5"/>
  <c r="Y80" i="5"/>
  <c r="S80" i="5" s="1"/>
  <c r="R12" i="5"/>
  <c r="Y12" i="5"/>
  <c r="S12" i="5" s="1"/>
  <c r="R81" i="5"/>
  <c r="Y81" i="5"/>
  <c r="S81" i="5" s="1"/>
  <c r="R85" i="5"/>
  <c r="Y85" i="5"/>
  <c r="S85" i="5" s="1"/>
  <c r="Y140" i="5"/>
  <c r="S140" i="5" s="1"/>
  <c r="R140" i="5"/>
  <c r="R131" i="5"/>
  <c r="Y131" i="5"/>
  <c r="S131" i="5" s="1"/>
  <c r="Y14" i="5"/>
  <c r="S14" i="5" s="1"/>
  <c r="R14" i="5"/>
  <c r="Y117" i="5"/>
  <c r="S117" i="5" s="1"/>
  <c r="R117" i="5"/>
  <c r="R35" i="5"/>
  <c r="Y35" i="5"/>
  <c r="S35" i="5" s="1"/>
  <c r="Y38" i="5"/>
  <c r="S38" i="5" s="1"/>
  <c r="R38" i="5"/>
  <c r="Y136" i="5"/>
  <c r="S136" i="5" s="1"/>
  <c r="R136" i="5"/>
  <c r="Y106" i="5"/>
  <c r="S106" i="5" s="1"/>
  <c r="R106" i="5"/>
  <c r="R122" i="5"/>
  <c r="Y122" i="5"/>
  <c r="S122" i="5" s="1"/>
  <c r="R86" i="5"/>
  <c r="Y86" i="5"/>
  <c r="S86" i="5" s="1"/>
  <c r="R145" i="5"/>
  <c r="Y145" i="5"/>
  <c r="S145" i="5" s="1"/>
  <c r="R107" i="5"/>
  <c r="Y107" i="5"/>
  <c r="S107" i="5" s="1"/>
  <c r="Y128" i="5"/>
  <c r="S128" i="5" s="1"/>
  <c r="R128" i="5"/>
  <c r="Y142" i="5"/>
  <c r="S142" i="5" s="1"/>
  <c r="R142" i="5"/>
  <c r="M146" i="5"/>
  <c r="Y33" i="5"/>
  <c r="S33" i="5" s="1"/>
  <c r="R33" i="5"/>
  <c r="Y129" i="5"/>
  <c r="S129" i="5" s="1"/>
  <c r="R129" i="5"/>
  <c r="R7" i="5"/>
  <c r="Y7" i="5"/>
  <c r="S7" i="5" s="1"/>
  <c r="R76" i="5"/>
  <c r="Y76" i="5"/>
  <c r="S76" i="5" s="1"/>
  <c r="Y143" i="5"/>
  <c r="S143" i="5" s="1"/>
  <c r="R143" i="5"/>
  <c r="R132" i="5"/>
  <c r="Y132" i="5"/>
  <c r="S132" i="5" s="1"/>
  <c r="M78" i="5"/>
  <c r="M114" i="5"/>
  <c r="M106" i="5"/>
  <c r="Y48" i="5"/>
  <c r="S48" i="5" s="1"/>
  <c r="R48" i="5"/>
  <c r="R112" i="5"/>
  <c r="Y112" i="5"/>
  <c r="S112" i="5" s="1"/>
  <c r="R49" i="5"/>
  <c r="Y49" i="5"/>
  <c r="S49" i="5" s="1"/>
  <c r="Y141" i="5"/>
  <c r="S141" i="5" s="1"/>
  <c r="R141" i="5"/>
  <c r="Y137" i="5"/>
  <c r="S137" i="5" s="1"/>
  <c r="R137" i="5"/>
  <c r="R108" i="5"/>
  <c r="Y108" i="5"/>
  <c r="S108" i="5" s="1"/>
  <c r="Y70" i="5"/>
  <c r="S70" i="5" s="1"/>
  <c r="R70" i="5"/>
  <c r="R146" i="5"/>
  <c r="Y146" i="5"/>
  <c r="S146" i="5" s="1"/>
  <c r="R109" i="5"/>
  <c r="Y109" i="5"/>
  <c r="S109" i="5" s="1"/>
  <c r="M72" i="5"/>
  <c r="R17" i="5"/>
  <c r="Y17" i="5"/>
  <c r="S17" i="5" s="1"/>
  <c r="R20" i="5"/>
  <c r="Y20" i="5"/>
  <c r="S20" i="5" s="1"/>
  <c r="Y79" i="5"/>
  <c r="S79" i="5" s="1"/>
  <c r="R79" i="5"/>
  <c r="M133" i="5"/>
  <c r="Y78" i="5"/>
  <c r="S78" i="5" s="1"/>
  <c r="R78" i="5"/>
  <c r="R114" i="5"/>
  <c r="Y114" i="5"/>
  <c r="S114" i="5" s="1"/>
  <c r="R23" i="5"/>
  <c r="Y23" i="5"/>
  <c r="S23" i="5" s="1"/>
  <c r="R50" i="5"/>
  <c r="Y50" i="5"/>
  <c r="S50" i="5" s="1"/>
  <c r="R18" i="5"/>
  <c r="Y18" i="5"/>
  <c r="S18" i="5" s="1"/>
</calcChain>
</file>

<file path=xl/sharedStrings.xml><?xml version="1.0" encoding="utf-8"?>
<sst xmlns="http://schemas.openxmlformats.org/spreadsheetml/2006/main" count="1274" uniqueCount="545">
  <si>
    <t>Back to Index</t>
  </si>
  <si>
    <t>Source</t>
  </si>
  <si>
    <t>Unit</t>
  </si>
  <si>
    <t>Price cap</t>
  </si>
  <si>
    <t>Proposed price</t>
  </si>
  <si>
    <t>Compliance</t>
  </si>
  <si>
    <t>Notes</t>
  </si>
  <si>
    <t>End</t>
  </si>
  <si>
    <t>Inputs</t>
  </si>
  <si>
    <t>Input table 1 | General inputs</t>
  </si>
  <si>
    <t>Value</t>
  </si>
  <si>
    <t>DNSP name</t>
  </si>
  <si>
    <t>AusNet Services</t>
  </si>
  <si>
    <t>Year ending</t>
  </si>
  <si>
    <t>Forecast regulatory year (t)</t>
  </si>
  <si>
    <t>Current regulatory year (t-1)</t>
  </si>
  <si>
    <t>Calculated</t>
  </si>
  <si>
    <t>Current regulatory control period, first year</t>
  </si>
  <si>
    <t>Current regulatory control period, last year</t>
  </si>
  <si>
    <t>Current measurement quarter for CPI</t>
  </si>
  <si>
    <t>Previous measurement quarter for CPI</t>
  </si>
  <si>
    <t>Forecast inflation for current regulatory control period</t>
  </si>
  <si>
    <t>Determination</t>
  </si>
  <si>
    <t>AER</t>
  </si>
  <si>
    <t>Index value</t>
  </si>
  <si>
    <t>Inflation</t>
  </si>
  <si>
    <t>Applicable regulatory year</t>
  </si>
  <si>
    <t>ABS</t>
  </si>
  <si>
    <t>index</t>
  </si>
  <si>
    <t>Percent</t>
  </si>
  <si>
    <t>All now on Dec CPI</t>
  </si>
  <si>
    <t>PTRM</t>
  </si>
  <si>
    <t>Per cent</t>
  </si>
  <si>
    <t>$dollars</t>
  </si>
  <si>
    <t>Ancillary Network Services A-factor</t>
  </si>
  <si>
    <t>Public lighting A-factor</t>
  </si>
  <si>
    <t>unit</t>
  </si>
  <si>
    <t>Key:</t>
  </si>
  <si>
    <t>Unit Denominations</t>
  </si>
  <si>
    <t>Ref</t>
  </si>
  <si>
    <t>Cents</t>
  </si>
  <si>
    <t>cents</t>
  </si>
  <si>
    <t>Dollars</t>
  </si>
  <si>
    <t>Thousands</t>
  </si>
  <si>
    <t>$000</t>
  </si>
  <si>
    <t>Millions</t>
  </si>
  <si>
    <t>$millions</t>
  </si>
  <si>
    <t>Number</t>
  </si>
  <si>
    <t>number</t>
  </si>
  <si>
    <t>Factor</t>
  </si>
  <si>
    <t>factor</t>
  </si>
  <si>
    <t>Kilowatt hours</t>
  </si>
  <si>
    <t>kWh</t>
  </si>
  <si>
    <t>Megawatt hours</t>
  </si>
  <si>
    <t>MWh</t>
  </si>
  <si>
    <t>Gigawatt hours</t>
  </si>
  <si>
    <t>GWh</t>
  </si>
  <si>
    <t>Kilowatts</t>
  </si>
  <si>
    <t>kW</t>
  </si>
  <si>
    <t>Daily charges</t>
  </si>
  <si>
    <t>day</t>
  </si>
  <si>
    <t>Monthly charges</t>
  </si>
  <si>
    <t>month</t>
  </si>
  <si>
    <t>Low season charges</t>
  </si>
  <si>
    <t>lowsn</t>
  </si>
  <si>
    <t>High season charges</t>
  </si>
  <si>
    <t>highsn</t>
  </si>
  <si>
    <t>Annual charges</t>
  </si>
  <si>
    <t>year</t>
  </si>
  <si>
    <t>Actual</t>
  </si>
  <si>
    <t>Estimate</t>
  </si>
  <si>
    <t>Months</t>
  </si>
  <si>
    <t>month 1</t>
  </si>
  <si>
    <t>month 2</t>
  </si>
  <si>
    <t>month 3</t>
  </si>
  <si>
    <t>month 4</t>
  </si>
  <si>
    <t>month 5</t>
  </si>
  <si>
    <t>month 6</t>
  </si>
  <si>
    <t>month 7</t>
  </si>
  <si>
    <t>month 8</t>
  </si>
  <si>
    <t>month 9</t>
  </si>
  <si>
    <t>month 10</t>
  </si>
  <si>
    <t>month 11</t>
  </si>
  <si>
    <t>month 12</t>
  </si>
  <si>
    <t>Years</t>
  </si>
  <si>
    <t>Calendar Year</t>
  </si>
  <si>
    <t>Year Ending</t>
  </si>
  <si>
    <t>Financial Year</t>
  </si>
  <si>
    <t>Yr/end Vic</t>
  </si>
  <si>
    <t>Reg yr Vic</t>
  </si>
  <si>
    <t>HY21</t>
  </si>
  <si>
    <t>nominal</t>
  </si>
  <si>
    <t>Regulatory years</t>
  </si>
  <si>
    <t>Year</t>
  </si>
  <si>
    <t>Forecast period year 1</t>
  </si>
  <si>
    <t>calculated</t>
  </si>
  <si>
    <t>Forecast period year 2</t>
  </si>
  <si>
    <t>Forecast period year 3</t>
  </si>
  <si>
    <t>Forecast period year 4</t>
  </si>
  <si>
    <t>Forecast period year 5</t>
  </si>
  <si>
    <t>Ausgrid</t>
  </si>
  <si>
    <t>NSW</t>
  </si>
  <si>
    <t>Vic</t>
  </si>
  <si>
    <t>CitiPower</t>
  </si>
  <si>
    <t>Endeavour</t>
  </si>
  <si>
    <t>Energex</t>
  </si>
  <si>
    <t>Qld</t>
  </si>
  <si>
    <t>Ergon Energy</t>
  </si>
  <si>
    <t>Essential</t>
  </si>
  <si>
    <t>Evoenergy</t>
  </si>
  <si>
    <t>ACT</t>
  </si>
  <si>
    <t>Jemena</t>
  </si>
  <si>
    <t>Powercor</t>
  </si>
  <si>
    <t>Power and Water Corporation</t>
  </si>
  <si>
    <t>NT</t>
  </si>
  <si>
    <t>SA Power Networks</t>
  </si>
  <si>
    <t>SA</t>
  </si>
  <si>
    <t>TasNetworks</t>
  </si>
  <si>
    <t>Tas</t>
  </si>
  <si>
    <t>United Energy</t>
  </si>
  <si>
    <t>'General'</t>
  </si>
  <si>
    <t>Metering A-factor (exit fees for Vic)</t>
  </si>
  <si>
    <t>Input table 3 | Inflation</t>
  </si>
  <si>
    <t>Input table 2 | Other inputs</t>
  </si>
  <si>
    <t>Schedule 1 | Ancillary Network Services (fee-based)</t>
  </si>
  <si>
    <t>Schedule 2 | Labour rates for quoted services</t>
  </si>
  <si>
    <t>Schedule 3 | Public Lighting</t>
  </si>
  <si>
    <t>Schedule 4 | Metering (exit fees for Victoria)</t>
  </si>
  <si>
    <t>Electicity Distribution Network Service Provider</t>
  </si>
  <si>
    <t>Version Record</t>
  </si>
  <si>
    <t>Date</t>
  </si>
  <si>
    <t>Description</t>
  </si>
  <si>
    <t>Final determination AER input</t>
  </si>
  <si>
    <t>Annual AER input</t>
  </si>
  <si>
    <t>Updated AER input (e.g. placeholder updated for final submission)</t>
  </si>
  <si>
    <t>Final model for DNSP QA</t>
  </si>
  <si>
    <t>Annual DNSP input</t>
  </si>
  <si>
    <t>Final model for use in 2022/23 process</t>
  </si>
  <si>
    <t>Updated DNSP input (e.g. placeholder updated for final submission)</t>
  </si>
  <si>
    <t>Updated for issues arising in 2022/23 pricing proces, feedback from consultation with wider stakeholders</t>
  </si>
  <si>
    <t>Calculation</t>
  </si>
  <si>
    <t>Final updated model (from broader stakeholder consultation) for DNSP QA</t>
  </si>
  <si>
    <t>N/A</t>
  </si>
  <si>
    <t>Final model for use in 2023/24 process</t>
  </si>
  <si>
    <t>Updated for 2024–29 determinations for NSW/ACT/NT/Tas businesses to reflect changes in determination (e.g. side constraints application)</t>
  </si>
  <si>
    <t>Final model updated for 2024–29 determinations for use in 2024/25 initial pricing where applicable</t>
  </si>
  <si>
    <t>AER pricing model - price capped ACS</t>
  </si>
  <si>
    <t>Draft version of new model</t>
  </si>
  <si>
    <t>Contents</t>
  </si>
  <si>
    <t>Ancillary Network Services</t>
  </si>
  <si>
    <t>Public Lighting</t>
  </si>
  <si>
    <t>Metering</t>
  </si>
  <si>
    <t>Labour Rates</t>
  </si>
  <si>
    <t>General Inputs</t>
  </si>
  <si>
    <t>General inputs including business information, inflation, and x-factors</t>
  </si>
  <si>
    <t>Price caps, historical prices, proposed prices, and compliance checks for ancillary network services</t>
  </si>
  <si>
    <t>Price caps, historical prices, proposed prices, and compliance checks for labour rates used for quoted services</t>
  </si>
  <si>
    <t>Price caps, historical prices, proposed prices, and compliance checks for public lighting</t>
  </si>
  <si>
    <t>Price caps, historical prices, proposed prices, and compliance checks for metering (for Victoria this is related to metering exit fees)</t>
  </si>
  <si>
    <t>Lookup Tables</t>
  </si>
  <si>
    <t>Tables for lookups</t>
  </si>
  <si>
    <t>Inputs guide</t>
  </si>
  <si>
    <t>To be input by AER at beginning of regulatory control period:</t>
  </si>
  <si>
    <t>'General Inputs'!F8</t>
  </si>
  <si>
    <t>'General Inputs'!F9</t>
  </si>
  <si>
    <t>'General Inputs'!F10</t>
  </si>
  <si>
    <t>'General Inputs'!F12</t>
  </si>
  <si>
    <t>'General Inputs'!F16</t>
  </si>
  <si>
    <t>First year of regulatory control period</t>
  </si>
  <si>
    <t>'General Inputs'!F14:F15</t>
  </si>
  <si>
    <t>CPI measurement information</t>
  </si>
  <si>
    <t>Forecast inflation</t>
  </si>
  <si>
    <t>X-factors for ACS</t>
  </si>
  <si>
    <t>Approved year 1 price caps</t>
  </si>
  <si>
    <t>Approved labour rates for quoted services</t>
  </si>
  <si>
    <t>Approved public lighting services</t>
  </si>
  <si>
    <t>Approved metering services (exit fees for Vic)</t>
  </si>
  <si>
    <t>To be input by AER prior to annual pricing process each year:</t>
  </si>
  <si>
    <t>Month that year ends in (i.e. June for financial year)</t>
  </si>
  <si>
    <t>Forecast regulatory year for pricing proposal</t>
  </si>
  <si>
    <t>Any approved A-factors for ACS</t>
  </si>
  <si>
    <t>December CPI value</t>
  </si>
  <si>
    <t>To be input by DNSP prior to submission each year:</t>
  </si>
  <si>
    <t>Changelog (to detail completion of inputs, and any changes to inputs)</t>
  </si>
  <si>
    <t>Half-year inflation</t>
  </si>
  <si>
    <t>Tariff code</t>
  </si>
  <si>
    <t>ALL PRICES ARE EXCLUDING GST</t>
  </si>
  <si>
    <t>Charge</t>
  </si>
  <si>
    <t>per unit</t>
  </si>
  <si>
    <t>per hour</t>
  </si>
  <si>
    <t>per job</t>
  </si>
  <si>
    <t>base charge</t>
  </si>
  <si>
    <t>per day</t>
  </si>
  <si>
    <t>per month</t>
  </si>
  <si>
    <t>per year</t>
  </si>
  <si>
    <t>ACS - per unit</t>
  </si>
  <si>
    <t>ACS - per job</t>
  </si>
  <si>
    <t>ACS - per hour</t>
  </si>
  <si>
    <t>ACS - per day</t>
  </si>
  <si>
    <t>ACS - per month</t>
  </si>
  <si>
    <t>ACS - per year</t>
  </si>
  <si>
    <t>ACS - base charge</t>
  </si>
  <si>
    <t>Secondary metering A-factor (capital charges)</t>
  </si>
  <si>
    <t>Type of charge</t>
  </si>
  <si>
    <t>PRICES</t>
  </si>
  <si>
    <t>PRICE CAPS</t>
  </si>
  <si>
    <t>X-FACTORS</t>
  </si>
  <si>
    <t>Metering X-factor (exit fees for Vic)</t>
  </si>
  <si>
    <t>Public lighting X-factor</t>
  </si>
  <si>
    <t>Ancillary Network Services X-factor</t>
  </si>
  <si>
    <t>Secondary metering X-factor (capital charges)</t>
  </si>
  <si>
    <t>'General Inputs'!K22:N25</t>
  </si>
  <si>
    <t>'Ancillary Network Services'!C7:F323</t>
  </si>
  <si>
    <t>Approved ancillary network services information</t>
  </si>
  <si>
    <t>'Ancillary Network Services'!T7:T323</t>
  </si>
  <si>
    <t>per fitting</t>
  </si>
  <si>
    <t>per meter</t>
  </si>
  <si>
    <t>ACS - per fitting</t>
  </si>
  <si>
    <t>ACS - per meter</t>
  </si>
  <si>
    <t>Australia</t>
  </si>
  <si>
    <t>'Labour Rates'!C7:E36</t>
  </si>
  <si>
    <t>'Public Lighting'!C7:F305</t>
  </si>
  <si>
    <t>'Public Lighting'!T7:T305</t>
  </si>
  <si>
    <t>'Metering'!C7:G36</t>
  </si>
  <si>
    <t>'Metering'!U7:U36</t>
  </si>
  <si>
    <t>'General Inputs'!K27:N30</t>
  </si>
  <si>
    <t>'General Inputs'!F37:F77</t>
  </si>
  <si>
    <t>'Ancillary Network Services'!N7:R323</t>
  </si>
  <si>
    <t>Proposed prices for forecast regulatory year - default to price cap</t>
  </si>
  <si>
    <t>'Ancillary Network Services'!Z7:AC323</t>
  </si>
  <si>
    <t>Individual X-factors where applicable - default to general input</t>
  </si>
  <si>
    <t>'Labour Rates'!M7:Q36</t>
  </si>
  <si>
    <t>'Public Lighting'!N7:R305</t>
  </si>
  <si>
    <t>'Public Lighting'!Z7:AC305</t>
  </si>
  <si>
    <t>'Metering'!O7:S36</t>
  </si>
  <si>
    <t>'Metering'!AA7:AD36</t>
  </si>
  <si>
    <t>'Labour Rates'!S7:S36</t>
  </si>
  <si>
    <r>
      <t>NOTE:</t>
    </r>
    <r>
      <rPr>
        <sz val="8"/>
        <rFont val="Arial"/>
        <family val="2"/>
      </rPr>
      <t xml:space="preserve"> All DNSP input cells have formulae as default to set prices to price caps</t>
    </r>
  </si>
  <si>
    <t>Version</t>
  </si>
  <si>
    <t>Cell range</t>
  </si>
  <si>
    <t>v1.01</t>
  </si>
  <si>
    <t>General changes made to model template to correct errors and omissions identified during initial preparation and pre-fill of models</t>
  </si>
  <si>
    <t>'Model update log'</t>
  </si>
  <si>
    <t>Added this update log, and relevant contents link on cover page</t>
  </si>
  <si>
    <t>Model update log</t>
  </si>
  <si>
    <t>Provides log of updates made to the model template (rather than changes between preliminary and final model submissions)</t>
  </si>
  <si>
    <t>2022–23</t>
  </si>
  <si>
    <t>2020–21</t>
  </si>
  <si>
    <t>EGX_1</t>
  </si>
  <si>
    <t>EGX_2</t>
  </si>
  <si>
    <t>EGX_3</t>
  </si>
  <si>
    <t>EGX_4</t>
  </si>
  <si>
    <t>EGX_5</t>
  </si>
  <si>
    <t>EGX_6</t>
  </si>
  <si>
    <t>EGX_7</t>
  </si>
  <si>
    <t>EGX_8</t>
  </si>
  <si>
    <t>EGX_11</t>
  </si>
  <si>
    <t>EGX_13</t>
  </si>
  <si>
    <t>EGX_14</t>
  </si>
  <si>
    <t>EGX_15</t>
  </si>
  <si>
    <t>EGX_16</t>
  </si>
  <si>
    <t>EGX_17</t>
  </si>
  <si>
    <t>EGX_18</t>
  </si>
  <si>
    <t>EGX_19</t>
  </si>
  <si>
    <t>EGX_20</t>
  </si>
  <si>
    <t>EGX_21</t>
  </si>
  <si>
    <t>EGX_25</t>
  </si>
  <si>
    <t>EGX_27</t>
  </si>
  <si>
    <t>EGX_28</t>
  </si>
  <si>
    <t>EGX_29</t>
  </si>
  <si>
    <t>EGX_30</t>
  </si>
  <si>
    <t>EGX_31</t>
  </si>
  <si>
    <t>EGX_32</t>
  </si>
  <si>
    <t>EGX_33</t>
  </si>
  <si>
    <t>EGX_34</t>
  </si>
  <si>
    <t>EGX_35</t>
  </si>
  <si>
    <t>EGX_36</t>
  </si>
  <si>
    <t>EGX_37</t>
  </si>
  <si>
    <t>EGX_38</t>
  </si>
  <si>
    <t>EGX_39</t>
  </si>
  <si>
    <t>EGX_40</t>
  </si>
  <si>
    <t>EGX_41</t>
  </si>
  <si>
    <t>EGX_42</t>
  </si>
  <si>
    <t>EGX_43</t>
  </si>
  <si>
    <t>EGX_44</t>
  </si>
  <si>
    <t>EGX_45</t>
  </si>
  <si>
    <t>EGX_46</t>
  </si>
  <si>
    <t>EGX_47</t>
  </si>
  <si>
    <t>EGX_48</t>
  </si>
  <si>
    <t>EGX_49</t>
  </si>
  <si>
    <t>EGX_50</t>
  </si>
  <si>
    <t>EGX_51</t>
  </si>
  <si>
    <t>EGX_52</t>
  </si>
  <si>
    <t>EGX_53</t>
  </si>
  <si>
    <t>EGX_54</t>
  </si>
  <si>
    <t>EGX_55</t>
  </si>
  <si>
    <t>EGX_56</t>
  </si>
  <si>
    <t>EGX_57</t>
  </si>
  <si>
    <t>EGX_58</t>
  </si>
  <si>
    <t>EGX_59</t>
  </si>
  <si>
    <t>EGX_60</t>
  </si>
  <si>
    <t>EGX_61</t>
  </si>
  <si>
    <t>EGX_62</t>
  </si>
  <si>
    <t>EGX_63</t>
  </si>
  <si>
    <t>EGX_64</t>
  </si>
  <si>
    <t>EGX_65</t>
  </si>
  <si>
    <t>EGX_66</t>
  </si>
  <si>
    <t>EGX_67</t>
  </si>
  <si>
    <t>EGX_68</t>
  </si>
  <si>
    <t>EGX_69</t>
  </si>
  <si>
    <t>EGX_70</t>
  </si>
  <si>
    <t>EGX_71</t>
  </si>
  <si>
    <t>EGX_72</t>
  </si>
  <si>
    <t>EGX_73</t>
  </si>
  <si>
    <t>EGX_74</t>
  </si>
  <si>
    <t>EGX_75</t>
  </si>
  <si>
    <t>EGX_76</t>
  </si>
  <si>
    <t>EGX_77</t>
  </si>
  <si>
    <t>EGX_78</t>
  </si>
  <si>
    <t>EGX_79</t>
  </si>
  <si>
    <t>EGX_80</t>
  </si>
  <si>
    <t>EGX_81</t>
  </si>
  <si>
    <t>EGX_82</t>
  </si>
  <si>
    <t>EGX_83</t>
  </si>
  <si>
    <t>EGX_84</t>
  </si>
  <si>
    <t>EGX_85</t>
  </si>
  <si>
    <t>EGX_86</t>
  </si>
  <si>
    <t>NEW1</t>
  </si>
  <si>
    <t>NEW2</t>
  </si>
  <si>
    <t>NEW3</t>
  </si>
  <si>
    <t>NEW4</t>
  </si>
  <si>
    <t>EGX_87</t>
  </si>
  <si>
    <t>EGX_88</t>
  </si>
  <si>
    <t>EGX_89</t>
  </si>
  <si>
    <t>EGX_90</t>
  </si>
  <si>
    <t>EGX_91</t>
  </si>
  <si>
    <t>EGX_92</t>
  </si>
  <si>
    <t>EGX_93</t>
  </si>
  <si>
    <t>EGX_94</t>
  </si>
  <si>
    <t>EGX_95</t>
  </si>
  <si>
    <t>EGX_96</t>
  </si>
  <si>
    <t>EGX_97</t>
  </si>
  <si>
    <t>EGX_98</t>
  </si>
  <si>
    <t>EGX_99</t>
  </si>
  <si>
    <t>EGX_100</t>
  </si>
  <si>
    <t>EGX_101</t>
  </si>
  <si>
    <t>EGX_102</t>
  </si>
  <si>
    <t>EGX_105</t>
  </si>
  <si>
    <t>EGX_106</t>
  </si>
  <si>
    <t>EGX_107</t>
  </si>
  <si>
    <t>EGX_108</t>
  </si>
  <si>
    <t>EGX_109</t>
  </si>
  <si>
    <t>EGX_110</t>
  </si>
  <si>
    <t>EGX_111</t>
  </si>
  <si>
    <t>EGX_112</t>
  </si>
  <si>
    <t>EGX_113</t>
  </si>
  <si>
    <t>EGX_114</t>
  </si>
  <si>
    <t>EGX_115</t>
  </si>
  <si>
    <t>EGX_116</t>
  </si>
  <si>
    <t>EGX_117</t>
  </si>
  <si>
    <t>EGX_118</t>
  </si>
  <si>
    <t>EGX_119</t>
  </si>
  <si>
    <t>EGX_120</t>
  </si>
  <si>
    <t>EGX_121</t>
  </si>
  <si>
    <t>EGX_122</t>
  </si>
  <si>
    <t>EGX_123</t>
  </si>
  <si>
    <t>EGX_124</t>
  </si>
  <si>
    <t>EGX_125</t>
  </si>
  <si>
    <t>EGX_126</t>
  </si>
  <si>
    <t>EGX_127</t>
  </si>
  <si>
    <t>EGX_128</t>
  </si>
  <si>
    <t>EGX_129</t>
  </si>
  <si>
    <t>EGX_130</t>
  </si>
  <si>
    <t>EGX_131</t>
  </si>
  <si>
    <t>EGX_132</t>
  </si>
  <si>
    <t>EGX_133</t>
  </si>
  <si>
    <t>EGX_134</t>
  </si>
  <si>
    <t>EGX_135</t>
  </si>
  <si>
    <t>EGX_136</t>
  </si>
  <si>
    <t>EGX_137</t>
  </si>
  <si>
    <t>EGX_138</t>
  </si>
  <si>
    <t>EGX_139</t>
  </si>
  <si>
    <t>EGX_140</t>
  </si>
  <si>
    <t>EGX_141</t>
  </si>
  <si>
    <t>EGX_142</t>
  </si>
  <si>
    <t>EGX_143</t>
  </si>
  <si>
    <t>EGX_105a</t>
  </si>
  <si>
    <t>EGX_106a</t>
  </si>
  <si>
    <t>Security lighting small LED (W70, W100)</t>
  </si>
  <si>
    <t>Security lighting LED (W200)</t>
  </si>
  <si>
    <t>Security lighting small conventional (W150)</t>
  </si>
  <si>
    <t>Security lighting medium conventional (W250)</t>
  </si>
  <si>
    <t>Security lighting large conventional (W400)</t>
  </si>
  <si>
    <t>Primary Capital</t>
  </si>
  <si>
    <t>Capital</t>
  </si>
  <si>
    <t>Load Control Capital</t>
  </si>
  <si>
    <t>Solar PV Capital</t>
  </si>
  <si>
    <t>Non-capital</t>
  </si>
  <si>
    <t>ACSMCC</t>
  </si>
  <si>
    <t>ACSMNCC</t>
  </si>
  <si>
    <t>Conventional NPL1 - Major</t>
  </si>
  <si>
    <t>Conventional NPL1 - Minor</t>
  </si>
  <si>
    <t>Conventional NPL2 - Major</t>
  </si>
  <si>
    <t>Conventional NPL2 - Minor</t>
  </si>
  <si>
    <t>LED NPL1 - Major</t>
  </si>
  <si>
    <t>LED NPL1 - Minor</t>
  </si>
  <si>
    <t>LED NPL2 - Major</t>
  </si>
  <si>
    <t>LED NPL2 - Minor</t>
  </si>
  <si>
    <t>LED NPL4 - Major</t>
  </si>
  <si>
    <t>LED NPL4 - Minor</t>
  </si>
  <si>
    <t>Admin Employee</t>
  </si>
  <si>
    <t>Professional Managerial</t>
  </si>
  <si>
    <t>Power Worker</t>
  </si>
  <si>
    <t>Technical Service Person</t>
  </si>
  <si>
    <t>Electrical System Designer</t>
  </si>
  <si>
    <t>Supervisor</t>
  </si>
  <si>
    <t>Para-Professional</t>
  </si>
  <si>
    <t>Apprentice</t>
  </si>
  <si>
    <t>System Operator</t>
  </si>
  <si>
    <t>Tech/PW</t>
  </si>
  <si>
    <t>Tech/PW/Admin</t>
  </si>
  <si>
    <t>Admin Employee - Overtime</t>
  </si>
  <si>
    <t>Professional Managerial - Overtime</t>
  </si>
  <si>
    <t>Power Worker - Overtime</t>
  </si>
  <si>
    <t>Technical Service Person - Overtime</t>
  </si>
  <si>
    <t>Electrical System Designer - Overtime</t>
  </si>
  <si>
    <t>Supervisor - Overtime</t>
  </si>
  <si>
    <t>Para-Professional - Overtime</t>
  </si>
  <si>
    <t>Apprentice - Overtime</t>
  </si>
  <si>
    <t>System Operator - Overtime</t>
  </si>
  <si>
    <t>Tech/PW - Overtime</t>
  </si>
  <si>
    <t>Tech/PW/Admin - Overtime</t>
  </si>
  <si>
    <t>Permutations - Feeder type</t>
  </si>
  <si>
    <t>Retailer requested de-energisation of the customer's premises where the de-energisation can be performed at the premises ie by a method other than main switch seal (eg pole, pillar, transformer or meter isolation link)</t>
  </si>
  <si>
    <t>BUSINESS HOURS - NO CT</t>
  </si>
  <si>
    <t>AFTER HOURS - NO CT</t>
  </si>
  <si>
    <t>BUSINESS HOURS - CT</t>
  </si>
  <si>
    <t>AFTER HOURS - CT</t>
  </si>
  <si>
    <t>NON PAYMENT - NO CT</t>
  </si>
  <si>
    <t>NON PAYMENT - CT</t>
  </si>
  <si>
    <t>Retailer requested de-energisation (MSS)</t>
  </si>
  <si>
    <t>BUSINESS HOURS</t>
  </si>
  <si>
    <t>AFTER HOURS</t>
  </si>
  <si>
    <t>NON PAYMENT</t>
  </si>
  <si>
    <t>Retailer requests a re-energisation of the customer's premises where the customer has not paid their electricity account. No visual required</t>
  </si>
  <si>
    <t>ANYTIME - NO CT</t>
  </si>
  <si>
    <t>ANYTIME - CT</t>
  </si>
  <si>
    <t>Retailer requests a re-energisation for the customer's premises following a main switch seal (no visual required)</t>
  </si>
  <si>
    <t>ANYTIME</t>
  </si>
  <si>
    <t>Retailer or metering coordinator/provider requests a visual examination upon re-energisation (physical or remote) of the customer’s premises.</t>
  </si>
  <si>
    <t>Retailer or metering coordinator/provider requests a visual examination upon re-energisation (physical) of the customer’s premises where the customer has not paid their electricity account. NMI de-energised &gt; 30 days.</t>
  </si>
  <si>
    <t>Temporary de-energisation and re-energisation of supply to allow customer or contractor to work close - the supply will be disconnected</t>
  </si>
  <si>
    <t>No Dismantling - BUSINESS HOURS</t>
  </si>
  <si>
    <t>No Dismantling - AFTER HOURS</t>
  </si>
  <si>
    <t>Temporary de-energisation and re-energisation of supply to allow customer or contractor to work close - the service may be physically dismantled or disconnected (e.g. overhead service dropped). This services includes switching if required.</t>
  </si>
  <si>
    <t>Dismantling - SINGLE PHASE - BUSINESS HOURS</t>
  </si>
  <si>
    <t>Dismantling - MULTIPHASE - BUSINESS HOURS</t>
  </si>
  <si>
    <t>Dismantling - SINGLE PHASE - BUSINESS HOURS - Traffic Control</t>
  </si>
  <si>
    <t>Dismantling - MULTIPHASE - BUSINESS HOURS - Traffic Control</t>
  </si>
  <si>
    <t>Dismantling - SINGLE PHASE - AFTER HOURS</t>
  </si>
  <si>
    <t>Dismantling - MULTIPHASE - AFTER HOURS</t>
  </si>
  <si>
    <t>Dismantling - SINGLE PHASE - AFTER HOURS - Traffic Control</t>
  </si>
  <si>
    <t>Dismantling - MULTIPHASE - AFTER HOURS - Traffic Control</t>
  </si>
  <si>
    <t>Customer requested temporary connection (short term) and the recovery of the temporary builders supply. Excludes work on metering equipment.</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</si>
  <si>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t>
  </si>
  <si>
    <t>SERVICE ONLY - BUSINESS HOURS - CT (Complex)</t>
  </si>
  <si>
    <t>SERVICE ONLY - BUSINESS HOURS - CT (Complex) - Traffic control</t>
  </si>
  <si>
    <t>SERVICE ONLY - BUSINESS HOURS - NO CT (Simple)</t>
  </si>
  <si>
    <t>SERVICE ONLY - BUSINESS HOURS - NO CT (Simple) - Traffic control</t>
  </si>
  <si>
    <t>SERVICE ONLY - AFTER HOURS - CT (Complex)</t>
  </si>
  <si>
    <t>SERVICE ONLY - AFTER HOURS - CT (Complex) - Traffic control</t>
  </si>
  <si>
    <t>SERVICE ONLY- AFTER HOURS - NO CT (Simple)</t>
  </si>
  <si>
    <t>SERVICE ONLY- AFTER HOURS - NO CT (Simple) - Traffic control</t>
  </si>
  <si>
    <t>SERVICE ONLY - ANYTIME - CT (Complex)</t>
  </si>
  <si>
    <t>SERVICE ONLY - ANYTIME - CT (Complex) - Traffic control</t>
  </si>
  <si>
    <t>SERVICE ONLY - ANYTIME - NO CT (Simple)</t>
  </si>
  <si>
    <t>SERVICE ONLY - ANYTIME - NO CT (Simple) - Traffic control</t>
  </si>
  <si>
    <t>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t>
  </si>
  <si>
    <t xml:space="preserve">METER ONLY (Per NMI) - BUSINESS HOURS - CT </t>
  </si>
  <si>
    <t xml:space="preserve">METER ONLY (Per NMI) - BUSINESS HOURS - NO CT </t>
  </si>
  <si>
    <t xml:space="preserve">METER ONLY (Per NMI) - AFTER HOURS- CT </t>
  </si>
  <si>
    <t>METER ONLY (Per NMI) - AFTER HOURS - NO CT</t>
  </si>
  <si>
    <t xml:space="preserve">METER ONLY (Per NMI) - ANYTIME - CT </t>
  </si>
  <si>
    <t xml:space="preserve">METER ONLY (Per NMI) - ANYTIME - NO CT </t>
  </si>
  <si>
    <t>Request to de-energise an unmetered supply point.</t>
  </si>
  <si>
    <t>BUSINESS HOURS - TRAFFIC CONTROL</t>
  </si>
  <si>
    <t>AFTER HOURS - TRAFFIC CONTROL</t>
  </si>
  <si>
    <t>Service upgrade. For example, an upgrade from single phase to multi phase and/or increase capacity. Excludes work on metering equipment (if required). Overhead</t>
  </si>
  <si>
    <t xml:space="preserve">BUSINESS HOURS - SINGLE TO MULTI PHASE </t>
  </si>
  <si>
    <t>BUSINESS HOURS - SINGLE TO MULTI PHASE - Traffic control</t>
  </si>
  <si>
    <t xml:space="preserve">BUSINESS HOURS - MULTIPHASE INCREASE CAPACITY </t>
  </si>
  <si>
    <t>BUSINESS HOURS - MULTIPHASE INCREASE CAPACITY - Traffic control</t>
  </si>
  <si>
    <t xml:space="preserve">AFTER HOURS - SINGLE TO MULTI PHASE </t>
  </si>
  <si>
    <t>AFTER HOURS - SINGLE TO MULTI PHASE - Traffic control</t>
  </si>
  <si>
    <t>AFTER HOURS - MULTIPHASE INCREASE CAPACITY</t>
  </si>
  <si>
    <t>AFTER HOURS - MULTIPHASE INCREASE CAPACITY - Traffic control</t>
  </si>
  <si>
    <t>Service upgrade. For example, an upgrade from single phase to multi phase and/or increase capacity. Excludes work on metering equipment (if required). Underground</t>
  </si>
  <si>
    <t>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t>
  </si>
  <si>
    <t>BUSINESS HOURS - SINGLE PHASE</t>
  </si>
  <si>
    <t>BUSINESS HOURS - SINGLE PHASE - Traffic Control</t>
  </si>
  <si>
    <t xml:space="preserve">AFTER HOURS - SINGLE PHASE  </t>
  </si>
  <si>
    <t>AFTER HOURS - SINGLE PHASE  - Traffic Control</t>
  </si>
  <si>
    <t>BUSINESS HOURS - MULTI PHASE</t>
  </si>
  <si>
    <t>BUSINESS HOURS - MULTI PHASE - Traffic Control</t>
  </si>
  <si>
    <t xml:space="preserve">AFTER HOURS - MULTIPHASE  </t>
  </si>
  <si>
    <t>AFTER HOURS - MULTIPHASE - Traffic Control</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</si>
  <si>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</si>
  <si>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AFTER HOURS - SINGLE PHASE - Traffic control</t>
  </si>
  <si>
    <t>Removal of Meter</t>
  </si>
  <si>
    <t>Customer requested Meter Accuracy Testing of type 5-6 meter (physically test meter)</t>
  </si>
  <si>
    <t>Inspection required to check reported or suspected fault and no fault in meter is found. (no physical meter test)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</si>
  <si>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t>
  </si>
  <si>
    <t>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t>
  </si>
  <si>
    <t>A request to make a change from one tariff to another tariff (Controlled Load)</t>
  </si>
  <si>
    <t>A request to make a change from one tariff to another tariff</t>
  </si>
  <si>
    <t>Change load control equipment (inc. time switch and relay install, modify and removal)</t>
  </si>
  <si>
    <t>Meter alteration – meter is being relocated or meter wiring altered and requires DNSP to visit site to verify the integrity of the metering equipment</t>
  </si>
  <si>
    <t>Customer requests a check read, transfer read or validation of an estimated read on the meter, may be due to reported error in the meter reading. This is only used to check the accuracy of the meter reading</t>
  </si>
  <si>
    <t>Site remains active and reading undertaken upon customer move in. Retail requested</t>
  </si>
  <si>
    <t>Provision of load profile data where available – Retailer requested</t>
  </si>
  <si>
    <t>BUSINESS HOURS - 1 crew</t>
  </si>
  <si>
    <t>BUSINESS HOURS - 2 crews</t>
  </si>
  <si>
    <t>AFTER HOURS - 1 crew</t>
  </si>
  <si>
    <t>AFTER HOURS - 2 crews</t>
  </si>
  <si>
    <t>Adjusted formula for proposed price and price cap outputs to reference row only rather than index/match for service name</t>
  </si>
  <si>
    <t>9250</t>
  </si>
  <si>
    <t>9200</t>
  </si>
  <si>
    <t>9350</t>
  </si>
  <si>
    <t>9300</t>
  </si>
  <si>
    <t>9450</t>
  </si>
  <si>
    <t>9420</t>
  </si>
  <si>
    <t xml:space="preserve">DAILY PRICES </t>
  </si>
  <si>
    <t>2023–24</t>
  </si>
  <si>
    <t>2024–25</t>
  </si>
  <si>
    <t>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t>
  </si>
  <si>
    <t>Crews attend site at the customers request and is unable to perform job due to customers fault/fault of a third party.  TECHNICAL. Wasted travel time and wasted time at customer's premises.</t>
  </si>
  <si>
    <t>Crews attend site at the customers request and is unable to perform job due to customers fault/fault of a third party.  NON TECHNICAL. Wasted travel time.</t>
  </si>
  <si>
    <t>Primary Non-capital</t>
  </si>
  <si>
    <t>Load Control Non-capital</t>
  </si>
  <si>
    <t>Solar PV Non-capital</t>
  </si>
  <si>
    <t>Special meter reading excluding final read. Retailer or customer requested</t>
  </si>
  <si>
    <t>Reseal and inspection of meter after customer initiated work</t>
  </si>
  <si>
    <t>Ancillary Network Services' sheet</t>
  </si>
  <si>
    <t>Service description corrected from 'including' to 'excluding' - "Special meter reading excluding final read. Retailer or customer requested"</t>
  </si>
  <si>
    <t>V2.0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</si>
</sst>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3" formatCode="_-* #,##0.00_-;\-* #,##0.00_-;_-* &quot;-&quot;??_-;_-@_-"/>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mmm\ yyyy"/>
    <numFmt numFmtId="170" formatCode="_-* #,##0_-;\-* #,##0_-;_-* &quot;-&quot;??_-;_-@_-"/>
    <numFmt numFmtId="171" formatCode="_(#,##0_);\(#,##0\);_(&quot;-&quot;_)"/>
    <numFmt numFmtId="172" formatCode="_(#,##0.00_);\(#,##0.00\);_(&quot;-&quot;_)"/>
    <numFmt numFmtId="173" formatCode="dd\-mmm"/>
    <numFmt numFmtId="174" formatCode="_-* #,##0.##_-;\-* #,##0.##_-;_-* &quot;-&quot;??_-;_-@_-"/>
    <numFmt numFmtId="175" formatCode="mmmm"/>
    <numFmt numFmtId="176" formatCode="[$-C09]mmm\-yyyy;@"/>
    <numFmt numFmtId="177" formatCode="0.0"/>
    <numFmt numFmtId="178" formatCode="_-* #,##0.0_-;\-* #,##0.0_-;_-* &quot;-&quot;??_-;_-@_-"/>
    <numFmt numFmtId="179" formatCode="_-* #,##0.00%_-;\-* #,##0.00%_-;_-* &quot;-&quot;??_-;_-@_-"/>
    <numFmt numFmtId="180" formatCode="_-* #,###_-;\-* #,###_-;_-* &quot;-&quot;??_-;_-@_-"/>
    <numFmt numFmtId="181" formatCode="_-* #,##0.00_-;\-* #,##0.00_-;_-* &quot;&quot;??_-;_-@_-"/>
    <numFmt numFmtId="182" formatCode="[$-C09]dd\-mmm\-yy;@"/>
    <numFmt numFmtId="183" formatCode="_-* #,##0.00%_-;\-* #,##0.00%_-;;_-@_-"/>
    <numFmt numFmtId="184" formatCode="_-[$€-2]* #,##0.00_-;\-[$€-2]* #,##0.00_-;_-[$€-2]* &quot;-&quot;??_-"/>
    <numFmt numFmtId="185" formatCode="_([$€-2]* #,##0.00_);_([$€-2]* \(#,##0.00\);_([$€-2]* &quot;-&quot;??_)"/>
    <numFmt numFmtId="186" formatCode="_(* #,##0.0_);_(* \(#,##0.0\);_(* &quot;-&quot;?_);_(@_)"/>
    <numFmt numFmtId="187" formatCode="0.0%"/>
    <numFmt numFmtId="188" formatCode="_(* #,##0_);_(* \(#,##0\);_(* &quot;-&quot;?_);_(@_)"/>
    <numFmt numFmtId="189" formatCode="&quot;$&quot;#,##0.0;\-&quot;$&quot;#,##0.0"/>
    <numFmt numFmtId="190" formatCode="#,##0;\(#,##0\);\-"/>
    <numFmt numFmtId="191" formatCode="#,##0_);[Red]\(#,##0\);\-"/>
    <numFmt numFmtId="192" formatCode="&quot;$&quot;#,##0.0;[Red]\-&quot;$&quot;#,##0.0"/>
    <numFmt numFmtId="193" formatCode="#,##0;\(#,##0\)"/>
    <numFmt numFmtId="194" formatCode="#,##0_ ;\(#,##0\);\-\ "/>
    <numFmt numFmtId="195" formatCode="[$-F800]dddd\,\ mmmm\ dd\,\ yyyy"/>
    <numFmt numFmtId="196" formatCode="_-* #,##0_-;[Red]\(* #,##0\)_-;_-* &quot;-&quot;_-;_-@_-"/>
    <numFmt numFmtId="197" formatCode="d\-mmm\-yyyy"/>
    <numFmt numFmtId="198" formatCode="_(* #,##0.0_%_);_(* \(#,##0.0_%\);_(* &quot; - &quot;_%_);_(@_)"/>
    <numFmt numFmtId="199" formatCode="_(* #,##0.0%_);_(* \(#,##0.0%\);_(* &quot; - &quot;\%_);_(@_)"/>
    <numFmt numFmtId="200" formatCode="_(* #,##0_);_(* \(#,##0\);_(* &quot; - &quot;_);_(@_)"/>
    <numFmt numFmtId="201" formatCode="_(* #,##0.0_);_(* \(#,##0.0\);_(* &quot; - &quot;_);_(@_)"/>
    <numFmt numFmtId="202" formatCode="_(* #,##0.00_);_(* \(#,##0.00\);_(* &quot; - &quot;_);_(@_)"/>
    <numFmt numFmtId="203" formatCode="_(* #,##0.000_);_(* \(#,##0.000\);_(* &quot; - &quot;_);_(@_)"/>
    <numFmt numFmtId="204" formatCode="#,##0;\(#,##0\);&quot;-&quot;"/>
    <numFmt numFmtId="205" formatCode="0;\-0;0;* @"/>
    <numFmt numFmtId="206" formatCode="#,###;\(#,###\)"/>
    <numFmt numFmtId="207" formatCode="0.00_ ;[Red]\(0\)"/>
    <numFmt numFmtId="208" formatCode="0.00_)"/>
    <numFmt numFmtId="209" formatCode="_-* ###0_-;\-* ###0_-;_-* &quot;-&quot;_-;_-@_-"/>
    <numFmt numFmtId="210" formatCode="0.00;[Red]0.00"/>
    <numFmt numFmtId="211" formatCode="0_ ;[Red]\(0\)"/>
    <numFmt numFmtId="212" formatCode="#,##0_);\(#,##0\);\-;@"/>
    <numFmt numFmtId="213" formatCode="&quot;$&quot;#,##0"/>
    <numFmt numFmtId="214" formatCode="_(###0_);\(###0\);_(###0_)"/>
    <numFmt numFmtId="215" formatCode="_(#,##0.0_);\(#,##0.0\);_(&quot;-&quot;_)"/>
    <numFmt numFmtId="216" formatCode="_(#,##0.0\x_);\(#,##0.0\x\);_(&quot;-&quot;_)"/>
    <numFmt numFmtId="217" formatCode="_(#,##0.0%_);\(#,##0.0%\);_(&quot;-&quot;_)"/>
    <numFmt numFmtId="218" formatCode="_(&quot;$&quot;#,##0.00_);\(&quot;$&quot;#,##0.00\);_(&quot;-&quot;_)"/>
    <numFmt numFmtId="219" formatCode="_)d\-mmm\-yy_)"/>
    <numFmt numFmtId="220" formatCode="_(&quot;$&quot;#,##0.0_);\(&quot;$&quot;#,##0.0\);_(&quot;-&quot;_)"/>
    <numFmt numFmtId="221" formatCode="#,##0_ ;\-#,##0\ "/>
    <numFmt numFmtId="222" formatCode="_-* #,##0.00_-;[Red]\(#,##0.00\)_-;_-* &quot;-&quot;??_-;_-@_-"/>
    <numFmt numFmtId="223" formatCode="mm/dd/yy"/>
    <numFmt numFmtId="224" formatCode="0_);[Red]\(0\)"/>
    <numFmt numFmtId="225" formatCode="#,##0.0_);\(#,##0.0\)"/>
    <numFmt numFmtId="226" formatCode="#,##0;[Red]\(#,##0.0\)"/>
    <numFmt numFmtId="227" formatCode="#,##0_ ;[Red]\(#,##0\)\ "/>
    <numFmt numFmtId="228" formatCode="#,##0.00;\(#,##0.00\)"/>
    <numFmt numFmtId="229" formatCode="#,##0.0000_);[Red]\(#,##0.0000\)"/>
    <numFmt numFmtId="230" formatCode="#,##0.000_ ;[Red]\-#,##0.000\ "/>
    <numFmt numFmtId="231" formatCode="0.00000"/>
  </numFmts>
  <fonts count="199">
    <font>
      <sz val="11"/>
      <color theme="1"/>
      <name val="Calibri"/>
      <family val="2"/>
      <scheme val="minor"/>
    </font>
    <font>
      <sz val="11"/>
      <color theme="1"/>
      <name val="Calibri"/>
      <family val="2"/>
      <scheme val="minor"/>
    </font>
    <font>
      <sz val="8"/>
      <color theme="1"/>
      <name val="Arial"/>
      <family val="2"/>
    </font>
    <font>
      <b/>
      <sz val="12"/>
      <color theme="1"/>
      <name val="Arial"/>
      <family val="2"/>
    </font>
    <font>
      <u/>
      <sz val="8"/>
      <color theme="1"/>
      <name val="Arial"/>
      <family val="2"/>
    </font>
    <font>
      <sz val="8"/>
      <color indexed="8"/>
      <name val="Arial"/>
      <family val="2"/>
    </font>
    <font>
      <b/>
      <sz val="8"/>
      <color theme="1"/>
      <name val="Arial"/>
      <family val="2"/>
    </font>
    <font>
      <u/>
      <sz val="8"/>
      <color theme="10"/>
      <name val="Arial"/>
      <family val="2"/>
    </font>
    <font>
      <i/>
      <sz val="10"/>
      <color theme="1"/>
      <name val="Arial"/>
      <family val="2"/>
    </font>
    <font>
      <b/>
      <sz val="8"/>
      <color indexed="9"/>
      <name val="Arial"/>
      <family val="2"/>
    </font>
    <font>
      <b/>
      <i/>
      <sz val="8"/>
      <color indexed="9"/>
      <name val="Arial"/>
      <family val="2"/>
    </font>
    <font>
      <b/>
      <i/>
      <sz val="8"/>
      <color theme="1"/>
      <name val="Arial"/>
      <family val="2"/>
    </font>
    <font>
      <b/>
      <i/>
      <sz val="8"/>
      <color theme="0"/>
      <name val="Arial"/>
      <family val="2"/>
    </font>
    <font>
      <i/>
      <sz val="8"/>
      <color indexed="8"/>
      <name val="Arial"/>
      <family val="2"/>
    </font>
    <font>
      <b/>
      <i/>
      <sz val="8"/>
      <name val="Arial"/>
      <family val="2"/>
    </font>
    <font>
      <b/>
      <sz val="10"/>
      <name val="Arial"/>
      <family val="2"/>
    </font>
    <font>
      <b/>
      <i/>
      <sz val="8"/>
      <color indexed="8"/>
      <name val="Arial"/>
      <family val="2"/>
    </font>
    <font>
      <sz val="8"/>
      <name val="Arial"/>
      <family val="2"/>
    </font>
    <font>
      <b/>
      <sz val="8"/>
      <name val="Arial"/>
      <family val="2"/>
    </font>
    <font>
      <b/>
      <sz val="8"/>
      <color indexed="8"/>
      <name val="Arial"/>
      <family val="2"/>
    </font>
    <font>
      <sz val="8"/>
      <color indexed="9"/>
      <name val="Arial"/>
      <family val="2"/>
    </font>
    <font>
      <i/>
      <u/>
      <sz val="10"/>
      <color indexed="12"/>
      <name val="Calibri"/>
      <family val="2"/>
    </font>
    <font>
      <b/>
      <sz val="26"/>
      <color theme="1"/>
      <name val="Arial"/>
      <family val="2"/>
    </font>
    <font>
      <i/>
      <sz val="11"/>
      <color theme="1"/>
      <name val="Arial"/>
      <family val="2"/>
    </font>
    <font>
      <u/>
      <sz val="10"/>
      <color indexed="12"/>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b/>
      <sz val="18"/>
      <color theme="3"/>
      <name val="Calibri Light"/>
      <family val="2"/>
      <scheme val="major"/>
    </font>
    <font>
      <sz val="10"/>
      <color theme="1"/>
      <name val="Calibri"/>
      <family val="2"/>
      <scheme val="minor"/>
    </font>
    <font>
      <sz val="10"/>
      <name val="Arial"/>
      <family val="2"/>
    </font>
    <font>
      <sz val="10"/>
      <name val="Helv"/>
      <family val="2"/>
    </font>
    <font>
      <sz val="10"/>
      <name val="Helv"/>
      <charset val="204"/>
    </font>
    <font>
      <sz val="14"/>
      <name val="System"/>
      <family val="2"/>
    </font>
    <font>
      <sz val="10"/>
      <color theme="1"/>
      <name val="Calibri"/>
      <family val="2"/>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0" tint="-0.14996795556505021"/>
      <name val="Arial"/>
      <family val="2"/>
    </font>
    <font>
      <u/>
      <sz val="10"/>
      <color theme="10"/>
      <name val="Calibri"/>
      <family val="2"/>
    </font>
    <font>
      <sz val="9"/>
      <color theme="1"/>
      <name val="Arial"/>
      <family val="2"/>
    </font>
    <font>
      <b/>
      <sz val="10"/>
      <color theme="0" tint="-0.14996795556505021"/>
      <name val="Arial"/>
      <family val="2"/>
    </font>
    <font>
      <sz val="11"/>
      <name val="Calibri"/>
      <family val="2"/>
      <scheme val="minor"/>
    </font>
    <font>
      <b/>
      <sz val="10"/>
      <color theme="1"/>
      <name val="Calibri"/>
      <family val="2"/>
      <scheme val="minor"/>
    </font>
    <font>
      <b/>
      <sz val="8"/>
      <color rgb="FFFF0000"/>
      <name val="Arial"/>
      <family val="2"/>
    </font>
    <font>
      <b/>
      <sz val="15"/>
      <color indexed="62"/>
      <name val="Calibri"/>
      <family val="2"/>
    </font>
    <font>
      <b/>
      <sz val="13"/>
      <color indexed="62"/>
      <name val="Calibri"/>
      <family val="2"/>
    </font>
    <font>
      <b/>
      <sz val="11"/>
      <color indexed="62"/>
      <name val="Calibri"/>
      <family val="2"/>
    </font>
    <font>
      <sz val="11"/>
      <color indexed="8"/>
      <name val="Arial"/>
      <family val="2"/>
    </font>
    <font>
      <b/>
      <sz val="16"/>
      <color indexed="9"/>
      <name val="Arial"/>
      <family val="2"/>
    </font>
    <font>
      <b/>
      <sz val="12"/>
      <color theme="0"/>
      <name val="Calibri"/>
      <family val="2"/>
      <scheme val="minor"/>
    </font>
    <font>
      <b/>
      <sz val="18"/>
      <color indexed="62"/>
      <name val="Cambria"/>
      <family val="2"/>
    </font>
    <font>
      <sz val="11"/>
      <name val="Calibri"/>
      <family val="2"/>
    </font>
    <font>
      <sz val="11"/>
      <color theme="1"/>
      <name val="Calibri"/>
      <family val="2"/>
    </font>
    <font>
      <i/>
      <sz val="11"/>
      <color theme="1"/>
      <name val="Calibri"/>
      <family val="2"/>
    </font>
    <font>
      <i/>
      <sz val="11"/>
      <color theme="9" tint="-0.249977111117893"/>
      <name val="Calibri"/>
      <family val="2"/>
      <scheme val="minor"/>
    </font>
    <font>
      <sz val="8"/>
      <color theme="0" tint="-0.1498764000366222"/>
      <name val="Arial"/>
      <family val="2"/>
    </font>
    <font>
      <b/>
      <sz val="14"/>
      <name val="Calibri"/>
      <family val="2"/>
    </font>
    <font>
      <b/>
      <sz val="12"/>
      <name val="Calibri"/>
      <family val="2"/>
    </font>
    <font>
      <b/>
      <i/>
      <sz val="11"/>
      <name val="Calibri"/>
      <family val="2"/>
    </font>
    <font>
      <sz val="8"/>
      <color theme="4" tint="-0.24994659260841701"/>
      <name val="Arial"/>
      <family val="2"/>
    </font>
    <font>
      <sz val="8"/>
      <color theme="9" tint="-0.24994659260841701"/>
      <name val="Arial"/>
      <family val="2"/>
    </font>
    <font>
      <i/>
      <sz val="8"/>
      <color indexed="10"/>
      <name val="Arial"/>
      <family val="2"/>
    </font>
    <font>
      <sz val="8"/>
      <color indexed="24"/>
      <name val="Arial"/>
      <family val="2"/>
    </font>
    <font>
      <b/>
      <sz val="15"/>
      <color theme="1" tint="0.34998626667073579"/>
      <name val="Calibri"/>
      <family val="2"/>
      <scheme val="minor"/>
    </font>
    <font>
      <b/>
      <sz val="16"/>
      <color rgb="FF00338D"/>
      <name val="Arial"/>
      <family val="2"/>
    </font>
    <font>
      <b/>
      <sz val="18"/>
      <color theme="1" tint="0.34998626667073579"/>
      <name val="Calibri"/>
      <family val="2"/>
      <scheme val="minor"/>
    </font>
    <font>
      <b/>
      <sz val="12"/>
      <color indexed="9"/>
      <name val="Arial"/>
      <family val="2"/>
    </font>
    <font>
      <i/>
      <sz val="11"/>
      <color theme="0" tint="-0.499984740745262"/>
      <name val="Calibri"/>
      <family val="2"/>
      <scheme val="minor"/>
    </font>
    <font>
      <b/>
      <sz val="11"/>
      <name val="Calibri"/>
      <family val="2"/>
      <scheme val="minor"/>
    </font>
    <font>
      <sz val="10"/>
      <color rgb="FF000000"/>
      <name val="Arial"/>
      <family val="2"/>
    </font>
    <font>
      <sz val="11"/>
      <color rgb="FF9C6500"/>
      <name val="Calibri"/>
      <family val="2"/>
      <scheme val="minor"/>
    </font>
    <font>
      <b/>
      <sz val="18"/>
      <name val="Arial"/>
      <family val="2"/>
    </font>
    <font>
      <sz val="10"/>
      <name val="Geneva"/>
      <family val="2"/>
    </font>
    <font>
      <sz val="10"/>
      <color theme="0"/>
      <name val="Arial"/>
      <family val="2"/>
    </font>
    <font>
      <sz val="10"/>
      <color theme="0"/>
      <name val="Calibri"/>
      <family val="2"/>
    </font>
    <font>
      <sz val="9"/>
      <name val="Arial"/>
      <family val="2"/>
    </font>
    <font>
      <sz val="9"/>
      <name val="Times New Roman"/>
      <family val="1"/>
    </font>
    <font>
      <sz val="10"/>
      <color rgb="FF9C0006"/>
      <name val="Calibri"/>
      <family val="2"/>
    </font>
    <font>
      <sz val="12"/>
      <name val="Tms Rmn"/>
    </font>
    <font>
      <b/>
      <sz val="11"/>
      <color indexed="10"/>
      <name val="Calibri"/>
      <family val="2"/>
    </font>
    <font>
      <b/>
      <sz val="10"/>
      <color rgb="FFFA7D00"/>
      <name val="Calibri"/>
      <family val="2"/>
    </font>
    <font>
      <b/>
      <sz val="10"/>
      <color indexed="13"/>
      <name val="Arial"/>
      <family val="2"/>
    </font>
    <font>
      <sz val="10"/>
      <color indexed="8"/>
      <name val="Arial"/>
      <family val="2"/>
    </font>
    <font>
      <b/>
      <i/>
      <sz val="10"/>
      <name val="Arial"/>
      <family val="2"/>
    </font>
    <font>
      <i/>
      <sz val="10"/>
      <color indexed="13"/>
      <name val="Arial"/>
      <family val="2"/>
    </font>
    <font>
      <i/>
      <sz val="9"/>
      <name val="Times New Roman"/>
      <family val="1"/>
    </font>
    <font>
      <sz val="10"/>
      <name val="Times New Roman"/>
      <family val="1"/>
    </font>
    <font>
      <b/>
      <u val="singleAccounting"/>
      <sz val="10"/>
      <name val="Times New Roman"/>
      <family val="1"/>
    </font>
    <font>
      <b/>
      <sz val="11"/>
      <name val="Times New Roman"/>
      <family val="1"/>
    </font>
    <font>
      <b/>
      <sz val="10"/>
      <name val="Times New Roman"/>
      <family val="1"/>
    </font>
    <font>
      <b/>
      <i/>
      <sz val="9.5"/>
      <name val="Times New Roman"/>
      <family val="1"/>
    </font>
    <font>
      <b/>
      <sz val="16"/>
      <name val="Arial"/>
      <family val="2"/>
    </font>
    <font>
      <sz val="10"/>
      <color rgb="FF006100"/>
      <name val="Calibri"/>
      <family val="2"/>
    </font>
    <font>
      <b/>
      <sz val="12"/>
      <name val="Arial"/>
      <family val="2"/>
    </font>
    <font>
      <b/>
      <sz val="14"/>
      <color indexed="12"/>
      <name val="Arial"/>
      <family val="2"/>
    </font>
    <font>
      <b/>
      <sz val="15"/>
      <color theme="3"/>
      <name val="Calibri"/>
      <family val="2"/>
    </font>
    <font>
      <b/>
      <sz val="12"/>
      <color indexed="18"/>
      <name val="Arial"/>
      <family val="2"/>
    </font>
    <font>
      <u/>
      <sz val="11"/>
      <color indexed="12"/>
      <name val="Calibri"/>
      <family val="2"/>
    </font>
    <font>
      <u/>
      <sz val="8.8000000000000007"/>
      <color theme="10"/>
      <name val="Calibri"/>
      <family val="2"/>
    </font>
    <font>
      <u/>
      <sz val="10"/>
      <color indexed="12"/>
      <name val="Arial"/>
      <family val="2"/>
    </font>
    <font>
      <u/>
      <sz val="11"/>
      <color theme="10"/>
      <name val="Calibri"/>
      <family val="2"/>
    </font>
    <font>
      <sz val="8"/>
      <color indexed="12"/>
      <name val="Arial"/>
      <family val="2"/>
    </font>
    <font>
      <b/>
      <sz val="9"/>
      <color indexed="16"/>
      <name val="Arial"/>
      <family val="2"/>
    </font>
    <font>
      <sz val="11"/>
      <color indexed="19"/>
      <name val="Calibri"/>
      <family val="2"/>
    </font>
    <font>
      <sz val="10"/>
      <color rgb="FF9C6500"/>
      <name val="Calibri"/>
      <family val="2"/>
    </font>
    <font>
      <sz val="7"/>
      <name val="Small Fonts"/>
      <family val="2"/>
    </font>
    <font>
      <b/>
      <i/>
      <sz val="16"/>
      <name val="Helv"/>
    </font>
    <font>
      <sz val="10"/>
      <name val="Times"/>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b/>
      <sz val="10"/>
      <name val="MS Sans Serif"/>
      <family val="2"/>
    </font>
    <font>
      <b/>
      <sz val="11"/>
      <color indexed="8"/>
      <name val="Garamond"/>
      <family val="1"/>
    </font>
    <font>
      <b/>
      <sz val="12"/>
      <color indexed="12"/>
      <name val="Arial"/>
      <family val="2"/>
    </font>
    <font>
      <b/>
      <sz val="16"/>
      <color indexed="12"/>
      <name val="Arial"/>
      <family val="2"/>
    </font>
    <font>
      <b/>
      <sz val="11"/>
      <color indexed="17"/>
      <name val="Arial"/>
      <family val="2"/>
    </font>
    <font>
      <b/>
      <sz val="10"/>
      <color indexed="9"/>
      <name val="Arial"/>
      <family val="2"/>
    </font>
    <font>
      <b/>
      <sz val="11"/>
      <name val="Arial"/>
      <family val="2"/>
    </font>
    <font>
      <sz val="10"/>
      <color rgb="FFFF0000"/>
      <name val="Calibri"/>
      <family val="2"/>
    </font>
    <font>
      <sz val="11"/>
      <name val="돋움"/>
      <family val="3"/>
      <charset val="129"/>
    </font>
    <font>
      <sz val="10"/>
      <color theme="4"/>
      <name val="Calibri"/>
      <family val="2"/>
      <scheme val="minor"/>
    </font>
    <font>
      <b/>
      <sz val="10"/>
      <name val="Calibri"/>
      <family val="2"/>
      <scheme val="minor"/>
    </font>
    <font>
      <sz val="8"/>
      <color rgb="FFFF0066"/>
      <name val="Helvetica"/>
      <family val="2"/>
    </font>
    <font>
      <sz val="8"/>
      <name val="Helvetica"/>
      <family val="2"/>
    </font>
    <font>
      <u/>
      <sz val="8"/>
      <color theme="10"/>
      <name val="Helvetica"/>
      <family val="2"/>
    </font>
    <font>
      <b/>
      <sz val="15"/>
      <color theme="1"/>
      <name val="Helvetica"/>
      <family val="2"/>
    </font>
    <font>
      <b/>
      <sz val="8"/>
      <color theme="0"/>
      <name val="Helvetica"/>
      <family val="2"/>
    </font>
    <font>
      <sz val="8"/>
      <color theme="4"/>
      <name val="Helvetica"/>
      <family val="2"/>
    </font>
    <font>
      <sz val="7"/>
      <color theme="4"/>
      <name val="Helvetica"/>
      <family val="2"/>
    </font>
    <font>
      <b/>
      <sz val="15"/>
      <color theme="4"/>
      <name val="Helvetica"/>
      <family val="2"/>
    </font>
    <font>
      <sz val="10"/>
      <color theme="1"/>
      <name val="Helvetica"/>
      <family val="2"/>
    </font>
    <font>
      <sz val="10"/>
      <color theme="4"/>
      <name val="Helvetica"/>
      <family val="2"/>
    </font>
    <font>
      <b/>
      <sz val="10"/>
      <color theme="4"/>
      <name val="Helvetica"/>
      <family val="2"/>
    </font>
    <font>
      <b/>
      <sz val="11"/>
      <color theme="1"/>
      <name val="Helvetica"/>
      <family val="2"/>
    </font>
    <font>
      <sz val="10"/>
      <name val="Helvetica"/>
      <family val="2"/>
    </font>
    <font>
      <b/>
      <sz val="10"/>
      <name val="Helvetica"/>
      <family val="2"/>
    </font>
    <font>
      <b/>
      <sz val="16"/>
      <color theme="4"/>
      <name val="Calibri"/>
      <family val="2"/>
      <scheme val="minor"/>
    </font>
    <font>
      <sz val="10"/>
      <color rgb="FFFF0066"/>
      <name val="Calibri"/>
      <family val="2"/>
      <scheme val="minor"/>
    </font>
    <font>
      <b/>
      <sz val="11"/>
      <color theme="0"/>
      <name val="Helvetica"/>
      <family val="2"/>
    </font>
    <font>
      <u/>
      <sz val="11"/>
      <color theme="10"/>
      <name val="Calibri"/>
      <family val="2"/>
      <scheme val="minor"/>
    </font>
    <font>
      <b/>
      <sz val="9"/>
      <name val="Arial"/>
      <family val="2"/>
    </font>
    <font>
      <sz val="11"/>
      <color theme="1"/>
      <name val="Arial"/>
      <family val="2"/>
    </font>
    <font>
      <sz val="9"/>
      <name val="AGaramond"/>
    </font>
    <font>
      <sz val="10"/>
      <color indexed="12"/>
      <name val="Helvetica"/>
      <family val="2"/>
    </font>
    <font>
      <sz val="10"/>
      <name val="Verdana"/>
      <family val="2"/>
    </font>
    <font>
      <sz val="10"/>
      <color indexed="24"/>
      <name val="Arial"/>
      <family val="2"/>
    </font>
    <font>
      <sz val="9"/>
      <name val="GillSans"/>
      <family val="2"/>
    </font>
    <font>
      <sz val="9"/>
      <name val="GillSans Light"/>
      <family val="2"/>
    </font>
    <font>
      <b/>
      <sz val="8.5"/>
      <name val="Univers 65"/>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u/>
      <sz val="8.5"/>
      <color indexed="12"/>
      <name val="Arial"/>
      <family val="2"/>
    </font>
    <font>
      <b/>
      <sz val="9"/>
      <color indexed="9"/>
      <name val="Arial"/>
      <family val="2"/>
    </font>
    <font>
      <sz val="10"/>
      <color theme="1"/>
      <name val="Verdana"/>
      <family val="2"/>
    </font>
    <font>
      <sz val="10"/>
      <color theme="0" tint="-0.14993743705557422"/>
      <name val="Arial"/>
      <family val="2"/>
    </font>
    <font>
      <i/>
      <sz val="8"/>
      <color rgb="FFC00000"/>
      <name val="Arial"/>
      <family val="2"/>
    </font>
  </fonts>
  <fills count="11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indexed="48"/>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8"/>
      </patternFill>
    </fill>
    <fill>
      <patternFill patternType="solid">
        <fgColor indexed="9"/>
      </patternFill>
    </fill>
    <fill>
      <patternFill patternType="solid">
        <fgColor indexed="54"/>
      </patternFill>
    </fill>
    <fill>
      <patternFill patternType="solid">
        <fgColor indexed="22"/>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4" tint="-0.499984740745262"/>
        <bgColor indexed="64"/>
      </patternFill>
    </fill>
    <fill>
      <patternFill patternType="solid">
        <fgColor theme="1"/>
        <bgColor indexed="64"/>
      </patternFill>
    </fill>
    <fill>
      <patternFill patternType="solid">
        <fgColor theme="7" tint="0.59999389629810485"/>
        <bgColor indexed="64"/>
      </patternFill>
    </fill>
    <fill>
      <patternFill patternType="solid">
        <fgColor rgb="FFDDEEFF"/>
        <bgColor indexed="64"/>
      </patternFill>
    </fill>
    <fill>
      <patternFill patternType="solid">
        <fgColor theme="4" tint="0.59996337778862885"/>
        <bgColor indexed="64"/>
      </patternFill>
    </fill>
    <fill>
      <patternFill patternType="solid">
        <fgColor rgb="FFE0E0E0"/>
        <bgColor indexed="64"/>
      </patternFill>
    </fill>
    <fill>
      <patternFill patternType="solid">
        <fgColor theme="0" tint="-0.34998626667073579"/>
        <bgColor indexed="64"/>
      </patternFill>
    </fill>
    <fill>
      <patternFill patternType="solid">
        <fgColor rgb="FFFFFF99"/>
        <bgColor auto="1"/>
      </patternFill>
    </fill>
    <fill>
      <patternFill patternType="solid">
        <fgColor theme="0" tint="-0.24994659260841701"/>
        <bgColor indexed="64"/>
      </patternFill>
    </fill>
    <fill>
      <patternFill patternType="solid">
        <fgColor rgb="FF00338D"/>
        <bgColor indexed="64"/>
      </patternFill>
    </fill>
    <fill>
      <patternFill patternType="solid">
        <fgColor indexed="56"/>
      </patternFill>
    </fill>
    <fill>
      <patternFill patternType="solid">
        <fgColor indexed="18"/>
        <bgColor indexed="64"/>
      </patternFill>
    </fill>
    <fill>
      <patternFill patternType="solid">
        <fgColor indexed="37"/>
        <bgColor indexed="9"/>
      </patternFill>
    </fill>
    <fill>
      <patternFill patternType="solid">
        <fgColor indexed="43"/>
        <bgColor indexed="64"/>
      </patternFill>
    </fill>
    <fill>
      <patternFill patternType="solid">
        <fgColor indexed="8"/>
        <bgColor indexed="64"/>
      </patternFill>
    </fill>
    <fill>
      <patternFill patternType="gray0625">
        <bgColor indexed="44"/>
      </patternFill>
    </fill>
    <fill>
      <patternFill patternType="mediumGray">
        <fgColor indexed="22"/>
      </patternFill>
    </fill>
    <fill>
      <patternFill patternType="solid">
        <fgColor indexed="40"/>
        <bgColor indexed="64"/>
      </patternFill>
    </fill>
    <fill>
      <patternFill patternType="solid">
        <fgColor indexed="51"/>
        <bgColor indexed="64"/>
      </patternFill>
    </fill>
    <fill>
      <patternFill patternType="solid">
        <fgColor indexed="13"/>
        <bgColor indexed="64"/>
      </patternFill>
    </fill>
    <fill>
      <patternFill patternType="solid">
        <fgColor theme="3" tint="0.7999816888943144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6" tint="0.39994506668294322"/>
        <bgColor indexed="64"/>
      </patternFill>
    </fill>
    <fill>
      <patternFill patternType="solid">
        <fgColor theme="6" tint="0.59996337778862885"/>
        <bgColor indexed="64"/>
      </patternFill>
    </fill>
    <fill>
      <patternFill patternType="lightUp"/>
    </fill>
    <fill>
      <patternFill patternType="solid">
        <fgColor rgb="FF023864"/>
        <bgColor indexed="64"/>
      </patternFill>
    </fill>
    <fill>
      <patternFill patternType="solid">
        <fgColor rgb="FF008390"/>
        <bgColor indexed="64"/>
      </patternFill>
    </fill>
    <fill>
      <patternFill patternType="solid">
        <fgColor theme="0" tint="-0.249977111117893"/>
        <bgColor indexed="64"/>
      </patternFill>
    </fill>
    <fill>
      <patternFill patternType="solid">
        <fgColor rgb="FFFFFFCC"/>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62"/>
        <bgColor indexed="64"/>
      </patternFill>
    </fill>
    <fill>
      <patternFill patternType="solid">
        <fgColor theme="4" tint="0.39997558519241921"/>
        <bgColor indexed="64"/>
      </patternFill>
    </fill>
  </fills>
  <borders count="70">
    <border>
      <left/>
      <right/>
      <top/>
      <bottom/>
      <diagonal/>
    </border>
    <border>
      <left/>
      <right/>
      <top/>
      <bottom style="medium">
        <color indexed="9"/>
      </bottom>
      <diagonal/>
    </border>
    <border>
      <left/>
      <right/>
      <top style="medium">
        <color indexed="9"/>
      </top>
      <bottom/>
      <diagonal/>
    </border>
    <border>
      <left/>
      <right/>
      <top style="thin">
        <color indexed="64"/>
      </top>
      <bottom style="thin">
        <color indexed="64"/>
      </bottom>
      <diagonal/>
    </border>
    <border>
      <left style="medium">
        <color indexed="18"/>
      </left>
      <right style="medium">
        <color indexed="18"/>
      </right>
      <top style="medium">
        <color indexed="18"/>
      </top>
      <bottom style="medium">
        <color indexed="18"/>
      </bottom>
      <diagonal/>
    </border>
    <border>
      <left style="hair">
        <color auto="1"/>
      </left>
      <right style="hair">
        <color auto="1"/>
      </right>
      <top style="hair">
        <color auto="1"/>
      </top>
      <bottom style="hair">
        <color auto="1"/>
      </bottom>
      <diagonal/>
    </border>
    <border>
      <left/>
      <right/>
      <top/>
      <bottom style="thin">
        <color indexed="64"/>
      </bottom>
      <diagonal/>
    </border>
    <border>
      <left/>
      <right/>
      <top style="hair">
        <color auto="1"/>
      </top>
      <bottom/>
      <diagonal/>
    </border>
    <border>
      <left/>
      <right/>
      <top style="thin">
        <color indexed="64"/>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rgb="FF2C5697"/>
      </left>
      <right/>
      <top style="thin">
        <color rgb="FF2C5697"/>
      </top>
      <bottom style="thin">
        <color rgb="FF2C5697"/>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style="thin">
        <color indexed="49"/>
      </top>
      <bottom style="double">
        <color indexed="49"/>
      </bottom>
      <diagonal/>
    </border>
    <border>
      <left style="hair">
        <color rgb="FFFF0000"/>
      </left>
      <right style="hair">
        <color rgb="FFFF0000"/>
      </right>
      <top style="hair">
        <color rgb="FFFF0000"/>
      </top>
      <bottom style="hair">
        <color rgb="FFFF0000"/>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indexed="23"/>
      </left>
      <right style="dotted">
        <color indexed="23"/>
      </right>
      <top style="dotted">
        <color indexed="23"/>
      </top>
      <bottom style="dotted">
        <color indexed="23"/>
      </bottom>
      <diagonal/>
    </border>
    <border>
      <left/>
      <right/>
      <top/>
      <bottom style="medium">
        <color theme="1" tint="0.34998626667073579"/>
      </bottom>
      <diagonal/>
    </border>
    <border>
      <left/>
      <right/>
      <top style="medium">
        <color indexed="63"/>
      </top>
      <bottom style="thin">
        <color indexed="63"/>
      </bottom>
      <diagonal/>
    </border>
    <border>
      <left/>
      <right/>
      <top style="medium">
        <color indexed="63"/>
      </top>
      <bottom style="double">
        <color indexed="63"/>
      </bottom>
      <diagonal/>
    </border>
    <border>
      <left/>
      <right/>
      <top/>
      <bottom style="medium">
        <color indexed="64"/>
      </bottom>
      <diagonal/>
    </border>
    <border>
      <left style="medium">
        <color indexed="64"/>
      </left>
      <right/>
      <top/>
      <bottom/>
      <diagonal/>
    </border>
    <border>
      <left/>
      <right/>
      <top/>
      <bottom style="hair">
        <color indexed="23"/>
      </bottom>
      <diagonal/>
    </border>
    <border>
      <left style="thin">
        <color indexed="13"/>
      </left>
      <right/>
      <top style="medium">
        <color indexed="13"/>
      </top>
      <bottom style="medium">
        <color indexed="13"/>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medium">
        <color indexed="64"/>
      </top>
      <bottom style="medium">
        <color indexed="64"/>
      </bottom>
      <diagonal/>
    </border>
    <border>
      <left/>
      <right/>
      <top style="thin">
        <color indexed="56"/>
      </top>
      <bottom style="double">
        <color indexed="56"/>
      </bottom>
      <diagonal/>
    </border>
    <border>
      <left/>
      <right style="thin">
        <color indexed="64"/>
      </right>
      <top style="medium">
        <color indexed="64"/>
      </top>
      <bottom style="thick">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thin">
        <color theme="0" tint="-0.34998626667073579"/>
      </top>
      <bottom style="thin">
        <color theme="0" tint="-0.34998626667073579"/>
      </bottom>
      <diagonal/>
    </border>
    <border>
      <left style="medium">
        <color auto="1"/>
      </left>
      <right style="medium">
        <color auto="1"/>
      </right>
      <top style="medium">
        <color auto="1"/>
      </top>
      <bottom style="medium">
        <color auto="1"/>
      </bottom>
      <diagonal/>
    </border>
    <border>
      <left/>
      <right/>
      <top/>
      <bottom style="medium">
        <color auto="1"/>
      </bottom>
      <diagonal/>
    </border>
    <border>
      <left/>
      <right/>
      <top style="medium">
        <color indexed="9"/>
      </top>
      <bottom/>
      <diagonal/>
    </border>
  </borders>
  <cellStyleXfs count="36136">
    <xf numFmtId="0" fontId="0" fillId="0" borderId="0"/>
    <xf numFmtId="9" fontId="1" fillId="0" borderId="0" applyFont="0" applyFill="0" applyBorder="0" applyAlignment="0" applyProtection="0"/>
    <xf numFmtId="0" fontId="2" fillId="0" borderId="0"/>
    <xf numFmtId="0" fontId="7" fillId="0" borderId="0" applyNumberFormat="0" applyFill="0" applyBorder="0" applyAlignment="0" applyProtection="0"/>
    <xf numFmtId="171" fontId="17" fillId="0" borderId="4">
      <alignment horizontal="right" vertical="center"/>
      <protection locked="0"/>
    </xf>
    <xf numFmtId="9" fontId="2" fillId="0" borderId="0" applyFont="0" applyFill="0" applyBorder="0" applyAlignment="0" applyProtection="0"/>
    <xf numFmtId="0" fontId="25" fillId="0" borderId="12" applyNumberFormat="0" applyFill="0" applyAlignment="0" applyProtection="0"/>
    <xf numFmtId="0" fontId="26" fillId="0" borderId="13" applyNumberFormat="0" applyFill="0" applyAlignment="0" applyProtection="0"/>
    <xf numFmtId="0" fontId="27" fillId="0" borderId="14" applyNumberFormat="0" applyFill="0" applyAlignment="0" applyProtection="0"/>
    <xf numFmtId="0" fontId="27" fillId="0" borderId="0" applyNumberFormat="0" applyFill="0" applyBorder="0" applyAlignment="0" applyProtection="0"/>
    <xf numFmtId="0" fontId="28" fillId="14" borderId="0" applyNumberFormat="0" applyBorder="0" applyAlignment="0" applyProtection="0"/>
    <xf numFmtId="0" fontId="29" fillId="15" borderId="0" applyNumberFormat="0" applyBorder="0" applyAlignment="0" applyProtection="0"/>
    <xf numFmtId="0" fontId="30" fillId="17" borderId="15" applyNumberFormat="0" applyAlignment="0" applyProtection="0"/>
    <xf numFmtId="0" fontId="31" fillId="18" borderId="16" applyNumberFormat="0" applyAlignment="0" applyProtection="0"/>
    <xf numFmtId="0" fontId="32" fillId="18" borderId="15" applyNumberFormat="0" applyAlignment="0" applyProtection="0"/>
    <xf numFmtId="0" fontId="33" fillId="0" borderId="17" applyNumberFormat="0" applyFill="0" applyAlignment="0" applyProtection="0"/>
    <xf numFmtId="0" fontId="34" fillId="19" borderId="18" applyNumberFormat="0" applyAlignment="0" applyProtection="0"/>
    <xf numFmtId="0" fontId="35" fillId="0" borderId="0" applyNumberFormat="0" applyFill="0" applyBorder="0" applyAlignment="0" applyProtection="0"/>
    <xf numFmtId="0" fontId="1" fillId="20" borderId="19" applyNumberFormat="0" applyFont="0" applyAlignment="0" applyProtection="0"/>
    <xf numFmtId="0" fontId="36" fillId="0" borderId="0" applyNumberFormat="0" applyFill="0" applyBorder="0" applyAlignment="0" applyProtection="0"/>
    <xf numFmtId="0" fontId="37" fillId="0" borderId="20" applyNumberFormat="0" applyFill="0" applyAlignment="0" applyProtection="0"/>
    <xf numFmtId="0" fontId="3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8"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40" fillId="0" borderId="0" applyNumberFormat="0" applyFill="0" applyBorder="0" applyAlignment="0" applyProtection="0"/>
    <xf numFmtId="184" fontId="43" fillId="0" borderId="0"/>
    <xf numFmtId="0" fontId="42" fillId="0" borderId="0"/>
    <xf numFmtId="0" fontId="42" fillId="0" borderId="0"/>
    <xf numFmtId="0" fontId="42" fillId="0" borderId="0"/>
    <xf numFmtId="185" fontId="42" fillId="0" borderId="0"/>
    <xf numFmtId="185" fontId="42" fillId="0" borderId="0"/>
    <xf numFmtId="0" fontId="44" fillId="0" borderId="0"/>
    <xf numFmtId="0" fontId="44" fillId="0" borderId="0"/>
    <xf numFmtId="0" fontId="4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86" fontId="42" fillId="46" borderId="0" applyFont="0" applyBorder="0">
      <alignment horizontal="right"/>
    </xf>
    <xf numFmtId="166" fontId="42" fillId="45" borderId="0" applyFont="0" applyBorder="0" applyAlignment="0">
      <alignment horizontal="right"/>
      <protection locked="0"/>
    </xf>
    <xf numFmtId="0" fontId="46" fillId="0" borderId="0"/>
    <xf numFmtId="9" fontId="46" fillId="0" borderId="0" applyFont="0" applyFill="0" applyBorder="0" applyAlignment="0" applyProtection="0"/>
    <xf numFmtId="0" fontId="42" fillId="0" borderId="0"/>
    <xf numFmtId="0" fontId="48" fillId="47" borderId="0" applyNumberFormat="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3" borderId="0" applyNumberFormat="0" applyBorder="0" applyAlignment="0" applyProtection="0"/>
    <xf numFmtId="0" fontId="48" fillId="54" borderId="0" applyNumberFormat="0" applyBorder="0" applyAlignment="0" applyProtection="0"/>
    <xf numFmtId="0" fontId="48" fillId="55" borderId="0" applyNumberFormat="0" applyBorder="0" applyAlignment="0" applyProtection="0"/>
    <xf numFmtId="0" fontId="48" fillId="50" borderId="0" applyNumberFormat="0" applyBorder="0" applyAlignment="0" applyProtection="0"/>
    <xf numFmtId="0" fontId="48" fillId="53" borderId="0" applyNumberFormat="0" applyBorder="0" applyAlignment="0" applyProtection="0"/>
    <xf numFmtId="0" fontId="48" fillId="56" borderId="0" applyNumberFormat="0" applyBorder="0" applyAlignment="0" applyProtection="0"/>
    <xf numFmtId="0" fontId="49" fillId="57" borderId="0" applyNumberFormat="0" applyBorder="0" applyAlignment="0" applyProtection="0"/>
    <xf numFmtId="0" fontId="49" fillId="54" borderId="0" applyNumberFormat="0" applyBorder="0" applyAlignment="0" applyProtection="0"/>
    <xf numFmtId="0" fontId="49" fillId="55" borderId="0" applyNumberFormat="0" applyBorder="0" applyAlignment="0" applyProtection="0"/>
    <xf numFmtId="0" fontId="49" fillId="58" borderId="0" applyNumberFormat="0" applyBorder="0" applyAlignment="0" applyProtection="0"/>
    <xf numFmtId="0" fontId="49" fillId="59" borderId="0" applyNumberFormat="0" applyBorder="0" applyAlignment="0" applyProtection="0"/>
    <xf numFmtId="0" fontId="49" fillId="60" borderId="0" applyNumberFormat="0" applyBorder="0" applyAlignment="0" applyProtection="0"/>
    <xf numFmtId="0" fontId="49" fillId="61" borderId="0" applyNumberFormat="0" applyBorder="0" applyAlignment="0" applyProtection="0"/>
    <xf numFmtId="0" fontId="49" fillId="62" borderId="0" applyNumberFormat="0" applyBorder="0" applyAlignment="0" applyProtection="0"/>
    <xf numFmtId="0" fontId="49" fillId="63" borderId="0" applyNumberFormat="0" applyBorder="0" applyAlignment="0" applyProtection="0"/>
    <xf numFmtId="0" fontId="49" fillId="58" borderId="0" applyNumberFormat="0" applyBorder="0" applyAlignment="0" applyProtection="0"/>
    <xf numFmtId="0" fontId="49" fillId="59" borderId="0" applyNumberFormat="0" applyBorder="0" applyAlignment="0" applyProtection="0"/>
    <xf numFmtId="0" fontId="49" fillId="64" borderId="0" applyNumberFormat="0" applyBorder="0" applyAlignment="0" applyProtection="0"/>
    <xf numFmtId="0" fontId="50" fillId="48" borderId="0" applyNumberFormat="0" applyBorder="0" applyAlignment="0" applyProtection="0"/>
    <xf numFmtId="0" fontId="51" fillId="65" borderId="22" applyNumberFormat="0" applyAlignment="0" applyProtection="0"/>
    <xf numFmtId="0" fontId="52" fillId="66" borderId="23" applyNumberFormat="0" applyAlignment="0" applyProtection="0"/>
    <xf numFmtId="167" fontId="42" fillId="0" borderId="0" applyFont="0" applyFill="0" applyBorder="0" applyAlignment="0" applyProtection="0"/>
    <xf numFmtId="167" fontId="42" fillId="0" borderId="0" applyFont="0" applyFill="0" applyBorder="0" applyAlignment="0" applyProtection="0"/>
    <xf numFmtId="0" fontId="53" fillId="0" borderId="0" applyNumberFormat="0" applyFill="0" applyBorder="0" applyAlignment="0" applyProtection="0"/>
    <xf numFmtId="0" fontId="54" fillId="49" borderId="0" applyNumberFormat="0" applyBorder="0" applyAlignment="0" applyProtection="0"/>
    <xf numFmtId="0" fontId="55" fillId="0" borderId="24" applyNumberFormat="0" applyFill="0" applyAlignment="0" applyProtection="0"/>
    <xf numFmtId="0" fontId="56" fillId="0" borderId="25" applyNumberFormat="0" applyFill="0" applyAlignment="0" applyProtection="0"/>
    <xf numFmtId="0" fontId="57" fillId="0" borderId="26" applyNumberFormat="0" applyFill="0" applyAlignment="0" applyProtection="0"/>
    <xf numFmtId="0" fontId="57" fillId="0" borderId="0" applyNumberFormat="0" applyFill="0" applyBorder="0" applyAlignment="0" applyProtection="0"/>
    <xf numFmtId="0" fontId="58" fillId="52" borderId="22" applyNumberFormat="0" applyAlignment="0" applyProtection="0"/>
    <xf numFmtId="0" fontId="59" fillId="0" borderId="27" applyNumberFormat="0" applyFill="0" applyAlignment="0" applyProtection="0"/>
    <xf numFmtId="0" fontId="60" fillId="67" borderId="0" applyNumberFormat="0" applyBorder="0" applyAlignment="0" applyProtection="0"/>
    <xf numFmtId="0" fontId="42" fillId="0" borderId="0"/>
    <xf numFmtId="0" fontId="42" fillId="68" borderId="28" applyNumberFormat="0" applyFont="0" applyAlignment="0" applyProtection="0"/>
    <xf numFmtId="0" fontId="61" fillId="65" borderId="29" applyNumberFormat="0" applyAlignment="0" applyProtection="0"/>
    <xf numFmtId="9" fontId="42" fillId="0" borderId="0" applyFont="0" applyFill="0" applyBorder="0" applyAlignment="0" applyProtection="0"/>
    <xf numFmtId="0" fontId="62" fillId="0" borderId="0" applyNumberFormat="0" applyFill="0" applyBorder="0" applyAlignment="0" applyProtection="0"/>
    <xf numFmtId="0" fontId="63" fillId="0" borderId="30" applyNumberFormat="0" applyFill="0" applyAlignment="0" applyProtection="0"/>
    <xf numFmtId="0" fontId="64" fillId="0" borderId="0" applyNumberFormat="0" applyFill="0" applyBorder="0" applyAlignment="0" applyProtection="0"/>
    <xf numFmtId="0" fontId="65" fillId="2" borderId="0"/>
    <xf numFmtId="10" fontId="42" fillId="2" borderId="21">
      <alignment horizontal="center" vertical="top"/>
    </xf>
    <xf numFmtId="0" fontId="51" fillId="65" borderId="22" applyNumberFormat="0" applyAlignment="0" applyProtection="0"/>
    <xf numFmtId="0" fontId="66" fillId="0" borderId="0" applyNumberFormat="0" applyFill="0" applyBorder="0" applyAlignment="0" applyProtection="0"/>
    <xf numFmtId="0" fontId="58" fillId="52" borderId="22" applyNumberFormat="0" applyAlignment="0" applyProtection="0"/>
    <xf numFmtId="0" fontId="42" fillId="68" borderId="28" applyNumberFormat="0" applyFont="0" applyAlignment="0" applyProtection="0"/>
    <xf numFmtId="0" fontId="61" fillId="65" borderId="29" applyNumberFormat="0" applyAlignment="0" applyProtection="0"/>
    <xf numFmtId="0" fontId="63" fillId="0" borderId="30" applyNumberFormat="0" applyFill="0" applyAlignment="0" applyProtection="0"/>
    <xf numFmtId="167" fontId="46" fillId="0" borderId="0" applyFont="0" applyFill="0" applyBorder="0" applyAlignment="0" applyProtection="0"/>
    <xf numFmtId="0" fontId="67" fillId="0" borderId="34" applyNumberFormat="0">
      <alignment horizontal="left" vertical="center" wrapText="1"/>
    </xf>
    <xf numFmtId="0" fontId="42" fillId="0" borderId="0"/>
    <xf numFmtId="0" fontId="1" fillId="0" borderId="0"/>
    <xf numFmtId="0" fontId="46" fillId="0" borderId="0"/>
    <xf numFmtId="0" fontId="68" fillId="0" borderId="33" applyAlignment="0">
      <alignment horizontal="center" vertical="center"/>
    </xf>
    <xf numFmtId="10" fontId="47" fillId="0" borderId="21"/>
    <xf numFmtId="0" fontId="1" fillId="0" borderId="0"/>
    <xf numFmtId="0" fontId="42" fillId="0" borderId="0"/>
    <xf numFmtId="0" fontId="1" fillId="0" borderId="0"/>
    <xf numFmtId="0" fontId="68" fillId="2" borderId="33" applyAlignment="0">
      <alignment horizontal="center" vertical="center"/>
    </xf>
    <xf numFmtId="0" fontId="1" fillId="0" borderId="0"/>
    <xf numFmtId="0" fontId="42" fillId="0" borderId="0"/>
    <xf numFmtId="0" fontId="48" fillId="69" borderId="0" applyNumberFormat="0" applyBorder="0" applyAlignment="0" applyProtection="0"/>
    <xf numFmtId="0" fontId="48" fillId="52"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48" fillId="70" borderId="0" applyNumberFormat="0" applyBorder="0" applyAlignment="0" applyProtection="0"/>
    <xf numFmtId="0" fontId="48" fillId="69" borderId="0" applyNumberFormat="0" applyBorder="0" applyAlignment="0" applyProtection="0"/>
    <xf numFmtId="0" fontId="48" fillId="52" borderId="0" applyNumberFormat="0" applyBorder="0" applyAlignment="0" applyProtection="0"/>
    <xf numFmtId="0" fontId="48" fillId="6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8" fillId="52" borderId="0" applyNumberFormat="0" applyBorder="0" applyAlignment="0" applyProtection="0"/>
    <xf numFmtId="0" fontId="48" fillId="67" borderId="0" applyNumberFormat="0" applyBorder="0" applyAlignment="0" applyProtection="0"/>
    <xf numFmtId="0" fontId="48" fillId="65" borderId="0" applyNumberFormat="0" applyBorder="0" applyAlignment="0" applyProtection="0"/>
    <xf numFmtId="0" fontId="48" fillId="69" borderId="0" applyNumberFormat="0" applyBorder="0" applyAlignment="0" applyProtection="0"/>
    <xf numFmtId="0" fontId="48" fillId="52" borderId="0" applyNumberFormat="0" applyBorder="0" applyAlignment="0" applyProtection="0"/>
    <xf numFmtId="0" fontId="49" fillId="69" borderId="0" applyNumberFormat="0" applyBorder="0" applyAlignment="0" applyProtection="0"/>
    <xf numFmtId="0" fontId="49" fillId="52" borderId="0" applyNumberFormat="0" applyBorder="0" applyAlignment="0" applyProtection="0"/>
    <xf numFmtId="0" fontId="49" fillId="67" borderId="0" applyNumberFormat="0" applyBorder="0" applyAlignment="0" applyProtection="0"/>
    <xf numFmtId="0" fontId="49" fillId="65" borderId="0" applyNumberFormat="0" applyBorder="0" applyAlignment="0" applyProtection="0"/>
    <xf numFmtId="0" fontId="49" fillId="69" borderId="0" applyNumberFormat="0" applyBorder="0" applyAlignment="0" applyProtection="0"/>
    <xf numFmtId="0" fontId="49" fillId="52" borderId="0" applyNumberFormat="0" applyBorder="0" applyAlignment="0" applyProtection="0"/>
    <xf numFmtId="0" fontId="49" fillId="59" borderId="0" applyNumberFormat="0" applyBorder="0" applyAlignment="0" applyProtection="0"/>
    <xf numFmtId="0" fontId="49" fillId="62" borderId="0" applyNumberFormat="0" applyBorder="0" applyAlignment="0" applyProtection="0"/>
    <xf numFmtId="0" fontId="49" fillId="63" borderId="0" applyNumberFormat="0" applyBorder="0" applyAlignment="0" applyProtection="0"/>
    <xf numFmtId="0" fontId="97" fillId="0" borderId="0"/>
    <xf numFmtId="0" fontId="49" fillId="71" borderId="0" applyNumberFormat="0" applyBorder="0" applyAlignment="0" applyProtection="0"/>
    <xf numFmtId="0" fontId="49" fillId="59" borderId="0" applyNumberFormat="0" applyBorder="0" applyAlignment="0" applyProtection="0"/>
    <xf numFmtId="0" fontId="49" fillId="64" borderId="0" applyNumberFormat="0" applyBorder="0" applyAlignment="0" applyProtection="0"/>
    <xf numFmtId="0" fontId="50" fillId="48" borderId="0" applyNumberFormat="0" applyBorder="0" applyAlignment="0" applyProtection="0"/>
    <xf numFmtId="166" fontId="42" fillId="72" borderId="0" applyNumberFormat="0" applyFont="0" applyBorder="0" applyAlignment="0">
      <alignment horizontal="right"/>
    </xf>
    <xf numFmtId="166" fontId="42" fillId="72" borderId="0" applyNumberFormat="0" applyFont="0" applyBorder="0" applyAlignment="0">
      <alignment horizontal="right"/>
    </xf>
    <xf numFmtId="0" fontId="51" fillId="70" borderId="22" applyNumberFormat="0" applyAlignment="0" applyProtection="0"/>
    <xf numFmtId="0" fontId="52" fillId="66" borderId="23" applyNumberFormat="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8"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53" fillId="0" borderId="0" applyNumberFormat="0" applyFill="0" applyBorder="0" applyAlignment="0" applyProtection="0"/>
    <xf numFmtId="0" fontId="54" fillId="49" borderId="0" applyNumberFormat="0" applyBorder="0" applyAlignment="0" applyProtection="0"/>
    <xf numFmtId="0" fontId="72" fillId="0" borderId="39" applyNumberFormat="0" applyFill="0" applyAlignment="0" applyProtection="0"/>
    <xf numFmtId="0" fontId="73" fillId="0" borderId="40" applyNumberFormat="0" applyFill="0" applyAlignment="0" applyProtection="0"/>
    <xf numFmtId="0" fontId="74" fillId="0" borderId="41" applyNumberFormat="0" applyFill="0" applyAlignment="0" applyProtection="0"/>
    <xf numFmtId="0" fontId="74" fillId="0" borderId="0" applyNumberFormat="0" applyFill="0" applyBorder="0" applyAlignment="0" applyProtection="0"/>
    <xf numFmtId="0" fontId="58" fillId="52" borderId="22" applyNumberFormat="0" applyAlignment="0" applyProtection="0"/>
    <xf numFmtId="3" fontId="42" fillId="73" borderId="0" applyNumberFormat="0" applyFont="0" applyBorder="0" applyAlignment="0">
      <alignment horizontal="right"/>
      <protection locked="0"/>
    </xf>
    <xf numFmtId="166" fontId="42" fillId="74" borderId="0" applyFont="0" applyBorder="0" applyAlignment="0">
      <alignment horizontal="right"/>
      <protection locked="0"/>
    </xf>
    <xf numFmtId="166" fontId="42" fillId="74" borderId="0" applyFont="0" applyBorder="0" applyAlignment="0">
      <alignment horizontal="right"/>
      <protection locked="0"/>
    </xf>
    <xf numFmtId="166" fontId="42" fillId="74" borderId="0" applyFont="0" applyBorder="0" applyAlignment="0">
      <alignment horizontal="right"/>
      <protection locked="0"/>
    </xf>
    <xf numFmtId="166" fontId="42" fillId="45" borderId="0" applyFont="0" applyBorder="0" applyAlignment="0">
      <alignment horizontal="right"/>
      <protection locked="0"/>
    </xf>
    <xf numFmtId="188" fontId="42" fillId="75" borderId="0" applyFont="0" applyBorder="0">
      <alignment horizontal="right"/>
      <protection locked="0"/>
    </xf>
    <xf numFmtId="166" fontId="42" fillId="46" borderId="0" applyFont="0" applyBorder="0">
      <alignment horizontal="right"/>
      <protection locked="0"/>
    </xf>
    <xf numFmtId="0" fontId="59" fillId="0" borderId="27" applyNumberFormat="0" applyFill="0" applyAlignment="0" applyProtection="0"/>
    <xf numFmtId="0" fontId="60" fillId="67" borderId="0" applyNumberFormat="0" applyBorder="0" applyAlignment="0" applyProtection="0"/>
    <xf numFmtId="0" fontId="42" fillId="0" borderId="0"/>
    <xf numFmtId="0" fontId="42" fillId="0" borderId="0" applyFill="0"/>
    <xf numFmtId="0" fontId="42" fillId="0" borderId="0"/>
    <xf numFmtId="0" fontId="1" fillId="0" borderId="0"/>
    <xf numFmtId="0" fontId="42" fillId="0" borderId="0"/>
    <xf numFmtId="0" fontId="1" fillId="0" borderId="0"/>
    <xf numFmtId="0" fontId="51" fillId="65" borderId="22" applyNumberFormat="0" applyAlignment="0" applyProtection="0"/>
    <xf numFmtId="0" fontId="1" fillId="0" borderId="0"/>
    <xf numFmtId="0" fontId="42" fillId="0" borderId="0"/>
    <xf numFmtId="0" fontId="1" fillId="0" borderId="0"/>
    <xf numFmtId="0" fontId="42" fillId="0" borderId="0"/>
    <xf numFmtId="0" fontId="42" fillId="0" borderId="0"/>
    <xf numFmtId="0" fontId="42" fillId="68" borderId="28" applyNumberFormat="0" applyFont="0" applyAlignment="0" applyProtection="0"/>
    <xf numFmtId="0" fontId="61" fillId="70" borderId="29" applyNumberFormat="0" applyAlignment="0" applyProtection="0"/>
    <xf numFmtId="0" fontId="42" fillId="0" borderId="0" applyBorder="0"/>
    <xf numFmtId="167"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75" fillId="0" borderId="0" applyFont="0" applyFill="0" applyBorder="0" applyAlignment="0" applyProtection="0"/>
    <xf numFmtId="9" fontId="48" fillId="0" borderId="0" applyFont="0" applyFill="0" applyBorder="0" applyAlignment="0" applyProtection="0"/>
    <xf numFmtId="9" fontId="42" fillId="0" borderId="0" applyFont="0" applyFill="0" applyBorder="0" applyAlignment="0" applyProtection="0"/>
    <xf numFmtId="0" fontId="76" fillId="76" borderId="0"/>
    <xf numFmtId="0" fontId="42" fillId="0" borderId="0"/>
    <xf numFmtId="0" fontId="42" fillId="0" borderId="0"/>
    <xf numFmtId="0" fontId="42" fillId="0" borderId="0"/>
    <xf numFmtId="0" fontId="42" fillId="0" borderId="0"/>
    <xf numFmtId="0" fontId="76" fillId="10" borderId="0">
      <alignment horizontal="left" vertical="center"/>
      <protection locked="0"/>
    </xf>
    <xf numFmtId="0" fontId="77" fillId="77" borderId="0">
      <alignment vertical="center"/>
      <protection locked="0"/>
    </xf>
    <xf numFmtId="0" fontId="46" fillId="0" borderId="0"/>
    <xf numFmtId="0" fontId="78" fillId="0" borderId="0" applyNumberFormat="0" applyFill="0" applyBorder="0" applyAlignment="0" applyProtection="0"/>
    <xf numFmtId="0" fontId="63" fillId="0" borderId="42" applyNumberFormat="0" applyFill="0" applyAlignment="0" applyProtection="0"/>
    <xf numFmtId="0" fontId="64" fillId="0" borderId="0" applyNumberFormat="0" applyFill="0" applyBorder="0" applyAlignment="0" applyProtection="0"/>
    <xf numFmtId="0" fontId="42" fillId="0" borderId="0"/>
    <xf numFmtId="0" fontId="42" fillId="0" borderId="0"/>
    <xf numFmtId="0" fontId="48" fillId="47" borderId="0" applyNumberFormat="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8" fillId="53" borderId="0" applyNumberFormat="0" applyBorder="0" applyAlignment="0" applyProtection="0"/>
    <xf numFmtId="0" fontId="48" fillId="54" borderId="0" applyNumberFormat="0" applyBorder="0" applyAlignment="0" applyProtection="0"/>
    <xf numFmtId="0" fontId="48" fillId="55" borderId="0" applyNumberFormat="0" applyBorder="0" applyAlignment="0" applyProtection="0"/>
    <xf numFmtId="0" fontId="48" fillId="50" borderId="0" applyNumberFormat="0" applyBorder="0" applyAlignment="0" applyProtection="0"/>
    <xf numFmtId="0" fontId="48" fillId="53" borderId="0" applyNumberFormat="0" applyBorder="0" applyAlignment="0" applyProtection="0"/>
    <xf numFmtId="0" fontId="48" fillId="56" borderId="0" applyNumberFormat="0" applyBorder="0" applyAlignment="0" applyProtection="0"/>
    <xf numFmtId="0" fontId="49" fillId="57" borderId="0" applyNumberFormat="0" applyBorder="0" applyAlignment="0" applyProtection="0"/>
    <xf numFmtId="0" fontId="49" fillId="54" borderId="0" applyNumberFormat="0" applyBorder="0" applyAlignment="0" applyProtection="0"/>
    <xf numFmtId="0" fontId="49" fillId="55" borderId="0" applyNumberFormat="0" applyBorder="0" applyAlignment="0" applyProtection="0"/>
    <xf numFmtId="0" fontId="49" fillId="58" borderId="0" applyNumberFormat="0" applyBorder="0" applyAlignment="0" applyProtection="0"/>
    <xf numFmtId="0" fontId="49" fillId="59" borderId="0" applyNumberFormat="0" applyBorder="0" applyAlignment="0" applyProtection="0"/>
    <xf numFmtId="0" fontId="49" fillId="60" borderId="0" applyNumberFormat="0" applyBorder="0" applyAlignment="0" applyProtection="0"/>
    <xf numFmtId="0" fontId="49" fillId="61" borderId="0" applyNumberFormat="0" applyBorder="0" applyAlignment="0" applyProtection="0"/>
    <xf numFmtId="0" fontId="49" fillId="58" borderId="0" applyNumberFormat="0" applyBorder="0" applyAlignment="0" applyProtection="0"/>
    <xf numFmtId="0" fontId="69" fillId="78" borderId="37">
      <alignment horizontal="right"/>
    </xf>
    <xf numFmtId="189" fontId="79" fillId="78" borderId="37">
      <alignment horizontal="right" vertical="top"/>
    </xf>
    <xf numFmtId="187" fontId="79" fillId="78" borderId="37">
      <alignment horizontal="right" vertical="top"/>
    </xf>
    <xf numFmtId="190" fontId="79" fillId="78" borderId="37">
      <alignment horizontal="right" vertical="top"/>
    </xf>
    <xf numFmtId="191" fontId="17" fillId="0" borderId="0" applyBorder="0">
      <alignment vertical="center"/>
    </xf>
    <xf numFmtId="191" fontId="18" fillId="0" borderId="0" applyFill="0" applyBorder="0">
      <alignment vertical="center"/>
    </xf>
    <xf numFmtId="0" fontId="80" fillId="79" borderId="0">
      <alignment horizontal="right" vertical="top"/>
    </xf>
    <xf numFmtId="192" fontId="79" fillId="79" borderId="0">
      <alignment horizontal="right" vertical="top"/>
    </xf>
    <xf numFmtId="187" fontId="80" fillId="79" borderId="0">
      <alignment horizontal="right" vertical="top"/>
    </xf>
    <xf numFmtId="190" fontId="79" fillId="79" borderId="0">
      <alignment horizontal="right" vertical="top"/>
    </xf>
    <xf numFmtId="0" fontId="51" fillId="65" borderId="22" applyNumberFormat="0" applyAlignment="0" applyProtection="0"/>
    <xf numFmtId="0" fontId="69" fillId="80" borderId="37">
      <alignment horizontal="center"/>
    </xf>
    <xf numFmtId="166" fontId="42" fillId="0" borderId="0" applyFont="0" applyFill="0" applyBorder="0" applyAlignment="0" applyProtection="0"/>
    <xf numFmtId="166"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8"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42" fillId="0" borderId="0" applyFont="0" applyFill="0" applyBorder="0" applyAlignment="0" applyProtection="0"/>
    <xf numFmtId="15" fontId="81" fillId="0" borderId="0">
      <alignment horizontal="right" vertical="top"/>
    </xf>
    <xf numFmtId="17" fontId="81" fillId="0" borderId="0">
      <alignment horizontal="right" vertical="top"/>
    </xf>
    <xf numFmtId="0" fontId="82" fillId="0" borderId="0">
      <alignment horizontal="left" vertical="top" indent="1"/>
    </xf>
    <xf numFmtId="0" fontId="69" fillId="81" borderId="37">
      <alignment horizontal="right"/>
    </xf>
    <xf numFmtId="189" fontId="79" fillId="81" borderId="37">
      <alignment horizontal="right" vertical="top"/>
    </xf>
    <xf numFmtId="187" fontId="79" fillId="81" borderId="37">
      <alignment horizontal="right" vertical="top"/>
    </xf>
    <xf numFmtId="190" fontId="79" fillId="81" borderId="37">
      <alignment horizontal="right" vertical="top"/>
    </xf>
    <xf numFmtId="0" fontId="79" fillId="0" borderId="0">
      <alignment horizontal="right" vertical="top"/>
    </xf>
    <xf numFmtId="189" fontId="80" fillId="0" borderId="0">
      <alignment vertical="top"/>
    </xf>
    <xf numFmtId="187" fontId="80" fillId="0" borderId="0">
      <alignment horizontal="right" vertical="top"/>
    </xf>
    <xf numFmtId="190" fontId="79" fillId="0" borderId="0">
      <alignment horizontal="right" vertical="top"/>
    </xf>
    <xf numFmtId="0" fontId="83" fillId="82" borderId="0" applyNumberFormat="0">
      <alignment horizontal="center" vertical="center"/>
    </xf>
    <xf numFmtId="0" fontId="55" fillId="0" borderId="24" applyNumberFormat="0" applyFill="0" applyAlignment="0" applyProtection="0"/>
    <xf numFmtId="0" fontId="56" fillId="0" borderId="25" applyNumberFormat="0" applyFill="0" applyAlignment="0" applyProtection="0"/>
    <xf numFmtId="0" fontId="57" fillId="0" borderId="26" applyNumberFormat="0" applyFill="0" applyAlignment="0" applyProtection="0"/>
    <xf numFmtId="0" fontId="57" fillId="0" borderId="0" applyNumberFormat="0" applyFill="0" applyBorder="0" applyAlignment="0" applyProtection="0"/>
    <xf numFmtId="0" fontId="84" fillId="0" borderId="0">
      <alignment horizontal="left" vertical="top"/>
    </xf>
    <xf numFmtId="0" fontId="85" fillId="0" borderId="0">
      <alignment horizontal="left" vertical="top"/>
    </xf>
    <xf numFmtId="0" fontId="86" fillId="0" borderId="0">
      <alignment horizontal="left" vertical="top"/>
    </xf>
    <xf numFmtId="191" fontId="71" fillId="0" borderId="43">
      <alignment vertical="center"/>
    </xf>
    <xf numFmtId="38" fontId="87" fillId="0" borderId="44">
      <alignment vertical="center"/>
      <protection locked="0"/>
    </xf>
    <xf numFmtId="191" fontId="17" fillId="83" borderId="33">
      <alignment vertical="center"/>
      <protection locked="0"/>
    </xf>
    <xf numFmtId="191" fontId="88" fillId="0" borderId="45">
      <alignment vertical="center"/>
      <protection locked="0"/>
    </xf>
    <xf numFmtId="0" fontId="89" fillId="0" borderId="0" applyNumberFormat="0">
      <alignment horizontal="left" vertical="top"/>
    </xf>
    <xf numFmtId="0" fontId="90" fillId="74" borderId="46" applyNumberFormat="0" applyFill="0" applyAlignment="0" applyProtection="0">
      <alignment vertical="center"/>
      <protection locked="0"/>
    </xf>
    <xf numFmtId="0" fontId="42" fillId="0" borderId="0"/>
    <xf numFmtId="0" fontId="1" fillId="0" borderId="0"/>
    <xf numFmtId="0" fontId="1" fillId="0" borderId="0"/>
    <xf numFmtId="0" fontId="1" fillId="0" borderId="0"/>
    <xf numFmtId="0" fontId="1" fillId="0" borderId="0"/>
    <xf numFmtId="0" fontId="61" fillId="65" borderId="29" applyNumberFormat="0" applyAlignment="0" applyProtection="0"/>
    <xf numFmtId="0" fontId="91" fillId="0" borderId="47">
      <alignment horizontal="lef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3" fontId="92" fillId="0" borderId="0">
      <alignment horizontal="left"/>
    </xf>
    <xf numFmtId="0" fontId="93" fillId="0" borderId="47">
      <alignment horizontal="left"/>
    </xf>
    <xf numFmtId="194" fontId="2" fillId="84" borderId="0" applyNumberFormat="0" applyBorder="0">
      <alignment wrapText="1"/>
    </xf>
    <xf numFmtId="194" fontId="94" fillId="85" borderId="0" applyNumberFormat="0">
      <alignment vertical="center"/>
    </xf>
    <xf numFmtId="0" fontId="62" fillId="0" borderId="0" applyNumberFormat="0" applyFill="0" applyBorder="0" applyAlignment="0" applyProtection="0"/>
    <xf numFmtId="191" fontId="18" fillId="0" borderId="48">
      <alignment vertical="center"/>
    </xf>
    <xf numFmtId="191" fontId="18" fillId="0" borderId="49">
      <alignment vertical="center"/>
    </xf>
    <xf numFmtId="191" fontId="18" fillId="0" borderId="8">
      <alignment vertical="center"/>
    </xf>
    <xf numFmtId="0" fontId="63" fillId="0" borderId="30" applyNumberFormat="0" applyFill="0" applyAlignment="0" applyProtection="0"/>
    <xf numFmtId="0" fontId="95" fillId="0" borderId="0">
      <alignment horizontal="center"/>
    </xf>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2" fillId="20" borderId="19" applyNumberFormat="0" applyFont="0" applyAlignment="0" applyProtection="0"/>
    <xf numFmtId="0" fontId="1" fillId="23"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0" fontId="58" fillId="52" borderId="22" applyNumberFormat="0" applyAlignment="0" applyProtection="0"/>
    <xf numFmtId="0" fontId="42" fillId="68" borderId="28" applyNumberFormat="0" applyFont="0" applyAlignment="0" applyProtection="0"/>
    <xf numFmtId="0" fontId="61" fillId="65" borderId="29" applyNumberFormat="0" applyAlignment="0" applyProtection="0"/>
    <xf numFmtId="167" fontId="42" fillId="0" borderId="0" applyFont="0" applyFill="0" applyBorder="0" applyAlignment="0" applyProtection="0"/>
    <xf numFmtId="0" fontId="63" fillId="0" borderId="30" applyNumberFormat="0" applyFill="0" applyAlignment="0" applyProtection="0"/>
    <xf numFmtId="0" fontId="1" fillId="0" borderId="0"/>
    <xf numFmtId="0" fontId="1" fillId="0" borderId="0"/>
    <xf numFmtId="0" fontId="1" fillId="0" borderId="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0" fontId="42" fillId="0" borderId="0"/>
    <xf numFmtId="182" fontId="42" fillId="0" borderId="0"/>
    <xf numFmtId="0" fontId="43" fillId="0" borderId="0"/>
    <xf numFmtId="182" fontId="43" fillId="0" borderId="0"/>
    <xf numFmtId="0" fontId="42" fillId="0" borderId="0"/>
    <xf numFmtId="182" fontId="42" fillId="0" borderId="0"/>
    <xf numFmtId="0" fontId="42" fillId="0" borderId="0"/>
    <xf numFmtId="182" fontId="42" fillId="0" borderId="0"/>
    <xf numFmtId="0" fontId="42" fillId="0" borderId="0"/>
    <xf numFmtId="182" fontId="42" fillId="0" borderId="0"/>
    <xf numFmtId="0" fontId="42" fillId="0" borderId="0"/>
    <xf numFmtId="182" fontId="42" fillId="0" borderId="0"/>
    <xf numFmtId="0" fontId="100" fillId="0" borderId="0"/>
    <xf numFmtId="182" fontId="100" fillId="0" borderId="0"/>
    <xf numFmtId="184" fontId="100" fillId="0" borderId="0"/>
    <xf numFmtId="0" fontId="100" fillId="0" borderId="0"/>
    <xf numFmtId="182" fontId="100" fillId="0" borderId="0"/>
    <xf numFmtId="182" fontId="100" fillId="0" borderId="0"/>
    <xf numFmtId="184" fontId="100" fillId="0" borderId="0"/>
    <xf numFmtId="195" fontId="100" fillId="0" borderId="0"/>
    <xf numFmtId="182" fontId="100" fillId="0" borderId="0"/>
    <xf numFmtId="184" fontId="100" fillId="0" borderId="0"/>
    <xf numFmtId="182" fontId="100" fillId="0" borderId="0"/>
    <xf numFmtId="184" fontId="100" fillId="0" borderId="0"/>
    <xf numFmtId="184" fontId="100" fillId="0" borderId="0"/>
    <xf numFmtId="195" fontId="100"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184" fontId="42" fillId="0" borderId="0"/>
    <xf numFmtId="0" fontId="100" fillId="0" borderId="0"/>
    <xf numFmtId="182" fontId="100" fillId="0" borderId="0"/>
    <xf numFmtId="0" fontId="100" fillId="0" borderId="0"/>
    <xf numFmtId="182" fontId="100" fillId="0" borderId="0"/>
    <xf numFmtId="184" fontId="43" fillId="0" borderId="0"/>
    <xf numFmtId="0" fontId="100" fillId="0" borderId="0"/>
    <xf numFmtId="182" fontId="100" fillId="0" borderId="0"/>
    <xf numFmtId="184" fontId="100" fillId="0" borderId="0"/>
    <xf numFmtId="0" fontId="100" fillId="0" borderId="0"/>
    <xf numFmtId="182" fontId="100" fillId="0" borderId="0"/>
    <xf numFmtId="195" fontId="100" fillId="0" borderId="0"/>
    <xf numFmtId="182" fontId="100" fillId="0" borderId="0"/>
    <xf numFmtId="195" fontId="100" fillId="0" borderId="0"/>
    <xf numFmtId="182" fontId="100" fillId="0" borderId="0"/>
    <xf numFmtId="184" fontId="43" fillId="0" borderId="0"/>
    <xf numFmtId="0" fontId="100" fillId="0" borderId="0"/>
    <xf numFmtId="182" fontId="100" fillId="0" borderId="0"/>
    <xf numFmtId="0" fontId="100" fillId="0" borderId="0"/>
    <xf numFmtId="182" fontId="100" fillId="0" borderId="0"/>
    <xf numFmtId="0" fontId="42" fillId="0" borderId="0"/>
    <xf numFmtId="182" fontId="42" fillId="0" borderId="0"/>
    <xf numFmtId="0" fontId="42" fillId="0" borderId="0"/>
    <xf numFmtId="182" fontId="42" fillId="0" borderId="0"/>
    <xf numFmtId="0" fontId="42" fillId="0" borderId="0"/>
    <xf numFmtId="182" fontId="42" fillId="0" borderId="0"/>
    <xf numFmtId="0" fontId="42" fillId="0" borderId="0"/>
    <xf numFmtId="182" fontId="42" fillId="0" borderId="0"/>
    <xf numFmtId="0" fontId="43" fillId="0" borderId="0"/>
    <xf numFmtId="182" fontId="43" fillId="0" borderId="0"/>
    <xf numFmtId="0" fontId="43" fillId="0" borderId="0"/>
    <xf numFmtId="182" fontId="43" fillId="0" borderId="0"/>
    <xf numFmtId="0" fontId="43" fillId="0" borderId="0"/>
    <xf numFmtId="182" fontId="43" fillId="0" borderId="0"/>
    <xf numFmtId="0" fontId="42" fillId="0" borderId="0"/>
    <xf numFmtId="184" fontId="42" fillId="0" borderId="0"/>
    <xf numFmtId="195" fontId="42" fillId="0" borderId="0"/>
    <xf numFmtId="195" fontId="42" fillId="0" borderId="0"/>
    <xf numFmtId="0" fontId="42" fillId="0" borderId="0"/>
    <xf numFmtId="195" fontId="42" fillId="0" borderId="0"/>
    <xf numFmtId="182" fontId="42" fillId="0" borderId="0"/>
    <xf numFmtId="0" fontId="42" fillId="0" borderId="0"/>
    <xf numFmtId="0" fontId="42" fillId="0" borderId="0"/>
    <xf numFmtId="0" fontId="42" fillId="0" borderId="0"/>
    <xf numFmtId="182" fontId="42" fillId="0" borderId="0"/>
    <xf numFmtId="182" fontId="42" fillId="0" borderId="0"/>
    <xf numFmtId="195" fontId="42" fillId="0" borderId="0"/>
    <xf numFmtId="195" fontId="42" fillId="0" borderId="0"/>
    <xf numFmtId="182" fontId="42" fillId="0" borderId="0"/>
    <xf numFmtId="0" fontId="42" fillId="0" borderId="0"/>
    <xf numFmtId="0" fontId="42" fillId="0" borderId="0"/>
    <xf numFmtId="0" fontId="42" fillId="0" borderId="0"/>
    <xf numFmtId="0" fontId="42" fillId="0" borderId="0"/>
    <xf numFmtId="184" fontId="42" fillId="0" borderId="0"/>
    <xf numFmtId="184" fontId="42" fillId="0" borderId="0"/>
    <xf numFmtId="195" fontId="42" fillId="0" borderId="0"/>
    <xf numFmtId="195" fontId="42" fillId="0" borderId="0"/>
    <xf numFmtId="0" fontId="42" fillId="0" borderId="0"/>
    <xf numFmtId="0" fontId="42" fillId="0" borderId="0"/>
    <xf numFmtId="0" fontId="42" fillId="0" borderId="0"/>
    <xf numFmtId="184" fontId="43" fillId="0" borderId="0"/>
    <xf numFmtId="0" fontId="42" fillId="0" borderId="0"/>
    <xf numFmtId="182" fontId="42" fillId="0" borderId="0"/>
    <xf numFmtId="0" fontId="42" fillId="0" borderId="0"/>
    <xf numFmtId="195" fontId="42" fillId="0" borderId="0"/>
    <xf numFmtId="195" fontId="42" fillId="0" borderId="0"/>
    <xf numFmtId="184" fontId="42" fillId="0" borderId="0"/>
    <xf numFmtId="0" fontId="42" fillId="0" borderId="0"/>
    <xf numFmtId="195" fontId="42" fillId="0" borderId="0"/>
    <xf numFmtId="182" fontId="42" fillId="0" borderId="0"/>
    <xf numFmtId="0" fontId="42" fillId="0" borderId="0"/>
    <xf numFmtId="0" fontId="42" fillId="0" borderId="0"/>
    <xf numFmtId="0" fontId="42" fillId="0" borderId="0"/>
    <xf numFmtId="182" fontId="42" fillId="0" borderId="0"/>
    <xf numFmtId="182" fontId="42" fillId="0" borderId="0"/>
    <xf numFmtId="195" fontId="42" fillId="0" borderId="0"/>
    <xf numFmtId="182" fontId="42" fillId="0" borderId="0"/>
    <xf numFmtId="195" fontId="42" fillId="0" borderId="0"/>
    <xf numFmtId="0" fontId="42" fillId="0" borderId="0"/>
    <xf numFmtId="0" fontId="42" fillId="0" borderId="0"/>
    <xf numFmtId="0" fontId="42" fillId="0" borderId="0"/>
    <xf numFmtId="0" fontId="42" fillId="0" borderId="0"/>
    <xf numFmtId="184" fontId="42" fillId="0" borderId="0"/>
    <xf numFmtId="184" fontId="42" fillId="0" borderId="0"/>
    <xf numFmtId="195" fontId="42" fillId="0" borderId="0"/>
    <xf numFmtId="195" fontId="42" fillId="0" borderId="0"/>
    <xf numFmtId="0" fontId="42" fillId="0" borderId="0"/>
    <xf numFmtId="0" fontId="42" fillId="0" borderId="0"/>
    <xf numFmtId="182" fontId="42" fillId="0" borderId="0"/>
    <xf numFmtId="0" fontId="42" fillId="0" borderId="0"/>
    <xf numFmtId="182" fontId="42" fillId="0" borderId="0"/>
    <xf numFmtId="0" fontId="42" fillId="0" borderId="0"/>
    <xf numFmtId="0" fontId="42" fillId="0" borderId="0"/>
    <xf numFmtId="0" fontId="42" fillId="0" borderId="0"/>
    <xf numFmtId="184" fontId="42" fillId="0" borderId="0"/>
    <xf numFmtId="195" fontId="42" fillId="0" borderId="0"/>
    <xf numFmtId="195" fontId="42" fillId="0" borderId="0"/>
    <xf numFmtId="0" fontId="42" fillId="0" borderId="0"/>
    <xf numFmtId="195" fontId="42" fillId="0" borderId="0"/>
    <xf numFmtId="182" fontId="42" fillId="0" borderId="0"/>
    <xf numFmtId="0" fontId="42" fillId="0" borderId="0"/>
    <xf numFmtId="0" fontId="42" fillId="0" borderId="0"/>
    <xf numFmtId="0" fontId="42" fillId="0" borderId="0"/>
    <xf numFmtId="182" fontId="42" fillId="0" borderId="0"/>
    <xf numFmtId="182" fontId="42" fillId="0" borderId="0"/>
    <xf numFmtId="195" fontId="42" fillId="0" borderId="0"/>
    <xf numFmtId="195" fontId="42" fillId="0" borderId="0"/>
    <xf numFmtId="182" fontId="42" fillId="0" borderId="0"/>
    <xf numFmtId="0" fontId="42" fillId="0" borderId="0"/>
    <xf numFmtId="0" fontId="42" fillId="0" borderId="0"/>
    <xf numFmtId="0" fontId="42" fillId="0" borderId="0"/>
    <xf numFmtId="0" fontId="42" fillId="0" borderId="0"/>
    <xf numFmtId="184" fontId="42" fillId="0" borderId="0"/>
    <xf numFmtId="184" fontId="42" fillId="0" borderId="0"/>
    <xf numFmtId="195" fontId="42" fillId="0" borderId="0"/>
    <xf numFmtId="195" fontId="42" fillId="0" borderId="0"/>
    <xf numFmtId="0" fontId="42" fillId="0" borderId="0"/>
    <xf numFmtId="0" fontId="42" fillId="0" borderId="0"/>
    <xf numFmtId="0" fontId="42" fillId="0" borderId="0"/>
    <xf numFmtId="184" fontId="43" fillId="0" borderId="0"/>
    <xf numFmtId="0" fontId="43" fillId="0" borderId="0"/>
    <xf numFmtId="182" fontId="43" fillId="0" borderId="0"/>
    <xf numFmtId="0" fontId="43" fillId="0" borderId="0"/>
    <xf numFmtId="182" fontId="43" fillId="0" borderId="0"/>
    <xf numFmtId="0" fontId="43" fillId="0" borderId="0"/>
    <xf numFmtId="182" fontId="43" fillId="0" borderId="0"/>
    <xf numFmtId="0" fontId="42" fillId="0" borderId="0"/>
    <xf numFmtId="182" fontId="42" fillId="0" borderId="0"/>
    <xf numFmtId="0" fontId="42" fillId="0" borderId="0"/>
    <xf numFmtId="182" fontId="42" fillId="0" borderId="0"/>
    <xf numFmtId="0" fontId="43" fillId="0" borderId="0"/>
    <xf numFmtId="182" fontId="43" fillId="0" borderId="0"/>
    <xf numFmtId="0" fontId="42" fillId="0" borderId="0"/>
    <xf numFmtId="182" fontId="42" fillId="0" borderId="0"/>
    <xf numFmtId="0" fontId="42" fillId="0" borderId="0"/>
    <xf numFmtId="182" fontId="42" fillId="0" borderId="0"/>
    <xf numFmtId="0" fontId="42" fillId="0" borderId="0"/>
    <xf numFmtId="182" fontId="42" fillId="0" borderId="0"/>
    <xf numFmtId="0" fontId="42" fillId="0" borderId="0"/>
    <xf numFmtId="195" fontId="42" fillId="0" borderId="0"/>
    <xf numFmtId="195" fontId="42" fillId="0" borderId="0"/>
    <xf numFmtId="184" fontId="42" fillId="0" borderId="0"/>
    <xf numFmtId="0" fontId="42" fillId="0" borderId="0"/>
    <xf numFmtId="195" fontId="42" fillId="0" borderId="0"/>
    <xf numFmtId="182" fontId="42" fillId="0" borderId="0"/>
    <xf numFmtId="0" fontId="42" fillId="0" borderId="0"/>
    <xf numFmtId="0" fontId="42" fillId="0" borderId="0"/>
    <xf numFmtId="0" fontId="42" fillId="0" borderId="0"/>
    <xf numFmtId="182" fontId="42" fillId="0" borderId="0"/>
    <xf numFmtId="182" fontId="42" fillId="0" borderId="0"/>
    <xf numFmtId="195" fontId="42" fillId="0" borderId="0"/>
    <xf numFmtId="182" fontId="42" fillId="0" borderId="0"/>
    <xf numFmtId="195" fontId="42" fillId="0" borderId="0"/>
    <xf numFmtId="0" fontId="42" fillId="0" borderId="0"/>
    <xf numFmtId="0" fontId="42" fillId="0" borderId="0"/>
    <xf numFmtId="0" fontId="42" fillId="0" borderId="0"/>
    <xf numFmtId="0" fontId="42" fillId="0" borderId="0"/>
    <xf numFmtId="184" fontId="42" fillId="0" borderId="0"/>
    <xf numFmtId="184" fontId="42" fillId="0" borderId="0"/>
    <xf numFmtId="195" fontId="42" fillId="0" borderId="0"/>
    <xf numFmtId="195" fontId="42" fillId="0" borderId="0"/>
    <xf numFmtId="0" fontId="42" fillId="0" borderId="0"/>
    <xf numFmtId="0" fontId="42" fillId="0" borderId="0"/>
    <xf numFmtId="182" fontId="42" fillId="0" borderId="0"/>
    <xf numFmtId="0" fontId="42" fillId="0" borderId="0"/>
    <xf numFmtId="182" fontId="42" fillId="0" borderId="0"/>
    <xf numFmtId="0" fontId="42" fillId="0" borderId="0"/>
    <xf numFmtId="0" fontId="42" fillId="0" borderId="0"/>
    <xf numFmtId="0" fontId="42" fillId="0" borderId="0"/>
    <xf numFmtId="182" fontId="42" fillId="0" borderId="0"/>
    <xf numFmtId="0" fontId="42" fillId="0" borderId="0"/>
    <xf numFmtId="195" fontId="42" fillId="0" borderId="0"/>
    <xf numFmtId="195" fontId="42" fillId="0" borderId="0"/>
    <xf numFmtId="184" fontId="42" fillId="0" borderId="0"/>
    <xf numFmtId="0" fontId="42" fillId="0" borderId="0"/>
    <xf numFmtId="195" fontId="42" fillId="0" borderId="0"/>
    <xf numFmtId="182" fontId="42" fillId="0" borderId="0"/>
    <xf numFmtId="0" fontId="42" fillId="0" borderId="0"/>
    <xf numFmtId="0" fontId="42" fillId="0" borderId="0"/>
    <xf numFmtId="0" fontId="42" fillId="0" borderId="0"/>
    <xf numFmtId="182" fontId="42" fillId="0" borderId="0"/>
    <xf numFmtId="182" fontId="42" fillId="0" borderId="0"/>
    <xf numFmtId="195" fontId="42" fillId="0" borderId="0"/>
    <xf numFmtId="182" fontId="42" fillId="0" borderId="0"/>
    <xf numFmtId="195" fontId="42" fillId="0" borderId="0"/>
    <xf numFmtId="0" fontId="42" fillId="0" borderId="0"/>
    <xf numFmtId="0" fontId="42" fillId="0" borderId="0"/>
    <xf numFmtId="0" fontId="42" fillId="0" borderId="0"/>
    <xf numFmtId="0" fontId="42" fillId="0" borderId="0"/>
    <xf numFmtId="184" fontId="42" fillId="0" borderId="0"/>
    <xf numFmtId="184" fontId="42" fillId="0" borderId="0"/>
    <xf numFmtId="195" fontId="42" fillId="0" borderId="0"/>
    <xf numFmtId="195" fontId="42" fillId="0" borderId="0"/>
    <xf numFmtId="0" fontId="42" fillId="0" borderId="0"/>
    <xf numFmtId="0" fontId="42" fillId="0" borderId="0"/>
    <xf numFmtId="182" fontId="42" fillId="0" borderId="0"/>
    <xf numFmtId="0" fontId="42" fillId="0" borderId="0"/>
    <xf numFmtId="182" fontId="42" fillId="0" borderId="0"/>
    <xf numFmtId="0" fontId="42" fillId="0" borderId="0"/>
    <xf numFmtId="0" fontId="42" fillId="0" borderId="0"/>
    <xf numFmtId="184" fontId="43" fillId="0" borderId="0"/>
    <xf numFmtId="0" fontId="43" fillId="0" borderId="0"/>
    <xf numFmtId="0" fontId="43" fillId="0" borderId="0"/>
    <xf numFmtId="182" fontId="43" fillId="0" borderId="0"/>
    <xf numFmtId="184" fontId="43" fillId="0" borderId="0"/>
    <xf numFmtId="182" fontId="43" fillId="0" borderId="0"/>
    <xf numFmtId="0" fontId="43" fillId="0" borderId="0"/>
    <xf numFmtId="182" fontId="43" fillId="0" borderId="0"/>
    <xf numFmtId="0" fontId="43" fillId="0" borderId="0"/>
    <xf numFmtId="182" fontId="43" fillId="0" borderId="0"/>
    <xf numFmtId="184" fontId="43" fillId="0" borderId="0"/>
    <xf numFmtId="0" fontId="42" fillId="0" borderId="0"/>
    <xf numFmtId="182" fontId="42" fillId="0" borderId="0"/>
    <xf numFmtId="184" fontId="43" fillId="0" borderId="0"/>
    <xf numFmtId="184" fontId="100" fillId="0" borderId="0"/>
    <xf numFmtId="184" fontId="100" fillId="0" borderId="0"/>
    <xf numFmtId="184" fontId="43" fillId="0" borderId="0"/>
    <xf numFmtId="0" fontId="100" fillId="0" borderId="0"/>
    <xf numFmtId="182" fontId="100" fillId="0" borderId="0"/>
    <xf numFmtId="184" fontId="100" fillId="0" borderId="0"/>
    <xf numFmtId="0" fontId="100" fillId="0" borderId="0"/>
    <xf numFmtId="182" fontId="100" fillId="0" borderId="0"/>
    <xf numFmtId="195" fontId="100" fillId="0" borderId="0"/>
    <xf numFmtId="182" fontId="100" fillId="0" borderId="0"/>
    <xf numFmtId="195" fontId="100" fillId="0" borderId="0"/>
    <xf numFmtId="182" fontId="100" fillId="0" borderId="0"/>
    <xf numFmtId="184" fontId="43" fillId="0" borderId="0"/>
    <xf numFmtId="184" fontId="43" fillId="0" borderId="0"/>
    <xf numFmtId="0" fontId="100" fillId="0" borderId="0"/>
    <xf numFmtId="182" fontId="100" fillId="0" borderId="0"/>
    <xf numFmtId="0" fontId="100" fillId="0" borderId="0"/>
    <xf numFmtId="182" fontId="100" fillId="0" borderId="0"/>
    <xf numFmtId="184" fontId="100" fillId="0" borderId="0"/>
    <xf numFmtId="184" fontId="43" fillId="0" borderId="0"/>
    <xf numFmtId="184" fontId="43" fillId="0" borderId="0"/>
    <xf numFmtId="0" fontId="42" fillId="0" borderId="0"/>
    <xf numFmtId="0" fontId="42" fillId="0" borderId="0"/>
    <xf numFmtId="182" fontId="42" fillId="0" borderId="0"/>
    <xf numFmtId="182" fontId="42" fillId="0" borderId="0"/>
    <xf numFmtId="184" fontId="100" fillId="0" borderId="0"/>
    <xf numFmtId="184" fontId="43" fillId="0" borderId="0"/>
    <xf numFmtId="0" fontId="48"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8" fillId="47" borderId="0" applyNumberFormat="0" applyBorder="0" applyAlignment="0" applyProtection="0"/>
    <xf numFmtId="184" fontId="48" fillId="47" borderId="0" applyNumberFormat="0" applyBorder="0" applyAlignment="0" applyProtection="0"/>
    <xf numFmtId="182" fontId="48" fillId="47" borderId="0" applyNumberFormat="0" applyBorder="0" applyAlignment="0" applyProtection="0"/>
    <xf numFmtId="0" fontId="48"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5" fontId="48"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5" fontId="48"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8" fillId="53" borderId="0" applyNumberFormat="0" applyBorder="0" applyAlignment="0" applyProtection="0"/>
    <xf numFmtId="0" fontId="48" fillId="47" borderId="0" applyNumberFormat="0" applyBorder="0" applyAlignment="0" applyProtection="0"/>
    <xf numFmtId="195" fontId="48" fillId="47" borderId="0" applyNumberFormat="0" applyBorder="0" applyAlignment="0" applyProtection="0"/>
    <xf numFmtId="195" fontId="48" fillId="47" borderId="0" applyNumberFormat="0" applyBorder="0" applyAlignment="0" applyProtection="0"/>
    <xf numFmtId="182" fontId="48"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2" fontId="48" fillId="5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2" fontId="48" fillId="47"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0" fontId="48" fillId="53" borderId="0" applyNumberFormat="0" applyBorder="0" applyAlignment="0" applyProtection="0"/>
    <xf numFmtId="0" fontId="48" fillId="47" borderId="0" applyNumberFormat="0" applyBorder="0" applyAlignment="0" applyProtection="0"/>
    <xf numFmtId="182" fontId="48"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5" fontId="48"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5" fontId="48" fillId="4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2"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2"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184" fontId="1" fillId="22" borderId="0" applyNumberFormat="0" applyBorder="0" applyAlignment="0" applyProtection="0"/>
    <xf numFmtId="0" fontId="48" fillId="47" borderId="0" applyNumberFormat="0" applyBorder="0" applyAlignment="0" applyProtection="0"/>
    <xf numFmtId="182" fontId="48" fillId="53" borderId="0" applyNumberFormat="0" applyBorder="0" applyAlignment="0" applyProtection="0"/>
    <xf numFmtId="195" fontId="48" fillId="47"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182" fontId="1" fillId="22" borderId="0" applyNumberFormat="0" applyBorder="0" applyAlignment="0" applyProtection="0"/>
    <xf numFmtId="0" fontId="48"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8" fillId="48" borderId="0" applyNumberFormat="0" applyBorder="0" applyAlignment="0" applyProtection="0"/>
    <xf numFmtId="184" fontId="48" fillId="48" borderId="0" applyNumberFormat="0" applyBorder="0" applyAlignment="0" applyProtection="0"/>
    <xf numFmtId="182" fontId="48" fillId="48" borderId="0" applyNumberFormat="0" applyBorder="0" applyAlignment="0" applyProtection="0"/>
    <xf numFmtId="0" fontId="4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5" fontId="4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5" fontId="4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8" fillId="54" borderId="0" applyNumberFormat="0" applyBorder="0" applyAlignment="0" applyProtection="0"/>
    <xf numFmtId="0" fontId="48" fillId="48" borderId="0" applyNumberFormat="0" applyBorder="0" applyAlignment="0" applyProtection="0"/>
    <xf numFmtId="195" fontId="48" fillId="48" borderId="0" applyNumberFormat="0" applyBorder="0" applyAlignment="0" applyProtection="0"/>
    <xf numFmtId="195" fontId="48" fillId="48" borderId="0" applyNumberFormat="0" applyBorder="0" applyAlignment="0" applyProtection="0"/>
    <xf numFmtId="182" fontId="48"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2" fontId="48" fillId="5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2" fontId="48" fillId="48"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0" fontId="48" fillId="54" borderId="0" applyNumberFormat="0" applyBorder="0" applyAlignment="0" applyProtection="0"/>
    <xf numFmtId="0" fontId="48" fillId="48" borderId="0" applyNumberFormat="0" applyBorder="0" applyAlignment="0" applyProtection="0"/>
    <xf numFmtId="182" fontId="4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5" fontId="4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5" fontId="48" fillId="4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2"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2"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184" fontId="1" fillId="26" borderId="0" applyNumberFormat="0" applyBorder="0" applyAlignment="0" applyProtection="0"/>
    <xf numFmtId="0" fontId="48" fillId="48" borderId="0" applyNumberFormat="0" applyBorder="0" applyAlignment="0" applyProtection="0"/>
    <xf numFmtId="182" fontId="48" fillId="54" borderId="0" applyNumberFormat="0" applyBorder="0" applyAlignment="0" applyProtection="0"/>
    <xf numFmtId="195" fontId="48" fillId="48"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182"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8" fillId="49" borderId="0" applyNumberFormat="0" applyBorder="0" applyAlignment="0" applyProtection="0"/>
    <xf numFmtId="184" fontId="48" fillId="49" borderId="0" applyNumberFormat="0" applyBorder="0" applyAlignment="0" applyProtection="0"/>
    <xf numFmtId="182" fontId="48" fillId="49" borderId="0" applyNumberFormat="0" applyBorder="0" applyAlignment="0" applyProtection="0"/>
    <xf numFmtId="0" fontId="4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5" fontId="4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5" fontId="4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8" fillId="68" borderId="0" applyNumberFormat="0" applyBorder="0" applyAlignment="0" applyProtection="0"/>
    <xf numFmtId="0" fontId="48" fillId="49" borderId="0" applyNumberFormat="0" applyBorder="0" applyAlignment="0" applyProtection="0"/>
    <xf numFmtId="195" fontId="48" fillId="49" borderId="0" applyNumberFormat="0" applyBorder="0" applyAlignment="0" applyProtection="0"/>
    <xf numFmtId="195" fontId="48" fillId="49" borderId="0" applyNumberFormat="0" applyBorder="0" applyAlignment="0" applyProtection="0"/>
    <xf numFmtId="182" fontId="48" fillId="6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2" fontId="48" fillId="6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9"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0" fontId="48" fillId="68" borderId="0" applyNumberFormat="0" applyBorder="0" applyAlignment="0" applyProtection="0"/>
    <xf numFmtId="0" fontId="48"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182" fontId="4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5" fontId="4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5" fontId="4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2" fontId="48" fillId="49"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2"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184" fontId="1" fillId="30" borderId="0" applyNumberFormat="0" applyBorder="0" applyAlignment="0" applyProtection="0"/>
    <xf numFmtId="0" fontId="48" fillId="49"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182" fontId="48" fillId="68" borderId="0" applyNumberFormat="0" applyBorder="0" applyAlignment="0" applyProtection="0"/>
    <xf numFmtId="195" fontId="48" fillId="49"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182" fontId="1" fillId="30" borderId="0" applyNumberFormat="0" applyBorder="0" applyAlignment="0" applyProtection="0"/>
    <xf numFmtId="0" fontId="48" fillId="52" borderId="0" applyNumberFormat="0" applyBorder="0" applyAlignment="0" applyProtection="0"/>
    <xf numFmtId="0" fontId="48" fillId="50" borderId="0" applyNumberFormat="0" applyBorder="0" applyAlignment="0" applyProtection="0"/>
    <xf numFmtId="184" fontId="48" fillId="50" borderId="0" applyNumberFormat="0" applyBorder="0" applyAlignment="0" applyProtection="0"/>
    <xf numFmtId="182" fontId="48" fillId="50" borderId="0" applyNumberFormat="0" applyBorder="0" applyAlignment="0" applyProtection="0"/>
    <xf numFmtId="0" fontId="48"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95" fontId="48"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95" fontId="48"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48" fillId="52" borderId="0" applyNumberFormat="0" applyBorder="0" applyAlignment="0" applyProtection="0"/>
    <xf numFmtId="0" fontId="48" fillId="50" borderId="0" applyNumberFormat="0" applyBorder="0" applyAlignment="0" applyProtection="0"/>
    <xf numFmtId="195" fontId="48" fillId="50" borderId="0" applyNumberFormat="0" applyBorder="0" applyAlignment="0" applyProtection="0"/>
    <xf numFmtId="195" fontId="48" fillId="50" borderId="0" applyNumberFormat="0" applyBorder="0" applyAlignment="0" applyProtection="0"/>
    <xf numFmtId="182" fontId="48" fillId="52" borderId="0" applyNumberFormat="0" applyBorder="0" applyAlignment="0" applyProtection="0"/>
    <xf numFmtId="182" fontId="48" fillId="50"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0" fontId="48" fillId="52" borderId="0" applyNumberFormat="0" applyBorder="0" applyAlignment="0" applyProtection="0"/>
    <xf numFmtId="0" fontId="48"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48"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82" fontId="48"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95" fontId="48"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95" fontId="48" fillId="5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82"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2"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184" fontId="1" fillId="34" borderId="0" applyNumberFormat="0" applyBorder="0" applyAlignment="0" applyProtection="0"/>
    <xf numFmtId="0" fontId="48" fillId="50" borderId="0" applyNumberFormat="0" applyBorder="0" applyAlignment="0" applyProtection="0"/>
    <xf numFmtId="182" fontId="48" fillId="52" borderId="0" applyNumberFormat="0" applyBorder="0" applyAlignment="0" applyProtection="0"/>
    <xf numFmtId="195" fontId="48" fillId="50"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182"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84" fontId="48" fillId="51" borderId="0" applyNumberFormat="0" applyBorder="0" applyAlignment="0" applyProtection="0"/>
    <xf numFmtId="0" fontId="48"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95" fontId="48"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95" fontId="48"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95" fontId="48" fillId="51" borderId="0" applyNumberFormat="0" applyBorder="0" applyAlignment="0" applyProtection="0"/>
    <xf numFmtId="195" fontId="48" fillId="51" borderId="0" applyNumberFormat="0" applyBorder="0" applyAlignment="0" applyProtection="0"/>
    <xf numFmtId="182" fontId="48"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82" fontId="48"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82" fontId="48" fillId="51" borderId="0" applyNumberFormat="0" applyBorder="0" applyAlignment="0" applyProtection="0"/>
    <xf numFmtId="182" fontId="48"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48"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48"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95" fontId="48" fillId="51"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95" fontId="48" fillId="51"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2"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4" fontId="1" fillId="38" borderId="0" applyNumberFormat="0" applyBorder="0" applyAlignment="0" applyProtection="0"/>
    <xf numFmtId="182" fontId="48" fillId="51"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195" fontId="48" fillId="51"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182" fontId="1" fillId="38" borderId="0" applyNumberFormat="0" applyBorder="0" applyAlignment="0" applyProtection="0"/>
    <xf numFmtId="0" fontId="48" fillId="6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8" fillId="52" borderId="0" applyNumberFormat="0" applyBorder="0" applyAlignment="0" applyProtection="0"/>
    <xf numFmtId="184" fontId="48" fillId="52" borderId="0" applyNumberFormat="0" applyBorder="0" applyAlignment="0" applyProtection="0"/>
    <xf numFmtId="182" fontId="48" fillId="52" borderId="0" applyNumberFormat="0" applyBorder="0" applyAlignment="0" applyProtection="0"/>
    <xf numFmtId="0" fontId="48" fillId="5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95" fontId="48" fillId="5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95" fontId="48" fillId="5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8" fillId="68" borderId="0" applyNumberFormat="0" applyBorder="0" applyAlignment="0" applyProtection="0"/>
    <xf numFmtId="0" fontId="48" fillId="52" borderId="0" applyNumberFormat="0" applyBorder="0" applyAlignment="0" applyProtection="0"/>
    <xf numFmtId="195" fontId="48" fillId="52" borderId="0" applyNumberFormat="0" applyBorder="0" applyAlignment="0" applyProtection="0"/>
    <xf numFmtId="195" fontId="48" fillId="52" borderId="0" applyNumberFormat="0" applyBorder="0" applyAlignment="0" applyProtection="0"/>
    <xf numFmtId="182" fontId="48" fillId="6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82" fontId="48" fillId="6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82" fontId="48" fillId="5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0" fontId="48" fillId="68" borderId="0" applyNumberFormat="0" applyBorder="0" applyAlignment="0" applyProtection="0"/>
    <xf numFmtId="0" fontId="48" fillId="52" borderId="0" applyNumberFormat="0" applyBorder="0" applyAlignment="0" applyProtection="0"/>
    <xf numFmtId="182" fontId="48" fillId="5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95" fontId="48" fillId="5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95" fontId="48" fillId="5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82"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2"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184" fontId="1" fillId="42" borderId="0" applyNumberFormat="0" applyBorder="0" applyAlignment="0" applyProtection="0"/>
    <xf numFmtId="0" fontId="48" fillId="52" borderId="0" applyNumberFormat="0" applyBorder="0" applyAlignment="0" applyProtection="0"/>
    <xf numFmtId="182" fontId="48" fillId="68" borderId="0" applyNumberFormat="0" applyBorder="0" applyAlignment="0" applyProtection="0"/>
    <xf numFmtId="195" fontId="48" fillId="5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182" fontId="1" fillId="42" borderId="0" applyNumberFormat="0" applyBorder="0" applyAlignment="0" applyProtection="0"/>
    <xf numFmtId="0" fontId="48"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8" fillId="53" borderId="0" applyNumberFormat="0" applyBorder="0" applyAlignment="0" applyProtection="0"/>
    <xf numFmtId="184" fontId="48" fillId="53" borderId="0" applyNumberFormat="0" applyBorder="0" applyAlignment="0" applyProtection="0"/>
    <xf numFmtId="182" fontId="48" fillId="53" borderId="0" applyNumberFormat="0" applyBorder="0" applyAlignment="0" applyProtection="0"/>
    <xf numFmtId="0" fontId="48"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5" fontId="48"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5" fontId="48"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8" fillId="51" borderId="0" applyNumberFormat="0" applyBorder="0" applyAlignment="0" applyProtection="0"/>
    <xf numFmtId="0" fontId="48" fillId="53" borderId="0" applyNumberFormat="0" applyBorder="0" applyAlignment="0" applyProtection="0"/>
    <xf numFmtId="195" fontId="48" fillId="53" borderId="0" applyNumberFormat="0" applyBorder="0" applyAlignment="0" applyProtection="0"/>
    <xf numFmtId="195" fontId="48" fillId="53" borderId="0" applyNumberFormat="0" applyBorder="0" applyAlignment="0" applyProtection="0"/>
    <xf numFmtId="182" fontId="48"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2" fontId="48"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2" fontId="48" fillId="5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0" fontId="48" fillId="51" borderId="0" applyNumberFormat="0" applyBorder="0" applyAlignment="0" applyProtection="0"/>
    <xf numFmtId="0" fontId="48" fillId="53" borderId="0" applyNumberFormat="0" applyBorder="0" applyAlignment="0" applyProtection="0"/>
    <xf numFmtId="182" fontId="48"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5" fontId="48"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5" fontId="48" fillId="5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2"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2"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184" fontId="1" fillId="23" borderId="0" applyNumberFormat="0" applyBorder="0" applyAlignment="0" applyProtection="0"/>
    <xf numFmtId="0" fontId="48" fillId="53" borderId="0" applyNumberFormat="0" applyBorder="0" applyAlignment="0" applyProtection="0"/>
    <xf numFmtId="182" fontId="48" fillId="51" borderId="0" applyNumberFormat="0" applyBorder="0" applyAlignment="0" applyProtection="0"/>
    <xf numFmtId="195" fontId="48" fillId="5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182"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4" fontId="48" fillId="54" borderId="0" applyNumberFormat="0" applyBorder="0" applyAlignment="0" applyProtection="0"/>
    <xf numFmtId="0" fontId="48"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5" fontId="48"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5" fontId="48"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5" fontId="48" fillId="54" borderId="0" applyNumberFormat="0" applyBorder="0" applyAlignment="0" applyProtection="0"/>
    <xf numFmtId="195" fontId="48" fillId="54" borderId="0" applyNumberFormat="0" applyBorder="0" applyAlignment="0" applyProtection="0"/>
    <xf numFmtId="182" fontId="48"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2" fontId="48"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2" fontId="48" fillId="54" borderId="0" applyNumberFormat="0" applyBorder="0" applyAlignment="0" applyProtection="0"/>
    <xf numFmtId="182" fontId="48"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8"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8" fillId="5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95" fontId="48" fillId="54"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95" fontId="48" fillId="54"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2"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4" fontId="1" fillId="27" borderId="0" applyNumberFormat="0" applyBorder="0" applyAlignment="0" applyProtection="0"/>
    <xf numFmtId="182" fontId="48" fillId="54"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195" fontId="48" fillId="54"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182" fontId="1" fillId="27" borderId="0" applyNumberFormat="0" applyBorder="0" applyAlignment="0" applyProtection="0"/>
    <xf numFmtId="0" fontId="48" fillId="6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55" borderId="0" applyNumberFormat="0" applyBorder="0" applyAlignment="0" applyProtection="0"/>
    <xf numFmtId="184" fontId="48" fillId="55" borderId="0" applyNumberFormat="0" applyBorder="0" applyAlignment="0" applyProtection="0"/>
    <xf numFmtId="182" fontId="48" fillId="55" borderId="0" applyNumberFormat="0" applyBorder="0" applyAlignment="0" applyProtection="0"/>
    <xf numFmtId="0" fontId="48"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5" fontId="48"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5" fontId="48"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67" borderId="0" applyNumberFormat="0" applyBorder="0" applyAlignment="0" applyProtection="0"/>
    <xf numFmtId="0" fontId="48" fillId="55" borderId="0" applyNumberFormat="0" applyBorder="0" applyAlignment="0" applyProtection="0"/>
    <xf numFmtId="195" fontId="48" fillId="55" borderId="0" applyNumberFormat="0" applyBorder="0" applyAlignment="0" applyProtection="0"/>
    <xf numFmtId="195" fontId="48" fillId="55" borderId="0" applyNumberFormat="0" applyBorder="0" applyAlignment="0" applyProtection="0"/>
    <xf numFmtId="182" fontId="48" fillId="6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2" fontId="48" fillId="6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2" fontId="48" fillId="55"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0" fontId="48" fillId="67" borderId="0" applyNumberFormat="0" applyBorder="0" applyAlignment="0" applyProtection="0"/>
    <xf numFmtId="0" fontId="48" fillId="55" borderId="0" applyNumberFormat="0" applyBorder="0" applyAlignment="0" applyProtection="0"/>
    <xf numFmtId="182" fontId="48"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5" fontId="48"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5" fontId="48"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2"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2"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184" fontId="1" fillId="31" borderId="0" applyNumberFormat="0" applyBorder="0" applyAlignment="0" applyProtection="0"/>
    <xf numFmtId="0" fontId="48" fillId="55" borderId="0" applyNumberFormat="0" applyBorder="0" applyAlignment="0" applyProtection="0"/>
    <xf numFmtId="182" fontId="48" fillId="67" borderId="0" applyNumberFormat="0" applyBorder="0" applyAlignment="0" applyProtection="0"/>
    <xf numFmtId="195" fontId="48" fillId="55"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182" fontId="1" fillId="31" borderId="0" applyNumberFormat="0" applyBorder="0" applyAlignment="0" applyProtection="0"/>
    <xf numFmtId="0" fontId="48" fillId="48" borderId="0" applyNumberFormat="0" applyBorder="0" applyAlignment="0" applyProtection="0"/>
    <xf numFmtId="0" fontId="48" fillId="50" borderId="0" applyNumberFormat="0" applyBorder="0" applyAlignment="0" applyProtection="0"/>
    <xf numFmtId="184" fontId="48" fillId="50" borderId="0" applyNumberFormat="0" applyBorder="0" applyAlignment="0" applyProtection="0"/>
    <xf numFmtId="182" fontId="48" fillId="50" borderId="0" applyNumberFormat="0" applyBorder="0" applyAlignment="0" applyProtection="0"/>
    <xf numFmtId="0" fontId="48"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95" fontId="48"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95" fontId="48"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8" fillId="48" borderId="0" applyNumberFormat="0" applyBorder="0" applyAlignment="0" applyProtection="0"/>
    <xf numFmtId="0" fontId="48" fillId="50" borderId="0" applyNumberFormat="0" applyBorder="0" applyAlignment="0" applyProtection="0"/>
    <xf numFmtId="195" fontId="48" fillId="50" borderId="0" applyNumberFormat="0" applyBorder="0" applyAlignment="0" applyProtection="0"/>
    <xf numFmtId="195" fontId="48" fillId="50" borderId="0" applyNumberFormat="0" applyBorder="0" applyAlignment="0" applyProtection="0"/>
    <xf numFmtId="182" fontId="48" fillId="48" borderId="0" applyNumberFormat="0" applyBorder="0" applyAlignment="0" applyProtection="0"/>
    <xf numFmtId="182" fontId="48" fillId="50"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0" fontId="48" fillId="48" borderId="0" applyNumberFormat="0" applyBorder="0" applyAlignment="0" applyProtection="0"/>
    <xf numFmtId="0" fontId="48"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8"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82" fontId="48"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95" fontId="48"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95" fontId="48"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82"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2"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184" fontId="1" fillId="35" borderId="0" applyNumberFormat="0" applyBorder="0" applyAlignment="0" applyProtection="0"/>
    <xf numFmtId="0" fontId="48" fillId="50" borderId="0" applyNumberFormat="0" applyBorder="0" applyAlignment="0" applyProtection="0"/>
    <xf numFmtId="182" fontId="48" fillId="48" borderId="0" applyNumberFormat="0" applyBorder="0" applyAlignment="0" applyProtection="0"/>
    <xf numFmtId="195" fontId="48" fillId="50"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182" fontId="1" fillId="35" borderId="0" applyNumberFormat="0" applyBorder="0" applyAlignment="0" applyProtection="0"/>
    <xf numFmtId="0" fontId="48" fillId="51" borderId="0" applyNumberFormat="0" applyBorder="0" applyAlignment="0" applyProtection="0"/>
    <xf numFmtId="0" fontId="48" fillId="53" borderId="0" applyNumberFormat="0" applyBorder="0" applyAlignment="0" applyProtection="0"/>
    <xf numFmtId="184" fontId="48" fillId="53" borderId="0" applyNumberFormat="0" applyBorder="0" applyAlignment="0" applyProtection="0"/>
    <xf numFmtId="182" fontId="48" fillId="53" borderId="0" applyNumberFormat="0" applyBorder="0" applyAlignment="0" applyProtection="0"/>
    <xf numFmtId="0" fontId="48" fillId="53"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95" fontId="48" fillId="53"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95" fontId="48" fillId="53"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8" fillId="51" borderId="0" applyNumberFormat="0" applyBorder="0" applyAlignment="0" applyProtection="0"/>
    <xf numFmtId="0" fontId="48" fillId="53" borderId="0" applyNumberFormat="0" applyBorder="0" applyAlignment="0" applyProtection="0"/>
    <xf numFmtId="195" fontId="48" fillId="53" borderId="0" applyNumberFormat="0" applyBorder="0" applyAlignment="0" applyProtection="0"/>
    <xf numFmtId="195" fontId="48" fillId="53" borderId="0" applyNumberFormat="0" applyBorder="0" applyAlignment="0" applyProtection="0"/>
    <xf numFmtId="182" fontId="48" fillId="51" borderId="0" applyNumberFormat="0" applyBorder="0" applyAlignment="0" applyProtection="0"/>
    <xf numFmtId="182" fontId="48" fillId="53"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0" fontId="48" fillId="51" borderId="0" applyNumberFormat="0" applyBorder="0" applyAlignment="0" applyProtection="0"/>
    <xf numFmtId="0" fontId="48" fillId="53"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8" fillId="53"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82" fontId="48" fillId="53"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95" fontId="48" fillId="53"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95" fontId="48" fillId="53"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82"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2"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184" fontId="1" fillId="39" borderId="0" applyNumberFormat="0" applyBorder="0" applyAlignment="0" applyProtection="0"/>
    <xf numFmtId="0" fontId="48" fillId="53" borderId="0" applyNumberFormat="0" applyBorder="0" applyAlignment="0" applyProtection="0"/>
    <xf numFmtId="182" fontId="48" fillId="51" borderId="0" applyNumberFormat="0" applyBorder="0" applyAlignment="0" applyProtection="0"/>
    <xf numFmtId="195" fontId="48" fillId="53"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182" fontId="1" fillId="39" borderId="0" applyNumberFormat="0" applyBorder="0" applyAlignment="0" applyProtection="0"/>
    <xf numFmtId="0" fontId="48" fillId="6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8" fillId="56" borderId="0" applyNumberFormat="0" applyBorder="0" applyAlignment="0" applyProtection="0"/>
    <xf numFmtId="184" fontId="48" fillId="56" borderId="0" applyNumberFormat="0" applyBorder="0" applyAlignment="0" applyProtection="0"/>
    <xf numFmtId="182" fontId="48" fillId="56" borderId="0" applyNumberFormat="0" applyBorder="0" applyAlignment="0" applyProtection="0"/>
    <xf numFmtId="0" fontId="48" fillId="5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95" fontId="48" fillId="5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95" fontId="48" fillId="5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8" fillId="68" borderId="0" applyNumberFormat="0" applyBorder="0" applyAlignment="0" applyProtection="0"/>
    <xf numFmtId="0" fontId="48" fillId="56" borderId="0" applyNumberFormat="0" applyBorder="0" applyAlignment="0" applyProtection="0"/>
    <xf numFmtId="195" fontId="48" fillId="56" borderId="0" applyNumberFormat="0" applyBorder="0" applyAlignment="0" applyProtection="0"/>
    <xf numFmtId="195" fontId="48" fillId="56" borderId="0" applyNumberFormat="0" applyBorder="0" applyAlignment="0" applyProtection="0"/>
    <xf numFmtId="182" fontId="48" fillId="6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82" fontId="48" fillId="6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82" fontId="48" fillId="56"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0" fontId="48" fillId="68" borderId="0" applyNumberFormat="0" applyBorder="0" applyAlignment="0" applyProtection="0"/>
    <xf numFmtId="0" fontId="48" fillId="56" borderId="0" applyNumberFormat="0" applyBorder="0" applyAlignment="0" applyProtection="0"/>
    <xf numFmtId="182" fontId="48" fillId="5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95" fontId="48" fillId="5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95" fontId="48" fillId="5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82"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2"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184" fontId="1" fillId="43" borderId="0" applyNumberFormat="0" applyBorder="0" applyAlignment="0" applyProtection="0"/>
    <xf numFmtId="0" fontId="48" fillId="56" borderId="0" applyNumberFormat="0" applyBorder="0" applyAlignment="0" applyProtection="0"/>
    <xf numFmtId="182" fontId="48" fillId="68" borderId="0" applyNumberFormat="0" applyBorder="0" applyAlignment="0" applyProtection="0"/>
    <xf numFmtId="195" fontId="48" fillId="56"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182" fontId="1" fillId="43" borderId="0" applyNumberFormat="0" applyBorder="0" applyAlignment="0" applyProtection="0"/>
    <xf numFmtId="0" fontId="49" fillId="51" borderId="0" applyNumberFormat="0" applyBorder="0" applyAlignment="0" applyProtection="0"/>
    <xf numFmtId="0" fontId="49" fillId="57" borderId="0" applyNumberFormat="0" applyBorder="0" applyAlignment="0" applyProtection="0"/>
    <xf numFmtId="184" fontId="49" fillId="57" borderId="0" applyNumberFormat="0" applyBorder="0" applyAlignment="0" applyProtection="0"/>
    <xf numFmtId="182" fontId="49" fillId="57" borderId="0" applyNumberFormat="0" applyBorder="0" applyAlignment="0" applyProtection="0"/>
    <xf numFmtId="0" fontId="49" fillId="57" borderId="0" applyNumberFormat="0" applyBorder="0" applyAlignment="0" applyProtection="0"/>
    <xf numFmtId="0" fontId="38" fillId="24" borderId="0" applyNumberFormat="0" applyBorder="0" applyAlignment="0" applyProtection="0"/>
    <xf numFmtId="195" fontId="49" fillId="57" borderId="0" applyNumberFormat="0" applyBorder="0" applyAlignment="0" applyProtection="0"/>
    <xf numFmtId="0" fontId="49" fillId="51" borderId="0" applyNumberFormat="0" applyBorder="0" applyAlignment="0" applyProtection="0"/>
    <xf numFmtId="0" fontId="49" fillId="57" borderId="0" applyNumberFormat="0" applyBorder="0" applyAlignment="0" applyProtection="0"/>
    <xf numFmtId="195" fontId="49" fillId="57" borderId="0" applyNumberFormat="0" applyBorder="0" applyAlignment="0" applyProtection="0"/>
    <xf numFmtId="195" fontId="49" fillId="57" borderId="0" applyNumberFormat="0" applyBorder="0" applyAlignment="0" applyProtection="0"/>
    <xf numFmtId="182" fontId="49" fillId="51" borderId="0" applyNumberFormat="0" applyBorder="0" applyAlignment="0" applyProtection="0"/>
    <xf numFmtId="182" fontId="49" fillId="57" borderId="0" applyNumberFormat="0" applyBorder="0" applyAlignment="0" applyProtection="0"/>
    <xf numFmtId="0" fontId="49" fillId="51" borderId="0" applyNumberFormat="0" applyBorder="0" applyAlignment="0" applyProtection="0"/>
    <xf numFmtId="0" fontId="49" fillId="57" borderId="0" applyNumberFormat="0" applyBorder="0" applyAlignment="0" applyProtection="0"/>
    <xf numFmtId="182" fontId="49" fillId="57" borderId="0" applyNumberFormat="0" applyBorder="0" applyAlignment="0" applyProtection="0"/>
    <xf numFmtId="184" fontId="38" fillId="24" borderId="0" applyNumberFormat="0" applyBorder="0" applyAlignment="0" applyProtection="0"/>
    <xf numFmtId="195" fontId="49" fillId="57" borderId="0" applyNumberFormat="0" applyBorder="0" applyAlignment="0" applyProtection="0"/>
    <xf numFmtId="182" fontId="38" fillId="24" borderId="0" applyNumberFormat="0" applyBorder="0" applyAlignment="0" applyProtection="0"/>
    <xf numFmtId="0" fontId="49" fillId="57" borderId="0" applyNumberFormat="0" applyBorder="0" applyAlignment="0" applyProtection="0"/>
    <xf numFmtId="182" fontId="49" fillId="51" borderId="0" applyNumberFormat="0" applyBorder="0" applyAlignment="0" applyProtection="0"/>
    <xf numFmtId="195" fontId="49" fillId="57" borderId="0" applyNumberFormat="0" applyBorder="0" applyAlignment="0" applyProtection="0"/>
    <xf numFmtId="182" fontId="38" fillId="24" borderId="0" applyNumberFormat="0" applyBorder="0" applyAlignment="0" applyProtection="0"/>
    <xf numFmtId="0" fontId="49" fillId="64" borderId="0" applyNumberFormat="0" applyBorder="0" applyAlignment="0" applyProtection="0"/>
    <xf numFmtId="0" fontId="49" fillId="54" borderId="0" applyNumberFormat="0" applyBorder="0" applyAlignment="0" applyProtection="0"/>
    <xf numFmtId="184" fontId="49" fillId="54" borderId="0" applyNumberFormat="0" applyBorder="0" applyAlignment="0" applyProtection="0"/>
    <xf numFmtId="182" fontId="49" fillId="54" borderId="0" applyNumberFormat="0" applyBorder="0" applyAlignment="0" applyProtection="0"/>
    <xf numFmtId="0" fontId="49" fillId="54" borderId="0" applyNumberFormat="0" applyBorder="0" applyAlignment="0" applyProtection="0"/>
    <xf numFmtId="0" fontId="38" fillId="28" borderId="0" applyNumberFormat="0" applyBorder="0" applyAlignment="0" applyProtection="0"/>
    <xf numFmtId="195" fontId="49" fillId="54" borderId="0" applyNumberFormat="0" applyBorder="0" applyAlignment="0" applyProtection="0"/>
    <xf numFmtId="0" fontId="49" fillId="64" borderId="0" applyNumberFormat="0" applyBorder="0" applyAlignment="0" applyProtection="0"/>
    <xf numFmtId="0" fontId="49" fillId="54" borderId="0" applyNumberFormat="0" applyBorder="0" applyAlignment="0" applyProtection="0"/>
    <xf numFmtId="195" fontId="49" fillId="54" borderId="0" applyNumberFormat="0" applyBorder="0" applyAlignment="0" applyProtection="0"/>
    <xf numFmtId="195" fontId="49" fillId="54" borderId="0" applyNumberFormat="0" applyBorder="0" applyAlignment="0" applyProtection="0"/>
    <xf numFmtId="182" fontId="49" fillId="64" borderId="0" applyNumberFormat="0" applyBorder="0" applyAlignment="0" applyProtection="0"/>
    <xf numFmtId="182" fontId="49" fillId="54" borderId="0" applyNumberFormat="0" applyBorder="0" applyAlignment="0" applyProtection="0"/>
    <xf numFmtId="0" fontId="49" fillId="64" borderId="0" applyNumberFormat="0" applyBorder="0" applyAlignment="0" applyProtection="0"/>
    <xf numFmtId="0" fontId="49" fillId="54" borderId="0" applyNumberFormat="0" applyBorder="0" applyAlignment="0" applyProtection="0"/>
    <xf numFmtId="182" fontId="49" fillId="54" borderId="0" applyNumberFormat="0" applyBorder="0" applyAlignment="0" applyProtection="0"/>
    <xf numFmtId="184" fontId="38" fillId="28" borderId="0" applyNumberFormat="0" applyBorder="0" applyAlignment="0" applyProtection="0"/>
    <xf numFmtId="195" fontId="49" fillId="54" borderId="0" applyNumberFormat="0" applyBorder="0" applyAlignment="0" applyProtection="0"/>
    <xf numFmtId="182" fontId="38" fillId="28" borderId="0" applyNumberFormat="0" applyBorder="0" applyAlignment="0" applyProtection="0"/>
    <xf numFmtId="0" fontId="49" fillId="54" borderId="0" applyNumberFormat="0" applyBorder="0" applyAlignment="0" applyProtection="0"/>
    <xf numFmtId="182" fontId="49" fillId="64" borderId="0" applyNumberFormat="0" applyBorder="0" applyAlignment="0" applyProtection="0"/>
    <xf numFmtId="195" fontId="49" fillId="54" borderId="0" applyNumberFormat="0" applyBorder="0" applyAlignment="0" applyProtection="0"/>
    <xf numFmtId="182" fontId="38" fillId="28" borderId="0" applyNumberFormat="0" applyBorder="0" applyAlignment="0" applyProtection="0"/>
    <xf numFmtId="0" fontId="49" fillId="56" borderId="0" applyNumberFormat="0" applyBorder="0" applyAlignment="0" applyProtection="0"/>
    <xf numFmtId="0" fontId="49" fillId="55" borderId="0" applyNumberFormat="0" applyBorder="0" applyAlignment="0" applyProtection="0"/>
    <xf numFmtId="184" fontId="49" fillId="55" borderId="0" applyNumberFormat="0" applyBorder="0" applyAlignment="0" applyProtection="0"/>
    <xf numFmtId="182" fontId="49" fillId="55" borderId="0" applyNumberFormat="0" applyBorder="0" applyAlignment="0" applyProtection="0"/>
    <xf numFmtId="0" fontId="49" fillId="55" borderId="0" applyNumberFormat="0" applyBorder="0" applyAlignment="0" applyProtection="0"/>
    <xf numFmtId="0" fontId="38" fillId="32" borderId="0" applyNumberFormat="0" applyBorder="0" applyAlignment="0" applyProtection="0"/>
    <xf numFmtId="195" fontId="49" fillId="55" borderId="0" applyNumberFormat="0" applyBorder="0" applyAlignment="0" applyProtection="0"/>
    <xf numFmtId="0" fontId="49" fillId="56" borderId="0" applyNumberFormat="0" applyBorder="0" applyAlignment="0" applyProtection="0"/>
    <xf numFmtId="0" fontId="49" fillId="55" borderId="0" applyNumberFormat="0" applyBorder="0" applyAlignment="0" applyProtection="0"/>
    <xf numFmtId="195" fontId="49" fillId="55" borderId="0" applyNumberFormat="0" applyBorder="0" applyAlignment="0" applyProtection="0"/>
    <xf numFmtId="195" fontId="49" fillId="55" borderId="0" applyNumberFormat="0" applyBorder="0" applyAlignment="0" applyProtection="0"/>
    <xf numFmtId="182" fontId="49" fillId="56" borderId="0" applyNumberFormat="0" applyBorder="0" applyAlignment="0" applyProtection="0"/>
    <xf numFmtId="182" fontId="49" fillId="55" borderId="0" applyNumberFormat="0" applyBorder="0" applyAlignment="0" applyProtection="0"/>
    <xf numFmtId="0" fontId="49" fillId="56" borderId="0" applyNumberFormat="0" applyBorder="0" applyAlignment="0" applyProtection="0"/>
    <xf numFmtId="0" fontId="49" fillId="55" borderId="0" applyNumberFormat="0" applyBorder="0" applyAlignment="0" applyProtection="0"/>
    <xf numFmtId="182" fontId="49" fillId="55" borderId="0" applyNumberFormat="0" applyBorder="0" applyAlignment="0" applyProtection="0"/>
    <xf numFmtId="184" fontId="38" fillId="32" borderId="0" applyNumberFormat="0" applyBorder="0" applyAlignment="0" applyProtection="0"/>
    <xf numFmtId="195" fontId="49" fillId="55" borderId="0" applyNumberFormat="0" applyBorder="0" applyAlignment="0" applyProtection="0"/>
    <xf numFmtId="182" fontId="38" fillId="32" borderId="0" applyNumberFormat="0" applyBorder="0" applyAlignment="0" applyProtection="0"/>
    <xf numFmtId="0" fontId="49" fillId="55" borderId="0" applyNumberFormat="0" applyBorder="0" applyAlignment="0" applyProtection="0"/>
    <xf numFmtId="182" fontId="49" fillId="56" borderId="0" applyNumberFormat="0" applyBorder="0" applyAlignment="0" applyProtection="0"/>
    <xf numFmtId="195" fontId="49" fillId="55" borderId="0" applyNumberFormat="0" applyBorder="0" applyAlignment="0" applyProtection="0"/>
    <xf numFmtId="182" fontId="38" fillId="32" borderId="0" applyNumberFormat="0" applyBorder="0" applyAlignment="0" applyProtection="0"/>
    <xf numFmtId="0" fontId="38" fillId="58" borderId="0" applyNumberFormat="0" applyBorder="0" applyAlignment="0" applyProtection="0"/>
    <xf numFmtId="0" fontId="49" fillId="58" borderId="0" applyNumberFormat="0" applyBorder="0" applyAlignment="0" applyProtection="0"/>
    <xf numFmtId="184" fontId="49" fillId="58" borderId="0" applyNumberFormat="0" applyBorder="0" applyAlignment="0" applyProtection="0"/>
    <xf numFmtId="182" fontId="49" fillId="58" borderId="0" applyNumberFormat="0" applyBorder="0" applyAlignment="0" applyProtection="0"/>
    <xf numFmtId="0" fontId="49" fillId="58" borderId="0" applyNumberFormat="0" applyBorder="0" applyAlignment="0" applyProtection="0"/>
    <xf numFmtId="0" fontId="38" fillId="36" borderId="0" applyNumberFormat="0" applyBorder="0" applyAlignment="0" applyProtection="0"/>
    <xf numFmtId="195" fontId="49" fillId="58" borderId="0" applyNumberFormat="0" applyBorder="0" applyAlignment="0" applyProtection="0"/>
    <xf numFmtId="0" fontId="49" fillId="48" borderId="0" applyNumberFormat="0" applyBorder="0" applyAlignment="0" applyProtection="0"/>
    <xf numFmtId="0" fontId="49" fillId="58" borderId="0" applyNumberFormat="0" applyBorder="0" applyAlignment="0" applyProtection="0"/>
    <xf numFmtId="0" fontId="49" fillId="48" borderId="0" applyNumberFormat="0" applyBorder="0" applyAlignment="0" applyProtection="0"/>
    <xf numFmtId="195" fontId="49" fillId="58" borderId="0" applyNumberFormat="0" applyBorder="0" applyAlignment="0" applyProtection="0"/>
    <xf numFmtId="182" fontId="38" fillId="58" borderId="0" applyNumberFormat="0" applyBorder="0" applyAlignment="0" applyProtection="0"/>
    <xf numFmtId="0" fontId="38" fillId="58" borderId="0" applyNumberFormat="0" applyBorder="0" applyAlignment="0" applyProtection="0"/>
    <xf numFmtId="0" fontId="49" fillId="48" borderId="0" applyNumberFormat="0" applyBorder="0" applyAlignment="0" applyProtection="0"/>
    <xf numFmtId="0" fontId="49" fillId="58" borderId="0" applyNumberFormat="0" applyBorder="0" applyAlignment="0" applyProtection="0"/>
    <xf numFmtId="182" fontId="49" fillId="48" borderId="0" applyNumberFormat="0" applyBorder="0" applyAlignment="0" applyProtection="0"/>
    <xf numFmtId="182" fontId="49" fillId="58" borderId="0" applyNumberFormat="0" applyBorder="0" applyAlignment="0" applyProtection="0"/>
    <xf numFmtId="184" fontId="38" fillId="36" borderId="0" applyNumberFormat="0" applyBorder="0" applyAlignment="0" applyProtection="0"/>
    <xf numFmtId="195" fontId="49" fillId="58" borderId="0" applyNumberFormat="0" applyBorder="0" applyAlignment="0" applyProtection="0"/>
    <xf numFmtId="182" fontId="49" fillId="58" borderId="0" applyNumberFormat="0" applyBorder="0" applyAlignment="0" applyProtection="0"/>
    <xf numFmtId="0" fontId="49" fillId="58" borderId="0" applyNumberFormat="0" applyBorder="0" applyAlignment="0" applyProtection="0"/>
    <xf numFmtId="182" fontId="38" fillId="36" borderId="0" applyNumberFormat="0" applyBorder="0" applyAlignment="0" applyProtection="0"/>
    <xf numFmtId="182" fontId="49" fillId="48" borderId="0" applyNumberFormat="0" applyBorder="0" applyAlignment="0" applyProtection="0"/>
    <xf numFmtId="195" fontId="49" fillId="58" borderId="0" applyNumberFormat="0" applyBorder="0" applyAlignment="0" applyProtection="0"/>
    <xf numFmtId="182" fontId="38" fillId="36" borderId="0" applyNumberFormat="0" applyBorder="0" applyAlignment="0" applyProtection="0"/>
    <xf numFmtId="0" fontId="49" fillId="51" borderId="0" applyNumberFormat="0" applyBorder="0" applyAlignment="0" applyProtection="0"/>
    <xf numFmtId="0" fontId="49" fillId="59" borderId="0" applyNumberFormat="0" applyBorder="0" applyAlignment="0" applyProtection="0"/>
    <xf numFmtId="184" fontId="49" fillId="59" borderId="0" applyNumberFormat="0" applyBorder="0" applyAlignment="0" applyProtection="0"/>
    <xf numFmtId="182" fontId="49" fillId="59" borderId="0" applyNumberFormat="0" applyBorder="0" applyAlignment="0" applyProtection="0"/>
    <xf numFmtId="0" fontId="49" fillId="59" borderId="0" applyNumberFormat="0" applyBorder="0" applyAlignment="0" applyProtection="0"/>
    <xf numFmtId="0" fontId="38" fillId="40" borderId="0" applyNumberFormat="0" applyBorder="0" applyAlignment="0" applyProtection="0"/>
    <xf numFmtId="195" fontId="49" fillId="59" borderId="0" applyNumberFormat="0" applyBorder="0" applyAlignment="0" applyProtection="0"/>
    <xf numFmtId="0" fontId="49" fillId="51" borderId="0" applyNumberFormat="0" applyBorder="0" applyAlignment="0" applyProtection="0"/>
    <xf numFmtId="0" fontId="49" fillId="59" borderId="0" applyNumberFormat="0" applyBorder="0" applyAlignment="0" applyProtection="0"/>
    <xf numFmtId="195" fontId="49" fillId="59" borderId="0" applyNumberFormat="0" applyBorder="0" applyAlignment="0" applyProtection="0"/>
    <xf numFmtId="195" fontId="49" fillId="59" borderId="0" applyNumberFormat="0" applyBorder="0" applyAlignment="0" applyProtection="0"/>
    <xf numFmtId="182" fontId="49" fillId="51" borderId="0" applyNumberFormat="0" applyBorder="0" applyAlignment="0" applyProtection="0"/>
    <xf numFmtId="182" fontId="49" fillId="59" borderId="0" applyNumberFormat="0" applyBorder="0" applyAlignment="0" applyProtection="0"/>
    <xf numFmtId="0" fontId="49" fillId="51" borderId="0" applyNumberFormat="0" applyBorder="0" applyAlignment="0" applyProtection="0"/>
    <xf numFmtId="0" fontId="49" fillId="59" borderId="0" applyNumberFormat="0" applyBorder="0" applyAlignment="0" applyProtection="0"/>
    <xf numFmtId="182" fontId="49" fillId="59" borderId="0" applyNumberFormat="0" applyBorder="0" applyAlignment="0" applyProtection="0"/>
    <xf numFmtId="184" fontId="38" fillId="40" borderId="0" applyNumberFormat="0" applyBorder="0" applyAlignment="0" applyProtection="0"/>
    <xf numFmtId="195" fontId="49" fillId="59" borderId="0" applyNumberFormat="0" applyBorder="0" applyAlignment="0" applyProtection="0"/>
    <xf numFmtId="182" fontId="38" fillId="40" borderId="0" applyNumberFormat="0" applyBorder="0" applyAlignment="0" applyProtection="0"/>
    <xf numFmtId="0" fontId="49" fillId="59" borderId="0" applyNumberFormat="0" applyBorder="0" applyAlignment="0" applyProtection="0"/>
    <xf numFmtId="182" fontId="49" fillId="51" borderId="0" applyNumberFormat="0" applyBorder="0" applyAlignment="0" applyProtection="0"/>
    <xf numFmtId="195" fontId="49" fillId="59" borderId="0" applyNumberFormat="0" applyBorder="0" applyAlignment="0" applyProtection="0"/>
    <xf numFmtId="182" fontId="38" fillId="40" borderId="0" applyNumberFormat="0" applyBorder="0" applyAlignment="0" applyProtection="0"/>
    <xf numFmtId="0" fontId="49" fillId="54" borderId="0" applyNumberFormat="0" applyBorder="0" applyAlignment="0" applyProtection="0"/>
    <xf numFmtId="0" fontId="49" fillId="60" borderId="0" applyNumberFormat="0" applyBorder="0" applyAlignment="0" applyProtection="0"/>
    <xf numFmtId="184" fontId="49" fillId="60" borderId="0" applyNumberFormat="0" applyBorder="0" applyAlignment="0" applyProtection="0"/>
    <xf numFmtId="182" fontId="49" fillId="60" borderId="0" applyNumberFormat="0" applyBorder="0" applyAlignment="0" applyProtection="0"/>
    <xf numFmtId="0" fontId="49" fillId="60" borderId="0" applyNumberFormat="0" applyBorder="0" applyAlignment="0" applyProtection="0"/>
    <xf numFmtId="0" fontId="38" fillId="44" borderId="0" applyNumberFormat="0" applyBorder="0" applyAlignment="0" applyProtection="0"/>
    <xf numFmtId="195" fontId="49" fillId="60" borderId="0" applyNumberFormat="0" applyBorder="0" applyAlignment="0" applyProtection="0"/>
    <xf numFmtId="0" fontId="49" fillId="54" borderId="0" applyNumberFormat="0" applyBorder="0" applyAlignment="0" applyProtection="0"/>
    <xf numFmtId="0" fontId="49" fillId="60" borderId="0" applyNumberFormat="0" applyBorder="0" applyAlignment="0" applyProtection="0"/>
    <xf numFmtId="195" fontId="49" fillId="60" borderId="0" applyNumberFormat="0" applyBorder="0" applyAlignment="0" applyProtection="0"/>
    <xf numFmtId="195" fontId="49" fillId="60" borderId="0" applyNumberFormat="0" applyBorder="0" applyAlignment="0" applyProtection="0"/>
    <xf numFmtId="182" fontId="49" fillId="54" borderId="0" applyNumberFormat="0" applyBorder="0" applyAlignment="0" applyProtection="0"/>
    <xf numFmtId="182" fontId="49" fillId="60" borderId="0" applyNumberFormat="0" applyBorder="0" applyAlignment="0" applyProtection="0"/>
    <xf numFmtId="0" fontId="49" fillId="54" borderId="0" applyNumberFormat="0" applyBorder="0" applyAlignment="0" applyProtection="0"/>
    <xf numFmtId="0" fontId="49" fillId="60" borderId="0" applyNumberFormat="0" applyBorder="0" applyAlignment="0" applyProtection="0"/>
    <xf numFmtId="182" fontId="49" fillId="60" borderId="0" applyNumberFormat="0" applyBorder="0" applyAlignment="0" applyProtection="0"/>
    <xf numFmtId="184" fontId="38" fillId="44" borderId="0" applyNumberFormat="0" applyBorder="0" applyAlignment="0" applyProtection="0"/>
    <xf numFmtId="195" fontId="49" fillId="60" borderId="0" applyNumberFormat="0" applyBorder="0" applyAlignment="0" applyProtection="0"/>
    <xf numFmtId="182" fontId="38" fillId="44" borderId="0" applyNumberFormat="0" applyBorder="0" applyAlignment="0" applyProtection="0"/>
    <xf numFmtId="0" fontId="49" fillId="60" borderId="0" applyNumberFormat="0" applyBorder="0" applyAlignment="0" applyProtection="0"/>
    <xf numFmtId="182" fontId="49" fillId="54" borderId="0" applyNumberFormat="0" applyBorder="0" applyAlignment="0" applyProtection="0"/>
    <xf numFmtId="195" fontId="49" fillId="60" borderId="0" applyNumberFormat="0" applyBorder="0" applyAlignment="0" applyProtection="0"/>
    <xf numFmtId="182" fontId="38" fillId="44" borderId="0" applyNumberFormat="0" applyBorder="0" applyAlignment="0" applyProtection="0"/>
    <xf numFmtId="0" fontId="49" fillId="86" borderId="0" applyNumberFormat="0" applyBorder="0" applyAlignment="0" applyProtection="0"/>
    <xf numFmtId="0" fontId="49" fillId="61" borderId="0" applyNumberFormat="0" applyBorder="0" applyAlignment="0" applyProtection="0"/>
    <xf numFmtId="184" fontId="49" fillId="61" borderId="0" applyNumberFormat="0" applyBorder="0" applyAlignment="0" applyProtection="0"/>
    <xf numFmtId="182" fontId="49" fillId="61" borderId="0" applyNumberFormat="0" applyBorder="0" applyAlignment="0" applyProtection="0"/>
    <xf numFmtId="0" fontId="49" fillId="61" borderId="0" applyNumberFormat="0" applyBorder="0" applyAlignment="0" applyProtection="0"/>
    <xf numFmtId="0" fontId="38" fillId="21" borderId="0" applyNumberFormat="0" applyBorder="0" applyAlignment="0" applyProtection="0"/>
    <xf numFmtId="195" fontId="49" fillId="61" borderId="0" applyNumberFormat="0" applyBorder="0" applyAlignment="0" applyProtection="0"/>
    <xf numFmtId="0" fontId="49" fillId="86" borderId="0" applyNumberFormat="0" applyBorder="0" applyAlignment="0" applyProtection="0"/>
    <xf numFmtId="0" fontId="49" fillId="61" borderId="0" applyNumberFormat="0" applyBorder="0" applyAlignment="0" applyProtection="0"/>
    <xf numFmtId="195" fontId="49" fillId="61" borderId="0" applyNumberFormat="0" applyBorder="0" applyAlignment="0" applyProtection="0"/>
    <xf numFmtId="195" fontId="49" fillId="61" borderId="0" applyNumberFormat="0" applyBorder="0" applyAlignment="0" applyProtection="0"/>
    <xf numFmtId="182" fontId="49" fillId="86" borderId="0" applyNumberFormat="0" applyBorder="0" applyAlignment="0" applyProtection="0"/>
    <xf numFmtId="182" fontId="49" fillId="61" borderId="0" applyNumberFormat="0" applyBorder="0" applyAlignment="0" applyProtection="0"/>
    <xf numFmtId="0" fontId="101" fillId="21" borderId="0" applyNumberFormat="0" applyBorder="0" applyAlignment="0" applyProtection="0"/>
    <xf numFmtId="0" fontId="49" fillId="86" borderId="0" applyNumberFormat="0" applyBorder="0" applyAlignment="0" applyProtection="0"/>
    <xf numFmtId="0" fontId="49" fillId="61" borderId="0" applyNumberFormat="0" applyBorder="0" applyAlignment="0" applyProtection="0"/>
    <xf numFmtId="182" fontId="49" fillId="61" borderId="0" applyNumberFormat="0" applyBorder="0" applyAlignment="0" applyProtection="0"/>
    <xf numFmtId="184" fontId="38" fillId="21" borderId="0" applyNumberFormat="0" applyBorder="0" applyAlignment="0" applyProtection="0"/>
    <xf numFmtId="195" fontId="49" fillId="61" borderId="0" applyNumberFormat="0" applyBorder="0" applyAlignment="0" applyProtection="0"/>
    <xf numFmtId="182" fontId="38" fillId="21" borderId="0" applyNumberFormat="0" applyBorder="0" applyAlignment="0" applyProtection="0"/>
    <xf numFmtId="0" fontId="49" fillId="61" borderId="0" applyNumberFormat="0" applyBorder="0" applyAlignment="0" applyProtection="0"/>
    <xf numFmtId="182" fontId="49" fillId="86" borderId="0" applyNumberFormat="0" applyBorder="0" applyAlignment="0" applyProtection="0"/>
    <xf numFmtId="0" fontId="102" fillId="21" borderId="0" applyNumberFormat="0" applyBorder="0" applyAlignment="0" applyProtection="0"/>
    <xf numFmtId="195" fontId="49" fillId="61" borderId="0" applyNumberFormat="0" applyBorder="0" applyAlignment="0" applyProtection="0"/>
    <xf numFmtId="182" fontId="38" fillId="21" borderId="0" applyNumberFormat="0" applyBorder="0" applyAlignment="0" applyProtection="0"/>
    <xf numFmtId="0" fontId="49" fillId="64" borderId="0" applyNumberFormat="0" applyBorder="0" applyAlignment="0" applyProtection="0"/>
    <xf numFmtId="0" fontId="49" fillId="62" borderId="0" applyNumberFormat="0" applyBorder="0" applyAlignment="0" applyProtection="0"/>
    <xf numFmtId="184" fontId="49" fillId="62" borderId="0" applyNumberFormat="0" applyBorder="0" applyAlignment="0" applyProtection="0"/>
    <xf numFmtId="182" fontId="49" fillId="62" borderId="0" applyNumberFormat="0" applyBorder="0" applyAlignment="0" applyProtection="0"/>
    <xf numFmtId="0" fontId="49" fillId="62" borderId="0" applyNumberFormat="0" applyBorder="0" applyAlignment="0" applyProtection="0"/>
    <xf numFmtId="0" fontId="38" fillId="25" borderId="0" applyNumberFormat="0" applyBorder="0" applyAlignment="0" applyProtection="0"/>
    <xf numFmtId="195" fontId="49" fillId="62" borderId="0" applyNumberFormat="0" applyBorder="0" applyAlignment="0" applyProtection="0"/>
    <xf numFmtId="0" fontId="49" fillId="64" borderId="0" applyNumberFormat="0" applyBorder="0" applyAlignment="0" applyProtection="0"/>
    <xf numFmtId="0" fontId="49" fillId="62" borderId="0" applyNumberFormat="0" applyBorder="0" applyAlignment="0" applyProtection="0"/>
    <xf numFmtId="195" fontId="49" fillId="62" borderId="0" applyNumberFormat="0" applyBorder="0" applyAlignment="0" applyProtection="0"/>
    <xf numFmtId="195" fontId="49" fillId="62" borderId="0" applyNumberFormat="0" applyBorder="0" applyAlignment="0" applyProtection="0"/>
    <xf numFmtId="182" fontId="49" fillId="64" borderId="0" applyNumberFormat="0" applyBorder="0" applyAlignment="0" applyProtection="0"/>
    <xf numFmtId="182" fontId="49" fillId="62" borderId="0" applyNumberFormat="0" applyBorder="0" applyAlignment="0" applyProtection="0"/>
    <xf numFmtId="0" fontId="49" fillId="64" borderId="0" applyNumberFormat="0" applyBorder="0" applyAlignment="0" applyProtection="0"/>
    <xf numFmtId="0" fontId="49" fillId="62" borderId="0" applyNumberFormat="0" applyBorder="0" applyAlignment="0" applyProtection="0"/>
    <xf numFmtId="182" fontId="49" fillId="62" borderId="0" applyNumberFormat="0" applyBorder="0" applyAlignment="0" applyProtection="0"/>
    <xf numFmtId="184" fontId="38" fillId="25" borderId="0" applyNumberFormat="0" applyBorder="0" applyAlignment="0" applyProtection="0"/>
    <xf numFmtId="195" fontId="49" fillId="62" borderId="0" applyNumberFormat="0" applyBorder="0" applyAlignment="0" applyProtection="0"/>
    <xf numFmtId="182" fontId="38" fillId="25" borderId="0" applyNumberFormat="0" applyBorder="0" applyAlignment="0" applyProtection="0"/>
    <xf numFmtId="0" fontId="49" fillId="62" borderId="0" applyNumberFormat="0" applyBorder="0" applyAlignment="0" applyProtection="0"/>
    <xf numFmtId="182" fontId="49" fillId="64" borderId="0" applyNumberFormat="0" applyBorder="0" applyAlignment="0" applyProtection="0"/>
    <xf numFmtId="0" fontId="102" fillId="25" borderId="0" applyNumberFormat="0" applyBorder="0" applyAlignment="0" applyProtection="0"/>
    <xf numFmtId="195" fontId="49" fillId="62" borderId="0" applyNumberFormat="0" applyBorder="0" applyAlignment="0" applyProtection="0"/>
    <xf numFmtId="182" fontId="38" fillId="25" borderId="0" applyNumberFormat="0" applyBorder="0" applyAlignment="0" applyProtection="0"/>
    <xf numFmtId="0" fontId="49" fillId="56" borderId="0" applyNumberFormat="0" applyBorder="0" applyAlignment="0" applyProtection="0"/>
    <xf numFmtId="0" fontId="49" fillId="63" borderId="0" applyNumberFormat="0" applyBorder="0" applyAlignment="0" applyProtection="0"/>
    <xf numFmtId="184" fontId="49" fillId="63" borderId="0" applyNumberFormat="0" applyBorder="0" applyAlignment="0" applyProtection="0"/>
    <xf numFmtId="182" fontId="49" fillId="63" borderId="0" applyNumberFormat="0" applyBorder="0" applyAlignment="0" applyProtection="0"/>
    <xf numFmtId="0" fontId="49" fillId="63" borderId="0" applyNumberFormat="0" applyBorder="0" applyAlignment="0" applyProtection="0"/>
    <xf numFmtId="0" fontId="38" fillId="29" borderId="0" applyNumberFormat="0" applyBorder="0" applyAlignment="0" applyProtection="0"/>
    <xf numFmtId="195" fontId="49" fillId="63" borderId="0" applyNumberFormat="0" applyBorder="0" applyAlignment="0" applyProtection="0"/>
    <xf numFmtId="0" fontId="49" fillId="56" borderId="0" applyNumberFormat="0" applyBorder="0" applyAlignment="0" applyProtection="0"/>
    <xf numFmtId="0" fontId="49" fillId="63" borderId="0" applyNumberFormat="0" applyBorder="0" applyAlignment="0" applyProtection="0"/>
    <xf numFmtId="195" fontId="49" fillId="63" borderId="0" applyNumberFormat="0" applyBorder="0" applyAlignment="0" applyProtection="0"/>
    <xf numFmtId="195" fontId="49" fillId="63" borderId="0" applyNumberFormat="0" applyBorder="0" applyAlignment="0" applyProtection="0"/>
    <xf numFmtId="182" fontId="49" fillId="56" borderId="0" applyNumberFormat="0" applyBorder="0" applyAlignment="0" applyProtection="0"/>
    <xf numFmtId="182" fontId="49" fillId="63" borderId="0" applyNumberFormat="0" applyBorder="0" applyAlignment="0" applyProtection="0"/>
    <xf numFmtId="0" fontId="49" fillId="56" borderId="0" applyNumberFormat="0" applyBorder="0" applyAlignment="0" applyProtection="0"/>
    <xf numFmtId="0" fontId="49" fillId="63" borderId="0" applyNumberFormat="0" applyBorder="0" applyAlignment="0" applyProtection="0"/>
    <xf numFmtId="182" fontId="49" fillId="63" borderId="0" applyNumberFormat="0" applyBorder="0" applyAlignment="0" applyProtection="0"/>
    <xf numFmtId="184" fontId="38" fillId="29" borderId="0" applyNumberFormat="0" applyBorder="0" applyAlignment="0" applyProtection="0"/>
    <xf numFmtId="195" fontId="49" fillId="63" borderId="0" applyNumberFormat="0" applyBorder="0" applyAlignment="0" applyProtection="0"/>
    <xf numFmtId="182" fontId="38" fillId="29" borderId="0" applyNumberFormat="0" applyBorder="0" applyAlignment="0" applyProtection="0"/>
    <xf numFmtId="0" fontId="49" fillId="63" borderId="0" applyNumberFormat="0" applyBorder="0" applyAlignment="0" applyProtection="0"/>
    <xf numFmtId="182" fontId="49" fillId="56" borderId="0" applyNumberFormat="0" applyBorder="0" applyAlignment="0" applyProtection="0"/>
    <xf numFmtId="195" fontId="49" fillId="63" borderId="0" applyNumberFormat="0" applyBorder="0" applyAlignment="0" applyProtection="0"/>
    <xf numFmtId="182" fontId="38" fillId="29" borderId="0" applyNumberFormat="0" applyBorder="0" applyAlignment="0" applyProtection="0"/>
    <xf numFmtId="0" fontId="49" fillId="71" borderId="0" applyNumberFormat="0" applyBorder="0" applyAlignment="0" applyProtection="0"/>
    <xf numFmtId="0" fontId="49" fillId="58" borderId="0" applyNumberFormat="0" applyBorder="0" applyAlignment="0" applyProtection="0"/>
    <xf numFmtId="184" fontId="49" fillId="58" borderId="0" applyNumberFormat="0" applyBorder="0" applyAlignment="0" applyProtection="0"/>
    <xf numFmtId="182" fontId="49" fillId="58" borderId="0" applyNumberFormat="0" applyBorder="0" applyAlignment="0" applyProtection="0"/>
    <xf numFmtId="0" fontId="49" fillId="58" borderId="0" applyNumberFormat="0" applyBorder="0" applyAlignment="0" applyProtection="0"/>
    <xf numFmtId="0" fontId="38" fillId="33" borderId="0" applyNumberFormat="0" applyBorder="0" applyAlignment="0" applyProtection="0"/>
    <xf numFmtId="195" fontId="49" fillId="58" borderId="0" applyNumberFormat="0" applyBorder="0" applyAlignment="0" applyProtection="0"/>
    <xf numFmtId="0" fontId="49" fillId="71" borderId="0" applyNumberFormat="0" applyBorder="0" applyAlignment="0" applyProtection="0"/>
    <xf numFmtId="0" fontId="49" fillId="58" borderId="0" applyNumberFormat="0" applyBorder="0" applyAlignment="0" applyProtection="0"/>
    <xf numFmtId="195" fontId="49" fillId="58" borderId="0" applyNumberFormat="0" applyBorder="0" applyAlignment="0" applyProtection="0"/>
    <xf numFmtId="195" fontId="49" fillId="58" borderId="0" applyNumberFormat="0" applyBorder="0" applyAlignment="0" applyProtection="0"/>
    <xf numFmtId="182" fontId="49" fillId="71" borderId="0" applyNumberFormat="0" applyBorder="0" applyAlignment="0" applyProtection="0"/>
    <xf numFmtId="182" fontId="49" fillId="58" borderId="0" applyNumberFormat="0" applyBorder="0" applyAlignment="0" applyProtection="0"/>
    <xf numFmtId="0" fontId="49" fillId="71" borderId="0" applyNumberFormat="0" applyBorder="0" applyAlignment="0" applyProtection="0"/>
    <xf numFmtId="0" fontId="49" fillId="58" borderId="0" applyNumberFormat="0" applyBorder="0" applyAlignment="0" applyProtection="0"/>
    <xf numFmtId="182" fontId="49" fillId="58" borderId="0" applyNumberFormat="0" applyBorder="0" applyAlignment="0" applyProtection="0"/>
    <xf numFmtId="184" fontId="38" fillId="33" borderId="0" applyNumberFormat="0" applyBorder="0" applyAlignment="0" applyProtection="0"/>
    <xf numFmtId="195" fontId="49" fillId="58" borderId="0" applyNumberFormat="0" applyBorder="0" applyAlignment="0" applyProtection="0"/>
    <xf numFmtId="182" fontId="38" fillId="33" borderId="0" applyNumberFormat="0" applyBorder="0" applyAlignment="0" applyProtection="0"/>
    <xf numFmtId="0" fontId="49" fillId="58" borderId="0" applyNumberFormat="0" applyBorder="0" applyAlignment="0" applyProtection="0"/>
    <xf numFmtId="182" fontId="49" fillId="71" borderId="0" applyNumberFormat="0" applyBorder="0" applyAlignment="0" applyProtection="0"/>
    <xf numFmtId="195" fontId="49" fillId="58" borderId="0" applyNumberFormat="0" applyBorder="0" applyAlignment="0" applyProtection="0"/>
    <xf numFmtId="182" fontId="38" fillId="33" borderId="0" applyNumberFormat="0" applyBorder="0" applyAlignment="0" applyProtection="0"/>
    <xf numFmtId="184" fontId="49" fillId="59" borderId="0" applyNumberFormat="0" applyBorder="0" applyAlignment="0" applyProtection="0"/>
    <xf numFmtId="0" fontId="49" fillId="59" borderId="0" applyNumberFormat="0" applyBorder="0" applyAlignment="0" applyProtection="0"/>
    <xf numFmtId="0" fontId="38" fillId="37" borderId="0" applyNumberFormat="0" applyBorder="0" applyAlignment="0" applyProtection="0"/>
    <xf numFmtId="195" fontId="49" fillId="59" borderId="0" applyNumberFormat="0" applyBorder="0" applyAlignment="0" applyProtection="0"/>
    <xf numFmtId="195" fontId="49" fillId="59" borderId="0" applyNumberFormat="0" applyBorder="0" applyAlignment="0" applyProtection="0"/>
    <xf numFmtId="195" fontId="49" fillId="59" borderId="0" applyNumberFormat="0" applyBorder="0" applyAlignment="0" applyProtection="0"/>
    <xf numFmtId="182" fontId="49" fillId="59" borderId="0" applyNumberFormat="0" applyBorder="0" applyAlignment="0" applyProtection="0"/>
    <xf numFmtId="182" fontId="49" fillId="59" borderId="0" applyNumberFormat="0" applyBorder="0" applyAlignment="0" applyProtection="0"/>
    <xf numFmtId="184" fontId="38" fillId="37" borderId="0" applyNumberFormat="0" applyBorder="0" applyAlignment="0" applyProtection="0"/>
    <xf numFmtId="0" fontId="49" fillId="59" borderId="0" applyNumberFormat="0" applyBorder="0" applyAlignment="0" applyProtection="0"/>
    <xf numFmtId="182" fontId="49" fillId="59" borderId="0" applyNumberFormat="0" applyBorder="0" applyAlignment="0" applyProtection="0"/>
    <xf numFmtId="182" fontId="49" fillId="59" borderId="0" applyNumberFormat="0" applyBorder="0" applyAlignment="0" applyProtection="0"/>
    <xf numFmtId="195" fontId="49" fillId="59" borderId="0" applyNumberFormat="0" applyBorder="0" applyAlignment="0" applyProtection="0"/>
    <xf numFmtId="182" fontId="38" fillId="37" borderId="0" applyNumberFormat="0" applyBorder="0" applyAlignment="0" applyProtection="0"/>
    <xf numFmtId="195" fontId="49" fillId="59" borderId="0" applyNumberFormat="0" applyBorder="0" applyAlignment="0" applyProtection="0"/>
    <xf numFmtId="182" fontId="38" fillId="37" borderId="0" applyNumberFormat="0" applyBorder="0" applyAlignment="0" applyProtection="0"/>
    <xf numFmtId="0" fontId="49" fillId="62" borderId="0" applyNumberFormat="0" applyBorder="0" applyAlignment="0" applyProtection="0"/>
    <xf numFmtId="0" fontId="49" fillId="64" borderId="0" applyNumberFormat="0" applyBorder="0" applyAlignment="0" applyProtection="0"/>
    <xf numFmtId="184" fontId="49" fillId="64" borderId="0" applyNumberFormat="0" applyBorder="0" applyAlignment="0" applyProtection="0"/>
    <xf numFmtId="182" fontId="49" fillId="64" borderId="0" applyNumberFormat="0" applyBorder="0" applyAlignment="0" applyProtection="0"/>
    <xf numFmtId="0" fontId="49" fillId="64" borderId="0" applyNumberFormat="0" applyBorder="0" applyAlignment="0" applyProtection="0"/>
    <xf numFmtId="0" fontId="38" fillId="41" borderId="0" applyNumberFormat="0" applyBorder="0" applyAlignment="0" applyProtection="0"/>
    <xf numFmtId="195" fontId="49" fillId="64" borderId="0" applyNumberFormat="0" applyBorder="0" applyAlignment="0" applyProtection="0"/>
    <xf numFmtId="0" fontId="49" fillId="62" borderId="0" applyNumberFormat="0" applyBorder="0" applyAlignment="0" applyProtection="0"/>
    <xf numFmtId="0" fontId="49" fillId="64" borderId="0" applyNumberFormat="0" applyBorder="0" applyAlignment="0" applyProtection="0"/>
    <xf numFmtId="195" fontId="49" fillId="64" borderId="0" applyNumberFormat="0" applyBorder="0" applyAlignment="0" applyProtection="0"/>
    <xf numFmtId="195" fontId="49" fillId="64" borderId="0" applyNumberFormat="0" applyBorder="0" applyAlignment="0" applyProtection="0"/>
    <xf numFmtId="182" fontId="49" fillId="62" borderId="0" applyNumberFormat="0" applyBorder="0" applyAlignment="0" applyProtection="0"/>
    <xf numFmtId="182" fontId="49" fillId="64" borderId="0" applyNumberFormat="0" applyBorder="0" applyAlignment="0" applyProtection="0"/>
    <xf numFmtId="0" fontId="49" fillId="62" borderId="0" applyNumberFormat="0" applyBorder="0" applyAlignment="0" applyProtection="0"/>
    <xf numFmtId="0" fontId="49" fillId="64" borderId="0" applyNumberFormat="0" applyBorder="0" applyAlignment="0" applyProtection="0"/>
    <xf numFmtId="182" fontId="49" fillId="64" borderId="0" applyNumberFormat="0" applyBorder="0" applyAlignment="0" applyProtection="0"/>
    <xf numFmtId="184" fontId="38" fillId="41" borderId="0" applyNumberFormat="0" applyBorder="0" applyAlignment="0" applyProtection="0"/>
    <xf numFmtId="195" fontId="49" fillId="64" borderId="0" applyNumberFormat="0" applyBorder="0" applyAlignment="0" applyProtection="0"/>
    <xf numFmtId="182" fontId="38" fillId="41" borderId="0" applyNumberFormat="0" applyBorder="0" applyAlignment="0" applyProtection="0"/>
    <xf numFmtId="0" fontId="49" fillId="64" borderId="0" applyNumberFormat="0" applyBorder="0" applyAlignment="0" applyProtection="0"/>
    <xf numFmtId="182" fontId="49" fillId="62" borderId="0" applyNumberFormat="0" applyBorder="0" applyAlignment="0" applyProtection="0"/>
    <xf numFmtId="195" fontId="49" fillId="64" borderId="0" applyNumberFormat="0" applyBorder="0" applyAlignment="0" applyProtection="0"/>
    <xf numFmtId="182" fontId="38" fillId="41" borderId="0" applyNumberFormat="0" applyBorder="0" applyAlignment="0" applyProtection="0"/>
    <xf numFmtId="168" fontId="103" fillId="0" borderId="52">
      <alignment vertical="center" wrapText="1"/>
    </xf>
    <xf numFmtId="0" fontId="104" fillId="0" borderId="0"/>
    <xf numFmtId="184" fontId="104" fillId="0" borderId="0"/>
    <xf numFmtId="182" fontId="104" fillId="0" borderId="0"/>
    <xf numFmtId="0" fontId="104" fillId="0" borderId="0"/>
    <xf numFmtId="0" fontId="29" fillId="15" borderId="0" applyNumberFormat="0" applyBorder="0" applyAlignment="0" applyProtection="0"/>
    <xf numFmtId="0" fontId="50" fillId="48" borderId="0" applyNumberFormat="0" applyBorder="0" applyAlignment="0" applyProtection="0"/>
    <xf numFmtId="184" fontId="50" fillId="48" borderId="0" applyNumberFormat="0" applyBorder="0" applyAlignment="0" applyProtection="0"/>
    <xf numFmtId="182" fontId="50" fillId="48" borderId="0" applyNumberFormat="0" applyBorder="0" applyAlignment="0" applyProtection="0"/>
    <xf numFmtId="0" fontId="50" fillId="48" borderId="0" applyNumberFormat="0" applyBorder="0" applyAlignment="0" applyProtection="0"/>
    <xf numFmtId="0" fontId="29" fillId="15" borderId="0" applyNumberFormat="0" applyBorder="0" applyAlignment="0" applyProtection="0"/>
    <xf numFmtId="195" fontId="50" fillId="48" borderId="0" applyNumberFormat="0" applyBorder="0" applyAlignment="0" applyProtection="0"/>
    <xf numFmtId="0" fontId="50" fillId="50"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195" fontId="50" fillId="48" borderId="0" applyNumberFormat="0" applyBorder="0" applyAlignment="0" applyProtection="0"/>
    <xf numFmtId="182" fontId="29" fillId="15" borderId="0" applyNumberFormat="0" applyBorder="0" applyAlignment="0" applyProtection="0"/>
    <xf numFmtId="0" fontId="105" fillId="15" borderId="0" applyNumberFormat="0" applyBorder="0" applyAlignment="0" applyProtection="0"/>
    <xf numFmtId="0" fontId="50" fillId="50"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182" fontId="50" fillId="50" borderId="0" applyNumberFormat="0" applyBorder="0" applyAlignment="0" applyProtection="0"/>
    <xf numFmtId="182" fontId="50" fillId="48" borderId="0" applyNumberFormat="0" applyBorder="0" applyAlignment="0" applyProtection="0"/>
    <xf numFmtId="184" fontId="29" fillId="15" borderId="0" applyNumberFormat="0" applyBorder="0" applyAlignment="0" applyProtection="0"/>
    <xf numFmtId="195" fontId="50" fillId="48" borderId="0" applyNumberFormat="0" applyBorder="0" applyAlignment="0" applyProtection="0"/>
    <xf numFmtId="182" fontId="50" fillId="48" borderId="0" applyNumberFormat="0" applyBorder="0" applyAlignment="0" applyProtection="0"/>
    <xf numFmtId="0" fontId="50" fillId="48" borderId="0" applyNumberFormat="0" applyBorder="0" applyAlignment="0" applyProtection="0"/>
    <xf numFmtId="182" fontId="29" fillId="15" borderId="0" applyNumberFormat="0" applyBorder="0" applyAlignment="0" applyProtection="0"/>
    <xf numFmtId="182" fontId="50" fillId="50" borderId="0" applyNumberFormat="0" applyBorder="0" applyAlignment="0" applyProtection="0"/>
    <xf numFmtId="0" fontId="105" fillId="15" borderId="0" applyNumberFormat="0" applyBorder="0" applyAlignment="0" applyProtection="0"/>
    <xf numFmtId="195" fontId="50" fillId="48" borderId="0" applyNumberFormat="0" applyBorder="0" applyAlignment="0" applyProtection="0"/>
    <xf numFmtId="182" fontId="29" fillId="15" borderId="0" applyNumberFormat="0" applyBorder="0" applyAlignment="0" applyProtection="0"/>
    <xf numFmtId="184" fontId="106" fillId="0" borderId="0" applyNumberFormat="0" applyFill="0" applyBorder="0" applyAlignment="0" applyProtection="0"/>
    <xf numFmtId="10"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64" fontId="42" fillId="3" borderId="37">
      <alignment horizontal="right"/>
    </xf>
    <xf numFmtId="182" fontId="32" fillId="18" borderId="15" applyNumberFormat="0" applyAlignment="0" applyProtection="0"/>
    <xf numFmtId="0" fontId="32" fillId="18" borderId="15" applyNumberFormat="0" applyAlignment="0" applyProtection="0"/>
    <xf numFmtId="0"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184"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184" fontId="51" fillId="65" borderId="22" applyNumberFormat="0" applyAlignment="0" applyProtection="0"/>
    <xf numFmtId="184" fontId="51" fillId="65" borderId="22" applyNumberFormat="0" applyAlignment="0" applyProtection="0"/>
    <xf numFmtId="184" fontId="51" fillId="65" borderId="22" applyNumberFormat="0" applyAlignment="0" applyProtection="0"/>
    <xf numFmtId="184"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32" fillId="18" borderId="15" applyNumberFormat="0" applyAlignment="0" applyProtection="0"/>
    <xf numFmtId="195" fontId="51" fillId="65" borderId="22" applyNumberFormat="0" applyAlignment="0" applyProtection="0"/>
    <xf numFmtId="195" fontId="51" fillId="65" borderId="22" applyNumberFormat="0" applyAlignment="0" applyProtection="0"/>
    <xf numFmtId="195" fontId="51" fillId="65" borderId="22" applyNumberFormat="0" applyAlignment="0" applyProtection="0"/>
    <xf numFmtId="195"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51" fillId="65" borderId="22" applyNumberFormat="0" applyAlignment="0" applyProtection="0"/>
    <xf numFmtId="0" fontId="51" fillId="65" borderId="22" applyNumberFormat="0" applyAlignment="0" applyProtection="0"/>
    <xf numFmtId="0" fontId="107" fillId="70"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195" fontId="51" fillId="65" borderId="22" applyNumberFormat="0" applyAlignment="0" applyProtection="0"/>
    <xf numFmtId="195" fontId="51" fillId="65" borderId="22" applyNumberFormat="0" applyAlignment="0" applyProtection="0"/>
    <xf numFmtId="195" fontId="51" fillId="65" borderId="22" applyNumberFormat="0" applyAlignment="0" applyProtection="0"/>
    <xf numFmtId="195" fontId="51" fillId="65" borderId="22" applyNumberFormat="0" applyAlignment="0" applyProtection="0"/>
    <xf numFmtId="182" fontId="32" fillId="18" borderId="15"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0"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0" fontId="107" fillId="70" borderId="22" applyNumberFormat="0" applyAlignment="0" applyProtection="0"/>
    <xf numFmtId="184" fontId="32" fillId="18" borderId="15" applyNumberFormat="0" applyAlignment="0" applyProtection="0"/>
    <xf numFmtId="195" fontId="51" fillId="65" borderId="22" applyNumberFormat="0" applyAlignment="0" applyProtection="0"/>
    <xf numFmtId="195" fontId="51" fillId="65" borderId="22" applyNumberFormat="0" applyAlignment="0" applyProtection="0"/>
    <xf numFmtId="195" fontId="51" fillId="65" borderId="22" applyNumberFormat="0" applyAlignment="0" applyProtection="0"/>
    <xf numFmtId="195" fontId="51" fillId="65"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0"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0"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107" fillId="70"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107" fillId="70"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182" fontId="32" fillId="18" borderId="15" applyNumberFormat="0" applyAlignment="0" applyProtection="0"/>
    <xf numFmtId="182" fontId="51" fillId="65" borderId="22" applyNumberFormat="0" applyAlignment="0" applyProtection="0"/>
    <xf numFmtId="182" fontId="51" fillId="65" borderId="22" applyNumberFormat="0" applyAlignment="0" applyProtection="0"/>
    <xf numFmtId="182" fontId="51" fillId="65" borderId="22" applyNumberFormat="0" applyAlignment="0" applyProtection="0"/>
    <xf numFmtId="0" fontId="108" fillId="18" borderId="15" applyNumberFormat="0" applyAlignment="0" applyProtection="0"/>
    <xf numFmtId="195" fontId="51" fillId="65" borderId="22" applyNumberFormat="0" applyAlignment="0" applyProtection="0"/>
    <xf numFmtId="195" fontId="51" fillId="65" borderId="22" applyNumberFormat="0" applyAlignment="0" applyProtection="0"/>
    <xf numFmtId="195" fontId="51" fillId="65" borderId="22" applyNumberFormat="0" applyAlignment="0" applyProtection="0"/>
    <xf numFmtId="195" fontId="51" fillId="65" borderId="22" applyNumberFormat="0" applyAlignment="0" applyProtection="0"/>
    <xf numFmtId="0" fontId="34" fillId="19" borderId="18" applyNumberFormat="0" applyAlignment="0" applyProtection="0"/>
    <xf numFmtId="0" fontId="52" fillId="66" borderId="23" applyNumberFormat="0" applyAlignment="0" applyProtection="0"/>
    <xf numFmtId="184" fontId="52" fillId="66" borderId="23" applyNumberFormat="0" applyAlignment="0" applyProtection="0"/>
    <xf numFmtId="182" fontId="52" fillId="66" borderId="23" applyNumberFormat="0" applyAlignment="0" applyProtection="0"/>
    <xf numFmtId="0" fontId="52" fillId="66" borderId="23" applyNumberFormat="0" applyAlignment="0" applyProtection="0"/>
    <xf numFmtId="0" fontId="34" fillId="19" borderId="18" applyNumberFormat="0" applyAlignment="0" applyProtection="0"/>
    <xf numFmtId="195" fontId="52" fillId="66" borderId="23" applyNumberFormat="0" applyAlignment="0" applyProtection="0"/>
    <xf numFmtId="195" fontId="52" fillId="66" borderId="23" applyNumberFormat="0" applyAlignment="0" applyProtection="0"/>
    <xf numFmtId="195" fontId="52" fillId="66" borderId="23" applyNumberFormat="0" applyAlignment="0" applyProtection="0"/>
    <xf numFmtId="182" fontId="34" fillId="19" borderId="18" applyNumberFormat="0" applyAlignment="0" applyProtection="0"/>
    <xf numFmtId="184" fontId="34" fillId="19" borderId="18" applyNumberFormat="0" applyAlignment="0" applyProtection="0"/>
    <xf numFmtId="182" fontId="52" fillId="66" borderId="23" applyNumberFormat="0" applyAlignment="0" applyProtection="0"/>
    <xf numFmtId="0" fontId="52" fillId="66" borderId="23" applyNumberFormat="0" applyAlignment="0" applyProtection="0"/>
    <xf numFmtId="182" fontId="52" fillId="66" borderId="23" applyNumberFormat="0" applyAlignment="0" applyProtection="0"/>
    <xf numFmtId="195" fontId="52" fillId="66" borderId="23" applyNumberFormat="0" applyAlignment="0" applyProtection="0"/>
    <xf numFmtId="195" fontId="52" fillId="66" borderId="23" applyNumberFormat="0" applyAlignment="0" applyProtection="0"/>
    <xf numFmtId="182" fontId="34" fillId="19" borderId="18" applyNumberFormat="0" applyAlignment="0" applyProtection="0"/>
    <xf numFmtId="182" fontId="34" fillId="19" borderId="18" applyNumberFormat="0" applyAlignment="0" applyProtection="0"/>
    <xf numFmtId="0"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182"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0" fontId="109" fillId="87" borderId="53" applyBorder="0">
      <alignment horizontal="center" vertical="center" wrapText="1"/>
    </xf>
    <xf numFmtId="196" fontId="42" fillId="0" borderId="0" applyFont="0" applyFill="0" applyBorder="0" applyAlignment="0" applyProtection="0"/>
    <xf numFmtId="196" fontId="42" fillId="0" borderId="0" applyFont="0" applyFill="0" applyBorder="0" applyAlignment="0" applyProtection="0"/>
    <xf numFmtId="168" fontId="1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1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10"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10"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8"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10"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10"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8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8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8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8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8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8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8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8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8" fillId="0" borderId="0" applyFont="0" applyFill="0" applyBorder="0" applyAlignment="0" applyProtection="0"/>
    <xf numFmtId="168" fontId="1" fillId="0" borderId="0" applyFont="0" applyFill="0" applyBorder="0" applyAlignment="0" applyProtection="0"/>
    <xf numFmtId="184" fontId="11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8"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8" fillId="0" borderId="0" applyFont="0" applyFill="0" applyBorder="0" applyAlignment="0" applyProtection="0"/>
    <xf numFmtId="168" fontId="111" fillId="0" borderId="0" applyFont="0" applyFill="0" applyBorder="0" applyAlignment="0" applyProtection="0"/>
    <xf numFmtId="168" fontId="42" fillId="0" borderId="0" applyFont="0" applyFill="0" applyBorder="0" applyAlignment="0" applyProtection="0"/>
    <xf numFmtId="168" fontId="111" fillId="0" borderId="0" applyFont="0" applyFill="0" applyBorder="0" applyAlignment="0" applyProtection="0"/>
    <xf numFmtId="168" fontId="42" fillId="0" borderId="0" applyFont="0" applyFill="0" applyBorder="0" applyAlignment="0" applyProtection="0"/>
    <xf numFmtId="168" fontId="48" fillId="0" borderId="0" applyFont="0" applyFill="0" applyBorder="0" applyAlignment="0" applyProtection="0"/>
    <xf numFmtId="168" fontId="110" fillId="0" borderId="0" applyFont="0" applyFill="0" applyBorder="0" applyAlignment="0" applyProtection="0"/>
    <xf numFmtId="168" fontId="42"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4" fontId="11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1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8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8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4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10"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46" fillId="0" borderId="0" applyFont="0" applyFill="0" applyBorder="0" applyAlignment="0" applyProtection="0"/>
    <xf numFmtId="168" fontId="75"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6"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75"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75"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75"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5"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8"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8"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1" fillId="0" borderId="0" applyFont="0" applyFill="0" applyBorder="0" applyAlignment="0" applyProtection="0"/>
    <xf numFmtId="167" fontId="42" fillId="0" borderId="0" applyFont="0" applyFill="0" applyBorder="0" applyAlignment="0" applyProtection="0"/>
    <xf numFmtId="167" fontId="48"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11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1" fillId="0" borderId="0" applyFont="0" applyFill="0" applyBorder="0" applyAlignment="0" applyProtection="0"/>
    <xf numFmtId="167" fontId="47" fillId="0" borderId="0" applyFont="0" applyFill="0" applyBorder="0" applyAlignment="0" applyProtection="0"/>
    <xf numFmtId="167" fontId="11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10"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75"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75"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 fontId="112" fillId="88" borderId="37"/>
    <xf numFmtId="197" fontId="42" fillId="0" borderId="0" applyFill="0" applyBorder="0"/>
    <xf numFmtId="197" fontId="42" fillId="0" borderId="0" applyFill="0" applyBorder="0"/>
    <xf numFmtId="197" fontId="42" fillId="0" borderId="0" applyFill="0" applyBorder="0"/>
    <xf numFmtId="197" fontId="42" fillId="0" borderId="0" applyFill="0" applyBorder="0"/>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2" fontId="15" fillId="89" borderId="37">
      <protection locked="0"/>
    </xf>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42" fillId="0" borderId="0" applyFont="0" applyFill="0" applyBorder="0" applyAlignment="0" applyProtection="0"/>
    <xf numFmtId="184" fontId="53" fillId="0" borderId="0" applyNumberFormat="0" applyFill="0" applyBorder="0" applyAlignment="0" applyProtection="0"/>
    <xf numFmtId="0" fontId="53" fillId="0" borderId="0" applyNumberFormat="0" applyFill="0" applyBorder="0" applyAlignment="0" applyProtection="0"/>
    <xf numFmtId="0" fontId="36" fillId="0" borderId="0" applyNumberFormat="0" applyFill="0" applyBorder="0" applyAlignment="0" applyProtection="0"/>
    <xf numFmtId="195" fontId="53" fillId="0" borderId="0" applyNumberFormat="0" applyFill="0" applyBorder="0" applyAlignment="0" applyProtection="0"/>
    <xf numFmtId="195" fontId="53" fillId="0" borderId="0" applyNumberFormat="0" applyFill="0" applyBorder="0" applyAlignment="0" applyProtection="0"/>
    <xf numFmtId="195" fontId="53" fillId="0" borderId="0" applyNumberFormat="0" applyFill="0" applyBorder="0" applyAlignment="0" applyProtection="0"/>
    <xf numFmtId="182" fontId="53" fillId="0" borderId="0" applyNumberFormat="0" applyFill="0" applyBorder="0" applyAlignment="0" applyProtection="0"/>
    <xf numFmtId="182" fontId="53" fillId="0" borderId="0" applyNumberFormat="0" applyFill="0" applyBorder="0" applyAlignment="0" applyProtection="0"/>
    <xf numFmtId="184" fontId="36" fillId="0" borderId="0" applyNumberFormat="0" applyFill="0" applyBorder="0" applyAlignment="0" applyProtection="0"/>
    <xf numFmtId="0" fontId="53" fillId="0" borderId="0" applyNumberFormat="0" applyFill="0" applyBorder="0" applyAlignment="0" applyProtection="0"/>
    <xf numFmtId="182" fontId="53" fillId="0" borderId="0" applyNumberFormat="0" applyFill="0" applyBorder="0" applyAlignment="0" applyProtection="0"/>
    <xf numFmtId="182" fontId="53" fillId="0" borderId="0" applyNumberFormat="0" applyFill="0" applyBorder="0" applyAlignment="0" applyProtection="0"/>
    <xf numFmtId="195" fontId="53" fillId="0" borderId="0" applyNumberFormat="0" applyFill="0" applyBorder="0" applyAlignment="0" applyProtection="0"/>
    <xf numFmtId="182" fontId="36" fillId="0" borderId="0" applyNumberFormat="0" applyFill="0" applyBorder="0" applyAlignment="0" applyProtection="0"/>
    <xf numFmtId="195" fontId="53" fillId="0" borderId="0" applyNumberFormat="0" applyFill="0" applyBorder="0" applyAlignment="0" applyProtection="0"/>
    <xf numFmtId="182" fontId="36" fillId="0" borderId="0" applyNumberFormat="0" applyFill="0" applyBorder="0" applyAlignment="0" applyProtection="0"/>
    <xf numFmtId="198" fontId="113" fillId="0" borderId="0">
      <alignment horizontal="right" vertical="top"/>
    </xf>
    <xf numFmtId="199" fontId="104" fillId="0" borderId="0">
      <alignment horizontal="right" vertical="top"/>
    </xf>
    <xf numFmtId="199" fontId="113" fillId="0" borderId="0">
      <alignment horizontal="right" vertical="top"/>
    </xf>
    <xf numFmtId="200" fontId="114" fillId="0" borderId="0" applyFill="0" applyBorder="0">
      <alignment horizontal="right" vertical="top"/>
    </xf>
    <xf numFmtId="201" fontId="114" fillId="0" borderId="0" applyFill="0" applyBorder="0">
      <alignment horizontal="right" vertical="top"/>
    </xf>
    <xf numFmtId="202" fontId="114" fillId="0" borderId="0" applyFill="0" applyBorder="0">
      <alignment horizontal="right" vertical="top"/>
    </xf>
    <xf numFmtId="203" fontId="114" fillId="0" borderId="0" applyFill="0" applyBorder="0">
      <alignment horizontal="right" vertical="top"/>
    </xf>
    <xf numFmtId="0" fontId="115" fillId="0" borderId="0">
      <alignment horizontal="center" wrapText="1"/>
    </xf>
    <xf numFmtId="182" fontId="115" fillId="0" borderId="0">
      <alignment horizontal="center" wrapText="1"/>
    </xf>
    <xf numFmtId="184" fontId="115" fillId="0" borderId="0">
      <alignment horizontal="center" wrapText="1"/>
    </xf>
    <xf numFmtId="0" fontId="115" fillId="0" borderId="0">
      <alignment horizontal="center" wrapText="1"/>
    </xf>
    <xf numFmtId="182" fontId="115" fillId="0" borderId="0">
      <alignment horizontal="center" wrapText="1"/>
    </xf>
    <xf numFmtId="182" fontId="115" fillId="0" borderId="0">
      <alignment horizontal="center" wrapText="1"/>
    </xf>
    <xf numFmtId="195" fontId="115" fillId="0" borderId="0">
      <alignment horizontal="center" wrapText="1"/>
    </xf>
    <xf numFmtId="195" fontId="115" fillId="0" borderId="0">
      <alignment horizontal="center" wrapText="1"/>
    </xf>
    <xf numFmtId="182" fontId="115" fillId="0" borderId="0">
      <alignment horizontal="center" wrapText="1"/>
    </xf>
    <xf numFmtId="204" fontId="116" fillId="0" borderId="0" applyFill="0" applyBorder="0">
      <alignment vertical="top"/>
    </xf>
    <xf numFmtId="204" fontId="117" fillId="0" borderId="0" applyFill="0" applyBorder="0" applyProtection="0">
      <alignment vertical="top"/>
    </xf>
    <xf numFmtId="204" fontId="118" fillId="0" borderId="0">
      <alignment vertical="top"/>
    </xf>
    <xf numFmtId="166" fontId="114" fillId="0" borderId="0" applyFill="0" applyBorder="0" applyAlignment="0" applyProtection="0">
      <alignment horizontal="right" vertical="top"/>
    </xf>
    <xf numFmtId="166" fontId="114" fillId="0" borderId="0" applyFill="0" applyBorder="0" applyAlignment="0" applyProtection="0">
      <alignment horizontal="right" vertical="top"/>
    </xf>
    <xf numFmtId="166" fontId="114" fillId="0" borderId="0" applyFill="0" applyBorder="0" applyAlignment="0" applyProtection="0">
      <alignment horizontal="right" vertical="top"/>
    </xf>
    <xf numFmtId="204" fontId="119" fillId="0" borderId="0"/>
    <xf numFmtId="0" fontId="114" fillId="0" borderId="0" applyFill="0" applyBorder="0">
      <alignment horizontal="left" vertical="top"/>
    </xf>
    <xf numFmtId="182" fontId="114" fillId="0" borderId="0" applyFill="0" applyBorder="0">
      <alignment horizontal="left" vertical="top"/>
    </xf>
    <xf numFmtId="184" fontId="114" fillId="0" borderId="0" applyFill="0" applyBorder="0">
      <alignment horizontal="left" vertical="top"/>
    </xf>
    <xf numFmtId="0" fontId="114" fillId="0" borderId="0" applyFill="0" applyBorder="0">
      <alignment horizontal="left" vertical="top"/>
    </xf>
    <xf numFmtId="182" fontId="114" fillId="0" borderId="0" applyFill="0" applyBorder="0">
      <alignment horizontal="left" vertical="top"/>
    </xf>
    <xf numFmtId="182" fontId="114" fillId="0" borderId="0" applyFill="0" applyBorder="0">
      <alignment horizontal="left" vertical="top"/>
    </xf>
    <xf numFmtId="195" fontId="114" fillId="0" borderId="0" applyFill="0" applyBorder="0">
      <alignment horizontal="left" vertical="top"/>
    </xf>
    <xf numFmtId="195" fontId="114" fillId="0" borderId="0" applyFill="0" applyBorder="0">
      <alignment horizontal="left" vertical="top"/>
    </xf>
    <xf numFmtId="182" fontId="114" fillId="0" borderId="0" applyFill="0" applyBorder="0">
      <alignment horizontal="left" vertical="top"/>
    </xf>
    <xf numFmtId="2" fontId="42" fillId="0" borderId="0" applyFont="0" applyFill="0" applyBorder="0" applyAlignment="0" applyProtection="0">
      <alignment vertical="top"/>
    </xf>
    <xf numFmtId="0" fontId="54" fillId="51" borderId="0" applyNumberFormat="0" applyBorder="0" applyAlignment="0" applyProtection="0"/>
    <xf numFmtId="0" fontId="54" fillId="49" borderId="0" applyNumberFormat="0" applyBorder="0" applyAlignment="0" applyProtection="0"/>
    <xf numFmtId="184" fontId="54" fillId="49" borderId="0" applyNumberFormat="0" applyBorder="0" applyAlignment="0" applyProtection="0"/>
    <xf numFmtId="182" fontId="54" fillId="49" borderId="0" applyNumberFormat="0" applyBorder="0" applyAlignment="0" applyProtection="0"/>
    <xf numFmtId="0" fontId="54" fillId="49" borderId="0" applyNumberFormat="0" applyBorder="0" applyAlignment="0" applyProtection="0"/>
    <xf numFmtId="0" fontId="28" fillId="14" borderId="0" applyNumberFormat="0" applyBorder="0" applyAlignment="0" applyProtection="0"/>
    <xf numFmtId="195" fontId="54" fillId="49" borderId="0" applyNumberFormat="0" applyBorder="0" applyAlignment="0" applyProtection="0"/>
    <xf numFmtId="0" fontId="54" fillId="51" borderId="0" applyNumberFormat="0" applyBorder="0" applyAlignment="0" applyProtection="0"/>
    <xf numFmtId="0" fontId="54" fillId="49" borderId="0" applyNumberFormat="0" applyBorder="0" applyAlignment="0" applyProtection="0"/>
    <xf numFmtId="195" fontId="54" fillId="49" borderId="0" applyNumberFormat="0" applyBorder="0" applyAlignment="0" applyProtection="0"/>
    <xf numFmtId="195" fontId="54" fillId="49" borderId="0" applyNumberFormat="0" applyBorder="0" applyAlignment="0" applyProtection="0"/>
    <xf numFmtId="182" fontId="54" fillId="51" borderId="0" applyNumberFormat="0" applyBorder="0" applyAlignment="0" applyProtection="0"/>
    <xf numFmtId="0" fontId="120" fillId="14" borderId="0" applyNumberFormat="0" applyBorder="0" applyAlignment="0" applyProtection="0"/>
    <xf numFmtId="182" fontId="54" fillId="49" borderId="0" applyNumberFormat="0" applyBorder="0" applyAlignment="0" applyProtection="0"/>
    <xf numFmtId="0" fontId="54" fillId="51" borderId="0" applyNumberFormat="0" applyBorder="0" applyAlignment="0" applyProtection="0"/>
    <xf numFmtId="0" fontId="54" fillId="49" borderId="0" applyNumberFormat="0" applyBorder="0" applyAlignment="0" applyProtection="0"/>
    <xf numFmtId="182" fontId="54" fillId="49" borderId="0" applyNumberFormat="0" applyBorder="0" applyAlignment="0" applyProtection="0"/>
    <xf numFmtId="184" fontId="28" fillId="14" borderId="0" applyNumberFormat="0" applyBorder="0" applyAlignment="0" applyProtection="0"/>
    <xf numFmtId="195" fontId="54" fillId="49" borderId="0" applyNumberFormat="0" applyBorder="0" applyAlignment="0" applyProtection="0"/>
    <xf numFmtId="195" fontId="54" fillId="49" borderId="0" applyNumberFormat="0" applyBorder="0" applyAlignment="0" applyProtection="0"/>
    <xf numFmtId="182" fontId="28" fillId="14" borderId="0" applyNumberFormat="0" applyBorder="0" applyAlignment="0" applyProtection="0"/>
    <xf numFmtId="0" fontId="54" fillId="49" borderId="0" applyNumberFormat="0" applyBorder="0" applyAlignment="0" applyProtection="0"/>
    <xf numFmtId="182" fontId="54" fillId="51" borderId="0" applyNumberFormat="0" applyBorder="0" applyAlignment="0" applyProtection="0"/>
    <xf numFmtId="0" fontId="120" fillId="14" borderId="0" applyNumberFormat="0" applyBorder="0" applyAlignment="0" applyProtection="0"/>
    <xf numFmtId="195" fontId="54" fillId="49" borderId="0" applyNumberFormat="0" applyBorder="0" applyAlignment="0" applyProtection="0"/>
    <xf numFmtId="182" fontId="28" fillId="14" borderId="0" applyNumberFormat="0" applyBorder="0" applyAlignment="0" applyProtection="0"/>
    <xf numFmtId="38" fontId="17" fillId="72" borderId="0" applyNumberFormat="0" applyBorder="0" applyAlignment="0" applyProtection="0"/>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0"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182" fontId="42" fillId="72" borderId="36" applyBorder="0">
      <alignment horizontal="center"/>
    </xf>
    <xf numFmtId="0" fontId="42" fillId="72" borderId="36" applyBorder="0">
      <alignment horizont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54" applyNumberFormat="0" applyAlignment="0" applyProtection="0">
      <alignment horizontal="left" vertical="center"/>
    </xf>
    <xf numFmtId="184" fontId="121" fillId="0" borderId="3">
      <alignment horizontal="left" vertical="center"/>
    </xf>
    <xf numFmtId="0" fontId="122" fillId="46" borderId="0">
      <alignment vertical="center"/>
    </xf>
    <xf numFmtId="0" fontId="72" fillId="0" borderId="55" applyNumberFormat="0" applyFill="0" applyAlignment="0" applyProtection="0"/>
    <xf numFmtId="0" fontId="55" fillId="0" borderId="24" applyNumberFormat="0" applyFill="0" applyAlignment="0" applyProtection="0"/>
    <xf numFmtId="184" fontId="55" fillId="0" borderId="24" applyNumberFormat="0" applyFill="0" applyAlignment="0" applyProtection="0"/>
    <xf numFmtId="182" fontId="55" fillId="0" borderId="24" applyNumberFormat="0" applyFill="0" applyAlignment="0" applyProtection="0"/>
    <xf numFmtId="0" fontId="55" fillId="0" borderId="24" applyNumberFormat="0" applyFill="0" applyAlignment="0" applyProtection="0"/>
    <xf numFmtId="0" fontId="25" fillId="0" borderId="12" applyNumberFormat="0" applyFill="0" applyAlignment="0" applyProtection="0"/>
    <xf numFmtId="195" fontId="55" fillId="0" borderId="24" applyNumberFormat="0" applyFill="0" applyAlignment="0" applyProtection="0"/>
    <xf numFmtId="0" fontId="72" fillId="0" borderId="55" applyNumberFormat="0" applyFill="0" applyAlignment="0" applyProtection="0"/>
    <xf numFmtId="0" fontId="55" fillId="0" borderId="24" applyNumberFormat="0" applyFill="0" applyAlignment="0" applyProtection="0"/>
    <xf numFmtId="195" fontId="55" fillId="0" borderId="24" applyNumberFormat="0" applyFill="0" applyAlignment="0" applyProtection="0"/>
    <xf numFmtId="195" fontId="55" fillId="0" borderId="24" applyNumberFormat="0" applyFill="0" applyAlignment="0" applyProtection="0"/>
    <xf numFmtId="182" fontId="72" fillId="0" borderId="55" applyNumberFormat="0" applyFill="0" applyAlignment="0" applyProtection="0"/>
    <xf numFmtId="182" fontId="55" fillId="0" borderId="24" applyNumberFormat="0" applyFill="0" applyAlignment="0" applyProtection="0"/>
    <xf numFmtId="0" fontId="72" fillId="0" borderId="55" applyNumberFormat="0" applyFill="0" applyAlignment="0" applyProtection="0"/>
    <xf numFmtId="0" fontId="55" fillId="0" borderId="24" applyNumberFormat="0" applyFill="0" applyAlignment="0" applyProtection="0"/>
    <xf numFmtId="182" fontId="55" fillId="0" borderId="24" applyNumberFormat="0" applyFill="0" applyAlignment="0" applyProtection="0"/>
    <xf numFmtId="184" fontId="25" fillId="0" borderId="12" applyNumberFormat="0" applyFill="0" applyAlignment="0" applyProtection="0"/>
    <xf numFmtId="195" fontId="55" fillId="0" borderId="24" applyNumberFormat="0" applyFill="0" applyAlignment="0" applyProtection="0"/>
    <xf numFmtId="182" fontId="25" fillId="0" borderId="12" applyNumberFormat="0" applyFill="0" applyAlignment="0" applyProtection="0"/>
    <xf numFmtId="0" fontId="55" fillId="0" borderId="24" applyNumberFormat="0" applyFill="0" applyAlignment="0" applyProtection="0"/>
    <xf numFmtId="182" fontId="72" fillId="0" borderId="55" applyNumberFormat="0" applyFill="0" applyAlignment="0" applyProtection="0"/>
    <xf numFmtId="0" fontId="123" fillId="0" borderId="12" applyNumberFormat="0" applyFill="0" applyAlignment="0" applyProtection="0"/>
    <xf numFmtId="195" fontId="55" fillId="0" borderId="24" applyNumberFormat="0" applyFill="0" applyAlignment="0" applyProtection="0"/>
    <xf numFmtId="182" fontId="25" fillId="0" borderId="12" applyNumberFormat="0" applyFill="0" applyAlignment="0" applyProtection="0"/>
    <xf numFmtId="0" fontId="26" fillId="0" borderId="13" applyNumberFormat="0" applyFill="0" applyAlignment="0" applyProtection="0"/>
    <xf numFmtId="0" fontId="56" fillId="0" borderId="25" applyNumberFormat="0" applyFill="0" applyAlignment="0" applyProtection="0"/>
    <xf numFmtId="184" fontId="56" fillId="0" borderId="25" applyNumberFormat="0" applyFill="0" applyAlignment="0" applyProtection="0"/>
    <xf numFmtId="182" fontId="56" fillId="0" borderId="25" applyNumberFormat="0" applyFill="0" applyAlignment="0" applyProtection="0"/>
    <xf numFmtId="0" fontId="56" fillId="0" borderId="25" applyNumberFormat="0" applyFill="0" applyAlignment="0" applyProtection="0"/>
    <xf numFmtId="0" fontId="26" fillId="0" borderId="13" applyNumberFormat="0" applyFill="0" applyAlignment="0" applyProtection="0"/>
    <xf numFmtId="195" fontId="56" fillId="0" borderId="25" applyNumberFormat="0" applyFill="0" applyAlignment="0" applyProtection="0"/>
    <xf numFmtId="182" fontId="26" fillId="0" borderId="13" applyNumberFormat="0" applyFill="0" applyAlignment="0" applyProtection="0"/>
    <xf numFmtId="0" fontId="124" fillId="0" borderId="0" applyNumberFormat="0" applyFill="0" applyBorder="0"/>
    <xf numFmtId="0" fontId="73" fillId="0" borderId="56" applyNumberFormat="0" applyFill="0" applyAlignment="0" applyProtection="0"/>
    <xf numFmtId="0" fontId="124" fillId="0" borderId="0" applyNumberFormat="0" applyFill="0" applyBorder="0"/>
    <xf numFmtId="0" fontId="124" fillId="0" borderId="0" applyNumberFormat="0" applyFill="0" applyBorder="0"/>
    <xf numFmtId="0" fontId="56" fillId="0" borderId="25" applyNumberFormat="0" applyFill="0" applyAlignment="0" applyProtection="0"/>
    <xf numFmtId="0" fontId="73" fillId="0" borderId="56" applyNumberFormat="0" applyFill="0" applyAlignment="0" applyProtection="0"/>
    <xf numFmtId="195" fontId="56" fillId="0" borderId="25" applyNumberFormat="0" applyFill="0" applyAlignment="0" applyProtection="0"/>
    <xf numFmtId="182" fontId="124" fillId="0" borderId="0" applyNumberFormat="0" applyFill="0" applyBorder="0"/>
    <xf numFmtId="0" fontId="73" fillId="0" borderId="56" applyNumberFormat="0" applyFill="0" applyAlignment="0" applyProtection="0"/>
    <xf numFmtId="0" fontId="56" fillId="0" borderId="25" applyNumberFormat="0" applyFill="0" applyAlignment="0" applyProtection="0"/>
    <xf numFmtId="182" fontId="73" fillId="0" borderId="56" applyNumberFormat="0" applyFill="0" applyAlignment="0" applyProtection="0"/>
    <xf numFmtId="182" fontId="124" fillId="0" borderId="0" applyNumberFormat="0" applyFill="0" applyBorder="0"/>
    <xf numFmtId="184" fontId="26" fillId="0" borderId="13" applyNumberFormat="0" applyFill="0" applyAlignment="0" applyProtection="0"/>
    <xf numFmtId="195" fontId="56" fillId="0" borderId="25" applyNumberFormat="0" applyFill="0" applyAlignment="0" applyProtection="0"/>
    <xf numFmtId="182" fontId="124" fillId="0" borderId="0" applyNumberFormat="0" applyFill="0" applyBorder="0"/>
    <xf numFmtId="0" fontId="124" fillId="0" borderId="0" applyNumberFormat="0" applyFill="0" applyBorder="0"/>
    <xf numFmtId="182" fontId="124" fillId="0" borderId="0" applyNumberFormat="0" applyFill="0" applyBorder="0"/>
    <xf numFmtId="0" fontId="56" fillId="0" borderId="25" applyNumberFormat="0" applyFill="0" applyAlignment="0" applyProtection="0"/>
    <xf numFmtId="182" fontId="26" fillId="0" borderId="13" applyNumberFormat="0" applyFill="0" applyAlignment="0" applyProtection="0"/>
    <xf numFmtId="182" fontId="73" fillId="0" borderId="56" applyNumberFormat="0" applyFill="0" applyAlignment="0" applyProtection="0"/>
    <xf numFmtId="195" fontId="56" fillId="0" borderId="25" applyNumberFormat="0" applyFill="0" applyAlignment="0" applyProtection="0"/>
    <xf numFmtId="195" fontId="56" fillId="0" borderId="25" applyNumberFormat="0" applyFill="0" applyAlignment="0" applyProtection="0"/>
    <xf numFmtId="0" fontId="124" fillId="0" borderId="0" applyNumberFormat="0" applyFill="0" applyBorder="0"/>
    <xf numFmtId="0" fontId="74" fillId="0" borderId="57" applyNumberFormat="0" applyFill="0" applyAlignment="0" applyProtection="0"/>
    <xf numFmtId="0" fontId="57" fillId="0" borderId="26" applyNumberFormat="0" applyFill="0" applyAlignment="0" applyProtection="0"/>
    <xf numFmtId="184" fontId="57" fillId="0" borderId="26" applyNumberFormat="0" applyFill="0" applyAlignment="0" applyProtection="0"/>
    <xf numFmtId="184" fontId="57" fillId="0" borderId="26" applyNumberFormat="0" applyFill="0" applyAlignment="0" applyProtection="0"/>
    <xf numFmtId="184" fontId="57" fillId="0" borderId="26" applyNumberFormat="0" applyFill="0" applyAlignment="0" applyProtection="0"/>
    <xf numFmtId="184" fontId="57" fillId="0" borderId="26" applyNumberFormat="0" applyFill="0" applyAlignment="0" applyProtection="0"/>
    <xf numFmtId="184" fontId="57" fillId="0" borderId="26" applyNumberFormat="0" applyFill="0" applyAlignment="0" applyProtection="0"/>
    <xf numFmtId="184" fontId="57" fillId="0" borderId="26" applyNumberFormat="0" applyFill="0" applyAlignment="0" applyProtection="0"/>
    <xf numFmtId="184"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27" fillId="0" borderId="14"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0" fontId="74" fillId="0" borderId="57" applyNumberFormat="0" applyFill="0" applyAlignment="0" applyProtection="0"/>
    <xf numFmtId="0" fontId="74" fillId="0" borderId="57" applyNumberFormat="0" applyFill="0" applyAlignment="0" applyProtection="0"/>
    <xf numFmtId="0" fontId="74" fillId="0" borderId="57"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182" fontId="74" fillId="0" borderId="57" applyNumberFormat="0" applyFill="0" applyAlignment="0" applyProtection="0"/>
    <xf numFmtId="182" fontId="74" fillId="0" borderId="57" applyNumberFormat="0" applyFill="0" applyAlignment="0" applyProtection="0"/>
    <xf numFmtId="182" fontId="74" fillId="0" borderId="57" applyNumberFormat="0" applyFill="0" applyAlignment="0" applyProtection="0"/>
    <xf numFmtId="182" fontId="74" fillId="0" borderId="57" applyNumberFormat="0" applyFill="0" applyAlignment="0" applyProtection="0"/>
    <xf numFmtId="182" fontId="74" fillId="0" borderId="57" applyNumberFormat="0" applyFill="0" applyAlignment="0" applyProtection="0"/>
    <xf numFmtId="182" fontId="74" fillId="0" borderId="57" applyNumberFormat="0" applyFill="0" applyAlignment="0" applyProtection="0"/>
    <xf numFmtId="182" fontId="74" fillId="0" borderId="57" applyNumberFormat="0" applyFill="0" applyAlignment="0" applyProtection="0"/>
    <xf numFmtId="0" fontId="74" fillId="0" borderId="57" applyNumberFormat="0" applyFill="0" applyAlignment="0" applyProtection="0"/>
    <xf numFmtId="0" fontId="74" fillId="0" borderId="57" applyNumberFormat="0" applyFill="0" applyAlignment="0" applyProtection="0"/>
    <xf numFmtId="182" fontId="57" fillId="0" borderId="26" applyNumberFormat="0" applyFill="0" applyAlignment="0" applyProtection="0"/>
    <xf numFmtId="0" fontId="74" fillId="0" borderId="57" applyNumberFormat="0" applyFill="0" applyAlignment="0" applyProtection="0"/>
    <xf numFmtId="0" fontId="74" fillId="0" borderId="57" applyNumberFormat="0" applyFill="0" applyAlignment="0" applyProtection="0"/>
    <xf numFmtId="0" fontId="74" fillId="0" borderId="57"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2" fontId="57" fillId="0" borderId="26" applyNumberFormat="0" applyFill="0" applyAlignment="0" applyProtection="0"/>
    <xf numFmtId="184" fontId="27" fillId="0" borderId="14"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182" fontId="27" fillId="0" borderId="14"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182" fontId="74" fillId="0" borderId="57" applyNumberFormat="0" applyFill="0" applyAlignment="0" applyProtection="0"/>
    <xf numFmtId="182" fontId="74" fillId="0" borderId="57" applyNumberFormat="0" applyFill="0" applyAlignment="0" applyProtection="0"/>
    <xf numFmtId="182" fontId="74" fillId="0" borderId="57"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195"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0" fontId="57" fillId="0" borderId="26" applyNumberFormat="0" applyFill="0" applyAlignment="0" applyProtection="0"/>
    <xf numFmtId="182" fontId="27" fillId="0" borderId="14" applyNumberFormat="0" applyFill="0" applyAlignment="0" applyProtection="0"/>
    <xf numFmtId="0" fontId="74" fillId="0" borderId="0" applyNumberFormat="0" applyFill="0" applyBorder="0" applyAlignment="0" applyProtection="0"/>
    <xf numFmtId="0" fontId="57" fillId="0" borderId="0" applyNumberFormat="0" applyFill="0" applyBorder="0" applyAlignment="0" applyProtection="0"/>
    <xf numFmtId="184" fontId="57" fillId="0" borderId="0" applyNumberFormat="0" applyFill="0" applyBorder="0" applyAlignment="0" applyProtection="0"/>
    <xf numFmtId="182" fontId="57" fillId="0" borderId="0" applyNumberFormat="0" applyFill="0" applyBorder="0" applyAlignment="0" applyProtection="0"/>
    <xf numFmtId="0" fontId="57" fillId="0" borderId="0" applyNumberFormat="0" applyFill="0" applyBorder="0" applyAlignment="0" applyProtection="0"/>
    <xf numFmtId="0" fontId="27" fillId="0" borderId="0" applyNumberFormat="0" applyFill="0" applyBorder="0" applyAlignment="0" applyProtection="0"/>
    <xf numFmtId="195" fontId="57" fillId="0" borderId="0" applyNumberFormat="0" applyFill="0" applyBorder="0" applyAlignment="0" applyProtection="0"/>
    <xf numFmtId="0" fontId="74" fillId="0" borderId="0" applyNumberFormat="0" applyFill="0" applyBorder="0" applyAlignment="0" applyProtection="0"/>
    <xf numFmtId="0" fontId="57" fillId="0" borderId="0" applyNumberFormat="0" applyFill="0" applyBorder="0" applyAlignment="0" applyProtection="0"/>
    <xf numFmtId="195" fontId="57" fillId="0" borderId="0" applyNumberFormat="0" applyFill="0" applyBorder="0" applyAlignment="0" applyProtection="0"/>
    <xf numFmtId="195" fontId="57" fillId="0" borderId="0" applyNumberFormat="0" applyFill="0" applyBorder="0" applyAlignment="0" applyProtection="0"/>
    <xf numFmtId="182" fontId="74" fillId="0" borderId="0" applyNumberFormat="0" applyFill="0" applyBorder="0" applyAlignment="0" applyProtection="0"/>
    <xf numFmtId="182" fontId="57" fillId="0" borderId="0" applyNumberFormat="0" applyFill="0" applyBorder="0" applyAlignment="0" applyProtection="0"/>
    <xf numFmtId="0" fontId="74" fillId="0" borderId="0" applyNumberFormat="0" applyFill="0" applyBorder="0" applyAlignment="0" applyProtection="0"/>
    <xf numFmtId="0" fontId="57" fillId="0" borderId="0" applyNumberFormat="0" applyFill="0" applyBorder="0" applyAlignment="0" applyProtection="0"/>
    <xf numFmtId="182" fontId="57" fillId="0" borderId="0" applyNumberFormat="0" applyFill="0" applyBorder="0" applyAlignment="0" applyProtection="0"/>
    <xf numFmtId="184" fontId="27" fillId="0" borderId="0" applyNumberFormat="0" applyFill="0" applyBorder="0" applyAlignment="0" applyProtection="0"/>
    <xf numFmtId="195" fontId="57" fillId="0" borderId="0" applyNumberFormat="0" applyFill="0" applyBorder="0" applyAlignment="0" applyProtection="0"/>
    <xf numFmtId="182" fontId="27" fillId="0" borderId="0" applyNumberFormat="0" applyFill="0" applyBorder="0" applyAlignment="0" applyProtection="0"/>
    <xf numFmtId="0" fontId="57" fillId="0" borderId="0" applyNumberFormat="0" applyFill="0" applyBorder="0" applyAlignment="0" applyProtection="0"/>
    <xf numFmtId="182" fontId="74" fillId="0" borderId="0" applyNumberFormat="0" applyFill="0" applyBorder="0" applyAlignment="0" applyProtection="0"/>
    <xf numFmtId="195" fontId="57" fillId="0" borderId="0" applyNumberFormat="0" applyFill="0" applyBorder="0" applyAlignment="0" applyProtection="0"/>
    <xf numFmtId="182" fontId="27" fillId="0" borderId="0" applyNumberFormat="0" applyFill="0" applyBorder="0" applyAlignment="0" applyProtection="0"/>
    <xf numFmtId="182" fontId="122" fillId="46" borderId="0">
      <alignment vertical="center"/>
    </xf>
    <xf numFmtId="182" fontId="122" fillId="46" borderId="0">
      <alignment vertical="center"/>
    </xf>
    <xf numFmtId="182" fontId="122" fillId="46" borderId="0">
      <alignment vertical="center"/>
    </xf>
    <xf numFmtId="0" fontId="52" fillId="90" borderId="0"/>
    <xf numFmtId="182" fontId="52" fillId="90" borderId="0"/>
    <xf numFmtId="184"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195"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195" fontId="127" fillId="0" borderId="0" applyNumberFormat="0" applyFill="0" applyBorder="0" applyAlignment="0" applyProtection="0">
      <alignment vertical="top"/>
      <protection locked="0"/>
    </xf>
    <xf numFmtId="205" fontId="129" fillId="0" borderId="0" applyFill="0" applyBorder="0">
      <alignment vertical="top"/>
      <protection locked="0"/>
    </xf>
    <xf numFmtId="166" fontId="103" fillId="72" borderId="0" applyFont="0" applyBorder="0" applyAlignment="0"/>
    <xf numFmtId="187" fontId="103" fillId="72" borderId="0" applyFont="0" applyBorder="0" applyAlignment="0"/>
    <xf numFmtId="10" fontId="17" fillId="46" borderId="37" applyNumberFormat="0" applyBorder="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0"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184"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184" fontId="58" fillId="52" borderId="22" applyNumberFormat="0" applyAlignment="0" applyProtection="0"/>
    <xf numFmtId="184" fontId="58" fillId="52" borderId="22" applyNumberFormat="0" applyAlignment="0" applyProtection="0"/>
    <xf numFmtId="184" fontId="58" fillId="52" borderId="22" applyNumberFormat="0" applyAlignment="0" applyProtection="0"/>
    <xf numFmtId="184"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30" fillId="17" borderId="15" applyNumberFormat="0" applyAlignment="0" applyProtection="0"/>
    <xf numFmtId="195" fontId="58" fillId="52" borderId="22" applyNumberFormat="0" applyAlignment="0" applyProtection="0"/>
    <xf numFmtId="195" fontId="58" fillId="52" borderId="22" applyNumberFormat="0" applyAlignment="0" applyProtection="0"/>
    <xf numFmtId="195" fontId="58" fillId="52" borderId="22" applyNumberFormat="0" applyAlignment="0" applyProtection="0"/>
    <xf numFmtId="195" fontId="58" fillId="52" borderId="22" applyNumberFormat="0" applyAlignment="0" applyProtection="0"/>
    <xf numFmtId="0" fontId="58" fillId="52"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52"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195" fontId="58" fillId="52" borderId="22" applyNumberFormat="0" applyAlignment="0" applyProtection="0"/>
    <xf numFmtId="195" fontId="58" fillId="52" borderId="22" applyNumberFormat="0" applyAlignment="0" applyProtection="0"/>
    <xf numFmtId="195" fontId="58" fillId="52" borderId="22" applyNumberFormat="0" applyAlignment="0" applyProtection="0"/>
    <xf numFmtId="195" fontId="58" fillId="52"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4" fontId="30" fillId="17" borderId="15" applyNumberFormat="0" applyAlignment="0" applyProtection="0"/>
    <xf numFmtId="195" fontId="58" fillId="52" borderId="22" applyNumberFormat="0" applyAlignment="0" applyProtection="0"/>
    <xf numFmtId="195" fontId="58" fillId="52" borderId="22" applyNumberFormat="0" applyAlignment="0" applyProtection="0"/>
    <xf numFmtId="195" fontId="58" fillId="52" borderId="22" applyNumberFormat="0" applyAlignment="0" applyProtection="0"/>
    <xf numFmtId="195" fontId="58" fillId="52"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4" fontId="30" fillId="17" borderId="15"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182" fontId="58" fillId="67"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67" borderId="22" applyNumberFormat="0" applyAlignment="0" applyProtection="0"/>
    <xf numFmtId="195" fontId="58" fillId="52" borderId="22" applyNumberFormat="0" applyAlignment="0" applyProtection="0"/>
    <xf numFmtId="195" fontId="58" fillId="52" borderId="22" applyNumberFormat="0" applyAlignment="0" applyProtection="0"/>
    <xf numFmtId="195" fontId="58" fillId="52" borderId="22" applyNumberFormat="0" applyAlignment="0" applyProtection="0"/>
    <xf numFmtId="195"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2" fontId="58" fillId="52" borderId="22" applyNumberFormat="0" applyAlignment="0" applyProtection="0"/>
    <xf numFmtId="184" fontId="30" fillId="17" borderId="15" applyNumberFormat="0" applyAlignment="0" applyProtection="0"/>
    <xf numFmtId="182" fontId="30" fillId="17" borderId="15" applyNumberFormat="0" applyAlignment="0" applyProtection="0"/>
    <xf numFmtId="182" fontId="58" fillId="52" borderId="22" applyNumberFormat="0" applyAlignment="0" applyProtection="0"/>
    <xf numFmtId="182"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0" fontId="58" fillId="52" borderId="22" applyNumberFormat="0" applyAlignment="0" applyProtection="0"/>
    <xf numFmtId="182" fontId="30" fillId="17" borderId="15" applyNumberFormat="0" applyAlignment="0" applyProtection="0"/>
    <xf numFmtId="182" fontId="30" fillId="17" borderId="15" applyNumberFormat="0" applyAlignment="0" applyProtection="0"/>
    <xf numFmtId="182" fontId="30" fillId="17" borderId="15" applyNumberFormat="0" applyAlignment="0" applyProtection="0"/>
    <xf numFmtId="184" fontId="30" fillId="17" borderId="15"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0" fontId="58" fillId="67" borderId="22" applyNumberFormat="0" applyAlignment="0" applyProtection="0"/>
    <xf numFmtId="166" fontId="42" fillId="45" borderId="0" applyFont="0" applyBorder="0" applyAlignment="0">
      <alignment horizontal="right"/>
      <protection locked="0"/>
    </xf>
    <xf numFmtId="166" fontId="42" fillId="45" borderId="0" applyFont="0" applyBorder="0" applyAlignment="0">
      <alignment horizontal="right"/>
      <protection locked="0"/>
    </xf>
    <xf numFmtId="166" fontId="42" fillId="74" borderId="0" applyFont="0" applyBorder="0" applyAlignment="0">
      <alignment horizontal="right"/>
      <protection locked="0"/>
    </xf>
    <xf numFmtId="166" fontId="42" fillId="74" borderId="0" applyFont="0" applyBorder="0" applyAlignment="0">
      <alignment horizontal="right"/>
      <protection locked="0"/>
    </xf>
    <xf numFmtId="166" fontId="42" fillId="74" borderId="0" applyFont="0" applyBorder="0" applyAlignment="0">
      <alignment horizontal="right"/>
      <protection locked="0"/>
    </xf>
    <xf numFmtId="166" fontId="42" fillId="45" borderId="0" applyFont="0" applyBorder="0" applyAlignment="0">
      <alignment horizontal="right"/>
      <protection locked="0"/>
    </xf>
    <xf numFmtId="166" fontId="42" fillId="45" borderId="0" applyFont="0" applyBorder="0" applyAlignment="0">
      <alignment horizontal="right"/>
      <protection locked="0"/>
    </xf>
    <xf numFmtId="10" fontId="42" fillId="74" borderId="0" applyFont="0" applyBorder="0">
      <alignment horizontal="right"/>
      <protection locked="0"/>
    </xf>
    <xf numFmtId="10" fontId="103" fillId="91" borderId="0" applyBorder="0" applyAlignment="0">
      <protection locked="0"/>
    </xf>
    <xf numFmtId="10" fontId="15" fillId="75" borderId="0" applyFont="0" applyBorder="0" applyAlignment="0">
      <alignment horizontal="left"/>
      <protection locked="0"/>
    </xf>
    <xf numFmtId="166" fontId="42" fillId="46" borderId="0" applyFont="0" applyBorder="0">
      <alignment horizontal="right"/>
      <protection locked="0"/>
    </xf>
    <xf numFmtId="166" fontId="42" fillId="46" borderId="0" applyFont="0" applyBorder="0">
      <alignment horizontal="right"/>
      <protection locked="0"/>
    </xf>
    <xf numFmtId="166" fontId="42" fillId="46" borderId="0" applyFont="0" applyBorder="0">
      <alignment horizontal="right"/>
      <protection locked="0"/>
    </xf>
    <xf numFmtId="166" fontId="42" fillId="46" borderId="0" applyFont="0" applyBorder="0">
      <alignment horizontal="right"/>
      <protection locked="0"/>
    </xf>
    <xf numFmtId="9" fontId="15" fillId="46" borderId="0" applyFont="0" applyBorder="0">
      <alignment horizontal="right"/>
      <protection locked="0"/>
    </xf>
    <xf numFmtId="0" fontId="15" fillId="45" borderId="51" applyBorder="0">
      <alignment horizontal="center"/>
    </xf>
    <xf numFmtId="182" fontId="15" fillId="45" borderId="51" applyBorder="0">
      <alignment horizontal="center"/>
    </xf>
    <xf numFmtId="182" fontId="15" fillId="45" borderId="51" applyBorder="0">
      <alignment horizontal="center"/>
    </xf>
    <xf numFmtId="182" fontId="15" fillId="45" borderId="51" applyBorder="0">
      <alignment horizontal="center"/>
    </xf>
    <xf numFmtId="0"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0" fontId="130" fillId="46" borderId="37">
      <alignment horizontal="left" indent="2"/>
    </xf>
    <xf numFmtId="182" fontId="130" fillId="46" borderId="37">
      <alignment horizontal="left" indent="2"/>
    </xf>
    <xf numFmtId="0"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182" fontId="130" fillId="46" borderId="37">
      <alignment horizontal="left" indent="2"/>
    </xf>
    <xf numFmtId="0" fontId="130" fillId="46" borderId="37">
      <alignment horizontal="left" indent="2"/>
    </xf>
    <xf numFmtId="0" fontId="130" fillId="46" borderId="37">
      <alignment horizontal="left" indent="2"/>
    </xf>
    <xf numFmtId="0" fontId="130" fillId="46" borderId="37">
      <alignment horizontal="left" indent="2"/>
    </xf>
    <xf numFmtId="0" fontId="130" fillId="46" borderId="37">
      <alignment horizontal="left" indent="2"/>
    </xf>
    <xf numFmtId="0" fontId="130" fillId="46" borderId="37">
      <alignment horizontal="left" indent="2"/>
    </xf>
    <xf numFmtId="0" fontId="130" fillId="46" borderId="37">
      <alignment horizontal="left" indent="2"/>
    </xf>
    <xf numFmtId="0" fontId="130" fillId="46" borderId="37">
      <alignment horizontal="left" indent="2"/>
    </xf>
    <xf numFmtId="0" fontId="130" fillId="46" borderId="37">
      <alignment horizontal="left" indent="2"/>
    </xf>
    <xf numFmtId="182" fontId="130" fillId="46" borderId="37">
      <alignment horizontal="left" indent="2"/>
    </xf>
    <xf numFmtId="0" fontId="130" fillId="46" borderId="37">
      <alignment horizontal="left" indent="2"/>
    </xf>
    <xf numFmtId="0" fontId="130" fillId="46" borderId="37">
      <alignment horizontal="left" indent="2"/>
    </xf>
    <xf numFmtId="0" fontId="130" fillId="46" borderId="37">
      <alignment horizontal="left" indent="2"/>
    </xf>
    <xf numFmtId="0" fontId="130" fillId="46" borderId="37">
      <alignment horizontal="left" indent="2"/>
    </xf>
    <xf numFmtId="0" fontId="130" fillId="46" borderId="37">
      <alignment horizontal="left" indent="2"/>
    </xf>
    <xf numFmtId="0" fontId="130" fillId="46" borderId="37">
      <alignment horizontal="left" indent="2"/>
    </xf>
    <xf numFmtId="182" fontId="130" fillId="46" borderId="37">
      <alignment horizontal="left" indent="2"/>
    </xf>
    <xf numFmtId="0" fontId="130" fillId="46" borderId="37">
      <alignment horizontal="left" indent="2"/>
    </xf>
    <xf numFmtId="182" fontId="130" fillId="46" borderId="37">
      <alignment horizontal="left" indent="2"/>
    </xf>
    <xf numFmtId="0" fontId="64" fillId="0" borderId="58" applyNumberFormat="0" applyFill="0" applyAlignment="0" applyProtection="0"/>
    <xf numFmtId="0" fontId="59" fillId="0" borderId="27" applyNumberFormat="0" applyFill="0" applyAlignment="0" applyProtection="0"/>
    <xf numFmtId="184" fontId="59" fillId="0" borderId="27" applyNumberFormat="0" applyFill="0" applyAlignment="0" applyProtection="0"/>
    <xf numFmtId="182" fontId="59" fillId="0" borderId="27" applyNumberFormat="0" applyFill="0" applyAlignment="0" applyProtection="0"/>
    <xf numFmtId="0" fontId="59" fillId="0" borderId="27" applyNumberFormat="0" applyFill="0" applyAlignment="0" applyProtection="0"/>
    <xf numFmtId="0" fontId="33" fillId="0" borderId="17" applyNumberFormat="0" applyFill="0" applyAlignment="0" applyProtection="0"/>
    <xf numFmtId="195" fontId="59" fillId="0" borderId="27" applyNumberFormat="0" applyFill="0" applyAlignment="0" applyProtection="0"/>
    <xf numFmtId="0" fontId="64" fillId="0" borderId="58" applyNumberFormat="0" applyFill="0" applyAlignment="0" applyProtection="0"/>
    <xf numFmtId="0" fontId="59" fillId="0" borderId="27" applyNumberFormat="0" applyFill="0" applyAlignment="0" applyProtection="0"/>
    <xf numFmtId="195" fontId="59" fillId="0" borderId="27" applyNumberFormat="0" applyFill="0" applyAlignment="0" applyProtection="0"/>
    <xf numFmtId="195" fontId="59" fillId="0" borderId="27" applyNumberFormat="0" applyFill="0" applyAlignment="0" applyProtection="0"/>
    <xf numFmtId="182" fontId="64" fillId="0" borderId="58" applyNumberFormat="0" applyFill="0" applyAlignment="0" applyProtection="0"/>
    <xf numFmtId="182" fontId="59" fillId="0" borderId="27" applyNumberFormat="0" applyFill="0" applyAlignment="0" applyProtection="0"/>
    <xf numFmtId="0" fontId="64" fillId="0" borderId="58" applyNumberFormat="0" applyFill="0" applyAlignment="0" applyProtection="0"/>
    <xf numFmtId="0" fontId="59" fillId="0" borderId="27" applyNumberFormat="0" applyFill="0" applyAlignment="0" applyProtection="0"/>
    <xf numFmtId="182" fontId="59" fillId="0" borderId="27" applyNumberFormat="0" applyFill="0" applyAlignment="0" applyProtection="0"/>
    <xf numFmtId="184" fontId="33" fillId="0" borderId="17" applyNumberFormat="0" applyFill="0" applyAlignment="0" applyProtection="0"/>
    <xf numFmtId="195" fontId="59" fillId="0" borderId="27" applyNumberFormat="0" applyFill="0" applyAlignment="0" applyProtection="0"/>
    <xf numFmtId="182" fontId="33" fillId="0" borderId="17" applyNumberFormat="0" applyFill="0" applyAlignment="0" applyProtection="0"/>
    <xf numFmtId="0" fontId="59" fillId="0" borderId="27" applyNumberFormat="0" applyFill="0" applyAlignment="0" applyProtection="0"/>
    <xf numFmtId="182" fontId="64" fillId="0" borderId="58" applyNumberFormat="0" applyFill="0" applyAlignment="0" applyProtection="0"/>
    <xf numFmtId="195" fontId="59" fillId="0" borderId="27" applyNumberFormat="0" applyFill="0" applyAlignment="0" applyProtection="0"/>
    <xf numFmtId="182" fontId="33" fillId="0" borderId="17" applyNumberFormat="0" applyFill="0" applyAlignment="0" applyProtection="0"/>
    <xf numFmtId="0" fontId="99" fillId="3" borderId="0"/>
    <xf numFmtId="182" fontId="99" fillId="3" borderId="0"/>
    <xf numFmtId="182" fontId="99" fillId="3" borderId="0"/>
    <xf numFmtId="182" fontId="99" fillId="3" borderId="0"/>
    <xf numFmtId="0" fontId="121" fillId="3" borderId="0"/>
    <xf numFmtId="182" fontId="121" fillId="3" borderId="0"/>
    <xf numFmtId="182" fontId="121" fillId="3" borderId="0"/>
    <xf numFmtId="182" fontId="121" fillId="3" borderId="0"/>
    <xf numFmtId="166" fontId="42" fillId="0" borderId="0" applyFont="0" applyFill="0" applyBorder="0" applyAlignment="0" applyProtection="0"/>
    <xf numFmtId="168" fontId="42" fillId="0" borderId="0" applyFont="0" applyFill="0" applyBorder="0" applyAlignment="0" applyProtection="0"/>
    <xf numFmtId="0" fontId="42" fillId="0" borderId="0">
      <alignment horizontal="left"/>
    </xf>
    <xf numFmtId="182" fontId="42" fillId="0" borderId="0">
      <alignment horizontal="left"/>
    </xf>
    <xf numFmtId="0" fontId="42" fillId="0" borderId="0">
      <alignment horizontal="left"/>
    </xf>
    <xf numFmtId="0" fontId="42" fillId="0" borderId="0">
      <alignment horizontal="left"/>
    </xf>
    <xf numFmtId="0" fontId="42" fillId="0" borderId="0">
      <alignment horizontal="left"/>
    </xf>
    <xf numFmtId="182" fontId="42" fillId="0" borderId="0">
      <alignment horizontal="left"/>
    </xf>
    <xf numFmtId="182" fontId="42" fillId="0" borderId="0">
      <alignment horizontal="left"/>
    </xf>
    <xf numFmtId="0" fontId="42" fillId="0" borderId="0">
      <alignment horizontal="left"/>
    </xf>
    <xf numFmtId="182" fontId="42" fillId="0" borderId="0">
      <alignment horizontal="left"/>
    </xf>
    <xf numFmtId="182" fontId="42" fillId="0" borderId="0">
      <alignment horizontal="left"/>
    </xf>
    <xf numFmtId="206" fontId="42" fillId="0" borderId="0" applyFont="0" applyFill="0" applyBorder="0" applyAlignment="0" applyProtection="0"/>
    <xf numFmtId="207" fontId="42" fillId="0" borderId="0" applyFont="0" applyFill="0" applyBorder="0" applyAlignment="0" applyProtection="0"/>
    <xf numFmtId="0" fontId="98" fillId="16" borderId="0" applyNumberFormat="0" applyBorder="0" applyAlignment="0" applyProtection="0"/>
    <xf numFmtId="0" fontId="60" fillId="67" borderId="0" applyNumberFormat="0" applyBorder="0" applyAlignment="0" applyProtection="0"/>
    <xf numFmtId="184" fontId="60" fillId="67" borderId="0" applyNumberFormat="0" applyBorder="0" applyAlignment="0" applyProtection="0"/>
    <xf numFmtId="182" fontId="60" fillId="67" borderId="0" applyNumberFormat="0" applyBorder="0" applyAlignment="0" applyProtection="0"/>
    <xf numFmtId="0" fontId="60" fillId="67" borderId="0" applyNumberFormat="0" applyBorder="0" applyAlignment="0" applyProtection="0"/>
    <xf numFmtId="0" fontId="98" fillId="16" borderId="0" applyNumberFormat="0" applyBorder="0" applyAlignment="0" applyProtection="0"/>
    <xf numFmtId="195" fontId="60" fillId="67" borderId="0" applyNumberFormat="0" applyBorder="0" applyAlignment="0" applyProtection="0"/>
    <xf numFmtId="0" fontId="131" fillId="67" borderId="0" applyNumberFormat="0" applyBorder="0" applyAlignment="0" applyProtection="0"/>
    <xf numFmtId="0" fontId="60" fillId="67" borderId="0" applyNumberFormat="0" applyBorder="0" applyAlignment="0" applyProtection="0"/>
    <xf numFmtId="0" fontId="131" fillId="67" borderId="0" applyNumberFormat="0" applyBorder="0" applyAlignment="0" applyProtection="0"/>
    <xf numFmtId="195" fontId="60" fillId="67" borderId="0" applyNumberFormat="0" applyBorder="0" applyAlignment="0" applyProtection="0"/>
    <xf numFmtId="182" fontId="98" fillId="16" borderId="0" applyNumberFormat="0" applyBorder="0" applyAlignment="0" applyProtection="0"/>
    <xf numFmtId="0" fontId="131" fillId="67"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182" fontId="131" fillId="67" borderId="0" applyNumberFormat="0" applyBorder="0" applyAlignment="0" applyProtection="0"/>
    <xf numFmtId="182" fontId="60" fillId="67" borderId="0" applyNumberFormat="0" applyBorder="0" applyAlignment="0" applyProtection="0"/>
    <xf numFmtId="184" fontId="98" fillId="16" borderId="0" applyNumberFormat="0" applyBorder="0" applyAlignment="0" applyProtection="0"/>
    <xf numFmtId="195" fontId="60" fillId="67" borderId="0" applyNumberFormat="0" applyBorder="0" applyAlignment="0" applyProtection="0"/>
    <xf numFmtId="182" fontId="60" fillId="67" borderId="0" applyNumberFormat="0" applyBorder="0" applyAlignment="0" applyProtection="0"/>
    <xf numFmtId="0" fontId="60" fillId="67" borderId="0" applyNumberFormat="0" applyBorder="0" applyAlignment="0" applyProtection="0"/>
    <xf numFmtId="182" fontId="98" fillId="16" borderId="0" applyNumberFormat="0" applyBorder="0" applyAlignment="0" applyProtection="0"/>
    <xf numFmtId="182" fontId="131" fillId="67" borderId="0" applyNumberFormat="0" applyBorder="0" applyAlignment="0" applyProtection="0"/>
    <xf numFmtId="0" fontId="132" fillId="16" borderId="0" applyNumberFormat="0" applyBorder="0" applyAlignment="0" applyProtection="0"/>
    <xf numFmtId="195" fontId="60" fillId="67" borderId="0" applyNumberFormat="0" applyBorder="0" applyAlignment="0" applyProtection="0"/>
    <xf numFmtId="182" fontId="98" fillId="16" borderId="0" applyNumberFormat="0" applyBorder="0" applyAlignment="0" applyProtection="0"/>
    <xf numFmtId="37" fontId="133" fillId="0" borderId="0"/>
    <xf numFmtId="208" fontId="134" fillId="0" borderId="0"/>
    <xf numFmtId="184"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2" fillId="0" borderId="0" applyNumberFormat="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4"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4"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184"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110" fillId="0" borderId="0"/>
    <xf numFmtId="0" fontId="110" fillId="0" borderId="0"/>
    <xf numFmtId="0" fontId="110" fillId="0" borderId="0"/>
    <xf numFmtId="0" fontId="110" fillId="0" borderId="0"/>
    <xf numFmtId="184"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84"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110" fillId="0" borderId="0"/>
    <xf numFmtId="0" fontId="11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110" fillId="0" borderId="0"/>
    <xf numFmtId="0" fontId="110" fillId="0" borderId="0"/>
    <xf numFmtId="0" fontId="110" fillId="0" borderId="0"/>
    <xf numFmtId="0" fontId="110" fillId="0" borderId="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168"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168"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168"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5" fontId="42" fillId="0" borderId="0"/>
    <xf numFmtId="0" fontId="1" fillId="0" borderId="0"/>
    <xf numFmtId="0" fontId="1" fillId="0" borderId="0"/>
    <xf numFmtId="0" fontId="1" fillId="0" borderId="0"/>
    <xf numFmtId="0" fontId="1" fillId="0" borderId="0"/>
    <xf numFmtId="0" fontId="1" fillId="0" borderId="0"/>
    <xf numFmtId="0" fontId="42" fillId="0" borderId="0"/>
    <xf numFmtId="182" fontId="42" fillId="0" borderId="0"/>
    <xf numFmtId="195" fontId="42" fillId="0" borderId="0"/>
    <xf numFmtId="195" fontId="42" fillId="0" borderId="0"/>
    <xf numFmtId="0" fontId="1" fillId="0" borderId="0"/>
    <xf numFmtId="184" fontId="42" fillId="0" borderId="0"/>
    <xf numFmtId="0" fontId="42" fillId="0" borderId="0"/>
    <xf numFmtId="0" fontId="42" fillId="0" borderId="0"/>
    <xf numFmtId="195" fontId="42" fillId="0" borderId="0"/>
    <xf numFmtId="195" fontId="42" fillId="0" borderId="0"/>
    <xf numFmtId="182" fontId="42" fillId="0" borderId="0"/>
    <xf numFmtId="0" fontId="42" fillId="0" borderId="0"/>
    <xf numFmtId="184" fontId="42" fillId="0" borderId="0"/>
    <xf numFmtId="0" fontId="42" fillId="0" borderId="0"/>
    <xf numFmtId="182" fontId="42" fillId="0" borderId="0"/>
    <xf numFmtId="0" fontId="42" fillId="0" borderId="0"/>
    <xf numFmtId="0" fontId="42" fillId="0" borderId="0" applyNumberFormat="0" applyFont="0" applyFill="0" applyBorder="0" applyAlignment="0" applyProtection="0"/>
    <xf numFmtId="184" fontId="42" fillId="0" borderId="0"/>
    <xf numFmtId="0" fontId="42" fillId="0" borderId="0"/>
    <xf numFmtId="182" fontId="42" fillId="0" borderId="0" applyNumberFormat="0" applyFont="0" applyFill="0" applyBorder="0" applyAlignment="0" applyProtection="0"/>
    <xf numFmtId="0" fontId="42" fillId="0" borderId="0" applyNumberFormat="0" applyFont="0" applyFill="0" applyBorder="0" applyAlignment="0" applyProtection="0"/>
    <xf numFmtId="184" fontId="48" fillId="0" borderId="0"/>
    <xf numFmtId="0" fontId="42" fillId="0" borderId="0"/>
    <xf numFmtId="182" fontId="42" fillId="0" borderId="0"/>
    <xf numFmtId="209" fontId="42" fillId="0" borderId="0"/>
    <xf numFmtId="0" fontId="42" fillId="0" borderId="0"/>
    <xf numFmtId="0" fontId="42" fillId="0" borderId="0"/>
    <xf numFmtId="0" fontId="41" fillId="0" borderId="0"/>
    <xf numFmtId="0" fontId="42" fillId="0" borderId="0"/>
    <xf numFmtId="0" fontId="42" fillId="0" borderId="0"/>
    <xf numFmtId="0" fontId="42" fillId="0" borderId="0"/>
    <xf numFmtId="0" fontId="110" fillId="0" borderId="0"/>
    <xf numFmtId="0" fontId="42" fillId="0" borderId="0"/>
    <xf numFmtId="168"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110" fillId="0" borderId="0"/>
    <xf numFmtId="0" fontId="80" fillId="0" borderId="0"/>
    <xf numFmtId="0" fontId="2" fillId="0" borderId="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xf numFmtId="0" fontId="42" fillId="0" borderId="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1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2" fontId="42" fillId="0" borderId="0"/>
    <xf numFmtId="182" fontId="42" fillId="0" borderId="0"/>
    <xf numFmtId="0" fontId="42" fillId="0" borderId="0"/>
    <xf numFmtId="0" fontId="42"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42" fillId="0" borderId="0"/>
    <xf numFmtId="0" fontId="42"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95"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5" fontId="42"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42" fillId="0" borderId="0"/>
    <xf numFmtId="0" fontId="80"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182" fontId="42" fillId="0" borderId="0"/>
    <xf numFmtId="0" fontId="1" fillId="0" borderId="0"/>
    <xf numFmtId="0" fontId="1" fillId="0" borderId="0"/>
    <xf numFmtId="0" fontId="1" fillId="0" borderId="0"/>
    <xf numFmtId="0" fontId="1" fillId="0" borderId="0"/>
    <xf numFmtId="0" fontId="1" fillId="0" borderId="0"/>
    <xf numFmtId="182" fontId="42" fillId="0" borderId="0"/>
    <xf numFmtId="0" fontId="1" fillId="0" borderId="0"/>
    <xf numFmtId="0" fontId="1" fillId="0" borderId="0"/>
    <xf numFmtId="0" fontId="1" fillId="0" borderId="0"/>
    <xf numFmtId="0" fontId="1" fillId="0" borderId="0"/>
    <xf numFmtId="182" fontId="42" fillId="0" borderId="0"/>
    <xf numFmtId="0" fontId="1" fillId="0" borderId="0"/>
    <xf numFmtId="0" fontId="1" fillId="0" borderId="0"/>
    <xf numFmtId="0" fontId="1" fillId="0" borderId="0"/>
    <xf numFmtId="0" fontId="1" fillId="0" borderId="0"/>
    <xf numFmtId="0" fontId="1" fillId="0" borderId="0"/>
    <xf numFmtId="182" fontId="42" fillId="0" borderId="0"/>
    <xf numFmtId="0" fontId="1" fillId="0" borderId="0"/>
    <xf numFmtId="0" fontId="1" fillId="0" borderId="0"/>
    <xf numFmtId="0" fontId="1" fillId="0" borderId="0"/>
    <xf numFmtId="0" fontId="1" fillId="0" borderId="0"/>
    <xf numFmtId="182" fontId="42" fillId="0" borderId="0"/>
    <xf numFmtId="0" fontId="1" fillId="0" borderId="0"/>
    <xf numFmtId="0" fontId="1" fillId="0" borderId="0"/>
    <xf numFmtId="0" fontId="1" fillId="0" borderId="0"/>
    <xf numFmtId="0" fontId="1" fillId="0" borderId="0"/>
    <xf numFmtId="0" fontId="1" fillId="0" borderId="0"/>
    <xf numFmtId="182" fontId="42" fillId="0" borderId="0"/>
    <xf numFmtId="0" fontId="1" fillId="0" borderId="0"/>
    <xf numFmtId="0" fontId="1" fillId="0" borderId="0"/>
    <xf numFmtId="0" fontId="1" fillId="0" borderId="0"/>
    <xf numFmtId="0" fontId="1" fillId="0" borderId="0"/>
    <xf numFmtId="0" fontId="42"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lignment vertical="top"/>
    </xf>
    <xf numFmtId="0" fontId="42" fillId="0" borderId="0">
      <alignment vertical="top"/>
    </xf>
    <xf numFmtId="0" fontId="110" fillId="0" borderId="0"/>
    <xf numFmtId="195" fontId="42" fillId="0" borderId="0"/>
    <xf numFmtId="195" fontId="42" fillId="0" borderId="0"/>
    <xf numFmtId="0" fontId="17" fillId="0" borderId="0"/>
    <xf numFmtId="182"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95" fontId="42" fillId="0" borderId="0"/>
    <xf numFmtId="184" fontId="1" fillId="0" borderId="0"/>
    <xf numFmtId="184" fontId="1" fillId="0" borderId="0"/>
    <xf numFmtId="184" fontId="1" fillId="0" borderId="0"/>
    <xf numFmtId="184" fontId="1" fillId="0" borderId="0"/>
    <xf numFmtId="184" fontId="1" fillId="0" borderId="0"/>
    <xf numFmtId="195" fontId="42"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42" fillId="0" borderId="0"/>
    <xf numFmtId="184" fontId="1" fillId="0" borderId="0"/>
    <xf numFmtId="184" fontId="1" fillId="0" borderId="0"/>
    <xf numFmtId="184" fontId="1" fillId="0" borderId="0"/>
    <xf numFmtId="184" fontId="1" fillId="0" borderId="0"/>
    <xf numFmtId="184" fontId="1" fillId="0" borderId="0"/>
    <xf numFmtId="0" fontId="42"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5" fontId="42" fillId="0" borderId="0"/>
    <xf numFmtId="0" fontId="1" fillId="0" borderId="0"/>
    <xf numFmtId="0" fontId="1" fillId="0" borderId="0"/>
    <xf numFmtId="0" fontId="1" fillId="0" borderId="0"/>
    <xf numFmtId="0" fontId="1" fillId="0" borderId="0"/>
    <xf numFmtId="0" fontId="1" fillId="0" borderId="0"/>
    <xf numFmtId="195" fontId="42" fillId="0" borderId="0"/>
    <xf numFmtId="0" fontId="1" fillId="0" borderId="0"/>
    <xf numFmtId="0" fontId="1" fillId="0" borderId="0"/>
    <xf numFmtId="0" fontId="1" fillId="0" borderId="0"/>
    <xf numFmtId="0" fontId="1" fillId="0" borderId="0"/>
    <xf numFmtId="182" fontId="42" fillId="0" borderId="0"/>
    <xf numFmtId="0" fontId="1" fillId="0" borderId="0"/>
    <xf numFmtId="0" fontId="1" fillId="0" borderId="0"/>
    <xf numFmtId="0" fontId="1" fillId="0" borderId="0"/>
    <xf numFmtId="0" fontId="1" fillId="0" borderId="0"/>
    <xf numFmtId="0" fontId="1" fillId="0" borderId="0"/>
    <xf numFmtId="182"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10" fillId="0" borderId="0"/>
    <xf numFmtId="195" fontId="42" fillId="0" borderId="0"/>
    <xf numFmtId="195" fontId="42" fillId="0" borderId="0"/>
    <xf numFmtId="182" fontId="42"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42" fillId="0" borderId="0"/>
    <xf numFmtId="184" fontId="1" fillId="0" borderId="0"/>
    <xf numFmtId="184" fontId="1" fillId="0" borderId="0"/>
    <xf numFmtId="184" fontId="1" fillId="0" borderId="0"/>
    <xf numFmtId="184" fontId="1" fillId="0" borderId="0"/>
    <xf numFmtId="184" fontId="1" fillId="0" borderId="0"/>
    <xf numFmtId="0" fontId="42"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10"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110"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42" fillId="0" borderId="0"/>
    <xf numFmtId="0" fontId="42" fillId="0" borderId="0"/>
    <xf numFmtId="0" fontId="11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7" fillId="0" borderId="0"/>
    <xf numFmtId="0" fontId="47"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184" fontId="1" fillId="0" borderId="0"/>
    <xf numFmtId="184" fontId="1" fillId="0" borderId="0"/>
    <xf numFmtId="184" fontId="1" fillId="0" borderId="0"/>
    <xf numFmtId="184" fontId="1" fillId="0" borderId="0"/>
    <xf numFmtId="184" fontId="1" fillId="0" borderId="0"/>
    <xf numFmtId="0" fontId="48" fillId="0" borderId="0"/>
    <xf numFmtId="184" fontId="1" fillId="0" borderId="0"/>
    <xf numFmtId="184" fontId="1" fillId="0" borderId="0"/>
    <xf numFmtId="184" fontId="1" fillId="0" borderId="0"/>
    <xf numFmtId="184" fontId="1" fillId="0" borderId="0"/>
    <xf numFmtId="182" fontId="42" fillId="0" borderId="0"/>
    <xf numFmtId="182" fontId="42" fillId="0" borderId="0"/>
    <xf numFmtId="184" fontId="1" fillId="0" borderId="0"/>
    <xf numFmtId="184" fontId="1" fillId="0" borderId="0"/>
    <xf numFmtId="184" fontId="1" fillId="0" borderId="0"/>
    <xf numFmtId="184" fontId="1" fillId="0" borderId="0"/>
    <xf numFmtId="0" fontId="1" fillId="0" borderId="0"/>
    <xf numFmtId="184" fontId="110" fillId="0" borderId="0"/>
    <xf numFmtId="0" fontId="1" fillId="0" borderId="0"/>
    <xf numFmtId="0" fontId="1" fillId="0" borderId="0"/>
    <xf numFmtId="0" fontId="1" fillId="0" borderId="0"/>
    <xf numFmtId="0" fontId="1" fillId="0" borderId="0"/>
    <xf numFmtId="0" fontId="1" fillId="0" borderId="0"/>
    <xf numFmtId="195" fontId="48"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0" fontId="1" fillId="0" borderId="0"/>
    <xf numFmtId="0" fontId="1" fillId="0" borderId="0"/>
    <xf numFmtId="0" fontId="1" fillId="0" borderId="0"/>
    <xf numFmtId="0" fontId="1" fillId="0" borderId="0"/>
    <xf numFmtId="0"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184"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5" fontId="48" fillId="0" borderId="0"/>
    <xf numFmtId="195" fontId="48" fillId="0" borderId="0"/>
    <xf numFmtId="182" fontId="47"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42" fillId="0" borderId="0"/>
    <xf numFmtId="184"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184"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2" fillId="0" borderId="0"/>
    <xf numFmtId="0" fontId="42"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1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applyNumberFormat="0" applyFont="0" applyFill="0" applyBorder="0" applyAlignment="0" applyProtection="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84"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4"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4"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2" fontId="1" fillId="20" borderId="19" applyNumberFormat="0" applyFont="0" applyAlignment="0" applyProtection="0"/>
    <xf numFmtId="182" fontId="1" fillId="20" borderId="19" applyNumberFormat="0" applyFont="0" applyAlignment="0" applyProtection="0"/>
    <xf numFmtId="182" fontId="1" fillId="20" borderId="19" applyNumberFormat="0" applyFont="0" applyAlignment="0" applyProtection="0"/>
    <xf numFmtId="182" fontId="1" fillId="20" borderId="19" applyNumberFormat="0" applyFont="0" applyAlignment="0" applyProtection="0"/>
    <xf numFmtId="182" fontId="1" fillId="20" borderId="19" applyNumberFormat="0" applyFont="0" applyAlignment="0" applyProtection="0"/>
    <xf numFmtId="0" fontId="48" fillId="20" borderId="19"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195" fontId="42" fillId="68" borderId="28" applyNumberFormat="0" applyFont="0" applyAlignment="0" applyProtection="0"/>
    <xf numFmtId="195" fontId="42"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195" fontId="42"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182" fontId="48" fillId="20" borderId="19" applyNumberFormat="0" applyFont="0" applyAlignment="0" applyProtection="0"/>
    <xf numFmtId="182" fontId="48"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184" fontId="48" fillId="20" borderId="19" applyNumberFormat="0" applyFont="0" applyAlignment="0" applyProtection="0"/>
    <xf numFmtId="195" fontId="42" fillId="68" borderId="28" applyNumberFormat="0" applyFont="0" applyAlignment="0" applyProtection="0"/>
    <xf numFmtId="195" fontId="42"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182"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195" fontId="42" fillId="68" borderId="28" applyNumberFormat="0" applyFont="0" applyAlignment="0" applyProtection="0"/>
    <xf numFmtId="195" fontId="42"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182"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0" fontId="48" fillId="68" borderId="28" applyNumberFormat="0" applyFont="0" applyAlignment="0" applyProtection="0"/>
    <xf numFmtId="184" fontId="42" fillId="68" borderId="28" applyNumberFormat="0" applyFont="0" applyAlignment="0" applyProtection="0"/>
    <xf numFmtId="184"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95" fontId="42" fillId="68" borderId="28" applyNumberFormat="0" applyFont="0" applyAlignment="0" applyProtection="0"/>
    <xf numFmtId="195" fontId="42"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95" fontId="42"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48" fillId="68" borderId="28"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184"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0" fontId="135"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0" fontId="135"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 fillId="20" borderId="19"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195" fontId="42" fillId="68" borderId="28" applyNumberFormat="0" applyFont="0" applyAlignment="0" applyProtection="0"/>
    <xf numFmtId="195" fontId="42"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0" fontId="135"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0" fontId="135" fillId="68" borderId="28" applyNumberFormat="0" applyFont="0" applyAlignment="0" applyProtection="0"/>
    <xf numFmtId="0" fontId="135"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135"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135" fillId="68" borderId="28" applyNumberFormat="0" applyFont="0" applyAlignment="0" applyProtection="0"/>
    <xf numFmtId="182" fontId="135"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42" fillId="68" borderId="28" applyNumberFormat="0" applyFont="0" applyAlignment="0" applyProtection="0"/>
    <xf numFmtId="182" fontId="1" fillId="20" borderId="19" applyNumberFormat="0" applyFont="0" applyAlignment="0" applyProtection="0"/>
    <xf numFmtId="182" fontId="1" fillId="20" borderId="19" applyNumberFormat="0" applyFont="0" applyAlignment="0" applyProtection="0"/>
    <xf numFmtId="182" fontId="1" fillId="20" borderId="19" applyNumberFormat="0" applyFont="0" applyAlignment="0" applyProtection="0"/>
    <xf numFmtId="182" fontId="1" fillId="20" borderId="19" applyNumberFormat="0" applyFont="0" applyAlignment="0" applyProtection="0"/>
    <xf numFmtId="182" fontId="1" fillId="20" borderId="19" applyNumberFormat="0" applyFont="0" applyAlignment="0" applyProtection="0"/>
    <xf numFmtId="182" fontId="42" fillId="68" borderId="28" applyNumberFormat="0" applyFont="0" applyAlignment="0" applyProtection="0"/>
    <xf numFmtId="195" fontId="42" fillId="68" borderId="28" applyNumberFormat="0" applyFont="0" applyAlignment="0" applyProtection="0"/>
    <xf numFmtId="182" fontId="1" fillId="20" borderId="19" applyNumberFormat="0" applyFont="0" applyAlignment="0" applyProtection="0"/>
    <xf numFmtId="182" fontId="1" fillId="20" borderId="19" applyNumberFormat="0" applyFont="0" applyAlignment="0" applyProtection="0"/>
    <xf numFmtId="182" fontId="1" fillId="20" borderId="19" applyNumberFormat="0" applyFont="0" applyAlignment="0" applyProtection="0"/>
    <xf numFmtId="182" fontId="1" fillId="20" borderId="19" applyNumberFormat="0" applyFont="0" applyAlignment="0" applyProtection="0"/>
    <xf numFmtId="182" fontId="1" fillId="20" borderId="19" applyNumberFormat="0" applyFont="0" applyAlignment="0" applyProtection="0"/>
    <xf numFmtId="195" fontId="42" fillId="68" borderId="28" applyNumberFormat="0" applyFont="0" applyAlignment="0" applyProtection="0"/>
    <xf numFmtId="0" fontId="42" fillId="72" borderId="32"/>
    <xf numFmtId="0" fontId="42" fillId="72" borderId="32"/>
    <xf numFmtId="0" fontId="42" fillId="72" borderId="32"/>
    <xf numFmtId="184" fontId="42" fillId="72" borderId="32"/>
    <xf numFmtId="182" fontId="42" fillId="72" borderId="32"/>
    <xf numFmtId="182" fontId="31" fillId="18" borderId="16" applyNumberFormat="0" applyAlignment="0" applyProtection="0"/>
    <xf numFmtId="0" fontId="31" fillId="18" borderId="16" applyNumberFormat="0" applyAlignment="0" applyProtection="0"/>
    <xf numFmtId="0"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184" fontId="61" fillId="65" borderId="29" applyNumberFormat="0" applyAlignment="0" applyProtection="0"/>
    <xf numFmtId="184" fontId="61" fillId="65" borderId="29" applyNumberFormat="0" applyAlignment="0" applyProtection="0"/>
    <xf numFmtId="184"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31" fillId="18" borderId="16" applyNumberFormat="0" applyAlignment="0" applyProtection="0"/>
    <xf numFmtId="195" fontId="61" fillId="65" borderId="29" applyNumberFormat="0" applyAlignment="0" applyProtection="0"/>
    <xf numFmtId="195" fontId="61" fillId="65" borderId="29" applyNumberFormat="0" applyAlignment="0" applyProtection="0"/>
    <xf numFmtId="195"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195" fontId="61" fillId="65" borderId="29" applyNumberFormat="0" applyAlignment="0" applyProtection="0"/>
    <xf numFmtId="195" fontId="61" fillId="65" borderId="29" applyNumberFormat="0" applyAlignment="0" applyProtection="0"/>
    <xf numFmtId="195" fontId="61" fillId="65" borderId="29" applyNumberFormat="0" applyAlignment="0" applyProtection="0"/>
    <xf numFmtId="182" fontId="31" fillId="18" borderId="16"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0"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0" fontId="61" fillId="70" borderId="29" applyNumberFormat="0" applyAlignment="0" applyProtection="0"/>
    <xf numFmtId="184" fontId="31" fillId="18" borderId="16" applyNumberFormat="0" applyAlignment="0" applyProtection="0"/>
    <xf numFmtId="195" fontId="61" fillId="65" borderId="29" applyNumberFormat="0" applyAlignment="0" applyProtection="0"/>
    <xf numFmtId="195" fontId="61" fillId="65" borderId="29" applyNumberFormat="0" applyAlignment="0" applyProtection="0"/>
    <xf numFmtId="195" fontId="61" fillId="65"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0"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70"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31" fillId="18" borderId="16"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82" fontId="61" fillId="65" borderId="29" applyNumberFormat="0" applyAlignment="0" applyProtection="0"/>
    <xf numFmtId="195" fontId="61" fillId="65" borderId="29" applyNumberFormat="0" applyAlignment="0" applyProtection="0"/>
    <xf numFmtId="195" fontId="61" fillId="65" borderId="29" applyNumberFormat="0" applyAlignment="0" applyProtection="0"/>
    <xf numFmtId="195" fontId="61" fillId="65" borderId="29" applyNumberFormat="0" applyAlignment="0" applyProtection="0"/>
    <xf numFmtId="40" fontId="136" fillId="3" borderId="0">
      <alignment horizontal="right"/>
    </xf>
    <xf numFmtId="0" fontId="137" fillId="3" borderId="0">
      <alignment horizontal="right"/>
    </xf>
    <xf numFmtId="182" fontId="137" fillId="3" borderId="0">
      <alignment horizontal="right"/>
    </xf>
    <xf numFmtId="184" fontId="137" fillId="3" borderId="0">
      <alignment horizontal="right"/>
    </xf>
    <xf numFmtId="0" fontId="137" fillId="3" borderId="0">
      <alignment horizontal="right"/>
    </xf>
    <xf numFmtId="182" fontId="137" fillId="3" borderId="0">
      <alignment horizontal="right"/>
    </xf>
    <xf numFmtId="195" fontId="137" fillId="3" borderId="0">
      <alignment horizontal="right"/>
    </xf>
    <xf numFmtId="182" fontId="137" fillId="3" borderId="0">
      <alignment horizontal="right"/>
    </xf>
    <xf numFmtId="195" fontId="137" fillId="3" borderId="0">
      <alignment horizontal="right"/>
    </xf>
    <xf numFmtId="182" fontId="137" fillId="3" borderId="0">
      <alignment horizontal="right"/>
    </xf>
    <xf numFmtId="0" fontId="138" fillId="3" borderId="31"/>
    <xf numFmtId="182" fontId="138" fillId="3" borderId="31"/>
    <xf numFmtId="184" fontId="138" fillId="3" borderId="31"/>
    <xf numFmtId="0" fontId="138" fillId="3" borderId="31"/>
    <xf numFmtId="182" fontId="138" fillId="3" borderId="31"/>
    <xf numFmtId="195" fontId="138" fillId="3" borderId="31"/>
    <xf numFmtId="182" fontId="138" fillId="3" borderId="31"/>
    <xf numFmtId="195" fontId="138" fillId="3" borderId="31"/>
    <xf numFmtId="182" fontId="138" fillId="3" borderId="31"/>
    <xf numFmtId="0" fontId="138" fillId="0" borderId="0" applyBorder="0">
      <alignment horizontal="centerContinuous"/>
    </xf>
    <xf numFmtId="182" fontId="138" fillId="0" borderId="0" applyBorder="0">
      <alignment horizontal="centerContinuous"/>
    </xf>
    <xf numFmtId="184" fontId="138" fillId="0" borderId="0" applyBorder="0">
      <alignment horizontal="centerContinuous"/>
    </xf>
    <xf numFmtId="0" fontId="138" fillId="0" borderId="0" applyBorder="0">
      <alignment horizontal="centerContinuous"/>
    </xf>
    <xf numFmtId="182" fontId="138" fillId="0" borderId="0" applyBorder="0">
      <alignment horizontal="centerContinuous"/>
    </xf>
    <xf numFmtId="195" fontId="138" fillId="0" borderId="0" applyBorder="0">
      <alignment horizontal="centerContinuous"/>
    </xf>
    <xf numFmtId="182" fontId="138" fillId="0" borderId="0" applyBorder="0">
      <alignment horizontal="centerContinuous"/>
    </xf>
    <xf numFmtId="195" fontId="138" fillId="0" borderId="0" applyBorder="0">
      <alignment horizontal="centerContinuous"/>
    </xf>
    <xf numFmtId="182" fontId="138" fillId="0" borderId="0" applyBorder="0">
      <alignment horizontal="centerContinuous"/>
    </xf>
    <xf numFmtId="0" fontId="139" fillId="0" borderId="0" applyBorder="0">
      <alignment horizontal="centerContinuous"/>
    </xf>
    <xf numFmtId="182" fontId="139" fillId="0" borderId="0" applyBorder="0">
      <alignment horizontal="centerContinuous"/>
    </xf>
    <xf numFmtId="184" fontId="139" fillId="0" borderId="0" applyBorder="0">
      <alignment horizontal="centerContinuous"/>
    </xf>
    <xf numFmtId="0" fontId="139" fillId="0" borderId="0" applyBorder="0">
      <alignment horizontal="centerContinuous"/>
    </xf>
    <xf numFmtId="182" fontId="139" fillId="0" borderId="0" applyBorder="0">
      <alignment horizontal="centerContinuous"/>
    </xf>
    <xf numFmtId="195" fontId="139" fillId="0" borderId="0" applyBorder="0">
      <alignment horizontal="centerContinuous"/>
    </xf>
    <xf numFmtId="182" fontId="139" fillId="0" borderId="0" applyBorder="0">
      <alignment horizontal="centerContinuous"/>
    </xf>
    <xf numFmtId="195" fontId="139" fillId="0" borderId="0" applyBorder="0">
      <alignment horizontal="centerContinuous"/>
    </xf>
    <xf numFmtId="182" fontId="139" fillId="0" borderId="0" applyBorder="0">
      <alignment horizontal="centerContinuous"/>
    </xf>
    <xf numFmtId="10" fontId="42" fillId="0" borderId="0" applyFont="0" applyFill="0" applyBorder="0" applyAlignment="0" applyProtection="0"/>
    <xf numFmtId="1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75"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8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1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111" fillId="0" borderId="0" applyFont="0" applyFill="0" applyBorder="0" applyAlignment="0" applyProtection="0"/>
    <xf numFmtId="9" fontId="47" fillId="0" borderId="0" applyFont="0" applyFill="0" applyBorder="0" applyAlignment="0" applyProtection="0"/>
    <xf numFmtId="9" fontId="11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1" fillId="0" borderId="0" applyFont="0" applyFill="0" applyBorder="0" applyAlignment="0" applyProtection="0"/>
    <xf numFmtId="9" fontId="110"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14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7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7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140" fillId="0" borderId="0" applyNumberFormat="0" applyFont="0" applyFill="0" applyBorder="0" applyAlignment="0" applyProtection="0">
      <alignment horizontal="left"/>
    </xf>
    <xf numFmtId="0" fontId="140" fillId="0" borderId="0" applyNumberFormat="0" applyFont="0" applyFill="0" applyBorder="0" applyAlignment="0" applyProtection="0">
      <alignment horizontal="left"/>
    </xf>
    <xf numFmtId="184" fontId="140" fillId="0" borderId="0" applyNumberFormat="0" applyFont="0" applyFill="0" applyBorder="0" applyAlignment="0" applyProtection="0">
      <alignment horizontal="left"/>
    </xf>
    <xf numFmtId="182" fontId="140" fillId="0" borderId="0" applyNumberFormat="0" applyFont="0" applyFill="0" applyBorder="0" applyAlignment="0" applyProtection="0">
      <alignment horizontal="left"/>
    </xf>
    <xf numFmtId="0" fontId="140" fillId="0" borderId="0" applyNumberFormat="0" applyFont="0" applyFill="0" applyBorder="0" applyAlignment="0" applyProtection="0">
      <alignment horizontal="left"/>
    </xf>
    <xf numFmtId="182" fontId="140" fillId="0" borderId="0" applyNumberFormat="0" applyFont="0" applyFill="0" applyBorder="0" applyAlignment="0" applyProtection="0">
      <alignment horizontal="left"/>
    </xf>
    <xf numFmtId="184" fontId="140" fillId="0" borderId="0" applyNumberFormat="0" applyFont="0" applyFill="0" applyBorder="0" applyAlignment="0" applyProtection="0">
      <alignment horizontal="left"/>
    </xf>
    <xf numFmtId="195" fontId="140" fillId="0" borderId="0" applyNumberFormat="0" applyFont="0" applyFill="0" applyBorder="0" applyAlignment="0" applyProtection="0">
      <alignment horizontal="left"/>
    </xf>
    <xf numFmtId="182" fontId="140" fillId="0" borderId="0" applyNumberFormat="0" applyFont="0" applyFill="0" applyBorder="0" applyAlignment="0" applyProtection="0">
      <alignment horizontal="left"/>
    </xf>
    <xf numFmtId="184" fontId="140" fillId="0" borderId="0" applyNumberFormat="0" applyFont="0" applyFill="0" applyBorder="0" applyAlignment="0" applyProtection="0">
      <alignment horizontal="left"/>
    </xf>
    <xf numFmtId="182" fontId="140" fillId="0" borderId="0" applyNumberFormat="0" applyFont="0" applyFill="0" applyBorder="0" applyAlignment="0" applyProtection="0">
      <alignment horizontal="left"/>
    </xf>
    <xf numFmtId="184" fontId="140" fillId="0" borderId="0" applyNumberFormat="0" applyFont="0" applyFill="0" applyBorder="0" applyAlignment="0" applyProtection="0">
      <alignment horizontal="left"/>
    </xf>
    <xf numFmtId="182" fontId="140" fillId="0" borderId="0" applyNumberFormat="0" applyFont="0" applyFill="0" applyBorder="0" applyAlignment="0" applyProtection="0">
      <alignment horizontal="left"/>
    </xf>
    <xf numFmtId="0" fontId="140" fillId="0" borderId="0" applyNumberFormat="0" applyFont="0" applyFill="0" applyBorder="0" applyAlignment="0" applyProtection="0">
      <alignment horizontal="left"/>
    </xf>
    <xf numFmtId="0" fontId="140" fillId="0" borderId="0" applyNumberFormat="0" applyFont="0" applyFill="0" applyBorder="0" applyAlignment="0" applyProtection="0">
      <alignment horizontal="left"/>
    </xf>
    <xf numFmtId="0" fontId="140" fillId="0" borderId="0" applyNumberFormat="0" applyFont="0" applyFill="0" applyBorder="0" applyAlignment="0" applyProtection="0">
      <alignment horizontal="left"/>
    </xf>
    <xf numFmtId="0" fontId="140" fillId="0" borderId="0" applyNumberFormat="0" applyFont="0" applyFill="0" applyBorder="0" applyAlignment="0" applyProtection="0">
      <alignment horizontal="left"/>
    </xf>
    <xf numFmtId="182" fontId="140" fillId="0" borderId="0" applyNumberFormat="0" applyFont="0" applyFill="0" applyBorder="0" applyAlignment="0" applyProtection="0">
      <alignment horizontal="left"/>
    </xf>
    <xf numFmtId="195" fontId="140" fillId="0" borderId="0" applyNumberFormat="0" applyFont="0" applyFill="0" applyBorder="0" applyAlignment="0" applyProtection="0">
      <alignment horizontal="left"/>
    </xf>
    <xf numFmtId="15" fontId="140" fillId="0" borderId="0" applyFont="0" applyFill="0" applyBorder="0" applyAlignment="0" applyProtection="0"/>
    <xf numFmtId="15" fontId="140" fillId="0" borderId="0" applyFont="0" applyFill="0" applyBorder="0" applyAlignment="0" applyProtection="0"/>
    <xf numFmtId="15" fontId="140" fillId="0" borderId="0" applyFont="0" applyFill="0" applyBorder="0" applyAlignment="0" applyProtection="0"/>
    <xf numFmtId="15" fontId="140" fillId="0" borderId="0" applyFont="0" applyFill="0" applyBorder="0" applyAlignment="0" applyProtection="0"/>
    <xf numFmtId="15" fontId="140" fillId="0" borderId="0" applyFont="0" applyFill="0" applyBorder="0" applyAlignment="0" applyProtection="0"/>
    <xf numFmtId="15" fontId="140" fillId="0" borderId="0" applyFont="0" applyFill="0" applyBorder="0" applyAlignment="0" applyProtection="0"/>
    <xf numFmtId="15" fontId="140" fillId="0" borderId="0" applyFont="0" applyFill="0" applyBorder="0" applyAlignment="0" applyProtection="0"/>
    <xf numFmtId="15" fontId="140" fillId="0" borderId="0" applyFont="0" applyFill="0" applyBorder="0" applyAlignment="0" applyProtection="0"/>
    <xf numFmtId="4" fontId="140" fillId="0" borderId="0" applyFont="0" applyFill="0" applyBorder="0" applyAlignment="0" applyProtection="0"/>
    <xf numFmtId="4" fontId="140" fillId="0" borderId="0" applyFont="0" applyFill="0" applyBorder="0" applyAlignment="0" applyProtection="0"/>
    <xf numFmtId="4" fontId="140" fillId="0" borderId="0" applyFont="0" applyFill="0" applyBorder="0" applyAlignment="0" applyProtection="0"/>
    <xf numFmtId="4" fontId="140" fillId="0" borderId="0" applyFont="0" applyFill="0" applyBorder="0" applyAlignment="0" applyProtection="0"/>
    <xf numFmtId="4" fontId="140" fillId="0" borderId="0" applyFont="0" applyFill="0" applyBorder="0" applyAlignment="0" applyProtection="0"/>
    <xf numFmtId="4" fontId="140" fillId="0" borderId="0" applyFont="0" applyFill="0" applyBorder="0" applyAlignment="0" applyProtection="0"/>
    <xf numFmtId="4" fontId="140" fillId="0" borderId="0" applyFont="0" applyFill="0" applyBorder="0" applyAlignment="0" applyProtection="0"/>
    <xf numFmtId="4" fontId="140" fillId="0" borderId="0" applyFont="0" applyFill="0" applyBorder="0" applyAlignment="0" applyProtection="0"/>
    <xf numFmtId="0" fontId="141" fillId="0" borderId="50">
      <alignment horizontal="center"/>
    </xf>
    <xf numFmtId="0" fontId="141" fillId="0" borderId="50">
      <alignment horizontal="center"/>
    </xf>
    <xf numFmtId="0" fontId="141" fillId="0" borderId="50">
      <alignment horizontal="center"/>
    </xf>
    <xf numFmtId="0" fontId="42" fillId="0" borderId="0"/>
    <xf numFmtId="0" fontId="42" fillId="0" borderId="0"/>
    <xf numFmtId="0" fontId="141" fillId="0" borderId="50">
      <alignment horizontal="center"/>
    </xf>
    <xf numFmtId="0" fontId="141" fillId="0" borderId="50">
      <alignment horizontal="center"/>
    </xf>
    <xf numFmtId="0" fontId="42" fillId="0" borderId="0"/>
    <xf numFmtId="0" fontId="42" fillId="0" borderId="0"/>
    <xf numFmtId="182" fontId="141" fillId="0" borderId="50">
      <alignment horizontal="center"/>
    </xf>
    <xf numFmtId="182" fontId="141" fillId="0" borderId="50">
      <alignment horizontal="center"/>
    </xf>
    <xf numFmtId="0" fontId="42" fillId="0" borderId="0"/>
    <xf numFmtId="0" fontId="42" fillId="0" borderId="0"/>
    <xf numFmtId="182" fontId="141" fillId="0" borderId="50">
      <alignment horizontal="center"/>
    </xf>
    <xf numFmtId="182" fontId="141" fillId="0" borderId="50">
      <alignment horizontal="center"/>
    </xf>
    <xf numFmtId="0" fontId="42" fillId="0" borderId="0"/>
    <xf numFmtId="0" fontId="42" fillId="0" borderId="0"/>
    <xf numFmtId="0" fontId="141" fillId="0" borderId="50">
      <alignment horizontal="center"/>
    </xf>
    <xf numFmtId="0" fontId="42" fillId="0" borderId="0"/>
    <xf numFmtId="182" fontId="141" fillId="0" borderId="50">
      <alignment horizontal="center"/>
    </xf>
    <xf numFmtId="184" fontId="141" fillId="0" borderId="50">
      <alignment horizontal="center"/>
    </xf>
    <xf numFmtId="184" fontId="141" fillId="0" borderId="50">
      <alignment horizontal="center"/>
    </xf>
    <xf numFmtId="184" fontId="141" fillId="0" borderId="50">
      <alignment horizontal="center"/>
    </xf>
    <xf numFmtId="0" fontId="42" fillId="0" borderId="0"/>
    <xf numFmtId="0" fontId="42" fillId="0" borderId="0"/>
    <xf numFmtId="184" fontId="141" fillId="0" borderId="50">
      <alignment horizontal="center"/>
    </xf>
    <xf numFmtId="0" fontId="42" fillId="0" borderId="0"/>
    <xf numFmtId="0" fontId="141" fillId="0" borderId="50">
      <alignment horizontal="center"/>
    </xf>
    <xf numFmtId="0" fontId="141" fillId="0" borderId="50">
      <alignment horizontal="center"/>
    </xf>
    <xf numFmtId="0" fontId="42" fillId="0" borderId="0"/>
    <xf numFmtId="0" fontId="42" fillId="0" borderId="0"/>
    <xf numFmtId="182" fontId="141" fillId="0" borderId="50">
      <alignment horizontal="center"/>
    </xf>
    <xf numFmtId="182" fontId="141" fillId="0" borderId="50">
      <alignment horizontal="center"/>
    </xf>
    <xf numFmtId="0" fontId="42" fillId="0" borderId="0"/>
    <xf numFmtId="0" fontId="42" fillId="0" borderId="0"/>
    <xf numFmtId="182" fontId="141" fillId="0" borderId="50">
      <alignment horizontal="center"/>
    </xf>
    <xf numFmtId="182" fontId="141" fillId="0" borderId="50">
      <alignment horizontal="center"/>
    </xf>
    <xf numFmtId="0" fontId="42" fillId="0" borderId="0"/>
    <xf numFmtId="0" fontId="42" fillId="0" borderId="0"/>
    <xf numFmtId="182" fontId="141" fillId="0" borderId="50">
      <alignment horizontal="center"/>
    </xf>
    <xf numFmtId="182" fontId="141" fillId="0" borderId="50">
      <alignment horizontal="center"/>
    </xf>
    <xf numFmtId="0" fontId="42" fillId="0" borderId="0"/>
    <xf numFmtId="0" fontId="42" fillId="0" borderId="0"/>
    <xf numFmtId="182" fontId="141" fillId="0" borderId="50">
      <alignment horizontal="center"/>
    </xf>
    <xf numFmtId="0" fontId="42" fillId="0" borderId="0"/>
    <xf numFmtId="184" fontId="141" fillId="0" borderId="50">
      <alignment horizontal="center"/>
    </xf>
    <xf numFmtId="195" fontId="141" fillId="0" borderId="50">
      <alignment horizontal="center"/>
    </xf>
    <xf numFmtId="195" fontId="141" fillId="0" borderId="50">
      <alignment horizontal="center"/>
    </xf>
    <xf numFmtId="0" fontId="42" fillId="0" borderId="0"/>
    <xf numFmtId="0" fontId="42" fillId="0" borderId="0"/>
    <xf numFmtId="184" fontId="141" fillId="0" borderId="50">
      <alignment horizontal="center"/>
    </xf>
    <xf numFmtId="184" fontId="141" fillId="0" borderId="50">
      <alignment horizontal="center"/>
    </xf>
    <xf numFmtId="0" fontId="42" fillId="0" borderId="0"/>
    <xf numFmtId="0" fontId="42" fillId="0" borderId="0"/>
    <xf numFmtId="182" fontId="141" fillId="0" borderId="50">
      <alignment horizontal="center"/>
    </xf>
    <xf numFmtId="182" fontId="141" fillId="0" borderId="50">
      <alignment horizontal="center"/>
    </xf>
    <xf numFmtId="0" fontId="42" fillId="0" borderId="0"/>
    <xf numFmtId="0" fontId="42" fillId="0" borderId="0"/>
    <xf numFmtId="182" fontId="141" fillId="0" borderId="50">
      <alignment horizontal="center"/>
    </xf>
    <xf numFmtId="182" fontId="141" fillId="0" borderId="50">
      <alignment horizontal="center"/>
    </xf>
    <xf numFmtId="0" fontId="42" fillId="0" borderId="0"/>
    <xf numFmtId="0" fontId="42" fillId="0" borderId="0"/>
    <xf numFmtId="184" fontId="141" fillId="0" borderId="50">
      <alignment horizontal="center"/>
    </xf>
    <xf numFmtId="0" fontId="42" fillId="0" borderId="0"/>
    <xf numFmtId="184" fontId="141" fillId="0" borderId="50">
      <alignment horizontal="center"/>
    </xf>
    <xf numFmtId="184" fontId="141" fillId="0" borderId="50">
      <alignment horizontal="center"/>
    </xf>
    <xf numFmtId="184" fontId="141" fillId="0" borderId="50">
      <alignment horizontal="center"/>
    </xf>
    <xf numFmtId="0" fontId="42" fillId="0" borderId="0"/>
    <xf numFmtId="0" fontId="42" fillId="0" borderId="0"/>
    <xf numFmtId="182" fontId="141" fillId="0" borderId="50">
      <alignment horizontal="center"/>
    </xf>
    <xf numFmtId="182" fontId="141" fillId="0" borderId="50">
      <alignment horizontal="center"/>
    </xf>
    <xf numFmtId="0" fontId="42" fillId="0" borderId="0"/>
    <xf numFmtId="0" fontId="42" fillId="0" borderId="0"/>
    <xf numFmtId="182" fontId="141" fillId="0" borderId="50">
      <alignment horizontal="center"/>
    </xf>
    <xf numFmtId="182" fontId="141" fillId="0" borderId="50">
      <alignment horizontal="center"/>
    </xf>
    <xf numFmtId="0" fontId="42" fillId="0" borderId="0"/>
    <xf numFmtId="0" fontId="42" fillId="0" borderId="0"/>
    <xf numFmtId="184" fontId="141" fillId="0" borderId="50">
      <alignment horizontal="center"/>
    </xf>
    <xf numFmtId="0" fontId="42" fillId="0" borderId="0"/>
    <xf numFmtId="184" fontId="141" fillId="0" borderId="50">
      <alignment horizontal="center"/>
    </xf>
    <xf numFmtId="184" fontId="141" fillId="0" borderId="50">
      <alignment horizontal="center"/>
    </xf>
    <xf numFmtId="184" fontId="141" fillId="0" borderId="50">
      <alignment horizontal="center"/>
    </xf>
    <xf numFmtId="0" fontId="42" fillId="0" borderId="0"/>
    <xf numFmtId="0" fontId="42" fillId="0" borderId="0"/>
    <xf numFmtId="184" fontId="141" fillId="0" borderId="50">
      <alignment horizontal="center"/>
    </xf>
    <xf numFmtId="0" fontId="42" fillId="0" borderId="0"/>
    <xf numFmtId="0" fontId="141" fillId="0" borderId="50">
      <alignment horizontal="center"/>
    </xf>
    <xf numFmtId="0" fontId="141" fillId="0" borderId="50">
      <alignment horizontal="center"/>
    </xf>
    <xf numFmtId="0" fontId="141" fillId="0" borderId="50">
      <alignment horizontal="center"/>
    </xf>
    <xf numFmtId="0" fontId="141" fillId="0" borderId="50">
      <alignment horizontal="center"/>
    </xf>
    <xf numFmtId="0" fontId="42" fillId="0" borderId="0"/>
    <xf numFmtId="0" fontId="42" fillId="0" borderId="0"/>
    <xf numFmtId="0" fontId="141" fillId="0" borderId="50">
      <alignment horizontal="center"/>
    </xf>
    <xf numFmtId="0" fontId="42" fillId="0" borderId="0"/>
    <xf numFmtId="0" fontId="141" fillId="0" borderId="50">
      <alignment horizontal="center"/>
    </xf>
    <xf numFmtId="0" fontId="141" fillId="0" borderId="50">
      <alignment horizontal="center"/>
    </xf>
    <xf numFmtId="0" fontId="42" fillId="0" borderId="0"/>
    <xf numFmtId="0" fontId="42" fillId="0" borderId="0"/>
    <xf numFmtId="0" fontId="141" fillId="0" borderId="50">
      <alignment horizontal="center"/>
    </xf>
    <xf numFmtId="0" fontId="42" fillId="0" borderId="0"/>
    <xf numFmtId="0" fontId="141" fillId="0" borderId="50">
      <alignment horizontal="center"/>
    </xf>
    <xf numFmtId="0" fontId="141" fillId="0" borderId="50">
      <alignment horizontal="center"/>
    </xf>
    <xf numFmtId="0" fontId="141" fillId="0" borderId="50">
      <alignment horizontal="center"/>
    </xf>
    <xf numFmtId="0" fontId="141" fillId="0" borderId="50">
      <alignment horizontal="center"/>
    </xf>
    <xf numFmtId="0" fontId="42" fillId="0" borderId="0"/>
    <xf numFmtId="0" fontId="42" fillId="0" borderId="0"/>
    <xf numFmtId="0" fontId="141" fillId="0" borderId="50">
      <alignment horizontal="center"/>
    </xf>
    <xf numFmtId="0" fontId="42" fillId="0" borderId="0"/>
    <xf numFmtId="0" fontId="141" fillId="0" borderId="50">
      <alignment horizontal="center"/>
    </xf>
    <xf numFmtId="0" fontId="141" fillId="0" borderId="50">
      <alignment horizontal="center"/>
    </xf>
    <xf numFmtId="0" fontId="42" fillId="0" borderId="0"/>
    <xf numFmtId="0" fontId="42" fillId="0" borderId="0"/>
    <xf numFmtId="0" fontId="141" fillId="0" borderId="50">
      <alignment horizontal="center"/>
    </xf>
    <xf numFmtId="0" fontId="42" fillId="0" borderId="0"/>
    <xf numFmtId="182" fontId="141" fillId="0" borderId="50">
      <alignment horizontal="center"/>
    </xf>
    <xf numFmtId="182" fontId="141" fillId="0" borderId="50">
      <alignment horizontal="center"/>
    </xf>
    <xf numFmtId="182" fontId="141" fillId="0" borderId="50">
      <alignment horizontal="center"/>
    </xf>
    <xf numFmtId="0" fontId="42" fillId="0" borderId="0"/>
    <xf numFmtId="0" fontId="42" fillId="0" borderId="0"/>
    <xf numFmtId="182" fontId="141" fillId="0" borderId="50">
      <alignment horizontal="center"/>
    </xf>
    <xf numFmtId="0" fontId="42" fillId="0" borderId="0"/>
    <xf numFmtId="195" fontId="141" fillId="0" borderId="50">
      <alignment horizontal="center"/>
    </xf>
    <xf numFmtId="195" fontId="141" fillId="0" borderId="50">
      <alignment horizontal="center"/>
    </xf>
    <xf numFmtId="0" fontId="42" fillId="0" borderId="0"/>
    <xf numFmtId="0" fontId="42" fillId="0" borderId="0"/>
    <xf numFmtId="184" fontId="141" fillId="0" borderId="50">
      <alignment horizontal="center"/>
    </xf>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3" fontId="140" fillId="0" borderId="0" applyFont="0" applyFill="0" applyBorder="0" applyAlignment="0" applyProtection="0"/>
    <xf numFmtId="0" fontId="140" fillId="92" borderId="0" applyNumberFormat="0" applyFont="0" applyBorder="0" applyAlignment="0" applyProtection="0"/>
    <xf numFmtId="182" fontId="140" fillId="92" borderId="0" applyNumberFormat="0" applyFont="0" applyBorder="0" applyAlignment="0" applyProtection="0"/>
    <xf numFmtId="184" fontId="140" fillId="92" borderId="0" applyNumberFormat="0" applyFont="0" applyBorder="0" applyAlignment="0" applyProtection="0"/>
    <xf numFmtId="0" fontId="140" fillId="92" borderId="0" applyNumberFormat="0" applyFont="0" applyBorder="0" applyAlignment="0" applyProtection="0"/>
    <xf numFmtId="182" fontId="140" fillId="92" borderId="0" applyNumberFormat="0" applyFont="0" applyBorder="0" applyAlignment="0" applyProtection="0"/>
    <xf numFmtId="184" fontId="140" fillId="92" borderId="0" applyNumberFormat="0" applyFont="0" applyBorder="0" applyAlignment="0" applyProtection="0"/>
    <xf numFmtId="195" fontId="140" fillId="92" borderId="0" applyNumberFormat="0" applyFont="0" applyBorder="0" applyAlignment="0" applyProtection="0"/>
    <xf numFmtId="182" fontId="140" fillId="92" borderId="0" applyNumberFormat="0" applyFont="0" applyBorder="0" applyAlignment="0" applyProtection="0"/>
    <xf numFmtId="184" fontId="140" fillId="92" borderId="0" applyNumberFormat="0" applyFont="0" applyBorder="0" applyAlignment="0" applyProtection="0"/>
    <xf numFmtId="182" fontId="140" fillId="92" borderId="0" applyNumberFormat="0" applyFont="0" applyBorder="0" applyAlignment="0" applyProtection="0"/>
    <xf numFmtId="184" fontId="140" fillId="92" borderId="0" applyNumberFormat="0" applyFont="0" applyBorder="0" applyAlignment="0" applyProtection="0"/>
    <xf numFmtId="0" fontId="140" fillId="92" borderId="0" applyNumberFormat="0" applyFont="0" applyBorder="0" applyAlignment="0" applyProtection="0"/>
    <xf numFmtId="0" fontId="140" fillId="92" borderId="0" applyNumberFormat="0" applyFont="0" applyBorder="0" applyAlignment="0" applyProtection="0"/>
    <xf numFmtId="0" fontId="140" fillId="92" borderId="0" applyNumberFormat="0" applyFont="0" applyBorder="0" applyAlignment="0" applyProtection="0"/>
    <xf numFmtId="0" fontId="140" fillId="92" borderId="0" applyNumberFormat="0" applyFont="0" applyBorder="0" applyAlignment="0" applyProtection="0"/>
    <xf numFmtId="182" fontId="140" fillId="92" borderId="0" applyNumberFormat="0" applyFont="0" applyBorder="0" applyAlignment="0" applyProtection="0"/>
    <xf numFmtId="195" fontId="140" fillId="92" borderId="0" applyNumberFormat="0" applyFont="0" applyBorder="0" applyAlignment="0" applyProtection="0"/>
    <xf numFmtId="0" fontId="142" fillId="0" borderId="0">
      <alignment horizontal="left" indent="1"/>
    </xf>
    <xf numFmtId="182" fontId="142" fillId="0" borderId="0">
      <alignment horizontal="left" indent="1"/>
    </xf>
    <xf numFmtId="182" fontId="142" fillId="0" borderId="0">
      <alignment horizontal="left" indent="1"/>
    </xf>
    <xf numFmtId="182" fontId="142" fillId="0" borderId="0">
      <alignment horizontal="left" indent="1"/>
    </xf>
    <xf numFmtId="0" fontId="110" fillId="46" borderId="59">
      <alignment horizontal="left"/>
    </xf>
    <xf numFmtId="182" fontId="110" fillId="46" borderId="59">
      <alignment horizontal="left"/>
    </xf>
    <xf numFmtId="182" fontId="110" fillId="46" borderId="59">
      <alignment horizontal="left"/>
    </xf>
    <xf numFmtId="182" fontId="110" fillId="46" borderId="59">
      <alignment horizontal="left"/>
    </xf>
    <xf numFmtId="182" fontId="110" fillId="46" borderId="59">
      <alignment horizontal="left"/>
    </xf>
    <xf numFmtId="0" fontId="110" fillId="46" borderId="59">
      <alignment horizontal="left"/>
    </xf>
    <xf numFmtId="182" fontId="110" fillId="46" borderId="59">
      <alignment horizontal="left"/>
    </xf>
    <xf numFmtId="0" fontId="110" fillId="46" borderId="59">
      <alignment horizontal="left"/>
    </xf>
    <xf numFmtId="0" fontId="110" fillId="46" borderId="59">
      <alignment horizontal="left"/>
    </xf>
    <xf numFmtId="0" fontId="110" fillId="46" borderId="59">
      <alignment horizontal="left"/>
    </xf>
    <xf numFmtId="182" fontId="110" fillId="46" borderId="59">
      <alignment horizontal="left"/>
    </xf>
    <xf numFmtId="182" fontId="110" fillId="46" borderId="59">
      <alignment horizontal="left"/>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95" fontId="15" fillId="93" borderId="60" applyNumberFormat="0" applyProtection="0">
      <alignment horizontal="left" vertical="center" indent="1"/>
    </xf>
    <xf numFmtId="195" fontId="15" fillId="93" borderId="60" applyNumberFormat="0" applyProtection="0">
      <alignment horizontal="left" vertical="center" indent="1"/>
    </xf>
    <xf numFmtId="195" fontId="15" fillId="93" borderId="60" applyNumberFormat="0" applyProtection="0">
      <alignment horizontal="left" vertical="center" indent="1"/>
    </xf>
    <xf numFmtId="195"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4"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4" fontId="15" fillId="93" borderId="60" applyNumberFormat="0" applyProtection="0">
      <alignment horizontal="left" vertical="center" indent="1"/>
    </xf>
    <xf numFmtId="184" fontId="15" fillId="93" borderId="60" applyNumberFormat="0" applyProtection="0">
      <alignment horizontal="left" vertical="center" indent="1"/>
    </xf>
    <xf numFmtId="184" fontId="15" fillId="93" borderId="60" applyNumberFormat="0" applyProtection="0">
      <alignment horizontal="left" vertical="center" indent="1"/>
    </xf>
    <xf numFmtId="184" fontId="15" fillId="93" borderId="60" applyNumberFormat="0" applyProtection="0">
      <alignment horizontal="left" vertical="center" indent="1"/>
    </xf>
    <xf numFmtId="195" fontId="15" fillId="93" borderId="60" applyNumberFormat="0" applyProtection="0">
      <alignment horizontal="left" vertical="center" indent="1"/>
    </xf>
    <xf numFmtId="195" fontId="15" fillId="93" borderId="60" applyNumberFormat="0" applyProtection="0">
      <alignment horizontal="left" vertical="center" indent="1"/>
    </xf>
    <xf numFmtId="195" fontId="15" fillId="93" borderId="60" applyNumberFormat="0" applyProtection="0">
      <alignment horizontal="left" vertical="center" indent="1"/>
    </xf>
    <xf numFmtId="195"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0"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182" fontId="15" fillId="93" borderId="60" applyNumberFormat="0" applyProtection="0">
      <alignment horizontal="left" vertical="center" indent="1"/>
    </xf>
    <xf numFmtId="0" fontId="15" fillId="93" borderId="60" applyNumberFormat="0" applyProtection="0">
      <alignment horizontal="left" vertical="center" indent="1"/>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210" fontId="110" fillId="73" borderId="60" applyProtection="0">
      <alignment horizontal="right" vertical="center"/>
    </xf>
    <xf numFmtId="3" fontId="121" fillId="94" borderId="54">
      <alignment horizontal="center"/>
    </xf>
    <xf numFmtId="3" fontId="121" fillId="94" borderId="54">
      <alignment horizontal="center"/>
    </xf>
    <xf numFmtId="0" fontId="42" fillId="0" borderId="0"/>
    <xf numFmtId="3" fontId="121" fillId="94" borderId="54">
      <alignment horizontal="center"/>
    </xf>
    <xf numFmtId="3" fontId="121" fillId="94" borderId="54">
      <alignment horizontal="center"/>
    </xf>
    <xf numFmtId="3" fontId="121" fillId="94" borderId="54">
      <alignment horizontal="center"/>
    </xf>
    <xf numFmtId="3" fontId="121" fillId="94" borderId="54">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3" fontId="121" fillId="94" borderId="54">
      <alignment horizontal="center"/>
    </xf>
    <xf numFmtId="3" fontId="121" fillId="94" borderId="54">
      <alignment horizontal="center"/>
    </xf>
    <xf numFmtId="3" fontId="121" fillId="94" borderId="54">
      <alignment horizontal="center"/>
    </xf>
    <xf numFmtId="3" fontId="121" fillId="94" borderId="54">
      <alignment horizontal="center"/>
    </xf>
    <xf numFmtId="0" fontId="42" fillId="0" borderId="0"/>
    <xf numFmtId="0" fontId="42" fillId="0" borderId="0"/>
    <xf numFmtId="0" fontId="42" fillId="0" borderId="0"/>
    <xf numFmtId="0" fontId="42" fillId="0" borderId="0"/>
    <xf numFmtId="0" fontId="42" fillId="0" borderId="0"/>
    <xf numFmtId="3" fontId="121" fillId="94" borderId="54">
      <alignment horizontal="center"/>
    </xf>
    <xf numFmtId="0" fontId="42" fillId="0" borderId="0"/>
    <xf numFmtId="0" fontId="42" fillId="0" borderId="0"/>
    <xf numFmtId="0" fontId="42" fillId="0" borderId="0"/>
    <xf numFmtId="0" fontId="42" fillId="0" borderId="0"/>
    <xf numFmtId="0" fontId="42" fillId="0" borderId="0"/>
    <xf numFmtId="3" fontId="121" fillId="94" borderId="54">
      <alignment horizontal="center"/>
    </xf>
    <xf numFmtId="3" fontId="121" fillId="94" borderId="54">
      <alignment horizontal="center"/>
    </xf>
    <xf numFmtId="3" fontId="121" fillId="94" borderId="54">
      <alignment horizontal="center"/>
    </xf>
    <xf numFmtId="3" fontId="121" fillId="94" borderId="54">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3" fontId="121" fillId="94" borderId="54">
      <alignment horizontal="center"/>
    </xf>
    <xf numFmtId="3" fontId="121" fillId="94" borderId="54">
      <alignment horizontal="center"/>
    </xf>
    <xf numFmtId="3" fontId="121" fillId="94" borderId="54">
      <alignment horizontal="center"/>
    </xf>
    <xf numFmtId="3" fontId="121" fillId="94" borderId="54">
      <alignment horizontal="center"/>
    </xf>
    <xf numFmtId="0" fontId="42" fillId="0" borderId="0"/>
    <xf numFmtId="0" fontId="42" fillId="0" borderId="0"/>
    <xf numFmtId="0" fontId="42" fillId="0" borderId="0"/>
    <xf numFmtId="0" fontId="42" fillId="0" borderId="0"/>
    <xf numFmtId="0" fontId="42" fillId="0" borderId="0"/>
    <xf numFmtId="3" fontId="121" fillId="94" borderId="54">
      <alignment horizontal="center"/>
    </xf>
    <xf numFmtId="3" fontId="121" fillId="94" borderId="54">
      <alignment horizontal="center"/>
    </xf>
    <xf numFmtId="3" fontId="121" fillId="94" borderId="54">
      <alignment horizontal="center"/>
    </xf>
    <xf numFmtId="3" fontId="121" fillId="94" borderId="54">
      <alignment horizontal="center"/>
    </xf>
    <xf numFmtId="0" fontId="42" fillId="0" borderId="0"/>
    <xf numFmtId="0" fontId="42" fillId="0" borderId="0"/>
    <xf numFmtId="0" fontId="42" fillId="0" borderId="0"/>
    <xf numFmtId="0" fontId="42" fillId="0" borderId="0"/>
    <xf numFmtId="3" fontId="121" fillId="94" borderId="54">
      <alignment horizontal="center"/>
    </xf>
    <xf numFmtId="37" fontId="42" fillId="0" borderId="37">
      <alignment horizontal="center" wrapText="1"/>
      <protection locked="0"/>
    </xf>
    <xf numFmtId="37" fontId="42" fillId="0" borderId="37">
      <alignment horizontal="center" wrapText="1"/>
      <protection locked="0"/>
    </xf>
    <xf numFmtId="37" fontId="15" fillId="72" borderId="37">
      <alignment horizontal="center" wrapText="1"/>
    </xf>
    <xf numFmtId="211" fontId="42" fillId="72" borderId="37" applyBorder="0">
      <alignment horizontal="center" wrapText="1"/>
    </xf>
    <xf numFmtId="211" fontId="42" fillId="72" borderId="37" applyBorder="0">
      <alignment horizontal="center" wrapText="1"/>
    </xf>
    <xf numFmtId="37" fontId="42" fillId="72" borderId="0"/>
    <xf numFmtId="37" fontId="42" fillId="72" borderId="0"/>
    <xf numFmtId="0" fontId="43" fillId="0" borderId="0"/>
    <xf numFmtId="195" fontId="43" fillId="0" borderId="0"/>
    <xf numFmtId="195" fontId="43" fillId="0" borderId="0"/>
    <xf numFmtId="182" fontId="43" fillId="0" borderId="0"/>
    <xf numFmtId="0" fontId="43" fillId="0" borderId="0"/>
    <xf numFmtId="182" fontId="42" fillId="0" borderId="0"/>
    <xf numFmtId="0" fontId="42" fillId="0" borderId="0"/>
    <xf numFmtId="182" fontId="42" fillId="0" borderId="0"/>
    <xf numFmtId="0" fontId="42" fillId="0" borderId="0"/>
    <xf numFmtId="0" fontId="42" fillId="0" borderId="0"/>
    <xf numFmtId="0" fontId="42" fillId="0" borderId="0"/>
    <xf numFmtId="195" fontId="43" fillId="0" borderId="0"/>
    <xf numFmtId="182" fontId="42" fillId="0" borderId="0"/>
    <xf numFmtId="0" fontId="43" fillId="0" borderId="0"/>
    <xf numFmtId="184" fontId="43" fillId="0" borderId="0"/>
    <xf numFmtId="182" fontId="43" fillId="0" borderId="0"/>
    <xf numFmtId="0" fontId="43" fillId="0" borderId="0"/>
    <xf numFmtId="0" fontId="42" fillId="0" borderId="0"/>
    <xf numFmtId="0" fontId="42" fillId="0" borderId="0"/>
    <xf numFmtId="0" fontId="42" fillId="0" borderId="0"/>
    <xf numFmtId="182" fontId="42" fillId="0" borderId="0"/>
    <xf numFmtId="182" fontId="42" fillId="0" borderId="0"/>
    <xf numFmtId="0" fontId="42" fillId="0" borderId="0"/>
    <xf numFmtId="0" fontId="42" fillId="0" borderId="0"/>
    <xf numFmtId="0" fontId="42" fillId="0" borderId="0"/>
    <xf numFmtId="182" fontId="43" fillId="0" borderId="0"/>
    <xf numFmtId="182"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2" fontId="42" fillId="0" borderId="0"/>
    <xf numFmtId="182" fontId="42" fillId="0" borderId="0"/>
    <xf numFmtId="0" fontId="143" fillId="3" borderId="0"/>
    <xf numFmtId="182" fontId="143" fillId="3" borderId="0"/>
    <xf numFmtId="182" fontId="143" fillId="3" borderId="0"/>
    <xf numFmtId="182" fontId="143" fillId="3" borderId="0"/>
    <xf numFmtId="0" fontId="144" fillId="95" borderId="0">
      <alignment horizontal="left"/>
    </xf>
    <xf numFmtId="182" fontId="144" fillId="95" borderId="0">
      <alignment horizontal="left"/>
    </xf>
    <xf numFmtId="182" fontId="144" fillId="95" borderId="0">
      <alignment horizontal="left"/>
    </xf>
    <xf numFmtId="182" fontId="144" fillId="95" borderId="0">
      <alignment horizontal="left"/>
    </xf>
    <xf numFmtId="0" fontId="145" fillId="46" borderId="35">
      <alignment horizontal="left"/>
    </xf>
    <xf numFmtId="0" fontId="15" fillId="4" borderId="54">
      <alignment vertical="center"/>
    </xf>
    <xf numFmtId="182" fontId="15" fillId="4" borderId="54">
      <alignment vertical="center"/>
    </xf>
    <xf numFmtId="182" fontId="15" fillId="4" borderId="54">
      <alignment vertical="center"/>
    </xf>
    <xf numFmtId="0" fontId="42" fillId="0" borderId="0"/>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0" fontId="42" fillId="0" borderId="0"/>
    <xf numFmtId="0" fontId="42" fillId="0" borderId="0"/>
    <xf numFmtId="0" fontId="42" fillId="0" borderId="0"/>
    <xf numFmtId="0" fontId="42" fillId="0" borderId="0"/>
    <xf numFmtId="0" fontId="42" fillId="0" borderId="0"/>
    <xf numFmtId="0" fontId="42" fillId="0" borderId="0"/>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0" fontId="42" fillId="0" borderId="0"/>
    <xf numFmtId="0" fontId="42" fillId="0" borderId="0"/>
    <xf numFmtId="0" fontId="42" fillId="0" borderId="0"/>
    <xf numFmtId="0" fontId="42" fillId="0" borderId="0"/>
    <xf numFmtId="0" fontId="42" fillId="0" borderId="0"/>
    <xf numFmtId="182" fontId="15" fillId="4" borderId="54">
      <alignment vertical="center"/>
    </xf>
    <xf numFmtId="0" fontId="42" fillId="0" borderId="0"/>
    <xf numFmtId="0" fontId="42" fillId="0" borderId="0"/>
    <xf numFmtId="0" fontId="42" fillId="0" borderId="0"/>
    <xf numFmtId="0" fontId="42" fillId="0" borderId="0"/>
    <xf numFmtId="0" fontId="42" fillId="0" borderId="0"/>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0" fontId="42" fillId="0" borderId="0"/>
    <xf numFmtId="0" fontId="42" fillId="0" borderId="0"/>
    <xf numFmtId="0" fontId="42" fillId="0" borderId="0"/>
    <xf numFmtId="0" fontId="42" fillId="0" borderId="0"/>
    <xf numFmtId="0" fontId="42" fillId="0" borderId="0"/>
    <xf numFmtId="0" fontId="42" fillId="0" borderId="0"/>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0" fontId="42" fillId="0" borderId="0"/>
    <xf numFmtId="0" fontId="42" fillId="0" borderId="0"/>
    <xf numFmtId="0" fontId="42" fillId="0" borderId="0"/>
    <xf numFmtId="0" fontId="42" fillId="0" borderId="0"/>
    <xf numFmtId="0" fontId="42" fillId="0" borderId="0"/>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0" fontId="42" fillId="0" borderId="0"/>
    <xf numFmtId="0" fontId="42" fillId="0" borderId="0"/>
    <xf numFmtId="0" fontId="42" fillId="0" borderId="0"/>
    <xf numFmtId="0" fontId="42" fillId="0" borderId="0"/>
    <xf numFmtId="182" fontId="15" fillId="4" borderId="54">
      <alignment vertical="center"/>
    </xf>
    <xf numFmtId="0" fontId="15" fillId="4" borderId="54">
      <alignment vertical="center"/>
    </xf>
    <xf numFmtId="0" fontId="42" fillId="0" borderId="0"/>
    <xf numFmtId="0" fontId="42" fillId="0" borderId="0"/>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0" fontId="42" fillId="0" borderId="0"/>
    <xf numFmtId="0" fontId="42" fillId="0" borderId="0"/>
    <xf numFmtId="0" fontId="42" fillId="0" borderId="0"/>
    <xf numFmtId="0" fontId="42" fillId="0" borderId="0"/>
    <xf numFmtId="0" fontId="42" fillId="0" borderId="0"/>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0" fontId="42" fillId="0" borderId="0"/>
    <xf numFmtId="0" fontId="42" fillId="0" borderId="0"/>
    <xf numFmtId="0" fontId="42" fillId="0" borderId="0"/>
    <xf numFmtId="0" fontId="42" fillId="0" borderId="0"/>
    <xf numFmtId="0" fontId="42" fillId="0" borderId="0"/>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0" fontId="42" fillId="0" borderId="0"/>
    <xf numFmtId="0" fontId="42" fillId="0" borderId="0"/>
    <xf numFmtId="0" fontId="42" fillId="0" borderId="0"/>
    <xf numFmtId="0" fontId="42" fillId="0" borderId="0"/>
    <xf numFmtId="182" fontId="15" fillId="4" borderId="54">
      <alignment vertical="center"/>
    </xf>
    <xf numFmtId="0" fontId="15" fillId="4" borderId="54">
      <alignment vertical="center"/>
    </xf>
    <xf numFmtId="0" fontId="15" fillId="4" borderId="54">
      <alignment vertical="center"/>
    </xf>
    <xf numFmtId="0" fontId="15" fillId="4" borderId="54">
      <alignment vertical="center"/>
    </xf>
    <xf numFmtId="0" fontId="15" fillId="4" borderId="54">
      <alignment vertical="center"/>
    </xf>
    <xf numFmtId="0" fontId="42" fillId="0" borderId="0"/>
    <xf numFmtId="0" fontId="42" fillId="0" borderId="0"/>
    <xf numFmtId="0" fontId="42" fillId="0" borderId="0"/>
    <xf numFmtId="0" fontId="42" fillId="0" borderId="0"/>
    <xf numFmtId="0" fontId="42" fillId="0" borderId="0"/>
    <xf numFmtId="0" fontId="42" fillId="0" borderId="0"/>
    <xf numFmtId="0" fontId="15" fillId="4" borderId="54">
      <alignment vertical="center"/>
    </xf>
    <xf numFmtId="0" fontId="15" fillId="4" borderId="54">
      <alignment vertical="center"/>
    </xf>
    <xf numFmtId="0" fontId="15" fillId="4" borderId="54">
      <alignment vertical="center"/>
    </xf>
    <xf numFmtId="0" fontId="15" fillId="4" borderId="54">
      <alignment vertical="center"/>
    </xf>
    <xf numFmtId="0" fontId="42" fillId="0" borderId="0"/>
    <xf numFmtId="0" fontId="42" fillId="0" borderId="0"/>
    <xf numFmtId="0" fontId="42" fillId="0" borderId="0"/>
    <xf numFmtId="0" fontId="42" fillId="0" borderId="0"/>
    <xf numFmtId="0" fontId="42" fillId="0" borderId="0"/>
    <xf numFmtId="0" fontId="15" fillId="4" borderId="54">
      <alignment vertical="center"/>
    </xf>
    <xf numFmtId="0" fontId="42" fillId="0" borderId="0"/>
    <xf numFmtId="0" fontId="42" fillId="0" borderId="0"/>
    <xf numFmtId="0" fontId="42" fillId="0" borderId="0"/>
    <xf numFmtId="0" fontId="42" fillId="0" borderId="0"/>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0" fontId="42" fillId="0" borderId="0"/>
    <xf numFmtId="0" fontId="42" fillId="0" borderId="0"/>
    <xf numFmtId="0" fontId="42" fillId="0" borderId="0"/>
    <xf numFmtId="0" fontId="42" fillId="0" borderId="0"/>
    <xf numFmtId="0" fontId="42" fillId="0" borderId="0"/>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0" fontId="42" fillId="0" borderId="0"/>
    <xf numFmtId="0" fontId="42" fillId="0" borderId="0"/>
    <xf numFmtId="0" fontId="42" fillId="0" borderId="0"/>
    <xf numFmtId="0" fontId="42" fillId="0" borderId="0"/>
    <xf numFmtId="0" fontId="42" fillId="0" borderId="0"/>
    <xf numFmtId="182" fontId="15" fillId="4" borderId="54">
      <alignment vertical="center"/>
    </xf>
    <xf numFmtId="182" fontId="15" fillId="4" borderId="54">
      <alignment vertical="center"/>
    </xf>
    <xf numFmtId="182" fontId="15" fillId="4" borderId="54">
      <alignment vertical="center"/>
    </xf>
    <xf numFmtId="182" fontId="15" fillId="4" borderId="54">
      <alignment vertical="center"/>
    </xf>
    <xf numFmtId="0" fontId="42" fillId="0" borderId="0"/>
    <xf numFmtId="0" fontId="42" fillId="0" borderId="0"/>
    <xf numFmtId="0" fontId="42" fillId="0" borderId="0"/>
    <xf numFmtId="0" fontId="42" fillId="0" borderId="0"/>
    <xf numFmtId="182" fontId="15" fillId="4" borderId="54">
      <alignment vertical="center"/>
    </xf>
    <xf numFmtId="0" fontId="15" fillId="4" borderId="54">
      <alignment vertical="center"/>
    </xf>
    <xf numFmtId="0" fontId="15" fillId="4" borderId="54">
      <alignment vertical="center"/>
    </xf>
    <xf numFmtId="0" fontId="15" fillId="4" borderId="54">
      <alignment vertical="center"/>
    </xf>
    <xf numFmtId="0" fontId="15" fillId="4" borderId="54">
      <alignment vertical="center"/>
    </xf>
    <xf numFmtId="0" fontId="42" fillId="0" borderId="0"/>
    <xf numFmtId="0" fontId="42" fillId="0" borderId="0"/>
    <xf numFmtId="0" fontId="42" fillId="0" borderId="0"/>
    <xf numFmtId="0" fontId="42" fillId="0" borderId="0"/>
    <xf numFmtId="0" fontId="42" fillId="0" borderId="0"/>
    <xf numFmtId="0" fontId="42" fillId="0" borderId="0"/>
    <xf numFmtId="0" fontId="15" fillId="4" borderId="54">
      <alignment vertical="center"/>
    </xf>
    <xf numFmtId="0" fontId="15" fillId="4" borderId="54">
      <alignment vertical="center"/>
    </xf>
    <xf numFmtId="0" fontId="15" fillId="4" borderId="54">
      <alignment vertical="center"/>
    </xf>
    <xf numFmtId="0" fontId="15" fillId="4" borderId="54">
      <alignment vertical="center"/>
    </xf>
    <xf numFmtId="0" fontId="42" fillId="0" borderId="0"/>
    <xf numFmtId="0" fontId="42" fillId="0" borderId="0"/>
    <xf numFmtId="0" fontId="42" fillId="0" borderId="0"/>
    <xf numFmtId="0" fontId="42" fillId="0" borderId="0"/>
    <xf numFmtId="0" fontId="42" fillId="0" borderId="0"/>
    <xf numFmtId="0" fontId="15" fillId="4" borderId="54">
      <alignment vertical="center"/>
    </xf>
    <xf numFmtId="0" fontId="15" fillId="4" borderId="54">
      <alignment vertical="center"/>
    </xf>
    <xf numFmtId="0" fontId="15" fillId="4" borderId="54">
      <alignment vertical="center"/>
    </xf>
    <xf numFmtId="0" fontId="15" fillId="4" borderId="54">
      <alignment vertical="center"/>
    </xf>
    <xf numFmtId="0" fontId="42" fillId="0" borderId="0"/>
    <xf numFmtId="0" fontId="42" fillId="0" borderId="0"/>
    <xf numFmtId="0" fontId="42" fillId="0" borderId="0"/>
    <xf numFmtId="0" fontId="42" fillId="0" borderId="0"/>
    <xf numFmtId="0" fontId="15" fillId="4" borderId="54">
      <alignment vertical="center"/>
    </xf>
    <xf numFmtId="0" fontId="15" fillId="3" borderId="61" applyNumberFormat="0">
      <alignment horizontal="center"/>
    </xf>
    <xf numFmtId="182" fontId="15" fillId="3" borderId="61" applyNumberFormat="0">
      <alignment horizontal="center"/>
    </xf>
    <xf numFmtId="182" fontId="15" fillId="3" borderId="61" applyNumberFormat="0">
      <alignment horizontal="center"/>
    </xf>
    <xf numFmtId="182"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2"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2"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2"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15" fillId="3" borderId="61" applyNumberFormat="0">
      <alignment horizontal="center"/>
    </xf>
    <xf numFmtId="0" fontId="15" fillId="3" borderId="61" applyNumberFormat="0">
      <alignment horizontal="center"/>
    </xf>
    <xf numFmtId="0"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2" fontId="15" fillId="3" borderId="61" applyNumberFormat="0">
      <alignment horizontal="center"/>
    </xf>
    <xf numFmtId="182"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182"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2"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2" fontId="15" fillId="3" borderId="61" applyNumberFormat="0">
      <alignment horizontal="center"/>
    </xf>
    <xf numFmtId="182"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182"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82" fontId="15" fillId="3" borderId="61" applyNumberFormat="0">
      <alignment horizont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212" fontId="42" fillId="0" borderId="28"/>
    <xf numFmtId="212" fontId="42" fillId="0" borderId="28"/>
    <xf numFmtId="212" fontId="42" fillId="0" borderId="28"/>
    <xf numFmtId="212" fontId="42" fillId="0" borderId="28"/>
    <xf numFmtId="212" fontId="42" fillId="0" borderId="28"/>
    <xf numFmtId="212" fontId="42" fillId="0" borderId="28"/>
    <xf numFmtId="212" fontId="42" fillId="0" borderId="28"/>
    <xf numFmtId="212" fontId="42" fillId="0" borderId="28"/>
    <xf numFmtId="212" fontId="42" fillId="0" borderId="28"/>
    <xf numFmtId="40" fontId="116" fillId="0" borderId="0"/>
    <xf numFmtId="0" fontId="78" fillId="0" borderId="0" applyNumberFormat="0" applyFill="0" applyBorder="0" applyAlignment="0" applyProtection="0"/>
    <xf numFmtId="0" fontId="62" fillId="0" borderId="0" applyNumberFormat="0" applyFill="0" applyBorder="0" applyAlignment="0" applyProtection="0"/>
    <xf numFmtId="184" fontId="62" fillId="0" borderId="0" applyNumberFormat="0" applyFill="0" applyBorder="0" applyAlignment="0" applyProtection="0"/>
    <xf numFmtId="182" fontId="62" fillId="0" borderId="0" applyNumberFormat="0" applyFill="0" applyBorder="0" applyAlignment="0" applyProtection="0"/>
    <xf numFmtId="0" fontId="62" fillId="0" borderId="0" applyNumberFormat="0" applyFill="0" applyBorder="0" applyAlignment="0" applyProtection="0"/>
    <xf numFmtId="0" fontId="40" fillId="0" borderId="0" applyNumberFormat="0" applyFill="0" applyBorder="0" applyAlignment="0" applyProtection="0"/>
    <xf numFmtId="195" fontId="62" fillId="0" borderId="0" applyNumberFormat="0" applyFill="0" applyBorder="0" applyAlignment="0" applyProtection="0"/>
    <xf numFmtId="0" fontId="78" fillId="0" borderId="0" applyNumberFormat="0" applyFill="0" applyBorder="0" applyAlignment="0" applyProtection="0"/>
    <xf numFmtId="0" fontId="62" fillId="0" borderId="0" applyNumberFormat="0" applyFill="0" applyBorder="0" applyAlignment="0" applyProtection="0"/>
    <xf numFmtId="195" fontId="62" fillId="0" borderId="0" applyNumberFormat="0" applyFill="0" applyBorder="0" applyAlignment="0" applyProtection="0"/>
    <xf numFmtId="182" fontId="78" fillId="0" borderId="0" applyNumberFormat="0" applyFill="0" applyBorder="0" applyAlignment="0" applyProtection="0"/>
    <xf numFmtId="182" fontId="62" fillId="0" borderId="0" applyNumberFormat="0" applyFill="0" applyBorder="0" applyAlignment="0" applyProtection="0"/>
    <xf numFmtId="0" fontId="78" fillId="0" borderId="0" applyNumberFormat="0" applyFill="0" applyBorder="0" applyAlignment="0" applyProtection="0"/>
    <xf numFmtId="0" fontId="62" fillId="0" borderId="0" applyNumberFormat="0" applyFill="0" applyBorder="0" applyAlignment="0" applyProtection="0"/>
    <xf numFmtId="182" fontId="62" fillId="0" borderId="0" applyNumberFormat="0" applyFill="0" applyBorder="0" applyAlignment="0" applyProtection="0"/>
    <xf numFmtId="184" fontId="40" fillId="0" borderId="0" applyNumberFormat="0" applyFill="0" applyBorder="0" applyAlignment="0" applyProtection="0"/>
    <xf numFmtId="195" fontId="62" fillId="0" borderId="0" applyNumberFormat="0" applyFill="0" applyBorder="0" applyAlignment="0" applyProtection="0"/>
    <xf numFmtId="182" fontId="40" fillId="0" borderId="0" applyNumberFormat="0" applyFill="0" applyBorder="0" applyAlignment="0" applyProtection="0"/>
    <xf numFmtId="0" fontId="62" fillId="0" borderId="0" applyNumberFormat="0" applyFill="0" applyBorder="0" applyAlignment="0" applyProtection="0"/>
    <xf numFmtId="182" fontId="78" fillId="0" borderId="0" applyNumberFormat="0" applyFill="0" applyBorder="0" applyAlignment="0" applyProtection="0"/>
    <xf numFmtId="195" fontId="62" fillId="0" borderId="0" applyNumberFormat="0" applyFill="0" applyBorder="0" applyAlignment="0" applyProtection="0"/>
    <xf numFmtId="182" fontId="40" fillId="0" borderId="0" applyNumberFormat="0" applyFill="0" applyBorder="0" applyAlignment="0" applyProtection="0"/>
    <xf numFmtId="0" fontId="146" fillId="90" borderId="0"/>
    <xf numFmtId="182" fontId="146" fillId="90" borderId="0"/>
    <xf numFmtId="0" fontId="63" fillId="0" borderId="62"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195" fontId="63" fillId="0" borderId="30" applyNumberFormat="0" applyFill="0" applyAlignment="0" applyProtection="0"/>
    <xf numFmtId="195" fontId="63" fillId="0" borderId="30" applyNumberFormat="0" applyFill="0" applyAlignment="0" applyProtection="0"/>
    <xf numFmtId="195" fontId="63" fillId="0" borderId="30" applyNumberFormat="0" applyFill="0" applyAlignment="0" applyProtection="0"/>
    <xf numFmtId="195"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184"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184" fontId="63" fillId="0" borderId="30" applyNumberFormat="0" applyFill="0" applyAlignment="0" applyProtection="0"/>
    <xf numFmtId="184" fontId="63" fillId="0" borderId="30" applyNumberFormat="0" applyFill="0" applyAlignment="0" applyProtection="0"/>
    <xf numFmtId="184" fontId="63" fillId="0" borderId="30" applyNumberFormat="0" applyFill="0" applyAlignment="0" applyProtection="0"/>
    <xf numFmtId="184"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182"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37" fillId="0" borderId="20" applyNumberFormat="0" applyFill="0" applyAlignment="0" applyProtection="0"/>
    <xf numFmtId="195" fontId="63" fillId="0" borderId="30" applyNumberFormat="0" applyFill="0" applyAlignment="0" applyProtection="0"/>
    <xf numFmtId="195" fontId="63" fillId="0" borderId="30" applyNumberFormat="0" applyFill="0" applyAlignment="0" applyProtection="0"/>
    <xf numFmtId="195" fontId="63" fillId="0" borderId="30" applyNumberFormat="0" applyFill="0" applyAlignment="0" applyProtection="0"/>
    <xf numFmtId="195" fontId="63" fillId="0" borderId="30" applyNumberFormat="0" applyFill="0" applyAlignment="0" applyProtection="0"/>
    <xf numFmtId="0" fontId="63" fillId="0" borderId="30"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213" fontId="147" fillId="3" borderId="63">
      <alignment horizontal="center"/>
    </xf>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30" applyNumberFormat="0" applyFill="0" applyAlignment="0" applyProtection="0"/>
    <xf numFmtId="213" fontId="147" fillId="3" borderId="63">
      <alignment horizontal="center"/>
    </xf>
    <xf numFmtId="213" fontId="147" fillId="3" borderId="63">
      <alignment horizontal="center"/>
    </xf>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62"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0" fontId="63" fillId="0" borderId="62" applyNumberFormat="0" applyFill="0" applyAlignment="0" applyProtection="0"/>
    <xf numFmtId="213" fontId="147" fillId="3" borderId="63">
      <alignment horizontal="center"/>
    </xf>
    <xf numFmtId="184" fontId="37" fillId="0" borderId="20" applyNumberFormat="0" applyFill="0" applyAlignment="0" applyProtection="0"/>
    <xf numFmtId="195" fontId="63" fillId="0" borderId="30" applyNumberFormat="0" applyFill="0" applyAlignment="0" applyProtection="0"/>
    <xf numFmtId="195" fontId="63" fillId="0" borderId="30" applyNumberFormat="0" applyFill="0" applyAlignment="0" applyProtection="0"/>
    <xf numFmtId="195" fontId="63" fillId="0" borderId="30" applyNumberFormat="0" applyFill="0" applyAlignment="0" applyProtection="0"/>
    <xf numFmtId="195" fontId="63" fillId="0" borderId="30" applyNumberFormat="0" applyFill="0" applyAlignment="0" applyProtection="0"/>
    <xf numFmtId="213" fontId="147" fillId="3" borderId="63">
      <alignment horizontal="center"/>
    </xf>
    <xf numFmtId="213" fontId="147" fillId="3" borderId="63">
      <alignment horizontal="center"/>
    </xf>
    <xf numFmtId="182" fontId="37" fillId="0" borderId="20" applyNumberFormat="0" applyFill="0" applyAlignment="0" applyProtection="0"/>
    <xf numFmtId="0" fontId="63" fillId="0" borderId="30" applyNumberFormat="0" applyFill="0" applyAlignment="0" applyProtection="0"/>
    <xf numFmtId="182" fontId="37" fillId="0" borderId="2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0" fontId="63" fillId="0" borderId="30"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82" fontId="63" fillId="0" borderId="62" applyNumberFormat="0" applyFill="0" applyAlignment="0" applyProtection="0"/>
    <xf numFmtId="195" fontId="63" fillId="0" borderId="30" applyNumberFormat="0" applyFill="0" applyAlignment="0" applyProtection="0"/>
    <xf numFmtId="195" fontId="63" fillId="0" borderId="30" applyNumberFormat="0" applyFill="0" applyAlignment="0" applyProtection="0"/>
    <xf numFmtId="195" fontId="63" fillId="0" borderId="30" applyNumberFormat="0" applyFill="0" applyAlignment="0" applyProtection="0"/>
    <xf numFmtId="213" fontId="147" fillId="3" borderId="63">
      <alignment horizontal="center"/>
    </xf>
    <xf numFmtId="184" fontId="64" fillId="0" borderId="0" applyNumberFormat="0" applyFill="0" applyBorder="0" applyAlignment="0" applyProtection="0"/>
    <xf numFmtId="0" fontId="64" fillId="0" borderId="0" applyNumberFormat="0" applyFill="0" applyBorder="0" applyAlignment="0" applyProtection="0"/>
    <xf numFmtId="0" fontId="35" fillId="0" borderId="0" applyNumberFormat="0" applyFill="0" applyBorder="0" applyAlignment="0" applyProtection="0"/>
    <xf numFmtId="195" fontId="64" fillId="0" borderId="0" applyNumberFormat="0" applyFill="0" applyBorder="0" applyAlignment="0" applyProtection="0"/>
    <xf numFmtId="195" fontId="64" fillId="0" borderId="0" applyNumberFormat="0" applyFill="0" applyBorder="0" applyAlignment="0" applyProtection="0"/>
    <xf numFmtId="195" fontId="64" fillId="0" borderId="0" applyNumberFormat="0" applyFill="0" applyBorder="0" applyAlignment="0" applyProtection="0"/>
    <xf numFmtId="182" fontId="64" fillId="0" borderId="0" applyNumberFormat="0" applyFill="0" applyBorder="0" applyAlignment="0" applyProtection="0"/>
    <xf numFmtId="182" fontId="64" fillId="0" borderId="0" applyNumberFormat="0" applyFill="0" applyBorder="0" applyAlignment="0" applyProtection="0"/>
    <xf numFmtId="184" fontId="35" fillId="0" borderId="0" applyNumberFormat="0" applyFill="0" applyBorder="0" applyAlignment="0" applyProtection="0"/>
    <xf numFmtId="0" fontId="64" fillId="0" borderId="0" applyNumberFormat="0" applyFill="0" applyBorder="0" applyAlignment="0" applyProtection="0"/>
    <xf numFmtId="182" fontId="64" fillId="0" borderId="0" applyNumberFormat="0" applyFill="0" applyBorder="0" applyAlignment="0" applyProtection="0"/>
    <xf numFmtId="182" fontId="64" fillId="0" borderId="0" applyNumberFormat="0" applyFill="0" applyBorder="0" applyAlignment="0" applyProtection="0"/>
    <xf numFmtId="195" fontId="64" fillId="0" borderId="0" applyNumberFormat="0" applyFill="0" applyBorder="0" applyAlignment="0" applyProtection="0"/>
    <xf numFmtId="195" fontId="64" fillId="0" borderId="0" applyNumberFormat="0" applyFill="0" applyBorder="0" applyAlignment="0" applyProtection="0"/>
    <xf numFmtId="182" fontId="35" fillId="0" borderId="0" applyNumberFormat="0" applyFill="0" applyBorder="0" applyAlignment="0" applyProtection="0"/>
    <xf numFmtId="0" fontId="148" fillId="0" borderId="0" applyNumberFormat="0" applyFill="0" applyBorder="0" applyAlignment="0" applyProtection="0"/>
    <xf numFmtId="195" fontId="64" fillId="0" borderId="0" applyNumberFormat="0" applyFill="0" applyBorder="0" applyAlignment="0" applyProtection="0"/>
    <xf numFmtId="182" fontId="35" fillId="0" borderId="0" applyNumberFormat="0" applyFill="0" applyBorder="0" applyAlignment="0" applyProtection="0"/>
    <xf numFmtId="0" fontId="149" fillId="0" borderId="0"/>
    <xf numFmtId="0" fontId="47" fillId="0" borderId="0"/>
    <xf numFmtId="0" fontId="42" fillId="0" borderId="0"/>
    <xf numFmtId="0" fontId="42" fillId="0" borderId="0"/>
    <xf numFmtId="164" fontId="42" fillId="0" borderId="0" applyFont="0" applyFill="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47"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48" borderId="0" applyNumberFormat="0" applyBorder="0" applyAlignment="0" applyProtection="0"/>
    <xf numFmtId="0" fontId="48" fillId="49" borderId="0" applyNumberFormat="0" applyBorder="0" applyAlignment="0" applyProtection="0"/>
    <xf numFmtId="0" fontId="48" fillId="70" borderId="0" applyNumberFormat="0" applyBorder="0" applyAlignment="0" applyProtection="0"/>
    <xf numFmtId="0" fontId="48" fillId="70" borderId="0" applyNumberFormat="0" applyBorder="0" applyAlignment="0" applyProtection="0"/>
    <xf numFmtId="0" fontId="48" fillId="50"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51"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53"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4" borderId="0" applyNumberFormat="0" applyBorder="0" applyAlignment="0" applyProtection="0"/>
    <xf numFmtId="0" fontId="48" fillId="5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50"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53" borderId="0" applyNumberFormat="0" applyBorder="0" applyAlignment="0" applyProtection="0"/>
    <xf numFmtId="0" fontId="48" fillId="52" borderId="0" applyNumberFormat="0" applyBorder="0" applyAlignment="0" applyProtection="0"/>
    <xf numFmtId="0" fontId="48" fillId="52" borderId="0" applyNumberFormat="0" applyBorder="0" applyAlignment="0" applyProtection="0"/>
    <xf numFmtId="0" fontId="48" fillId="56" borderId="0" applyNumberFormat="0" applyBorder="0" applyAlignment="0" applyProtection="0"/>
    <xf numFmtId="0" fontId="49" fillId="69" borderId="0" applyNumberFormat="0" applyBorder="0" applyAlignment="0" applyProtection="0"/>
    <xf numFmtId="0" fontId="49" fillId="69" borderId="0" applyNumberFormat="0" applyBorder="0" applyAlignment="0" applyProtection="0"/>
    <xf numFmtId="0" fontId="49" fillId="57" borderId="0" applyNumberFormat="0" applyBorder="0" applyAlignment="0" applyProtection="0"/>
    <xf numFmtId="0" fontId="49" fillId="52" borderId="0" applyNumberFormat="0" applyBorder="0" applyAlignment="0" applyProtection="0"/>
    <xf numFmtId="0" fontId="49" fillId="52" borderId="0" applyNumberFormat="0" applyBorder="0" applyAlignment="0" applyProtection="0"/>
    <xf numFmtId="0" fontId="49" fillId="54" borderId="0" applyNumberFormat="0" applyBorder="0" applyAlignment="0" applyProtection="0"/>
    <xf numFmtId="0" fontId="49" fillId="67" borderId="0" applyNumberFormat="0" applyBorder="0" applyAlignment="0" applyProtection="0"/>
    <xf numFmtId="0" fontId="49" fillId="67" borderId="0" applyNumberFormat="0" applyBorder="0" applyAlignment="0" applyProtection="0"/>
    <xf numFmtId="0" fontId="49" fillId="55" borderId="0" applyNumberFormat="0" applyBorder="0" applyAlignment="0" applyProtection="0"/>
    <xf numFmtId="0" fontId="49" fillId="65" borderId="0" applyNumberFormat="0" applyBorder="0" applyAlignment="0" applyProtection="0"/>
    <xf numFmtId="0" fontId="49" fillId="65" borderId="0" applyNumberFormat="0" applyBorder="0" applyAlignment="0" applyProtection="0"/>
    <xf numFmtId="0" fontId="49" fillId="58" borderId="0" applyNumberFormat="0" applyBorder="0" applyAlignment="0" applyProtection="0"/>
    <xf numFmtId="0" fontId="49" fillId="69" borderId="0" applyNumberFormat="0" applyBorder="0" applyAlignment="0" applyProtection="0"/>
    <xf numFmtId="0" fontId="49" fillId="69" borderId="0" applyNumberFormat="0" applyBorder="0" applyAlignment="0" applyProtection="0"/>
    <xf numFmtId="0" fontId="49" fillId="59" borderId="0" applyNumberFormat="0" applyBorder="0" applyAlignment="0" applyProtection="0"/>
    <xf numFmtId="0" fontId="49" fillId="52" borderId="0" applyNumberFormat="0" applyBorder="0" applyAlignment="0" applyProtection="0"/>
    <xf numFmtId="0" fontId="49" fillId="52" borderId="0" applyNumberFormat="0" applyBorder="0" applyAlignment="0" applyProtection="0"/>
    <xf numFmtId="0" fontId="49" fillId="60" borderId="0" applyNumberFormat="0" applyBorder="0" applyAlignment="0" applyProtection="0"/>
    <xf numFmtId="0" fontId="49" fillId="59" borderId="0" applyNumberFormat="0" applyBorder="0" applyAlignment="0" applyProtection="0"/>
    <xf numFmtId="0" fontId="49" fillId="59" borderId="0" applyNumberFormat="0" applyBorder="0" applyAlignment="0" applyProtection="0"/>
    <xf numFmtId="0" fontId="49" fillId="61" borderId="0" applyNumberFormat="0" applyBorder="0" applyAlignment="0" applyProtection="0"/>
    <xf numFmtId="0" fontId="49" fillId="58" borderId="0" applyNumberFormat="0" applyBorder="0" applyAlignment="0" applyProtection="0"/>
    <xf numFmtId="0" fontId="51" fillId="70" borderId="22" applyNumberFormat="0" applyAlignment="0" applyProtection="0"/>
    <xf numFmtId="0" fontId="51" fillId="70" borderId="22" applyNumberFormat="0" applyAlignment="0" applyProtection="0"/>
    <xf numFmtId="0" fontId="51" fillId="65" borderId="22" applyNumberFormat="0" applyAlignment="0" applyProtection="0"/>
    <xf numFmtId="166"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8"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7" fontId="42" fillId="0" borderId="0" applyFont="0" applyFill="0" applyBorder="0" applyAlignment="0" applyProtection="0"/>
    <xf numFmtId="167" fontId="48" fillId="0" borderId="0" applyFont="0" applyFill="0" applyBorder="0" applyAlignment="0" applyProtection="0"/>
    <xf numFmtId="167" fontId="1" fillId="0" borderId="0" applyFont="0" applyFill="0" applyBorder="0" applyAlignment="0" applyProtection="0"/>
    <xf numFmtId="167" fontId="4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42" fillId="0" borderId="0" applyFont="0" applyFill="0" applyBorder="0" applyAlignment="0" applyProtection="0"/>
    <xf numFmtId="0" fontId="72" fillId="0" borderId="39" applyNumberFormat="0" applyFill="0" applyAlignment="0" applyProtection="0"/>
    <xf numFmtId="0" fontId="72" fillId="0" borderId="39" applyNumberFormat="0" applyFill="0" applyAlignment="0" applyProtection="0"/>
    <xf numFmtId="0" fontId="55" fillId="0" borderId="24" applyNumberFormat="0" applyFill="0" applyAlignment="0" applyProtection="0"/>
    <xf numFmtId="0" fontId="73" fillId="0" borderId="40" applyNumberFormat="0" applyFill="0" applyAlignment="0" applyProtection="0"/>
    <xf numFmtId="0" fontId="73" fillId="0" borderId="40" applyNumberFormat="0" applyFill="0" applyAlignment="0" applyProtection="0"/>
    <xf numFmtId="0" fontId="56" fillId="0" borderId="25"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57" fillId="0" borderId="26" applyNumberFormat="0" applyFill="0" applyAlignment="0" applyProtection="0"/>
    <xf numFmtId="0" fontId="57" fillId="0" borderId="0" applyNumberFormat="0" applyFill="0" applyBorder="0" applyAlignment="0" applyProtection="0"/>
    <xf numFmtId="3" fontId="42" fillId="73" borderId="0" applyNumberFormat="0" applyFont="0" applyBorder="0" applyAlignment="0">
      <alignment horizontal="right"/>
      <protection locked="0"/>
    </xf>
    <xf numFmtId="166" fontId="42" fillId="74" borderId="0" applyFont="0" applyBorder="0" applyAlignment="0">
      <alignment horizontal="right"/>
      <protection locked="0"/>
    </xf>
    <xf numFmtId="0" fontId="42" fillId="0" borderId="0" applyFill="0"/>
    <xf numFmtId="0" fontId="1" fillId="0" borderId="0"/>
    <xf numFmtId="0" fontId="1" fillId="0" borderId="0"/>
    <xf numFmtId="0" fontId="1" fillId="0" borderId="0"/>
    <xf numFmtId="0" fontId="1" fillId="0" borderId="0"/>
    <xf numFmtId="0" fontId="42" fillId="0" borderId="0"/>
    <xf numFmtId="0" fontId="42" fillId="0" borderId="0"/>
    <xf numFmtId="0" fontId="42" fillId="68" borderId="28" applyNumberFormat="0" applyFont="0" applyAlignment="0" applyProtection="0"/>
    <xf numFmtId="0" fontId="61" fillId="65" borderId="29" applyNumberFormat="0" applyAlignment="0" applyProtection="0"/>
    <xf numFmtId="9" fontId="42" fillId="0" borderId="0" applyFont="0" applyFill="0" applyBorder="0" applyAlignment="0" applyProtection="0"/>
    <xf numFmtId="9" fontId="1" fillId="0" borderId="0" applyFont="0" applyFill="0" applyBorder="0" applyAlignment="0" applyProtection="0"/>
    <xf numFmtId="0" fontId="42" fillId="0" borderId="0"/>
    <xf numFmtId="0" fontId="62" fillId="0" borderId="0" applyNumberFormat="0" applyFill="0" applyBorder="0" applyAlignment="0" applyProtection="0"/>
    <xf numFmtId="0" fontId="63" fillId="0" borderId="42" applyNumberFormat="0" applyFill="0" applyAlignment="0" applyProtection="0"/>
    <xf numFmtId="0" fontId="63" fillId="0" borderId="42" applyNumberFormat="0" applyFill="0" applyAlignment="0" applyProtection="0"/>
    <xf numFmtId="0" fontId="63" fillId="0" borderId="30" applyNumberFormat="0" applyFill="0" applyAlignment="0" applyProtection="0"/>
    <xf numFmtId="167" fontId="42" fillId="0" borderId="0" applyFont="0" applyFill="0" applyBorder="0" applyAlignment="0" applyProtection="0"/>
    <xf numFmtId="0" fontId="42" fillId="0" borderId="0"/>
    <xf numFmtId="0" fontId="48" fillId="68"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46" fillId="0" borderId="0"/>
    <xf numFmtId="0" fontId="42" fillId="20" borderId="19" applyNumberFormat="0" applyFont="0" applyAlignment="0" applyProtection="0"/>
    <xf numFmtId="9" fontId="1" fillId="0" borderId="0" applyFont="0" applyFill="0" applyBorder="0" applyAlignment="0" applyProtection="0"/>
    <xf numFmtId="0" fontId="42"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66" fillId="0" borderId="0" applyNumberFormat="0" applyFill="0" applyBorder="0" applyAlignment="0" applyProtection="0"/>
    <xf numFmtId="0" fontId="42" fillId="68" borderId="28" applyNumberFormat="0" applyFont="0" applyAlignment="0" applyProtection="0"/>
    <xf numFmtId="167" fontId="46" fillId="0" borderId="0" applyFont="0" applyFill="0" applyBorder="0" applyAlignment="0" applyProtection="0"/>
    <xf numFmtId="0" fontId="97" fillId="0" borderId="0"/>
    <xf numFmtId="167" fontId="48" fillId="0" borderId="0" applyFont="0" applyFill="0" applyBorder="0" applyAlignment="0" applyProtection="0"/>
    <xf numFmtId="0" fontId="42" fillId="0" borderId="0"/>
    <xf numFmtId="0" fontId="42" fillId="0" borderId="0"/>
    <xf numFmtId="0" fontId="46" fillId="0" borderId="0"/>
    <xf numFmtId="167" fontId="42" fillId="0" borderId="0" applyFont="0" applyFill="0" applyBorder="0" applyAlignment="0" applyProtection="0"/>
    <xf numFmtId="0" fontId="1" fillId="0" borderId="0"/>
    <xf numFmtId="0" fontId="1" fillId="0" borderId="0"/>
    <xf numFmtId="167" fontId="46" fillId="0" borderId="0" applyFont="0" applyFill="0" applyBorder="0" applyAlignment="0" applyProtection="0"/>
    <xf numFmtId="167" fontId="46" fillId="0" borderId="0" applyFont="0" applyFill="0" applyBorder="0" applyAlignment="0" applyProtection="0"/>
    <xf numFmtId="167" fontId="46" fillId="0" borderId="0" applyFont="0" applyFill="0" applyBorder="0" applyAlignment="0" applyProtection="0"/>
    <xf numFmtId="0" fontId="98" fillId="16"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0" fontId="38" fillId="36" borderId="0" applyNumberFormat="0" applyBorder="0" applyAlignment="0" applyProtection="0"/>
    <xf numFmtId="0" fontId="38" fillId="40" borderId="0" applyNumberFormat="0" applyBorder="0" applyAlignment="0" applyProtection="0"/>
    <xf numFmtId="0" fontId="38" fillId="44" borderId="0" applyNumberFormat="0" applyBorder="0" applyAlignment="0" applyProtection="0"/>
    <xf numFmtId="0" fontId="150" fillId="7" borderId="33">
      <alignment horizontal="left" vertical="center"/>
      <protection locked="0"/>
    </xf>
    <xf numFmtId="0" fontId="151" fillId="0" borderId="0" applyFill="0" applyBorder="0" applyAlignment="0">
      <alignment horizontal="left" vertical="center"/>
    </xf>
    <xf numFmtId="0" fontId="41" fillId="0" borderId="0" applyFill="0" applyBorder="0">
      <alignment vertical="center"/>
    </xf>
    <xf numFmtId="0" fontId="152" fillId="0" borderId="0"/>
    <xf numFmtId="0" fontId="77" fillId="102" borderId="0" applyBorder="0">
      <alignment horizontal="left" vertical="center"/>
    </xf>
    <xf numFmtId="214" fontId="160" fillId="0" borderId="0" applyFill="0" applyBorder="0">
      <alignment horizontal="center" vertical="center"/>
    </xf>
    <xf numFmtId="214" fontId="161" fillId="96" borderId="33">
      <alignment horizontal="center" vertical="center"/>
      <protection locked="0"/>
    </xf>
    <xf numFmtId="219" fontId="160" fillId="0" borderId="0" applyFill="0" applyBorder="0">
      <alignment horizontal="center" vertical="center"/>
    </xf>
    <xf numFmtId="219" fontId="161" fillId="7" borderId="33">
      <alignment horizontal="center" vertical="center"/>
      <protection locked="0"/>
    </xf>
    <xf numFmtId="215" fontId="41" fillId="0" borderId="0" applyFill="0" applyBorder="0">
      <alignment horizontal="right" vertical="center"/>
    </xf>
    <xf numFmtId="215" fontId="161" fillId="7" borderId="33">
      <alignment horizontal="right" vertical="center"/>
      <protection locked="0"/>
    </xf>
    <xf numFmtId="217" fontId="41" fillId="0" borderId="0" applyFill="0" applyBorder="0">
      <alignment horizontal="right" vertical="center"/>
    </xf>
    <xf numFmtId="217" fontId="150" fillId="7" borderId="33">
      <alignment horizontal="right" vertical="center"/>
      <protection locked="0"/>
    </xf>
    <xf numFmtId="216" fontId="160" fillId="0" borderId="0" applyFill="0" applyBorder="0">
      <alignment horizontal="right" vertical="center"/>
    </xf>
    <xf numFmtId="216" fontId="161" fillId="7" borderId="33">
      <alignment horizontal="right" vertical="center"/>
      <protection locked="0"/>
    </xf>
    <xf numFmtId="218" fontId="161" fillId="7" borderId="33">
      <alignment horizontal="right" vertical="center"/>
      <protection locked="0"/>
    </xf>
    <xf numFmtId="0" fontId="159" fillId="0" borderId="0" applyFill="0" applyBorder="0">
      <alignment horizontal="left" vertical="center"/>
    </xf>
    <xf numFmtId="0" fontId="154" fillId="0" borderId="0" applyNumberFormat="0" applyFill="0" applyBorder="0">
      <alignment horizontal="left" vertical="center"/>
    </xf>
    <xf numFmtId="0" fontId="155" fillId="0" borderId="0" applyFill="0" applyBorder="0">
      <alignment vertical="center"/>
    </xf>
    <xf numFmtId="0" fontId="162" fillId="0" borderId="0" applyFill="0" applyBorder="0">
      <alignment horizontal="left" vertical="center"/>
    </xf>
    <xf numFmtId="0" fontId="165" fillId="0" borderId="0" applyFill="0" applyBorder="0">
      <alignment horizontal="left" vertical="center"/>
    </xf>
    <xf numFmtId="0" fontId="161" fillId="0" borderId="0" applyFill="0" applyBorder="0">
      <alignment horizontal="left" vertical="center"/>
    </xf>
    <xf numFmtId="0" fontId="34" fillId="103" borderId="0" applyBorder="0">
      <alignment horizontal="left" vertical="center"/>
    </xf>
    <xf numFmtId="0" fontId="163" fillId="99" borderId="0" applyBorder="0">
      <alignment horizontal="left" vertical="center"/>
    </xf>
    <xf numFmtId="220" fontId="160" fillId="0" borderId="0" applyFill="0" applyBorder="0">
      <alignment horizontal="right" vertical="center"/>
    </xf>
    <xf numFmtId="0" fontId="158" fillId="0" borderId="0">
      <alignment horizontal="right" vertical="center"/>
    </xf>
    <xf numFmtId="0" fontId="156" fillId="97" borderId="0">
      <alignment horizontal="left" indent="3"/>
    </xf>
    <xf numFmtId="0" fontId="156" fillId="98" borderId="0">
      <alignment horizontal="left" indent="3"/>
    </xf>
    <xf numFmtId="0" fontId="153" fillId="0" borderId="0">
      <alignment horizontal="center" vertical="center"/>
    </xf>
    <xf numFmtId="0" fontId="157" fillId="7" borderId="33">
      <alignment horizontal="center" vertical="center"/>
      <protection locked="0"/>
    </xf>
    <xf numFmtId="0" fontId="153" fillId="0" borderId="0"/>
    <xf numFmtId="215" fontId="161" fillId="0" borderId="0" applyFill="0" applyBorder="0">
      <alignment horizontal="right" vertical="center"/>
    </xf>
    <xf numFmtId="219" fontId="161" fillId="0" borderId="0" applyFill="0" applyBorder="0">
      <alignment horizontal="center" vertical="center"/>
    </xf>
    <xf numFmtId="220" fontId="161" fillId="0" borderId="0" applyFill="0" applyBorder="0">
      <alignment horizontal="right" vertical="center"/>
    </xf>
    <xf numFmtId="216" fontId="161" fillId="0" borderId="0" applyFill="0" applyBorder="0">
      <alignment horizontal="right" vertical="center"/>
    </xf>
    <xf numFmtId="217" fontId="161" fillId="0" borderId="0" applyFill="0" applyBorder="0">
      <alignment horizontal="right" vertical="center"/>
    </xf>
    <xf numFmtId="214" fontId="161" fillId="0" borderId="0" applyFill="0" applyBorder="0">
      <alignment horizontal="center" vertical="center"/>
    </xf>
    <xf numFmtId="0" fontId="161" fillId="100" borderId="33">
      <alignment horizontal="center" vertical="center"/>
      <protection locked="0"/>
    </xf>
    <xf numFmtId="0" fontId="153" fillId="101" borderId="0"/>
    <xf numFmtId="215" fontId="164" fillId="6" borderId="33">
      <alignment horizontal="right" vertical="center"/>
      <protection locked="0"/>
    </xf>
    <xf numFmtId="0" fontId="2" fillId="0" borderId="0"/>
    <xf numFmtId="0" fontId="152" fillId="0" borderId="0"/>
    <xf numFmtId="0" fontId="166" fillId="0" borderId="0" applyFill="0" applyBorder="0">
      <alignment horizontal="left" vertical="center"/>
    </xf>
    <xf numFmtId="0" fontId="167" fillId="0" borderId="0"/>
    <xf numFmtId="0" fontId="70" fillId="0" borderId="0" applyFill="0" applyBorder="0">
      <alignment horizontal="left" vertical="center"/>
    </xf>
    <xf numFmtId="0" fontId="77" fillId="102" borderId="0" applyBorder="0">
      <alignment horizontal="left" vertical="center"/>
    </xf>
    <xf numFmtId="0" fontId="168" fillId="103" borderId="0" applyBorder="0">
      <alignment horizontal="left" vertical="center"/>
    </xf>
    <xf numFmtId="167" fontId="1" fillId="0" borderId="0" applyFont="0" applyFill="0" applyBorder="0" applyAlignment="0" applyProtection="0"/>
    <xf numFmtId="0" fontId="150" fillId="0" borderId="0" applyFill="0" applyBorder="0" applyAlignment="0">
      <alignment horizontal="left" vertical="center"/>
    </xf>
    <xf numFmtId="0" fontId="48" fillId="106" borderId="0" applyNumberFormat="0" applyBorder="0" applyAlignment="0" applyProtection="0"/>
    <xf numFmtId="0" fontId="42" fillId="0" borderId="0"/>
    <xf numFmtId="0" fontId="48" fillId="106" borderId="0" applyNumberFormat="0" applyBorder="0" applyAlignment="0" applyProtection="0"/>
    <xf numFmtId="0" fontId="48" fillId="112" borderId="0" applyNumberFormat="0" applyBorder="0" applyAlignment="0" applyProtection="0"/>
    <xf numFmtId="0" fontId="48" fillId="109" borderId="0" applyNumberFormat="0" applyBorder="0" applyAlignment="0" applyProtection="0"/>
    <xf numFmtId="0" fontId="42" fillId="0" borderId="0"/>
    <xf numFmtId="0" fontId="42" fillId="0" borderId="0"/>
    <xf numFmtId="0" fontId="42" fillId="0" borderId="0"/>
    <xf numFmtId="0" fontId="48" fillId="106" borderId="0" applyNumberFormat="0" applyBorder="0" applyAlignment="0" applyProtection="0"/>
    <xf numFmtId="0" fontId="49" fillId="109" borderId="0" applyNumberFormat="0" applyBorder="0" applyAlignment="0" applyProtection="0"/>
    <xf numFmtId="0" fontId="48" fillId="111" borderId="0" applyNumberFormat="0" applyBorder="0" applyAlignment="0" applyProtection="0"/>
    <xf numFmtId="168" fontId="42" fillId="0" borderId="0" applyFont="0" applyFill="0" applyBorder="0" applyAlignment="0" applyProtection="0"/>
    <xf numFmtId="0" fontId="164" fillId="0" borderId="0" applyNumberFormat="0" applyFill="0" applyBorder="0" applyAlignment="0"/>
    <xf numFmtId="222" fontId="17" fillId="0" borderId="0"/>
    <xf numFmtId="0" fontId="48" fillId="113" borderId="0" applyNumberFormat="0" applyBorder="0" applyAlignment="0" applyProtection="0"/>
    <xf numFmtId="166" fontId="42" fillId="0" borderId="0" applyFont="0" applyFill="0" applyBorder="0" applyAlignment="0" applyProtection="0"/>
    <xf numFmtId="0" fontId="48" fillId="108" borderId="0" applyNumberFormat="0" applyBorder="0" applyAlignment="0" applyProtection="0"/>
    <xf numFmtId="0" fontId="140" fillId="0" borderId="0" applyFont="0" applyFill="0" applyBorder="0" applyAlignment="0" applyProtection="0"/>
    <xf numFmtId="0" fontId="48" fillId="106" borderId="0" applyNumberFormat="0" applyBorder="0" applyAlignment="0" applyProtection="0"/>
    <xf numFmtId="0" fontId="48" fillId="109" borderId="0" applyNumberFormat="0" applyBorder="0" applyAlignment="0" applyProtection="0"/>
    <xf numFmtId="0" fontId="49" fillId="110" borderId="0" applyNumberFormat="0" applyBorder="0" applyAlignment="0" applyProtection="0"/>
    <xf numFmtId="0" fontId="49" fillId="107" borderId="0" applyNumberFormat="0" applyBorder="0" applyAlignment="0" applyProtection="0"/>
    <xf numFmtId="0" fontId="49" fillId="107" borderId="0" applyNumberFormat="0" applyBorder="0" applyAlignment="0" applyProtection="0"/>
    <xf numFmtId="167" fontId="42" fillId="0" borderId="0" applyFont="0" applyFill="0" applyBorder="0" applyAlignment="0" applyProtection="0"/>
    <xf numFmtId="0" fontId="48" fillId="108" borderId="0" applyNumberFormat="0" applyBorder="0" applyAlignment="0" applyProtection="0"/>
    <xf numFmtId="165" fontId="114" fillId="0" borderId="0" applyFont="0" applyFill="0" applyBorder="0" applyAlignment="0" applyProtection="0"/>
    <xf numFmtId="0" fontId="49" fillId="113" borderId="0" applyNumberFormat="0" applyBorder="0" applyAlignment="0" applyProtection="0"/>
    <xf numFmtId="0" fontId="49" fillId="109" borderId="0" applyNumberFormat="0" applyBorder="0" applyAlignment="0" applyProtection="0"/>
    <xf numFmtId="0" fontId="172" fillId="0" borderId="0"/>
    <xf numFmtId="222" fontId="17" fillId="0" borderId="0"/>
    <xf numFmtId="0" fontId="48" fillId="108" borderId="0" applyNumberFormat="0" applyBorder="0" applyAlignment="0" applyProtection="0"/>
    <xf numFmtId="9" fontId="42" fillId="0" borderId="0" applyFont="0" applyFill="0" applyBorder="0" applyAlignment="0" applyProtection="0"/>
    <xf numFmtId="0" fontId="173" fillId="0" borderId="0" applyNumberFormat="0" applyFill="0" applyBorder="0" applyAlignment="0">
      <protection locked="0"/>
    </xf>
    <xf numFmtId="0" fontId="42" fillId="0" borderId="0" applyFont="0" applyFill="0" applyBorder="0" applyAlignment="0" applyProtection="0"/>
    <xf numFmtId="0" fontId="42" fillId="0" borderId="0" applyFont="0" applyFill="0" applyBorder="0" applyAlignment="0" applyProtection="0"/>
    <xf numFmtId="168" fontId="48"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68" fontId="174"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3" fontId="175"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5" fontId="42" fillId="0" borderId="0" applyFont="0" applyFill="0" applyBorder="0" applyAlignment="0" applyProtection="0"/>
    <xf numFmtId="223" fontId="42" fillId="0" borderId="0" applyFont="0" applyFill="0" applyBorder="0" applyAlignment="0" applyProtection="0"/>
    <xf numFmtId="223" fontId="42" fillId="0" borderId="0" applyFont="0" applyFill="0" applyBorder="0" applyAlignment="0" applyProtection="0"/>
    <xf numFmtId="0" fontId="63" fillId="114" borderId="0" applyNumberFormat="0" applyBorder="0" applyAlignment="0" applyProtection="0"/>
    <xf numFmtId="0" fontId="63" fillId="115" borderId="0" applyNumberFormat="0" applyBorder="0" applyAlignment="0" applyProtection="0"/>
    <xf numFmtId="0" fontId="63" fillId="116" borderId="0" applyNumberFormat="0" applyBorder="0" applyAlignment="0" applyProtection="0"/>
    <xf numFmtId="185" fontId="48" fillId="0" borderId="0" applyFont="0" applyFill="0" applyBorder="0" applyAlignment="0" applyProtection="0"/>
    <xf numFmtId="224" fontId="42" fillId="0" borderId="0" applyFont="0" applyFill="0" applyBorder="0" applyAlignment="0" applyProtection="0"/>
    <xf numFmtId="224" fontId="42" fillId="0" borderId="0" applyFont="0" applyFill="0" applyBorder="0" applyAlignment="0" applyProtection="0"/>
    <xf numFmtId="0" fontId="176" fillId="0" borderId="0"/>
    <xf numFmtId="0" fontId="177" fillId="0" borderId="0"/>
    <xf numFmtId="0" fontId="15" fillId="0" borderId="0" applyFill="0" applyBorder="0">
      <alignment vertical="center"/>
    </xf>
    <xf numFmtId="0" fontId="72" fillId="0" borderId="39" applyNumberFormat="0" applyFill="0" applyAlignment="0" applyProtection="0"/>
    <xf numFmtId="0" fontId="15" fillId="0" borderId="0" applyFill="0" applyBorder="0">
      <alignment vertical="center"/>
    </xf>
    <xf numFmtId="0" fontId="170" fillId="0" borderId="0" applyFill="0" applyBorder="0">
      <alignment vertical="center"/>
    </xf>
    <xf numFmtId="0" fontId="73" fillId="0" borderId="40" applyNumberFormat="0" applyFill="0" applyAlignment="0" applyProtection="0"/>
    <xf numFmtId="0" fontId="170" fillId="0" borderId="0" applyFill="0" applyBorder="0">
      <alignment vertical="center"/>
    </xf>
    <xf numFmtId="0" fontId="74" fillId="0" borderId="41" applyNumberFormat="0" applyFill="0" applyAlignment="0" applyProtection="0"/>
    <xf numFmtId="0" fontId="18" fillId="0" borderId="0" applyFill="0" applyBorder="0">
      <alignment vertical="center"/>
    </xf>
    <xf numFmtId="0" fontId="18" fillId="0" borderId="0" applyFill="0" applyBorder="0">
      <alignment vertical="center"/>
    </xf>
    <xf numFmtId="0" fontId="17" fillId="0" borderId="0" applyFill="0" applyBorder="0">
      <alignment vertical="center"/>
    </xf>
    <xf numFmtId="0" fontId="74" fillId="0" borderId="0" applyNumberFormat="0" applyFill="0" applyBorder="0" applyAlignment="0" applyProtection="0"/>
    <xf numFmtId="0" fontId="17" fillId="0" borderId="0" applyFill="0" applyBorder="0">
      <alignment vertical="center"/>
    </xf>
    <xf numFmtId="187" fontId="178" fillId="0" borderId="0"/>
    <xf numFmtId="0" fontId="125" fillId="0" borderId="0" applyNumberFormat="0" applyFill="0" applyBorder="0" applyAlignment="0" applyProtection="0">
      <alignment vertical="top"/>
      <protection locked="0"/>
    </xf>
    <xf numFmtId="0" fontId="179" fillId="0" borderId="0" applyFill="0" applyBorder="0">
      <alignment horizontal="center" vertical="center"/>
      <protection locked="0"/>
    </xf>
    <xf numFmtId="0" fontId="180" fillId="0" borderId="0" applyFill="0" applyBorder="0">
      <alignment horizontal="left" vertical="center"/>
      <protection locked="0"/>
    </xf>
    <xf numFmtId="188" fontId="42" fillId="75" borderId="0" applyFont="0" applyBorder="0">
      <alignment horizontal="right"/>
      <protection locked="0"/>
    </xf>
    <xf numFmtId="0" fontId="17" fillId="72" borderId="0"/>
    <xf numFmtId="225" fontId="181" fillId="0" borderId="0"/>
    <xf numFmtId="0" fontId="121" fillId="0" borderId="0" applyFill="0" applyBorder="0">
      <alignment horizontal="left" vertical="center"/>
    </xf>
    <xf numFmtId="221" fontId="182" fillId="0" borderId="0"/>
    <xf numFmtId="0" fontId="42" fillId="0" borderId="0"/>
    <xf numFmtId="0" fontId="42" fillId="0" borderId="0"/>
    <xf numFmtId="0" fontId="42" fillId="0" borderId="0"/>
    <xf numFmtId="0" fontId="42" fillId="0" borderId="0"/>
    <xf numFmtId="0" fontId="42" fillId="0" borderId="0"/>
    <xf numFmtId="0" fontId="42" fillId="3" borderId="0"/>
    <xf numFmtId="0" fontId="42" fillId="0" borderId="0"/>
    <xf numFmtId="0" fontId="42" fillId="0" borderId="0"/>
    <xf numFmtId="0" fontId="42" fillId="0" borderId="0"/>
    <xf numFmtId="0" fontId="42" fillId="0" borderId="0"/>
    <xf numFmtId="0" fontId="42" fillId="0" borderId="0"/>
    <xf numFmtId="0" fontId="48" fillId="0" borderId="0"/>
    <xf numFmtId="0" fontId="114" fillId="0" borderId="0"/>
    <xf numFmtId="0" fontId="42" fillId="3" borderId="0"/>
    <xf numFmtId="0" fontId="42" fillId="0" borderId="0"/>
    <xf numFmtId="226" fontId="42" fillId="0" borderId="0" applyFill="0" applyBorder="0"/>
    <xf numFmtId="226" fontId="42" fillId="0" borderId="0" applyFill="0" applyBorder="0"/>
    <xf numFmtId="226" fontId="42" fillId="0" borderId="0" applyFill="0" applyBorder="0"/>
    <xf numFmtId="187" fontId="183" fillId="0" borderId="0"/>
    <xf numFmtId="0" fontId="18" fillId="0" borderId="0" applyFill="0" applyBorder="0">
      <alignment vertical="center"/>
    </xf>
    <xf numFmtId="227" fontId="184" fillId="0" borderId="32"/>
    <xf numFmtId="228" fontId="42" fillId="0" borderId="0"/>
    <xf numFmtId="228" fontId="42" fillId="0" borderId="0"/>
    <xf numFmtId="228" fontId="42" fillId="0" borderId="0"/>
    <xf numFmtId="219" fontId="17" fillId="0" borderId="0" applyFill="0" applyBorder="0">
      <alignment horizontal="right" vertical="center"/>
    </xf>
    <xf numFmtId="215" fontId="17" fillId="0" borderId="0" applyFill="0" applyBorder="0">
      <alignment horizontal="right" vertical="center"/>
    </xf>
    <xf numFmtId="214" fontId="17" fillId="0" borderId="0" applyFill="0" applyBorder="0">
      <alignment horizontal="right" vertical="center"/>
    </xf>
    <xf numFmtId="0" fontId="42" fillId="68" borderId="0" applyNumberFormat="0" applyFont="0" applyBorder="0" applyAlignment="0" applyProtection="0"/>
    <xf numFmtId="0" fontId="42" fillId="68" borderId="0" applyNumberFormat="0" applyFont="0" applyBorder="0" applyAlignment="0" applyProtection="0"/>
    <xf numFmtId="0" fontId="42" fillId="70" borderId="0" applyNumberFormat="0" applyFont="0" applyBorder="0" applyAlignment="0" applyProtection="0"/>
    <xf numFmtId="0" fontId="42" fillId="70" borderId="0" applyNumberFormat="0" applyFont="0" applyBorder="0" applyAlignment="0" applyProtection="0"/>
    <xf numFmtId="0" fontId="42" fillId="65" borderId="0" applyNumberFormat="0" applyFont="0" applyBorder="0" applyAlignment="0" applyProtection="0"/>
    <xf numFmtId="0" fontId="42" fillId="65" borderId="0" applyNumberFormat="0" applyFont="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65" borderId="0" applyNumberFormat="0" applyFont="0" applyBorder="0" applyAlignment="0" applyProtection="0"/>
    <xf numFmtId="0" fontId="42" fillId="65" borderId="0" applyNumberFormat="0" applyFont="0" applyBorder="0" applyAlignment="0" applyProtection="0"/>
    <xf numFmtId="0" fontId="42" fillId="0" borderId="0" applyNumberFormat="0" applyFont="0" applyFill="0" applyBorder="0" applyAlignment="0" applyProtection="0"/>
    <xf numFmtId="0" fontId="42" fillId="0" borderId="0" applyNumberFormat="0" applyFont="0" applyFill="0" applyBorder="0" applyAlignment="0" applyProtection="0"/>
    <xf numFmtId="0" fontId="42" fillId="0" borderId="0" applyNumberFormat="0" applyFont="0" applyBorder="0" applyAlignment="0" applyProtection="0"/>
    <xf numFmtId="0" fontId="42" fillId="0" borderId="0" applyNumberFormat="0" applyFont="0" applyBorder="0" applyAlignment="0" applyProtection="0"/>
    <xf numFmtId="0" fontId="78" fillId="0" borderId="0" applyNumberFormat="0" applyFill="0" applyBorder="0" applyAlignment="0" applyProtection="0"/>
    <xf numFmtId="0" fontId="42" fillId="0" borderId="0"/>
    <xf numFmtId="0" fontId="121" fillId="0" borderId="0"/>
    <xf numFmtId="0" fontId="185" fillId="0" borderId="0"/>
    <xf numFmtId="15" fontId="42" fillId="0" borderId="0"/>
    <xf numFmtId="15" fontId="42" fillId="0" borderId="0"/>
    <xf numFmtId="15" fontId="42" fillId="0" borderId="0"/>
    <xf numFmtId="10" fontId="42" fillId="0" borderId="0"/>
    <xf numFmtId="10" fontId="42" fillId="0" borderId="0"/>
    <xf numFmtId="10" fontId="42" fillId="0" borderId="0"/>
    <xf numFmtId="0" fontId="186" fillId="90" borderId="6" applyBorder="0" applyProtection="0">
      <alignment horizontal="centerContinuous" vertical="center"/>
    </xf>
    <xf numFmtId="0" fontId="187" fillId="0" borderId="0" applyBorder="0" applyProtection="0">
      <alignment vertical="center"/>
    </xf>
    <xf numFmtId="0" fontId="188" fillId="0" borderId="0">
      <alignment horizontal="left"/>
    </xf>
    <xf numFmtId="0" fontId="188" fillId="0" borderId="38" applyFill="0" applyBorder="0" applyProtection="0">
      <alignment horizontal="left" vertical="top"/>
    </xf>
    <xf numFmtId="49" fontId="42" fillId="0" borderId="0" applyFont="0" applyFill="0" applyBorder="0" applyAlignment="0" applyProtection="0"/>
    <xf numFmtId="0" fontId="189" fillId="0" borderId="0"/>
    <xf numFmtId="49" fontId="42" fillId="0" borderId="0" applyFont="0" applyFill="0" applyBorder="0" applyAlignment="0" applyProtection="0"/>
    <xf numFmtId="0" fontId="190" fillId="0" borderId="0"/>
    <xf numFmtId="0" fontId="190" fillId="0" borderId="0"/>
    <xf numFmtId="0" fontId="189" fillId="0" borderId="0"/>
    <xf numFmtId="225" fontId="191" fillId="0" borderId="0"/>
    <xf numFmtId="0" fontId="192" fillId="0" borderId="0" applyFill="0" applyBorder="0">
      <alignment horizontal="left" vertical="center"/>
      <protection locked="0"/>
    </xf>
    <xf numFmtId="0" fontId="189" fillId="0" borderId="0"/>
    <xf numFmtId="0" fontId="193" fillId="0" borderId="0" applyFill="0" applyBorder="0">
      <alignment horizontal="left" vertical="center"/>
      <protection locked="0"/>
    </xf>
    <xf numFmtId="229" fontId="42" fillId="0" borderId="6" applyBorder="0" applyProtection="0">
      <alignment horizontal="right"/>
    </xf>
    <xf numFmtId="229" fontId="42" fillId="0" borderId="6" applyBorder="0" applyProtection="0">
      <alignment horizontal="right"/>
    </xf>
    <xf numFmtId="229" fontId="42" fillId="0" borderId="6" applyBorder="0" applyProtection="0">
      <alignment horizontal="right"/>
    </xf>
    <xf numFmtId="0" fontId="74" fillId="0" borderId="41" applyNumberFormat="0" applyFill="0" applyAlignment="0" applyProtection="0"/>
    <xf numFmtId="0" fontId="74" fillId="0" borderId="41" applyNumberFormat="0" applyFill="0" applyAlignment="0" applyProtection="0"/>
    <xf numFmtId="0" fontId="48" fillId="0" borderId="0"/>
    <xf numFmtId="0" fontId="186" fillId="90" borderId="6" applyBorder="0" applyProtection="0">
      <alignment horizontal="centerContinuous" vertical="center"/>
    </xf>
    <xf numFmtId="229" fontId="42" fillId="0" borderId="6" applyBorder="0" applyProtection="0">
      <alignment horizontal="right"/>
    </xf>
    <xf numFmtId="229" fontId="42" fillId="0" borderId="6" applyBorder="0" applyProtection="0">
      <alignment horizontal="right"/>
    </xf>
    <xf numFmtId="0" fontId="1" fillId="0" borderId="0">
      <protection locked="0"/>
    </xf>
    <xf numFmtId="230" fontId="42" fillId="105" borderId="65" applyFill="0">
      <alignment horizontal="right" vertical="center" wrapText="1"/>
      <protection locked="0"/>
    </xf>
    <xf numFmtId="230" fontId="47" fillId="104" borderId="64">
      <alignment horizontal="right" vertical="center" wrapText="1"/>
    </xf>
    <xf numFmtId="0" fontId="1" fillId="0" borderId="0"/>
    <xf numFmtId="0" fontId="80" fillId="0" borderId="0"/>
    <xf numFmtId="9" fontId="1" fillId="0" borderId="0" applyFont="0" applyFill="0" applyBorder="0" applyAlignment="0" applyProtection="0"/>
    <xf numFmtId="0" fontId="52" fillId="66" borderId="23" applyNumberFormat="0" applyAlignment="0" applyProtection="0"/>
    <xf numFmtId="0" fontId="42" fillId="0" borderId="0" applyFill="0"/>
    <xf numFmtId="0" fontId="194" fillId="0" borderId="0" applyNumberFormat="0" applyFill="0" applyBorder="0" applyAlignment="0" applyProtection="0">
      <alignment vertical="top"/>
      <protection locked="0"/>
    </xf>
    <xf numFmtId="186" fontId="42" fillId="46" borderId="0" applyFont="0" applyBorder="0">
      <alignment horizontal="right"/>
    </xf>
    <xf numFmtId="187" fontId="42" fillId="46" borderId="0" applyFont="0" applyBorder="0" applyAlignment="0"/>
    <xf numFmtId="166" fontId="42" fillId="45" borderId="0" applyFont="0" applyBorder="0" applyAlignment="0">
      <alignment horizontal="right"/>
      <protection locked="0"/>
    </xf>
    <xf numFmtId="10" fontId="42" fillId="45" borderId="0" applyFont="0" applyBorder="0">
      <alignment horizontal="right"/>
      <protection locked="0"/>
    </xf>
    <xf numFmtId="3" fontId="42" fillId="91" borderId="0" applyFont="0" applyBorder="0">
      <protection locked="0"/>
    </xf>
    <xf numFmtId="187" fontId="170" fillId="91" borderId="0" applyBorder="0" applyAlignment="0">
      <protection locked="0"/>
    </xf>
    <xf numFmtId="187" fontId="195" fillId="117" borderId="0" applyBorder="0" applyAlignment="0"/>
    <xf numFmtId="186" fontId="103" fillId="72" borderId="31" applyFont="0" applyBorder="0" applyAlignment="0"/>
    <xf numFmtId="187" fontId="170" fillId="72" borderId="0" applyFont="0" applyBorder="0" applyAlignment="0"/>
    <xf numFmtId="0" fontId="1" fillId="0" borderId="0">
      <protection locked="0"/>
    </xf>
    <xf numFmtId="0" fontId="1" fillId="0" borderId="0"/>
    <xf numFmtId="0" fontId="1" fillId="0" borderId="0"/>
    <xf numFmtId="0" fontId="1" fillId="22" borderId="0" applyNumberFormat="0" applyBorder="0" applyAlignment="0" applyProtection="0"/>
    <xf numFmtId="0" fontId="1" fillId="23" borderId="0" applyNumberFormat="0" applyBorder="0" applyAlignment="0" applyProtection="0"/>
    <xf numFmtId="166" fontId="42" fillId="72" borderId="0" applyNumberFormat="0" applyFont="0" applyBorder="0" applyAlignment="0">
      <alignment horizontal="right"/>
    </xf>
    <xf numFmtId="0" fontId="51" fillId="70" borderId="22" applyNumberFormat="0" applyAlignment="0" applyProtection="0"/>
    <xf numFmtId="0" fontId="51" fillId="70" borderId="22" applyNumberFormat="0" applyAlignment="0" applyProtection="0"/>
    <xf numFmtId="168" fontId="48" fillId="0" borderId="0" applyFont="0" applyFill="0" applyBorder="0" applyAlignment="0" applyProtection="0"/>
    <xf numFmtId="168" fontId="42" fillId="0" borderId="0" applyFont="0" applyFill="0" applyBorder="0" applyAlignment="0" applyProtection="0"/>
    <xf numFmtId="0" fontId="42" fillId="0" borderId="0" applyFont="0" applyFill="0" applyBorder="0" applyAlignment="0" applyProtection="0"/>
    <xf numFmtId="168" fontId="174" fillId="0" borderId="0" applyFont="0" applyFill="0" applyBorder="0" applyAlignment="0" applyProtection="0"/>
    <xf numFmtId="168" fontId="174" fillId="0" borderId="0" applyFont="0" applyFill="0" applyBorder="0" applyAlignment="0" applyProtection="0"/>
    <xf numFmtId="0" fontId="42" fillId="0" borderId="0" applyFont="0" applyFill="0" applyBorder="0" applyAlignment="0" applyProtection="0"/>
    <xf numFmtId="168" fontId="4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49" fontId="96" fillId="118" borderId="67">
      <alignment horizontal="center" vertical="center" wrapText="1"/>
    </xf>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74" fillId="0" borderId="41" applyNumberFormat="0" applyFill="0" applyAlignment="0" applyProtection="0"/>
    <xf numFmtId="0" fontId="125" fillId="0" borderId="0" applyNumberFormat="0" applyFill="0" applyBorder="0" applyAlignment="0" applyProtection="0">
      <alignment vertical="top"/>
      <protection locked="0"/>
    </xf>
    <xf numFmtId="0" fontId="169" fillId="0" borderId="0" applyNumberFormat="0" applyFill="0" applyBorder="0" applyAlignment="0" applyProtection="0"/>
    <xf numFmtId="0" fontId="127" fillId="0" borderId="0" applyNumberFormat="0" applyFill="0" applyBorder="0" applyAlignment="0" applyProtection="0">
      <alignment vertical="top"/>
      <protection locked="0"/>
    </xf>
    <xf numFmtId="166" fontId="42" fillId="74" borderId="0" applyFont="0" applyBorder="0" applyAlignment="0">
      <alignment horizontal="right"/>
      <protection locked="0"/>
    </xf>
    <xf numFmtId="188" fontId="42" fillId="75" borderId="0" applyFont="0" applyBorder="0">
      <alignment horizontal="right"/>
      <protection locked="0"/>
    </xf>
    <xf numFmtId="230" fontId="1" fillId="105" borderId="64">
      <protection locked="0"/>
    </xf>
    <xf numFmtId="230" fontId="1" fillId="105" borderId="64">
      <protection locked="0"/>
    </xf>
    <xf numFmtId="49" fontId="1" fillId="105" borderId="64" applyFont="0" applyAlignment="0">
      <alignment horizontal="left" vertical="center" wrapText="1"/>
      <protection locked="0"/>
    </xf>
    <xf numFmtId="49" fontId="1" fillId="105" borderId="64" applyFont="0" applyAlignment="0">
      <alignment horizontal="left" vertical="center" wrapText="1"/>
      <protection locked="0"/>
    </xf>
    <xf numFmtId="49" fontId="1" fillId="105" borderId="64" applyFont="0" applyAlignment="0">
      <alignment horizontal="left" vertical="center" wrapText="1"/>
      <protection locked="0"/>
    </xf>
    <xf numFmtId="230" fontId="1" fillId="104" borderId="64"/>
    <xf numFmtId="230" fontId="1" fillId="104" borderId="64"/>
    <xf numFmtId="0" fontId="42" fillId="0" borderId="0"/>
    <xf numFmtId="0" fontId="42" fillId="3" borderId="0"/>
    <xf numFmtId="0" fontId="42" fillId="0" borderId="0"/>
    <xf numFmtId="0" fontId="42" fillId="0" borderId="0"/>
    <xf numFmtId="0" fontId="42" fillId="0" borderId="0"/>
    <xf numFmtId="0" fontId="42" fillId="0" borderId="0"/>
    <xf numFmtId="0" fontId="1" fillId="0" borderId="0"/>
    <xf numFmtId="0" fontId="42" fillId="3" borderId="0"/>
    <xf numFmtId="0" fontId="42" fillId="3" borderId="0"/>
    <xf numFmtId="0" fontId="42" fillId="0" borderId="0"/>
    <xf numFmtId="0" fontId="48" fillId="0" borderId="0"/>
    <xf numFmtId="0" fontId="48" fillId="0" borderId="0"/>
    <xf numFmtId="0" fontId="42" fillId="0" borderId="0"/>
    <xf numFmtId="0" fontId="42"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3" borderId="0"/>
    <xf numFmtId="0" fontId="42" fillId="0" borderId="0"/>
    <xf numFmtId="0" fontId="42" fillId="3" borderId="0"/>
    <xf numFmtId="0" fontId="1" fillId="0" borderId="0"/>
    <xf numFmtId="0" fontId="1" fillId="0" borderId="0"/>
    <xf numFmtId="0" fontId="42" fillId="0" borderId="0"/>
    <xf numFmtId="0" fontId="42" fillId="0" borderId="0"/>
    <xf numFmtId="0" fontId="1"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3" borderId="0"/>
    <xf numFmtId="0" fontId="1" fillId="0" borderId="0"/>
    <xf numFmtId="0" fontId="1" fillId="0" borderId="0"/>
    <xf numFmtId="0" fontId="42" fillId="0" borderId="0"/>
    <xf numFmtId="0" fontId="42" fillId="0" borderId="0"/>
    <xf numFmtId="0" fontId="42" fillId="68" borderId="28" applyNumberFormat="0" applyFont="0" applyAlignment="0" applyProtection="0"/>
    <xf numFmtId="0" fontId="42" fillId="68" borderId="28" applyNumberFormat="0" applyFont="0" applyAlignment="0" applyProtection="0"/>
    <xf numFmtId="0" fontId="42" fillId="68" borderId="28" applyNumberFormat="0" applyFont="0" applyAlignment="0" applyProtection="0"/>
    <xf numFmtId="0" fontId="61" fillId="70" borderId="29" applyNumberFormat="0" applyAlignment="0" applyProtection="0"/>
    <xf numFmtId="0" fontId="61" fillId="70" borderId="29"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0" borderId="68">
      <alignment horizontal="center"/>
    </xf>
    <xf numFmtId="0" fontId="141" fillId="0" borderId="68">
      <alignment horizontal="center"/>
    </xf>
    <xf numFmtId="0" fontId="141" fillId="0" borderId="68">
      <alignment horizontal="center"/>
    </xf>
    <xf numFmtId="0" fontId="141" fillId="0" borderId="68">
      <alignment horizontal="center"/>
    </xf>
    <xf numFmtId="0" fontId="141" fillId="0" borderId="68">
      <alignment horizontal="center"/>
    </xf>
    <xf numFmtId="0" fontId="141" fillId="0" borderId="68">
      <alignment horizontal="center"/>
    </xf>
    <xf numFmtId="230" fontId="171" fillId="105" borderId="66">
      <alignment horizontal="right" indent="2"/>
      <protection locked="0"/>
    </xf>
    <xf numFmtId="0" fontId="42" fillId="0" borderId="0"/>
    <xf numFmtId="0" fontId="63" fillId="0" borderId="42" applyNumberFormat="0" applyFill="0" applyAlignment="0" applyProtection="0"/>
    <xf numFmtId="0" fontId="63" fillId="0" borderId="42" applyNumberFormat="0" applyFill="0" applyAlignment="0" applyProtection="0"/>
    <xf numFmtId="0" fontId="1" fillId="0" borderId="0"/>
    <xf numFmtId="0" fontId="49" fillId="59" borderId="0" applyNumberFormat="0" applyBorder="0" applyAlignment="0" applyProtection="0"/>
    <xf numFmtId="0" fontId="49" fillId="59" borderId="0" applyNumberFormat="0" applyBorder="0" applyAlignment="0" applyProtection="0"/>
    <xf numFmtId="0" fontId="49" fillId="62" borderId="0" applyNumberFormat="0" applyBorder="0" applyAlignment="0" applyProtection="0"/>
    <xf numFmtId="0" fontId="49" fillId="63" borderId="0" applyNumberFormat="0" applyBorder="0" applyAlignment="0" applyProtection="0"/>
    <xf numFmtId="0" fontId="49" fillId="71" borderId="0" applyNumberFormat="0" applyBorder="0" applyAlignment="0" applyProtection="0"/>
    <xf numFmtId="0" fontId="49" fillId="71" borderId="0" applyNumberFormat="0" applyBorder="0" applyAlignment="0" applyProtection="0"/>
    <xf numFmtId="0" fontId="49" fillId="59" borderId="0" applyNumberFormat="0" applyBorder="0" applyAlignment="0" applyProtection="0"/>
    <xf numFmtId="0" fontId="49" fillId="59" borderId="0" applyNumberFormat="0" applyBorder="0" applyAlignment="0" applyProtection="0"/>
    <xf numFmtId="0" fontId="49" fillId="64" borderId="0" applyNumberFormat="0" applyBorder="0" applyAlignment="0" applyProtection="0"/>
    <xf numFmtId="168" fontId="42" fillId="0" borderId="0" applyFont="0" applyFill="0" applyBorder="0" applyAlignment="0" applyProtection="0"/>
    <xf numFmtId="0" fontId="42" fillId="0" borderId="0"/>
    <xf numFmtId="0" fontId="42" fillId="0" borderId="0" applyFill="0"/>
    <xf numFmtId="0" fontId="42" fillId="3" borderId="0"/>
    <xf numFmtId="0" fontId="42" fillId="3" borderId="0"/>
    <xf numFmtId="0" fontId="42" fillId="3" borderId="0"/>
    <xf numFmtId="9" fontId="42" fillId="0" borderId="0" applyFont="0" applyFill="0" applyBorder="0" applyAlignment="0" applyProtection="0"/>
    <xf numFmtId="9" fontId="42" fillId="0" borderId="0" applyFont="0" applyFill="0" applyBorder="0" applyAlignment="0" applyProtection="0"/>
    <xf numFmtId="0" fontId="141" fillId="0" borderId="68">
      <alignment horizontal="center"/>
    </xf>
    <xf numFmtId="0" fontId="141" fillId="0" borderId="68">
      <alignment horizontal="center"/>
    </xf>
    <xf numFmtId="0" fontId="141" fillId="0" borderId="68">
      <alignment horizontal="center"/>
    </xf>
    <xf numFmtId="0" fontId="141" fillId="0" borderId="68">
      <alignment horizontal="center"/>
    </xf>
    <xf numFmtId="0" fontId="141" fillId="0" borderId="68">
      <alignment horizontal="center"/>
    </xf>
    <xf numFmtId="0" fontId="141" fillId="0" borderId="68">
      <alignment horizontal="center"/>
    </xf>
    <xf numFmtId="0" fontId="141" fillId="0" borderId="68">
      <alignment horizontal="center"/>
    </xf>
    <xf numFmtId="0" fontId="1" fillId="0" borderId="0"/>
    <xf numFmtId="0" fontId="1" fillId="0" borderId="0"/>
    <xf numFmtId="0" fontId="185" fillId="0" borderId="0" applyFill="0" applyBorder="0">
      <alignment horizontal="left" vertical="center"/>
    </xf>
    <xf numFmtId="0" fontId="17" fillId="0" borderId="0"/>
    <xf numFmtId="168" fontId="196" fillId="0" borderId="0" applyFont="0" applyFill="0" applyBorder="0" applyAlignment="0" applyProtection="0"/>
    <xf numFmtId="0" fontId="196" fillId="0" borderId="0"/>
    <xf numFmtId="215" fontId="150" fillId="7" borderId="33">
      <alignment horizontal="right" vertical="center"/>
      <protection locked="0"/>
    </xf>
    <xf numFmtId="0" fontId="46" fillId="0" borderId="0"/>
    <xf numFmtId="9" fontId="46" fillId="0" borderId="0" applyFont="0" applyFill="0" applyBorder="0" applyAlignment="0" applyProtection="0"/>
    <xf numFmtId="167" fontId="46" fillId="0" borderId="0" applyFont="0" applyFill="0" applyBorder="0" applyAlignment="0" applyProtection="0"/>
    <xf numFmtId="0" fontId="197" fillId="2" borderId="0">
      <alignment vertical="top" wrapText="1"/>
    </xf>
    <xf numFmtId="10" fontId="47" fillId="2" borderId="21">
      <alignment vertical="top" wrapText="1"/>
    </xf>
    <xf numFmtId="0" fontId="101" fillId="2" borderId="0">
      <alignment vertical="top" wrapText="1"/>
    </xf>
    <xf numFmtId="0" fontId="169" fillId="0" borderId="0" applyNumberFormat="0" applyFill="0" applyBorder="0" applyAlignment="0" applyProtection="0"/>
    <xf numFmtId="0" fontId="97" fillId="0" borderId="0"/>
  </cellStyleXfs>
  <cellXfs count="227">
    <xf numFmtId="0" fontId="0" fillId="0" borderId="0" xfId="0"/>
    <xf numFmtId="0" fontId="2" fillId="2" borderId="0" xfId="2" applyFont="1" applyFill="1" applyBorder="1" applyProtection="1"/>
    <xf numFmtId="0" fontId="3" fillId="2" borderId="0" xfId="2" applyFont="1" applyFill="1" applyBorder="1" applyAlignment="1" applyProtection="1">
      <alignment horizontal="left" vertical="center"/>
    </xf>
    <xf numFmtId="0" fontId="3" fillId="2" borderId="0" xfId="2" applyFont="1" applyFill="1" applyBorder="1" applyAlignment="1" applyProtection="1">
      <alignment horizontal="left" indent="9"/>
    </xf>
    <xf numFmtId="0" fontId="4" fillId="2" borderId="0" xfId="2" applyFont="1" applyFill="1" applyBorder="1" applyAlignment="1" applyProtection="1"/>
    <xf numFmtId="0" fontId="2" fillId="0" borderId="0" xfId="2" applyFont="1" applyFill="1" applyBorder="1" applyProtection="1"/>
    <xf numFmtId="0" fontId="2" fillId="0" borderId="0" xfId="2" applyFont="1" applyFill="1" applyBorder="1" applyAlignment="1" applyProtection="1">
      <alignment horizontal="right"/>
    </xf>
    <xf numFmtId="0" fontId="5" fillId="0" borderId="0" xfId="2" applyFont="1" applyFill="1" applyBorder="1" applyAlignment="1" applyProtection="1">
      <alignment horizontal="center"/>
    </xf>
    <xf numFmtId="0" fontId="5" fillId="0" borderId="0" xfId="2" applyFont="1" applyFill="1" applyBorder="1" applyProtection="1"/>
    <xf numFmtId="168" fontId="6" fillId="0" borderId="0" xfId="2" applyNumberFormat="1" applyFont="1" applyFill="1" applyBorder="1" applyAlignment="1" applyProtection="1">
      <alignment horizontal="center"/>
    </xf>
    <xf numFmtId="0" fontId="7" fillId="0" borderId="0" xfId="3" applyFill="1" applyBorder="1" applyAlignment="1" applyProtection="1">
      <alignment horizontal="right"/>
    </xf>
    <xf numFmtId="0" fontId="2" fillId="0" borderId="0" xfId="2" applyProtection="1"/>
    <xf numFmtId="0" fontId="2" fillId="2" borderId="1" xfId="2" applyFont="1" applyFill="1" applyBorder="1" applyProtection="1"/>
    <xf numFmtId="0" fontId="8" fillId="2" borderId="1" xfId="2" applyFont="1" applyFill="1" applyBorder="1" applyAlignment="1" applyProtection="1">
      <alignment horizontal="left"/>
    </xf>
    <xf numFmtId="0" fontId="8" fillId="2" borderId="1" xfId="2" applyFont="1" applyFill="1" applyBorder="1" applyAlignment="1" applyProtection="1">
      <alignment horizontal="left" indent="9"/>
    </xf>
    <xf numFmtId="0" fontId="2" fillId="0" borderId="1" xfId="2" applyFont="1" applyFill="1" applyBorder="1" applyProtection="1"/>
    <xf numFmtId="0" fontId="6" fillId="0" borderId="1" xfId="2" applyFont="1" applyFill="1" applyBorder="1" applyProtection="1"/>
    <xf numFmtId="0" fontId="9" fillId="2" borderId="2" xfId="2" applyNumberFormat="1" applyFont="1" applyFill="1" applyBorder="1" applyProtection="1"/>
    <xf numFmtId="0" fontId="10" fillId="2" borderId="2" xfId="2" applyNumberFormat="1" applyFont="1" applyFill="1" applyBorder="1" applyAlignment="1" applyProtection="1">
      <alignment horizontal="center"/>
    </xf>
    <xf numFmtId="169" fontId="11" fillId="2" borderId="2" xfId="2" applyNumberFormat="1" applyFont="1" applyFill="1" applyBorder="1" applyAlignment="1" applyProtection="1">
      <alignment horizontal="left"/>
    </xf>
    <xf numFmtId="169" fontId="12" fillId="2" borderId="2" xfId="2" applyNumberFormat="1" applyFont="1" applyFill="1" applyBorder="1" applyAlignment="1" applyProtection="1">
      <alignment horizontal="center"/>
    </xf>
    <xf numFmtId="0" fontId="10" fillId="2" borderId="2" xfId="2" applyNumberFormat="1" applyFont="1" applyFill="1" applyBorder="1" applyProtection="1"/>
    <xf numFmtId="170" fontId="5" fillId="3" borderId="0" xfId="2" applyNumberFormat="1" applyFont="1" applyFill="1" applyProtection="1"/>
    <xf numFmtId="170" fontId="13" fillId="3" borderId="0" xfId="2" applyNumberFormat="1" applyFont="1" applyFill="1" applyAlignment="1" applyProtection="1">
      <alignment horizontal="center"/>
    </xf>
    <xf numFmtId="170" fontId="5" fillId="3" borderId="0" xfId="2" applyNumberFormat="1" applyFont="1" applyFill="1" applyAlignment="1" applyProtection="1">
      <alignment horizontal="center"/>
    </xf>
    <xf numFmtId="0" fontId="2" fillId="4" borderId="3" xfId="2" applyFill="1" applyBorder="1" applyProtection="1"/>
    <xf numFmtId="0" fontId="6" fillId="4" borderId="3" xfId="2" applyFont="1" applyFill="1" applyBorder="1" applyProtection="1"/>
    <xf numFmtId="0" fontId="11" fillId="4" borderId="3" xfId="2" applyFont="1" applyFill="1" applyBorder="1" applyAlignment="1" applyProtection="1">
      <alignment horizontal="center"/>
    </xf>
    <xf numFmtId="0" fontId="14" fillId="4" borderId="3" xfId="2" applyFont="1" applyFill="1" applyBorder="1" applyAlignment="1" applyProtection="1">
      <alignment horizontal="center" vertical="center"/>
    </xf>
    <xf numFmtId="0" fontId="14" fillId="4" borderId="3" xfId="2" applyFont="1" applyFill="1" applyBorder="1" applyAlignment="1" applyProtection="1">
      <alignment vertical="center"/>
    </xf>
    <xf numFmtId="1" fontId="14" fillId="4" borderId="3" xfId="2" applyNumberFormat="1" applyFont="1" applyFill="1" applyBorder="1" applyAlignment="1" applyProtection="1">
      <alignment horizontal="center" vertical="center"/>
    </xf>
    <xf numFmtId="1" fontId="11" fillId="4" borderId="3" xfId="2" applyNumberFormat="1" applyFont="1" applyFill="1" applyBorder="1" applyAlignment="1" applyProtection="1">
      <alignment horizontal="center"/>
    </xf>
    <xf numFmtId="169" fontId="11" fillId="4" borderId="3" xfId="2" applyNumberFormat="1" applyFont="1" applyFill="1" applyBorder="1" applyAlignment="1" applyProtection="1">
      <alignment horizontal="center" wrapText="1"/>
    </xf>
    <xf numFmtId="169" fontId="11" fillId="4" borderId="3" xfId="2" applyNumberFormat="1" applyFont="1" applyFill="1" applyBorder="1" applyAlignment="1" applyProtection="1">
      <alignment horizontal="center"/>
    </xf>
    <xf numFmtId="0" fontId="2" fillId="4" borderId="3" xfId="2" applyFill="1" applyBorder="1" applyAlignment="1" applyProtection="1">
      <alignment wrapText="1"/>
    </xf>
    <xf numFmtId="167" fontId="15" fillId="4" borderId="3" xfId="2" applyNumberFormat="1" applyFont="1" applyFill="1" applyBorder="1" applyAlignment="1" applyProtection="1">
      <alignment horizontal="center" wrapText="1"/>
    </xf>
    <xf numFmtId="170" fontId="5" fillId="0" borderId="0" xfId="2" applyNumberFormat="1" applyFont="1" applyProtection="1"/>
    <xf numFmtId="170" fontId="13" fillId="0" borderId="0" xfId="2" applyNumberFormat="1" applyFont="1" applyAlignment="1" applyProtection="1">
      <alignment horizontal="center"/>
    </xf>
    <xf numFmtId="170" fontId="13" fillId="0" borderId="0" xfId="2" applyNumberFormat="1" applyFont="1" applyBorder="1" applyAlignment="1" applyProtection="1">
      <alignment horizontal="center"/>
    </xf>
    <xf numFmtId="170" fontId="16" fillId="0" borderId="0" xfId="2" applyNumberFormat="1" applyFont="1" applyAlignment="1" applyProtection="1">
      <alignment horizontal="center"/>
    </xf>
    <xf numFmtId="172" fontId="18" fillId="0" borderId="0" xfId="4" applyNumberFormat="1" applyFont="1" applyFill="1" applyBorder="1" applyAlignment="1" applyProtection="1">
      <alignment horizontal="center" vertical="center"/>
    </xf>
    <xf numFmtId="170" fontId="5" fillId="0" borderId="0" xfId="2" applyNumberFormat="1" applyFont="1" applyFill="1" applyBorder="1" applyAlignment="1" applyProtection="1"/>
    <xf numFmtId="170" fontId="5" fillId="0" borderId="0" xfId="2" applyNumberFormat="1" applyFont="1" applyBorder="1" applyProtection="1"/>
    <xf numFmtId="170" fontId="5" fillId="0" borderId="0" xfId="2" applyNumberFormat="1" applyFont="1" applyFill="1" applyBorder="1" applyProtection="1"/>
    <xf numFmtId="170" fontId="16" fillId="0" borderId="0" xfId="2" applyNumberFormat="1" applyFont="1" applyFill="1" applyBorder="1" applyAlignment="1" applyProtection="1">
      <alignment horizontal="center"/>
    </xf>
    <xf numFmtId="0" fontId="2" fillId="0" borderId="0" xfId="2" applyFill="1" applyBorder="1" applyProtection="1"/>
    <xf numFmtId="170" fontId="5" fillId="0" borderId="0" xfId="2" applyNumberFormat="1" applyFont="1" applyFill="1" applyProtection="1"/>
    <xf numFmtId="170" fontId="16" fillId="0" borderId="0" xfId="2" applyNumberFormat="1" applyFont="1" applyFill="1" applyAlignment="1" applyProtection="1">
      <alignment horizontal="center"/>
    </xf>
    <xf numFmtId="0" fontId="2" fillId="0" borderId="0" xfId="2" applyFill="1" applyProtection="1"/>
    <xf numFmtId="170" fontId="13" fillId="0" borderId="0" xfId="2" applyNumberFormat="1" applyFont="1" applyFill="1" applyBorder="1" applyAlignment="1" applyProtection="1">
      <alignment horizontal="center"/>
    </xf>
    <xf numFmtId="0" fontId="5" fillId="0" borderId="0" xfId="2" applyNumberFormat="1" applyFont="1" applyProtection="1"/>
    <xf numFmtId="0" fontId="2" fillId="4" borderId="3" xfId="2" applyFont="1" applyFill="1" applyBorder="1" applyAlignment="1" applyProtection="1">
      <alignment horizontal="left"/>
    </xf>
    <xf numFmtId="0" fontId="15" fillId="4" borderId="3" xfId="2" applyFont="1" applyFill="1" applyBorder="1" applyAlignment="1" applyProtection="1">
      <alignment vertical="center"/>
    </xf>
    <xf numFmtId="0" fontId="7" fillId="2" borderId="0" xfId="3" applyFill="1" applyBorder="1" applyAlignment="1" applyProtection="1"/>
    <xf numFmtId="0" fontId="7" fillId="0" borderId="0" xfId="3" applyFill="1" applyBorder="1" applyAlignment="1" applyProtection="1"/>
    <xf numFmtId="0" fontId="5" fillId="0" borderId="0" xfId="2" applyFont="1" applyFill="1" applyBorder="1" applyAlignment="1" applyProtection="1"/>
    <xf numFmtId="0" fontId="2" fillId="3" borderId="0" xfId="2" applyFill="1" applyBorder="1" applyAlignment="1" applyProtection="1">
      <alignment wrapText="1"/>
    </xf>
    <xf numFmtId="0" fontId="2" fillId="3" borderId="0" xfId="2" applyFill="1" applyAlignment="1" applyProtection="1">
      <alignment wrapText="1"/>
    </xf>
    <xf numFmtId="0" fontId="2" fillId="3" borderId="0" xfId="2" applyFill="1" applyProtection="1"/>
    <xf numFmtId="170" fontId="18" fillId="0" borderId="0" xfId="2" applyNumberFormat="1" applyFont="1" applyProtection="1"/>
    <xf numFmtId="170" fontId="19" fillId="0" borderId="0" xfId="2" applyNumberFormat="1" applyFont="1" applyAlignment="1" applyProtection="1">
      <alignment horizontal="center"/>
    </xf>
    <xf numFmtId="170" fontId="19" fillId="0" borderId="0" xfId="2" applyNumberFormat="1" applyFont="1" applyProtection="1"/>
    <xf numFmtId="168" fontId="18" fillId="0" borderId="0" xfId="2" applyNumberFormat="1" applyFont="1" applyFill="1" applyBorder="1" applyAlignment="1" applyProtection="1">
      <alignment horizontal="center"/>
    </xf>
    <xf numFmtId="170" fontId="19" fillId="0" borderId="0" xfId="2" applyNumberFormat="1" applyFont="1" applyFill="1" applyBorder="1" applyAlignment="1" applyProtection="1">
      <alignment horizontal="center"/>
    </xf>
    <xf numFmtId="170" fontId="16" fillId="0" borderId="0" xfId="2" applyNumberFormat="1" applyFont="1" applyProtection="1"/>
    <xf numFmtId="170" fontId="19" fillId="0" borderId="0" xfId="2" applyNumberFormat="1" applyFont="1" applyFill="1" applyBorder="1" applyProtection="1"/>
    <xf numFmtId="176" fontId="5" fillId="0" borderId="0" xfId="2" applyNumberFormat="1" applyFont="1" applyAlignment="1" applyProtection="1">
      <alignment horizontal="left"/>
    </xf>
    <xf numFmtId="10" fontId="5" fillId="0" borderId="0" xfId="5" applyNumberFormat="1" applyFont="1" applyAlignment="1" applyProtection="1">
      <alignment horizontal="center"/>
    </xf>
    <xf numFmtId="170" fontId="13" fillId="0" borderId="0" xfId="2" applyNumberFormat="1" applyFont="1" applyAlignment="1" applyProtection="1">
      <alignment horizontal="left"/>
    </xf>
    <xf numFmtId="0" fontId="9" fillId="2" borderId="2" xfId="2" applyFont="1" applyFill="1" applyBorder="1" applyProtection="1"/>
    <xf numFmtId="170" fontId="5" fillId="0" borderId="0" xfId="2" applyNumberFormat="1" applyFont="1" applyAlignment="1" applyProtection="1">
      <alignment horizontal="left" indent="1"/>
    </xf>
    <xf numFmtId="170" fontId="13" fillId="8" borderId="5" xfId="2" applyNumberFormat="1" applyFont="1" applyFill="1" applyBorder="1" applyAlignment="1" applyProtection="1">
      <alignment horizontal="center"/>
    </xf>
    <xf numFmtId="170" fontId="13" fillId="0" borderId="7" xfId="2" applyNumberFormat="1" applyFont="1" applyFill="1" applyBorder="1" applyAlignment="1" applyProtection="1">
      <alignment horizontal="center"/>
    </xf>
    <xf numFmtId="168" fontId="13" fillId="0" borderId="0" xfId="2" applyNumberFormat="1" applyFont="1" applyFill="1" applyBorder="1" applyAlignment="1" applyProtection="1">
      <alignment horizontal="center"/>
    </xf>
    <xf numFmtId="0" fontId="2" fillId="2" borderId="0" xfId="2" applyFont="1" applyFill="1" applyBorder="1"/>
    <xf numFmtId="0" fontId="3" fillId="2" borderId="0" xfId="2" applyFont="1" applyFill="1" applyBorder="1" applyAlignment="1">
      <alignment horizontal="left" vertical="center"/>
    </xf>
    <xf numFmtId="0" fontId="8" fillId="2" borderId="0" xfId="2" applyFont="1" applyFill="1" applyBorder="1" applyAlignment="1">
      <alignment horizontal="left"/>
    </xf>
    <xf numFmtId="0" fontId="2" fillId="4" borderId="3" xfId="2" applyFill="1" applyBorder="1"/>
    <xf numFmtId="0" fontId="6" fillId="4" borderId="3" xfId="2" applyFont="1" applyFill="1" applyBorder="1"/>
    <xf numFmtId="0" fontId="15" fillId="4" borderId="3" xfId="2" applyFont="1" applyFill="1" applyBorder="1" applyAlignment="1">
      <alignment vertical="center"/>
    </xf>
    <xf numFmtId="0" fontId="2" fillId="4" borderId="3" xfId="2" applyFill="1" applyBorder="1" applyAlignment="1">
      <alignment wrapText="1"/>
    </xf>
    <xf numFmtId="167" fontId="15" fillId="4" borderId="3" xfId="2" applyNumberFormat="1" applyFont="1" applyFill="1" applyBorder="1" applyAlignment="1">
      <alignment horizontal="center" wrapText="1"/>
    </xf>
    <xf numFmtId="170" fontId="5" fillId="3" borderId="0" xfId="2" applyNumberFormat="1" applyFont="1" applyFill="1"/>
    <xf numFmtId="0" fontId="2" fillId="3" borderId="0" xfId="2" applyFill="1" applyBorder="1" applyAlignment="1">
      <alignment wrapText="1"/>
    </xf>
    <xf numFmtId="0" fontId="2" fillId="3" borderId="0" xfId="2" applyFill="1" applyAlignment="1">
      <alignment wrapText="1"/>
    </xf>
    <xf numFmtId="0" fontId="2" fillId="3" borderId="0" xfId="2" applyFill="1"/>
    <xf numFmtId="0" fontId="2" fillId="0" borderId="0" xfId="2" applyFill="1"/>
    <xf numFmtId="0" fontId="2" fillId="0" borderId="0" xfId="2"/>
    <xf numFmtId="170" fontId="5" fillId="0" borderId="0" xfId="2" applyNumberFormat="1" applyFont="1"/>
    <xf numFmtId="170" fontId="13" fillId="0" borderId="0" xfId="2" applyNumberFormat="1" applyFont="1"/>
    <xf numFmtId="170" fontId="5" fillId="0" borderId="5" xfId="2" applyNumberFormat="1" applyFont="1" applyBorder="1" applyAlignment="1" applyProtection="1">
      <alignment horizontal="left" indent="1"/>
    </xf>
    <xf numFmtId="170" fontId="13" fillId="0" borderId="0" xfId="2" quotePrefix="1" applyNumberFormat="1" applyFont="1" applyAlignment="1" applyProtection="1">
      <alignment horizontal="center"/>
    </xf>
    <xf numFmtId="170" fontId="13" fillId="0" borderId="11" xfId="2" applyNumberFormat="1" applyFont="1" applyFill="1" applyBorder="1" applyAlignment="1" applyProtection="1">
      <alignment horizontal="center"/>
    </xf>
    <xf numFmtId="181" fontId="5" fillId="6" borderId="5" xfId="2" applyNumberFormat="1" applyFont="1" applyFill="1" applyBorder="1" applyAlignment="1" applyProtection="1"/>
    <xf numFmtId="0" fontId="20" fillId="11" borderId="0" xfId="2" applyFont="1" applyFill="1" applyBorder="1"/>
    <xf numFmtId="0" fontId="20" fillId="11" borderId="0" xfId="2" applyFont="1" applyFill="1" applyBorder="1" applyAlignment="1">
      <alignment horizontal="right"/>
    </xf>
    <xf numFmtId="0" fontId="5" fillId="11" borderId="0" xfId="2" applyFont="1" applyFill="1" applyBorder="1" applyAlignment="1">
      <alignment horizontal="center"/>
    </xf>
    <xf numFmtId="0" fontId="5" fillId="11" borderId="0" xfId="2" applyFont="1" applyFill="1" applyBorder="1"/>
    <xf numFmtId="0" fontId="2" fillId="2" borderId="1" xfId="2" applyFont="1" applyFill="1" applyBorder="1"/>
    <xf numFmtId="0" fontId="8" fillId="2" borderId="1" xfId="2" applyFont="1" applyFill="1" applyBorder="1" applyAlignment="1">
      <alignment horizontal="left"/>
    </xf>
    <xf numFmtId="0" fontId="20" fillId="11" borderId="1" xfId="2" applyFont="1" applyFill="1" applyBorder="1"/>
    <xf numFmtId="170" fontId="18" fillId="0" borderId="0" xfId="3" applyNumberFormat="1" applyFont="1" applyAlignment="1" applyProtection="1"/>
    <xf numFmtId="170" fontId="19" fillId="0" borderId="6" xfId="2" applyNumberFormat="1" applyFont="1" applyBorder="1"/>
    <xf numFmtId="170" fontId="5" fillId="0" borderId="6" xfId="2" applyNumberFormat="1" applyFont="1" applyBorder="1"/>
    <xf numFmtId="170" fontId="19" fillId="8" borderId="0" xfId="2" applyNumberFormat="1" applyFont="1" applyFill="1"/>
    <xf numFmtId="170" fontId="19" fillId="0" borderId="0" xfId="2" applyNumberFormat="1" applyFont="1"/>
    <xf numFmtId="178" fontId="5" fillId="0" borderId="0" xfId="2" applyNumberFormat="1" applyFont="1"/>
    <xf numFmtId="17" fontId="5" fillId="0" borderId="0" xfId="2" applyNumberFormat="1" applyFont="1"/>
    <xf numFmtId="170" fontId="17" fillId="9" borderId="0" xfId="3" applyNumberFormat="1" applyFont="1" applyFill="1" applyAlignment="1" applyProtection="1"/>
    <xf numFmtId="178" fontId="13" fillId="0" borderId="0" xfId="2" applyNumberFormat="1" applyFont="1"/>
    <xf numFmtId="17" fontId="13" fillId="0" borderId="0" xfId="2" applyNumberFormat="1" applyFont="1"/>
    <xf numFmtId="0" fontId="13" fillId="0" borderId="0" xfId="2" applyNumberFormat="1" applyFont="1" applyAlignment="1">
      <alignment wrapText="1"/>
    </xf>
    <xf numFmtId="170" fontId="17" fillId="12" borderId="0" xfId="3" applyNumberFormat="1" applyFont="1" applyFill="1" applyAlignment="1" applyProtection="1"/>
    <xf numFmtId="170" fontId="17" fillId="7" borderId="0" xfId="3" applyNumberFormat="1" applyFont="1" applyFill="1" applyAlignment="1" applyProtection="1"/>
    <xf numFmtId="170" fontId="17" fillId="13" borderId="0" xfId="3" applyNumberFormat="1" applyFont="1" applyFill="1" applyAlignment="1" applyProtection="1"/>
    <xf numFmtId="170" fontId="17" fillId="5" borderId="0" xfId="3" applyNumberFormat="1" applyFont="1" applyFill="1" applyAlignment="1" applyProtection="1"/>
    <xf numFmtId="170" fontId="17" fillId="10" borderId="0" xfId="3" applyNumberFormat="1" applyFont="1" applyFill="1" applyAlignment="1" applyProtection="1"/>
    <xf numFmtId="170" fontId="17" fillId="0" borderId="0" xfId="3" applyNumberFormat="1" applyFont="1" applyAlignment="1" applyProtection="1"/>
    <xf numFmtId="0" fontId="13" fillId="0" borderId="0" xfId="2" applyNumberFormat="1" applyFont="1"/>
    <xf numFmtId="170" fontId="21" fillId="0" borderId="0" xfId="2" applyNumberFormat="1" applyFont="1" applyAlignment="1" applyProtection="1"/>
    <xf numFmtId="170" fontId="13" fillId="0" borderId="0" xfId="2" applyNumberFormat="1" applyFont="1" applyAlignment="1">
      <alignment wrapText="1"/>
    </xf>
    <xf numFmtId="182" fontId="5" fillId="0" borderId="0" xfId="2" applyNumberFormat="1" applyFont="1"/>
    <xf numFmtId="0" fontId="22" fillId="2" borderId="0" xfId="2" applyFont="1" applyFill="1" applyBorder="1" applyAlignment="1">
      <alignment horizontal="center" vertical="center"/>
    </xf>
    <xf numFmtId="0" fontId="23" fillId="2" borderId="1" xfId="2" applyFont="1" applyFill="1" applyBorder="1" applyAlignment="1">
      <alignment horizontal="center"/>
    </xf>
    <xf numFmtId="0" fontId="23" fillId="2" borderId="0" xfId="2" applyFont="1" applyFill="1" applyBorder="1" applyAlignment="1">
      <alignment horizontal="center"/>
    </xf>
    <xf numFmtId="170" fontId="17" fillId="0" borderId="0" xfId="3" quotePrefix="1" applyNumberFormat="1" applyFont="1" applyAlignment="1" applyProtection="1"/>
    <xf numFmtId="170" fontId="18" fillId="0" borderId="6" xfId="3" applyNumberFormat="1" applyFont="1" applyBorder="1" applyAlignment="1" applyProtection="1"/>
    <xf numFmtId="170" fontId="16" fillId="0" borderId="6" xfId="2" applyNumberFormat="1" applyFont="1" applyBorder="1"/>
    <xf numFmtId="170" fontId="13" fillId="0" borderId="6" xfId="2" applyNumberFormat="1" applyFont="1" applyBorder="1"/>
    <xf numFmtId="178" fontId="19" fillId="0" borderId="6" xfId="2" applyNumberFormat="1" applyFont="1" applyBorder="1"/>
    <xf numFmtId="0" fontId="13" fillId="0" borderId="6" xfId="2" applyNumberFormat="1" applyFont="1" applyBorder="1"/>
    <xf numFmtId="0" fontId="13" fillId="0" borderId="6" xfId="2" applyNumberFormat="1" applyFont="1" applyBorder="1" applyAlignment="1">
      <alignment wrapText="1"/>
    </xf>
    <xf numFmtId="0" fontId="13" fillId="0" borderId="0" xfId="2" applyNumberFormat="1" applyFont="1" applyBorder="1" applyAlignment="1">
      <alignment wrapText="1"/>
    </xf>
    <xf numFmtId="170" fontId="7" fillId="0" borderId="0" xfId="3" applyNumberFormat="1" applyAlignment="1" applyProtection="1"/>
    <xf numFmtId="170" fontId="7" fillId="0" borderId="0" xfId="3" quotePrefix="1" applyNumberFormat="1" applyAlignment="1" applyProtection="1"/>
    <xf numFmtId="10" fontId="5" fillId="0" borderId="0" xfId="1" applyNumberFormat="1" applyFont="1" applyProtection="1"/>
    <xf numFmtId="170" fontId="18" fillId="0" borderId="0" xfId="3" quotePrefix="1" applyNumberFormat="1" applyFont="1" applyAlignment="1" applyProtection="1"/>
    <xf numFmtId="0" fontId="5" fillId="8" borderId="5" xfId="2" applyNumberFormat="1" applyFont="1" applyFill="1" applyBorder="1" applyAlignment="1" applyProtection="1">
      <alignment horizontal="center"/>
    </xf>
    <xf numFmtId="175" fontId="5" fillId="8" borderId="5" xfId="2" applyNumberFormat="1" applyFont="1" applyFill="1" applyBorder="1" applyAlignment="1" applyProtection="1">
      <alignment horizontal="center"/>
    </xf>
    <xf numFmtId="0" fontId="5" fillId="9" borderId="5" xfId="2" applyNumberFormat="1" applyFont="1" applyFill="1" applyBorder="1" applyAlignment="1" applyProtection="1">
      <alignment horizontal="center"/>
    </xf>
    <xf numFmtId="1" fontId="5" fillId="0" borderId="5" xfId="2" applyNumberFormat="1" applyFont="1" applyFill="1" applyBorder="1" applyAlignment="1" applyProtection="1">
      <alignment horizontal="center"/>
    </xf>
    <xf numFmtId="1" fontId="5" fillId="8" borderId="5" xfId="2" applyNumberFormat="1" applyFont="1" applyFill="1" applyBorder="1" applyAlignment="1" applyProtection="1">
      <alignment horizontal="center"/>
    </xf>
    <xf numFmtId="10" fontId="5" fillId="8" borderId="5" xfId="1" applyNumberFormat="1" applyFont="1" applyFill="1" applyBorder="1" applyAlignment="1" applyProtection="1">
      <alignment horizontal="center"/>
    </xf>
    <xf numFmtId="1" fontId="5" fillId="0" borderId="0" xfId="2" applyNumberFormat="1" applyFont="1" applyFill="1" applyBorder="1" applyAlignment="1" applyProtection="1">
      <alignment horizontal="center"/>
    </xf>
    <xf numFmtId="169" fontId="13" fillId="8" borderId="5" xfId="5" applyNumberFormat="1" applyFont="1" applyFill="1" applyBorder="1" applyAlignment="1" applyProtection="1">
      <alignment horizontal="center"/>
    </xf>
    <xf numFmtId="179" fontId="5" fillId="5" borderId="5" xfId="1" applyNumberFormat="1" applyFont="1" applyFill="1" applyBorder="1" applyAlignment="1" applyProtection="1">
      <alignment horizontal="center"/>
    </xf>
    <xf numFmtId="49" fontId="5" fillId="0" borderId="5" xfId="2" applyNumberFormat="1" applyFont="1" applyFill="1" applyBorder="1" applyAlignment="1" applyProtection="1">
      <alignment horizontal="left" indent="1"/>
    </xf>
    <xf numFmtId="179" fontId="5" fillId="10" borderId="5" xfId="2" applyNumberFormat="1" applyFont="1" applyFill="1" applyBorder="1" applyAlignment="1" applyProtection="1">
      <alignment horizontal="center"/>
    </xf>
    <xf numFmtId="179" fontId="5" fillId="8" borderId="5" xfId="2" applyNumberFormat="1" applyFont="1" applyFill="1" applyBorder="1" applyAlignment="1" applyProtection="1">
      <alignment horizontal="center"/>
    </xf>
    <xf numFmtId="49" fontId="5" fillId="0" borderId="7" xfId="2" applyNumberFormat="1" applyFont="1" applyFill="1" applyBorder="1" applyAlignment="1" applyProtection="1">
      <alignment horizontal="left" indent="1"/>
    </xf>
    <xf numFmtId="174" fontId="5" fillId="0" borderId="7" xfId="2" applyNumberFormat="1" applyFont="1" applyFill="1" applyBorder="1" applyAlignment="1" applyProtection="1">
      <alignment horizontal="center"/>
    </xf>
    <xf numFmtId="180" fontId="5" fillId="10" borderId="5" xfId="2" applyNumberFormat="1" applyFont="1" applyFill="1" applyBorder="1" applyAlignment="1" applyProtection="1">
      <alignment horizontal="center"/>
    </xf>
    <xf numFmtId="180" fontId="5" fillId="9" borderId="5" xfId="2" applyNumberFormat="1" applyFont="1" applyFill="1" applyBorder="1" applyAlignment="1" applyProtection="1">
      <alignment horizontal="center"/>
    </xf>
    <xf numFmtId="49" fontId="5" fillId="0" borderId="0" xfId="2" applyNumberFormat="1" applyFont="1" applyFill="1" applyBorder="1" applyAlignment="1" applyProtection="1">
      <alignment horizontal="left" indent="1"/>
    </xf>
    <xf numFmtId="174" fontId="5" fillId="0" borderId="0" xfId="2" applyNumberFormat="1" applyFont="1" applyFill="1" applyBorder="1" applyAlignment="1" applyProtection="1">
      <alignment horizontal="center"/>
    </xf>
    <xf numFmtId="1" fontId="19" fillId="0" borderId="0" xfId="2" applyNumberFormat="1" applyFont="1" applyFill="1" applyBorder="1" applyAlignment="1" applyProtection="1">
      <alignment horizontal="center"/>
    </xf>
    <xf numFmtId="1" fontId="13" fillId="0" borderId="0" xfId="2" applyNumberFormat="1" applyFont="1" applyFill="1" applyBorder="1" applyAlignment="1" applyProtection="1">
      <alignment horizontal="center"/>
    </xf>
    <xf numFmtId="177" fontId="5" fillId="9" borderId="5" xfId="2" applyNumberFormat="1" applyFont="1" applyFill="1" applyBorder="1" applyAlignment="1" applyProtection="1">
      <alignment horizontal="center"/>
    </xf>
    <xf numFmtId="178" fontId="5" fillId="0" borderId="0" xfId="2" applyNumberFormat="1" applyFont="1" applyProtection="1"/>
    <xf numFmtId="178" fontId="19" fillId="0" borderId="0" xfId="2" applyNumberFormat="1" applyFont="1" applyProtection="1"/>
    <xf numFmtId="0" fontId="7" fillId="0" borderId="0" xfId="3" applyProtection="1"/>
    <xf numFmtId="49" fontId="5" fillId="8" borderId="5" xfId="2" applyNumberFormat="1" applyFont="1" applyFill="1" applyBorder="1" applyAlignment="1" applyProtection="1">
      <alignment horizontal="left" indent="1"/>
    </xf>
    <xf numFmtId="2" fontId="5" fillId="0" borderId="0" xfId="2" applyNumberFormat="1" applyFont="1" applyFill="1" applyBorder="1" applyAlignment="1" applyProtection="1"/>
    <xf numFmtId="181" fontId="5" fillId="7" borderId="5" xfId="2" applyNumberFormat="1" applyFont="1" applyFill="1" applyBorder="1" applyAlignment="1" applyProtection="1">
      <alignment horizontal="center"/>
    </xf>
    <xf numFmtId="168" fontId="5" fillId="8" borderId="5" xfId="2" applyNumberFormat="1" applyFont="1" applyFill="1" applyBorder="1" applyAlignment="1" applyProtection="1">
      <alignment horizontal="center"/>
    </xf>
    <xf numFmtId="181" fontId="5" fillId="5" borderId="5" xfId="2" applyNumberFormat="1" applyFont="1" applyFill="1" applyBorder="1" applyAlignment="1" applyProtection="1">
      <alignment horizontal="center"/>
    </xf>
    <xf numFmtId="181" fontId="5" fillId="0" borderId="0" xfId="2" applyNumberFormat="1" applyFont="1" applyFill="1" applyBorder="1" applyAlignment="1" applyProtection="1">
      <alignment horizontal="center"/>
    </xf>
    <xf numFmtId="2" fontId="5" fillId="0" borderId="0" xfId="2" applyNumberFormat="1" applyFont="1" applyFill="1" applyBorder="1" applyAlignment="1" applyProtection="1">
      <alignment horizontal="center"/>
    </xf>
    <xf numFmtId="168" fontId="5" fillId="0" borderId="0" xfId="2" applyNumberFormat="1" applyFont="1" applyFill="1" applyBorder="1" applyAlignment="1" applyProtection="1">
      <alignment horizontal="center"/>
    </xf>
    <xf numFmtId="168" fontId="5" fillId="7" borderId="5" xfId="2" applyNumberFormat="1" applyFont="1" applyFill="1" applyBorder="1" applyAlignment="1" applyProtection="1">
      <alignment horizontal="center"/>
    </xf>
    <xf numFmtId="180" fontId="5" fillId="7" borderId="5" xfId="2" applyNumberFormat="1" applyFont="1" applyFill="1" applyBorder="1" applyAlignment="1" applyProtection="1">
      <alignment horizontal="center"/>
    </xf>
    <xf numFmtId="0" fontId="2" fillId="2" borderId="0" xfId="2" applyFont="1" applyFill="1" applyBorder="1" applyAlignment="1" applyProtection="1">
      <alignment horizontal="right"/>
    </xf>
    <xf numFmtId="168" fontId="6" fillId="2" borderId="0" xfId="2" applyNumberFormat="1" applyFont="1" applyFill="1" applyBorder="1" applyAlignment="1" applyProtection="1">
      <alignment horizontal="center"/>
    </xf>
    <xf numFmtId="0" fontId="8" fillId="2" borderId="0" xfId="2" applyFont="1" applyFill="1" applyBorder="1" applyAlignment="1" applyProtection="1">
      <alignment horizontal="left"/>
    </xf>
    <xf numFmtId="0" fontId="8" fillId="2" borderId="0" xfId="2" applyFont="1" applyFill="1" applyBorder="1" applyAlignment="1" applyProtection="1">
      <alignment horizontal="left" indent="9"/>
    </xf>
    <xf numFmtId="170" fontId="13" fillId="3" borderId="0" xfId="2" applyNumberFormat="1" applyFont="1" applyFill="1" applyProtection="1"/>
    <xf numFmtId="170" fontId="13" fillId="0" borderId="0" xfId="2" applyNumberFormat="1" applyFont="1" applyProtection="1"/>
    <xf numFmtId="173" fontId="5" fillId="5" borderId="5" xfId="2" applyNumberFormat="1" applyFont="1" applyFill="1" applyBorder="1" applyAlignment="1" applyProtection="1">
      <alignment horizontal="center"/>
    </xf>
    <xf numFmtId="175" fontId="5" fillId="5" borderId="5" xfId="2" applyNumberFormat="1" applyFont="1" applyFill="1" applyBorder="1" applyAlignment="1" applyProtection="1">
      <alignment horizontal="center"/>
    </xf>
    <xf numFmtId="169" fontId="5" fillId="0" borderId="0" xfId="2" applyNumberFormat="1" applyFont="1" applyAlignment="1" applyProtection="1">
      <alignment horizontal="left" indent="1"/>
    </xf>
    <xf numFmtId="1" fontId="5" fillId="5" borderId="5" xfId="2" applyNumberFormat="1" applyFont="1" applyFill="1" applyBorder="1" applyAlignment="1" applyProtection="1">
      <alignment horizontal="center"/>
    </xf>
    <xf numFmtId="169" fontId="5" fillId="0" borderId="5" xfId="2" applyNumberFormat="1" applyFont="1" applyFill="1" applyBorder="1" applyAlignment="1" applyProtection="1">
      <alignment horizontal="center"/>
    </xf>
    <xf numFmtId="0" fontId="5" fillId="0" borderId="5" xfId="2" applyNumberFormat="1" applyFont="1" applyFill="1" applyBorder="1" applyAlignment="1" applyProtection="1">
      <alignment horizontal="center"/>
    </xf>
    <xf numFmtId="169" fontId="5" fillId="5" borderId="5" xfId="2" applyNumberFormat="1" applyFont="1" applyFill="1" applyBorder="1" applyAlignment="1" applyProtection="1">
      <alignment horizontal="center"/>
    </xf>
    <xf numFmtId="169" fontId="5" fillId="0" borderId="0" xfId="2" applyNumberFormat="1" applyFont="1" applyFill="1" applyBorder="1" applyAlignment="1" applyProtection="1">
      <alignment horizontal="center"/>
    </xf>
    <xf numFmtId="170" fontId="19" fillId="0" borderId="0" xfId="2" applyNumberFormat="1" applyFont="1" applyBorder="1" applyAlignment="1" applyProtection="1">
      <alignment horizontal="center"/>
    </xf>
    <xf numFmtId="0" fontId="5" fillId="5" borderId="9" xfId="2" applyNumberFormat="1" applyFont="1" applyFill="1" applyBorder="1" applyAlignment="1" applyProtection="1">
      <alignment horizontal="left"/>
    </xf>
    <xf numFmtId="0" fontId="5" fillId="5" borderId="10" xfId="2" applyNumberFormat="1" applyFont="1" applyFill="1" applyBorder="1" applyAlignment="1" applyProtection="1">
      <alignment horizontal="left"/>
    </xf>
    <xf numFmtId="170" fontId="5" fillId="0" borderId="5" xfId="2" applyNumberFormat="1" applyFont="1" applyBorder="1" applyProtection="1"/>
    <xf numFmtId="170" fontId="13" fillId="0" borderId="0" xfId="2" applyNumberFormat="1" applyFont="1" applyFill="1" applyAlignment="1" applyProtection="1">
      <alignment horizontal="center"/>
    </xf>
    <xf numFmtId="0" fontId="13" fillId="0" borderId="0" xfId="2" applyFont="1"/>
    <xf numFmtId="0" fontId="13" fillId="0" borderId="0" xfId="2" applyFont="1" applyAlignment="1">
      <alignment wrapText="1"/>
    </xf>
    <xf numFmtId="0" fontId="13" fillId="0" borderId="0" xfId="2" applyNumberFormat="1" applyFont="1" applyAlignment="1">
      <alignment wrapText="1"/>
    </xf>
    <xf numFmtId="0" fontId="13" fillId="0" borderId="0" xfId="2" applyNumberFormat="1" applyFont="1" applyAlignment="1">
      <alignment wrapText="1"/>
    </xf>
    <xf numFmtId="183" fontId="5" fillId="8" borderId="5" xfId="2" applyNumberFormat="1" applyFont="1" applyFill="1" applyBorder="1" applyAlignment="1" applyProtection="1">
      <alignment horizontal="center"/>
    </xf>
    <xf numFmtId="0" fontId="2" fillId="2" borderId="0" xfId="2" applyFill="1"/>
    <xf numFmtId="0" fontId="3" fillId="2" borderId="0" xfId="2" applyFont="1" applyFill="1" applyAlignment="1">
      <alignment horizontal="left" vertical="center"/>
    </xf>
    <xf numFmtId="0" fontId="3" fillId="2" borderId="0" xfId="2" applyFont="1" applyFill="1" applyAlignment="1">
      <alignment horizontal="left" indent="9"/>
    </xf>
    <xf numFmtId="0" fontId="4" fillId="0" borderId="0" xfId="2" applyFont="1"/>
    <xf numFmtId="0" fontId="2" fillId="0" borderId="0" xfId="2" applyAlignment="1">
      <alignment horizontal="right"/>
    </xf>
    <xf numFmtId="0" fontId="5" fillId="0" borderId="0" xfId="2" applyFont="1" applyAlignment="1">
      <alignment horizontal="center"/>
    </xf>
    <xf numFmtId="0" fontId="5" fillId="0" borderId="0" xfId="2" applyFont="1"/>
    <xf numFmtId="168" fontId="6" fillId="0" borderId="0" xfId="2" applyNumberFormat="1" applyFont="1" applyAlignment="1">
      <alignment horizontal="center"/>
    </xf>
    <xf numFmtId="0" fontId="8" fillId="2" borderId="0" xfId="2" applyFont="1" applyFill="1" applyAlignment="1">
      <alignment horizontal="left"/>
    </xf>
    <xf numFmtId="0" fontId="8" fillId="2" borderId="0" xfId="2" applyFont="1" applyFill="1" applyAlignment="1">
      <alignment horizontal="left" indent="9"/>
    </xf>
    <xf numFmtId="170" fontId="13" fillId="3" borderId="0" xfId="2" applyNumberFormat="1" applyFont="1" applyFill="1"/>
    <xf numFmtId="178" fontId="13" fillId="0" borderId="6" xfId="2" applyNumberFormat="1" applyFont="1" applyBorder="1"/>
    <xf numFmtId="0" fontId="13" fillId="0" borderId="6" xfId="2" applyFont="1" applyBorder="1"/>
    <xf numFmtId="170" fontId="5" fillId="0" borderId="0" xfId="2" quotePrefix="1" applyNumberFormat="1" applyFont="1"/>
    <xf numFmtId="170" fontId="24" fillId="0" borderId="0" xfId="2" applyNumberFormat="1" applyFont="1"/>
    <xf numFmtId="170" fontId="21" fillId="0" borderId="0" xfId="2" applyNumberFormat="1" applyFont="1"/>
    <xf numFmtId="181" fontId="5" fillId="8" borderId="5" xfId="2" applyNumberFormat="1" applyFont="1" applyFill="1" applyBorder="1" applyAlignment="1" applyProtection="1">
      <alignment horizontal="center"/>
    </xf>
    <xf numFmtId="0" fontId="9" fillId="2" borderId="69" xfId="2" applyFont="1" applyFill="1" applyBorder="1" applyProtection="1"/>
    <xf numFmtId="170" fontId="17" fillId="0" borderId="0" xfId="2" applyNumberFormat="1" applyFont="1" applyProtection="1"/>
    <xf numFmtId="170" fontId="17" fillId="0" borderId="0" xfId="2" applyNumberFormat="1" applyFont="1" applyBorder="1" applyProtection="1"/>
    <xf numFmtId="170" fontId="17" fillId="0" borderId="0" xfId="2" applyNumberFormat="1" applyFont="1" applyFill="1" applyBorder="1" applyProtection="1"/>
    <xf numFmtId="169" fontId="198" fillId="2" borderId="2" xfId="2" applyNumberFormat="1" applyFont="1" applyFill="1" applyBorder="1" applyAlignment="1" applyProtection="1">
      <alignment horizontal="left" wrapText="1"/>
    </xf>
    <xf numFmtId="169" fontId="198" fillId="2" borderId="2" xfId="2" applyNumberFormat="1" applyFont="1" applyFill="1" applyBorder="1" applyAlignment="1" applyProtection="1">
      <alignment horizontal="center" wrapText="1"/>
    </xf>
    <xf numFmtId="43" fontId="5" fillId="0" borderId="0" xfId="2" applyNumberFormat="1" applyFont="1" applyProtection="1"/>
    <xf numFmtId="170" fontId="19" fillId="3" borderId="0" xfId="2" applyNumberFormat="1" applyFont="1" applyFill="1" applyProtection="1"/>
    <xf numFmtId="231" fontId="5" fillId="78" borderId="5" xfId="2" applyNumberFormat="1" applyFont="1" applyFill="1" applyBorder="1" applyAlignment="1" applyProtection="1">
      <alignment horizontal="center"/>
    </xf>
    <xf numFmtId="0" fontId="5" fillId="0" borderId="0" xfId="2" applyNumberFormat="1" applyFont="1" applyAlignment="1">
      <alignment wrapText="1"/>
    </xf>
    <xf numFmtId="0" fontId="13" fillId="0" borderId="0" xfId="2" applyNumberFormat="1" applyFont="1" applyAlignment="1">
      <alignment wrapText="1"/>
    </xf>
    <xf numFmtId="0" fontId="5" fillId="0" borderId="8" xfId="2" applyNumberFormat="1" applyFont="1" applyBorder="1" applyAlignment="1">
      <alignment wrapText="1"/>
    </xf>
    <xf numFmtId="170" fontId="19" fillId="3" borderId="6" xfId="2" applyNumberFormat="1" applyFont="1" applyFill="1" applyBorder="1" applyAlignment="1" applyProtection="1">
      <alignment horizontal="center"/>
    </xf>
    <xf numFmtId="0" fontId="5" fillId="5" borderId="9" xfId="2" applyNumberFormat="1" applyFont="1" applyFill="1" applyBorder="1" applyAlignment="1" applyProtection="1">
      <alignment horizontal="left"/>
    </xf>
    <xf numFmtId="0" fontId="5" fillId="5" borderId="10" xfId="2" applyNumberFormat="1" applyFont="1" applyFill="1" applyBorder="1" applyAlignment="1" applyProtection="1">
      <alignment horizontal="left"/>
    </xf>
  </cellXfs>
  <cellStyles count="36136">
    <cellStyle name=" 1" xfId="41" xr:uid="{BCFE9CBE-8D77-4522-A042-0FAD5C1DFF7D}"/>
    <cellStyle name=" 1 2" xfId="42" xr:uid="{0B598312-7173-4269-9806-1228C2E49804}"/>
    <cellStyle name=" 1 2 2" xfId="43" xr:uid="{3DF47AD4-CFB3-4E4D-B0B4-9DA82CA58104}"/>
    <cellStyle name=" 1 2 3" xfId="44" xr:uid="{44B9F014-5B1B-4071-B7A5-F200577C34D2}"/>
    <cellStyle name=" 1 3" xfId="45" xr:uid="{9D5B97D7-796A-4ED1-A5AE-FBF1BE1ECD00}"/>
    <cellStyle name=" 1 3 2" xfId="46" xr:uid="{6D4DA66D-A7BB-44DC-AC67-717119E4E817}"/>
    <cellStyle name=" 1 4" xfId="47" xr:uid="{070EF3F2-8617-4A7C-BF17-289143655179}"/>
    <cellStyle name=" 1_29(d) - Gas extensions -tariffs" xfId="48" xr:uid="{4E070BC5-F45B-4982-86D8-81A8512AB689}"/>
    <cellStyle name="_1-1454114-2008-2009_Revenue_Over_Recovery_Advice_for_AER_recon_to_BS_v3 (2)" xfId="486" xr:uid="{F0E0CB75-9747-4007-8A8C-2F21B9BFE660}"/>
    <cellStyle name="_1-1454114-2008-2009_Revenue_Over_Recovery_Advice_for_AER_recon_to_BS_v3 (2) 2" xfId="487" xr:uid="{C7DF6E42-D1E2-44B5-A016-83BCD4BD544C}"/>
    <cellStyle name="_2009-10 Forecast Balsheet Financial Accounting Inputs Dec 09 L2000 L5010" xfId="488" xr:uid="{7C01E99B-E042-443B-8B47-9C828CBC8C57}"/>
    <cellStyle name="_2009-10 Forecast Balsheet Financial Accounting Inputs Dec 09 L2000 L5010 2" xfId="489" xr:uid="{BF1D16C8-7B43-4E47-B53D-8FF945EC262B}"/>
    <cellStyle name="_2010-11 True Up Calculations" xfId="490" xr:uid="{142D3EF5-0B38-4EF9-B3EC-95DEB31988EA}"/>
    <cellStyle name="_2010-11 True Up Calculations 2" xfId="491" xr:uid="{15B3D529-C58C-4CBE-99F4-ABCDA7930550}"/>
    <cellStyle name="_3GIS model v2.77_Distribution Business_Retail Fin Perform " xfId="49" xr:uid="{963FE03A-15E7-4C2D-BEAE-DA766180FDB9}"/>
    <cellStyle name="_3GIS model v2.77_Fleet Overhead Costs 2_Retail Fin Perform " xfId="50" xr:uid="{4E854725-899E-47C4-BF93-7A5EFA707CD4}"/>
    <cellStyle name="_3GIS model v2.77_Fleet Overhead Costs_Retail Fin Perform " xfId="51" xr:uid="{4570EAA3-438B-4E4C-A03B-C82FDB2EBF15}"/>
    <cellStyle name="_3GIS model v2.77_Forecast 2_Retail Fin Perform " xfId="52" xr:uid="{05A199D2-5954-440B-9D49-F977E2B2322C}"/>
    <cellStyle name="_3GIS model v2.77_Forecast_Retail Fin Perform " xfId="53" xr:uid="{5AB210DD-B068-4E59-A96A-848E2BEF8A27}"/>
    <cellStyle name="_3GIS model v2.77_Funding &amp; Cashflow_1_Retail Fin Perform " xfId="54" xr:uid="{22DF998C-2CF0-4952-B46C-4FF2230ABA86}"/>
    <cellStyle name="_3GIS model v2.77_Funding &amp; Cashflow_Retail Fin Perform " xfId="55" xr:uid="{8B9AE262-C73A-4514-97A8-64F094167C81}"/>
    <cellStyle name="_3GIS model v2.77_Group P&amp;L_1_Retail Fin Perform " xfId="56" xr:uid="{3B350EAF-AD42-42C3-9787-5A7E420A01B7}"/>
    <cellStyle name="_3GIS model v2.77_Group P&amp;L_Retail Fin Perform " xfId="57" xr:uid="{B2125D9F-B3D1-467D-93D9-A4E904949D4C}"/>
    <cellStyle name="_3GIS model v2.77_Opening  Detailed BS_Retail Fin Perform " xfId="58" xr:uid="{35E20004-7B56-4D7F-97AD-978A357B17CD}"/>
    <cellStyle name="_3GIS model v2.77_OUTPUT DB_Retail Fin Perform " xfId="59" xr:uid="{DFE1C703-A3DE-4D15-9D1C-96E9F73387DE}"/>
    <cellStyle name="_3GIS model v2.77_OUTPUT EB_Retail Fin Perform " xfId="60" xr:uid="{BFCADBCF-A66A-479C-B499-56685B4E8C13}"/>
    <cellStyle name="_3GIS model v2.77_Report_Retail Fin Perform " xfId="61" xr:uid="{CEE0E7C3-97C5-4D40-B6B2-67F8F0888EA5}"/>
    <cellStyle name="_3GIS model v2.77_Retail Fin Perform " xfId="62" xr:uid="{C559A669-B6A1-4272-B635-0A140FFFE478}"/>
    <cellStyle name="_3GIS model v2.77_Sheet2 2_Retail Fin Perform " xfId="63" xr:uid="{315A44F3-7ED0-4561-A8DC-ACE3BB7BA9B3}"/>
    <cellStyle name="_3GIS model v2.77_Sheet2_Retail Fin Perform " xfId="64" xr:uid="{743F61F8-FCF2-479C-8514-DF29967EEBDE}"/>
    <cellStyle name="_A2620" xfId="492" xr:uid="{DE77A351-A049-4720-83FB-D8ED3CE4D062}"/>
    <cellStyle name="_A2620 2" xfId="493" xr:uid="{B5C4C26D-5A04-437D-B4CF-5682048B78C6}"/>
    <cellStyle name="_A2995" xfId="494" xr:uid="{1C4A8F76-3D15-4942-9DDE-5E8A004E046F}"/>
    <cellStyle name="_A2995 2" xfId="495" xr:uid="{9A76123F-E266-4E15-AD96-6C33F3900C6A}"/>
    <cellStyle name="_A9100" xfId="496" xr:uid="{82A35922-0DCA-4133-A26C-5A80880DA875}"/>
    <cellStyle name="_A9100 2" xfId="497" xr:uid="{79D9342F-A7C7-4AAF-9DB0-BA59386E079A}"/>
    <cellStyle name="_BACKUP" xfId="498" xr:uid="{7705A004-CDD0-4852-8BF0-E866F158E4CA}"/>
    <cellStyle name="_BACKUP 2" xfId="499" xr:uid="{9C492585-E9F9-47C1-AF3E-46233E292C9C}"/>
    <cellStyle name="_backup 2 2" xfId="500" xr:uid="{EC4AE1E6-BEE2-4D51-AE74-7D95140003B0}"/>
    <cellStyle name="_BACKUP 2 3" xfId="501" xr:uid="{D4630077-1AAC-46D8-867C-10A41422898F}"/>
    <cellStyle name="_BACKUP 2 4" xfId="502" xr:uid="{919D8E96-32F9-457D-9038-8468AE0FA818}"/>
    <cellStyle name="_BACKUP 2 5" xfId="503" xr:uid="{FAEF4BC6-493E-4717-819A-BB325AA2759F}"/>
    <cellStyle name="_BACKUP 3" xfId="504" xr:uid="{D902FF9B-B477-4386-83DE-42E8EF5D7F8F}"/>
    <cellStyle name="_BACKUP 3 2" xfId="505" xr:uid="{7BB7B5BE-BDDA-4661-BD91-9918259D1EEF}"/>
    <cellStyle name="_BACKUP 3 3" xfId="506" xr:uid="{528A00CE-3F17-45B5-B649-0D17771EE6E1}"/>
    <cellStyle name="_BACKUP 4" xfId="507" xr:uid="{58F594A4-367B-4382-85EF-0D6B672AB214}"/>
    <cellStyle name="_BACKUP 4 2" xfId="508" xr:uid="{802F0AE4-18FF-433A-ADB6-1095AA5B95CC}"/>
    <cellStyle name="_BACKUP 5" xfId="509" xr:uid="{3BD938F2-44D9-48E5-BA33-CD9AB294E513}"/>
    <cellStyle name="_BACKUP 6" xfId="510" xr:uid="{23AED9D2-9D35-4E3A-AD1B-6C7A6B8A2697}"/>
    <cellStyle name="_BACKUP 7" xfId="511" xr:uid="{75E5A7D8-E2BE-4368-830D-0997B68B3A3B}"/>
    <cellStyle name="_backup_1" xfId="512" xr:uid="{A140187F-EA56-492B-87FD-E4C177CD0531}"/>
    <cellStyle name="_backup_1 2" xfId="513" xr:uid="{C351E1C0-171E-47C3-8932-186A1377F2EB}"/>
    <cellStyle name="_backup_1 2 2" xfId="514" xr:uid="{FAB9EC8E-79CE-4655-8A20-7AC01FBAC5DB}"/>
    <cellStyle name="_backup_1 2_Monthly Performance Report Sep 1.2" xfId="515" xr:uid="{EC5036A8-4DCA-4FB9-AB32-333E8067BFFA}"/>
    <cellStyle name="_backup_1 2_Monthly Performance Report Sep 1.2 2" xfId="516" xr:uid="{E34C5A25-224C-4192-9EC7-AB9E19869ED5}"/>
    <cellStyle name="_backup_1 2_Project info 4 forecast May09" xfId="517" xr:uid="{545099A6-6045-4380-A054-7A493E89FC17}"/>
    <cellStyle name="_backup_1 2_Project info 4 forecast May09 2" xfId="518" xr:uid="{3E7F5107-4D7E-4261-86CA-9DBEE5849ADC}"/>
    <cellStyle name="_backup_1 2_Project info 4 forecast May09_Monthly Performance Report Sep 1.2" xfId="519" xr:uid="{E0E7F271-A0A0-4D98-BCC4-55586ADECB0B}"/>
    <cellStyle name="_backup_1 2_Project info 4 forecast May09_Monthly Performance Report Sep 1.2 2" xfId="520" xr:uid="{B5B78336-EE2B-4FBB-8DA0-0E2A6871A59B}"/>
    <cellStyle name="_backup_1 3" xfId="521" xr:uid="{9292961A-BC13-40E8-819A-FC00DF4F2622}"/>
    <cellStyle name="_backup_1 3 2" xfId="522" xr:uid="{B7713D81-F84A-433B-9CED-A5E706AF189C}"/>
    <cellStyle name="_backup_1 3_Monthly Performance Report Sep 1.2" xfId="523" xr:uid="{60428B56-3D9E-461A-BD41-7FD1B6083ABD}"/>
    <cellStyle name="_backup_1 3_Monthly Performance Report Sep 1.2 2" xfId="524" xr:uid="{97560D18-43E2-4B27-92CD-9D188015031F}"/>
    <cellStyle name="_backup_1 3_Project info 4 forecast May09" xfId="525" xr:uid="{58F828F7-F63E-4416-BAAE-240753C84838}"/>
    <cellStyle name="_backup_1 3_Project info 4 forecast May09 2" xfId="526" xr:uid="{539A2EBE-33D5-4E9E-9F32-4AB238B50B68}"/>
    <cellStyle name="_backup_1 3_Project info 4 forecast May09_Monthly Performance Report Sep 1.2" xfId="527" xr:uid="{1C2C7F1D-9D86-4B22-83DE-129E7D842E63}"/>
    <cellStyle name="_backup_1 3_Project info 4 forecast May09_Monthly Performance Report Sep 1.2 2" xfId="528" xr:uid="{DE0369F4-952F-4757-B0D0-4A204E5698FA}"/>
    <cellStyle name="_backup_1 4" xfId="529" xr:uid="{AC84369B-45D9-4655-BF6C-E0032C80E409}"/>
    <cellStyle name="_backup_1 4 2" xfId="530" xr:uid="{128998F7-5A28-4C22-8B77-D33CDB484035}"/>
    <cellStyle name="_backup_1 4_Monthly Performance Report Sep 1.2" xfId="531" xr:uid="{7E576E65-0090-42A9-A652-29F82EE5D89E}"/>
    <cellStyle name="_backup_1 4_Monthly Performance Report Sep 1.2 2" xfId="532" xr:uid="{F7246434-8876-4C2A-B160-AFC874B49180}"/>
    <cellStyle name="_backup_1 4_Project info 4 forecast May09" xfId="533" xr:uid="{7708D997-4AE1-45BC-B894-3371439CC6BF}"/>
    <cellStyle name="_backup_1 4_Project info 4 forecast May09 2" xfId="534" xr:uid="{366AF978-A944-4621-9303-43D92DECC3B9}"/>
    <cellStyle name="_backup_1 4_Project info 4 forecast May09_Monthly Performance Report Sep 1.2" xfId="535" xr:uid="{C40577FF-9F70-431C-877B-40ECC66ADA6C}"/>
    <cellStyle name="_backup_1 4_Project info 4 forecast May09_Monthly Performance Report Sep 1.2 2" xfId="536" xr:uid="{7892947C-D978-475D-8E02-7D82F3FB5EAC}"/>
    <cellStyle name="_backup_1 5" xfId="537" xr:uid="{FC76717E-B451-41ED-9045-05AEF505C0DB}"/>
    <cellStyle name="_backup_1_Monthly Performance Report Sep 1.2" xfId="538" xr:uid="{5018273E-A8FA-4943-9374-2B4B91A8D6BB}"/>
    <cellStyle name="_backup_1_Monthly Performance Report Sep 1.2 2" xfId="539" xr:uid="{4263B748-B3DC-486A-BB72-C446DC3B37B2}"/>
    <cellStyle name="_BACKUP_Sheet1" xfId="540" xr:uid="{788A1A62-0C5E-43F4-9BFB-C64D0463BFE9}"/>
    <cellStyle name="_BACKUP_Sheet1 2" xfId="541" xr:uid="{E13EE18D-DEB5-457B-945B-CBED428E6423}"/>
    <cellStyle name="_BACKUP_Trend Analysis" xfId="542" xr:uid="{54B07CF1-6D4D-4DAA-9EBA-B65DF969DFD1}"/>
    <cellStyle name="_BACKUP_Trend Analysis 2" xfId="543" xr:uid="{93E837CD-3F54-45E2-9973-6A28ECC3A86F}"/>
    <cellStyle name="_Book1" xfId="544" xr:uid="{67CF04CC-A925-4108-9CAA-B6DAC6B21CD0}"/>
    <cellStyle name="_Capex" xfId="35765" xr:uid="{E5686FB3-EF4D-42D3-8ED5-FEC36346BB5A}"/>
    <cellStyle name="_Capex 2" xfId="35760" xr:uid="{81079A1A-08CB-41EE-B2DC-70B3BBADD02F}"/>
    <cellStyle name="_Capex_29(d) - Gas extensions -tariffs" xfId="35764" xr:uid="{A2AAEAD7-23DE-4390-AC7D-302E7B2A7683}"/>
    <cellStyle name="_Corvu MASTER" xfId="545" xr:uid="{C0DAD72B-BBCD-4420-8518-DE43D523FE41}"/>
    <cellStyle name="_Corvu MASTER 2" xfId="546" xr:uid="{7E49233C-8238-498B-83F7-8D8EABB66054}"/>
    <cellStyle name="_Corvu MASTER 2 2" xfId="547" xr:uid="{3AF2245A-94CC-45EC-B925-0A14B92C15BB}"/>
    <cellStyle name="_Corvu MASTER 2 3" xfId="548" xr:uid="{69272DC2-EF9E-4BEB-AE11-AB9F7997972A}"/>
    <cellStyle name="_Corvu MASTER 2 4" xfId="549" xr:uid="{DC27AC3C-263A-4804-BCC0-783506DD3B76}"/>
    <cellStyle name="_Corvu MASTER 3" xfId="550" xr:uid="{7FBCE8C9-53B8-4D51-B6C8-8478BFFDE956}"/>
    <cellStyle name="_Corvu MASTER 3 2" xfId="551" xr:uid="{8BE3B643-331B-4949-9320-DE29CF26A395}"/>
    <cellStyle name="_Corvu MASTER 4" xfId="552" xr:uid="{C2A69CCD-A93C-4BDC-9A04-E6595288916E}"/>
    <cellStyle name="_Corvu MASTER 4 2" xfId="553" xr:uid="{D41705EB-6385-4EE0-829F-F1D153350529}"/>
    <cellStyle name="_Corvu MASTER_1" xfId="554" xr:uid="{FF6F460A-9CAC-45F8-BA27-F707FB90DD16}"/>
    <cellStyle name="_Corvu MASTER_Sheet1" xfId="555" xr:uid="{8A1A89ED-32B0-4F4B-ACC8-7E75978BE195}"/>
    <cellStyle name="_Corvu MASTER_Sheet1 2" xfId="556" xr:uid="{15693C92-3D18-48FB-929B-807E22D8583B}"/>
    <cellStyle name="_Corvu MASTER_Trend Analysis" xfId="557" xr:uid="{687BB02C-C68B-49AD-B720-2CB1577F6050}"/>
    <cellStyle name="_Corvu MASTER_Trend Analysis 2" xfId="558" xr:uid="{625BF9B3-BF91-40FB-92B2-CA1202EF2D62}"/>
    <cellStyle name="_EGX_PROD_n1454114_v1_2008-2009_Revenue_Over_Recovery_Advice_for_AER_recon_to_BS_v3" xfId="559" xr:uid="{9A5F35D0-092B-43F0-AB03-E20D8AC10C64}"/>
    <cellStyle name="_EGX_PROD_n1454114_v1_2008-2009_Revenue_Over_Recovery_Advice_for_AER_recon_to_BS_v3 2" xfId="560" xr:uid="{71053EA0-E15A-4C9C-B913-3AC68E1C18E2}"/>
    <cellStyle name="_EGX_PROD_n1754520_v1_Forecast_Balance_Sheet_Inputs_December_2010" xfId="561" xr:uid="{FDFE2A2B-F289-49B5-A2B1-DA32005FCDD3}"/>
    <cellStyle name="_EGX_PROD_n1754520_v1_Forecast_Balance_Sheet_Inputs_December_2010 2" xfId="562" xr:uid="{B98DEFE1-7313-4763-AD7A-3B642D62E4EA}"/>
    <cellStyle name="_EGX_PROD_n1930311_v1_Standing_Journal_June_2011" xfId="563" xr:uid="{B7BE7EA2-06E5-4332-8026-2D416D301E48}"/>
    <cellStyle name="_EGX_PROD_n1930311_v1_Standing_Journal_June_2011 2" xfId="564" xr:uid="{6CC0CEAD-C6F8-420D-9B62-5B04DB1A1CC1}"/>
    <cellStyle name="_EGX_PROD_n2302729_v1_Finance_Lease_Repayment_December_2011" xfId="565" xr:uid="{56EB81B0-48C1-4E9F-A1CB-AAF8A6F854D3}"/>
    <cellStyle name="_EGX_PROD_n2302729_v1_Finance_Lease_Repayment_December_2011 2" xfId="566" xr:uid="{F2030CDA-26D0-481C-BD73-36CD3337F418}"/>
    <cellStyle name="_EGX1 GL Recs P1" xfId="567" xr:uid="{2B4A756A-82D9-4DD7-A1CB-ED0F38D64626}"/>
    <cellStyle name="_EGX1 GL Recs P1 2" xfId="568" xr:uid="{171A3B10-7AFC-4E5C-9DED-517412B25ABE}"/>
    <cellStyle name="_EGX1 GL Recs P11" xfId="569" xr:uid="{40E75334-B96A-4455-B6CC-F30FBDFEB5C1}"/>
    <cellStyle name="_EGX1 GL Recs P11 2" xfId="570" xr:uid="{FFA10648-E7F5-4F55-80AF-D40294779AE8}"/>
    <cellStyle name="_EGX1 GL Recs P12" xfId="571" xr:uid="{C598AFDA-4DE9-4FE0-93B0-98F559B6F97D}"/>
    <cellStyle name="_EGX1 GL Recs P12 2" xfId="572" xr:uid="{96463FA9-1EB7-4A5C-B3AD-36638436DD4E}"/>
    <cellStyle name="_EMS Ops Report Data Aug 2009" xfId="573" xr:uid="{05A11B81-FE02-469E-8074-53519F42A7F9}"/>
    <cellStyle name="_EMS Ops Report Data Aug 2009 2" xfId="574" xr:uid="{A20CEB39-BE4D-4D89-8FAD-4C0B920C264F}"/>
    <cellStyle name="_EMS Ops Report Data Aug 2009 2 2" xfId="575" xr:uid="{2A45AB5E-3CCE-44FA-96F6-856D8FC1178E}"/>
    <cellStyle name="_EMS Ops Report Data Aug 2009 2 2 2" xfId="576" xr:uid="{C314D156-E5E3-4013-9642-8951709A7833}"/>
    <cellStyle name="_EMS Ops Report Data Aug 2009 2 3" xfId="577" xr:uid="{7F9B4236-4B19-455A-934B-E2B827C6A770}"/>
    <cellStyle name="_EMS Ops Report Data Aug 2009 2 4" xfId="578" xr:uid="{51C568EA-B3F6-40F5-8A87-B8A113CAF8FD}"/>
    <cellStyle name="_EMS Ops Report Data Aug 2009 2 5" xfId="579" xr:uid="{B0581E48-F9E0-44A1-A52B-016EC4702579}"/>
    <cellStyle name="_EMS Ops Report Data Aug 2009 3" xfId="580" xr:uid="{1DDB8FDA-92DE-4E9D-B61E-199A235C8371}"/>
    <cellStyle name="_EMS Ops Report Data Aug 2009 3 2" xfId="581" xr:uid="{198C721A-18EC-4333-A34B-9559069F601D}"/>
    <cellStyle name="_EMS Ops Report Data Aug 2009 3 2 2" xfId="582" xr:uid="{EE12A2CD-64B3-4BE8-95FB-321DB90C14F9}"/>
    <cellStyle name="_EMS Ops Report Data Aug 2009 3 3" xfId="583" xr:uid="{F2917136-EEFF-473C-8699-B3C5A842D948}"/>
    <cellStyle name="_EMS Ops Report Data Aug 2009 3 3 2" xfId="584" xr:uid="{CBCD1F37-C8F0-43CE-8E50-5A09021E77A6}"/>
    <cellStyle name="_EMS Ops Report Data Aug 2009 4" xfId="585" xr:uid="{F0F1B0AC-3869-4934-922D-B4DF497A231F}"/>
    <cellStyle name="_EMS Ops Report Data Aug 2009 4 2" xfId="586" xr:uid="{D16EAF08-9C80-4657-8752-1A7F6836D6A4}"/>
    <cellStyle name="_EMS Ops Report Data Aug 2009 5" xfId="587" xr:uid="{C4209039-91EC-4064-80C6-91B31B5668DD}"/>
    <cellStyle name="_EMS Ops Report Data Aug 2009_ACS Overall" xfId="588" xr:uid="{8EC3D668-DB66-424A-AB44-A8A81E602EF6}"/>
    <cellStyle name="_EMS Ops Report Data Aug 2009_ACS Overall 2" xfId="589" xr:uid="{972DA790-8E0D-4823-8632-FB05E5BA0813}"/>
    <cellStyle name="_EMS Ops Report Data Aug 2009_ACS Summary" xfId="590" xr:uid="{7DB5479D-86C7-40F5-A664-238D01959782}"/>
    <cellStyle name="_EMS Ops Report Data Aug 2009_ACS Summary 2" xfId="591" xr:uid="{76C4894B-BE72-4833-BE70-FC96118AB978}"/>
    <cellStyle name="_EMS Ops Report Data Aug 2009_Monthly Performance Report Sep 1.2" xfId="592" xr:uid="{293BE3D8-57F9-4589-8782-B998381B76DF}"/>
    <cellStyle name="_EMS Ops Report Data Aug 2009_Monthly Performance Report Sep 1.2 2" xfId="593" xr:uid="{D077DECD-5BA8-4D26-9D33-29A9AB89E7AA}"/>
    <cellStyle name="_EMS Ops Report Data Aug 2009_Non Reg &amp; ACS Summary" xfId="594" xr:uid="{30D5B46A-6D26-423F-BB8F-6C378B36DBBB}"/>
    <cellStyle name="_EMS Ops Report Data Aug 2009_Non Reg &amp; ACS Summary 2" xfId="595" xr:uid="{E6767250-FBA2-4585-AB99-38B62E4FEF87}"/>
    <cellStyle name="_EMS Ops Report Data Aug 2009_Non Reg &amp; ACS Summary 3" xfId="596" xr:uid="{B0D1BB31-C643-432C-BEFE-9A1933D26470}"/>
    <cellStyle name="_EMS Ops Report Data Aug 2009_YTD comparison Year on Year" xfId="597" xr:uid="{B04F823D-EE8C-41B7-BECE-6EB5A5167FDA}"/>
    <cellStyle name="_EMS Ops Report Data Aug 2009_YTD comparison Year on Year 2" xfId="598" xr:uid="{FA688BDE-0175-45B3-AEDA-14BD77949C01}"/>
    <cellStyle name="_Fin900h_ParentProjectTxnsByWork" xfId="599" xr:uid="{6C07814A-252C-4749-A02F-793E4100533D}"/>
    <cellStyle name="_JET Long Form Journal Template" xfId="600" xr:uid="{E62C9554-6544-4EDD-A035-6F1588A6F74D}"/>
    <cellStyle name="_JET Long Form Journal Template 2" xfId="601" xr:uid="{F13A909B-A95C-4347-9B90-603847A27BB7}"/>
    <cellStyle name="_JET Long Form Journal Template 2 2" xfId="602" xr:uid="{29273984-F595-43CB-BE40-475C04C43E10}"/>
    <cellStyle name="_JET Long Form Journal Template 2 2 2" xfId="603" xr:uid="{28A53F2A-9C8A-405B-BDF7-C15A247D5037}"/>
    <cellStyle name="_JET Long Form Journal Template 2 2 2 2" xfId="604" xr:uid="{FA75E8C9-FC1F-4868-9F83-DA8639877C28}"/>
    <cellStyle name="_JET Long Form Journal Template 2 3" xfId="605" xr:uid="{AC2BD967-5C43-466B-BF9C-FE84A5E12CE5}"/>
    <cellStyle name="_JET Long Form Journal Template 2 3 2" xfId="606" xr:uid="{287968CB-58A4-4916-9A9E-BFF44A45F34A}"/>
    <cellStyle name="_JET Long Form Journal Template 2 4" xfId="607" xr:uid="{E568C938-1958-4D47-8040-23968396342C}"/>
    <cellStyle name="_JET Long Form Journal Template 2 5" xfId="608" xr:uid="{6F0E421F-960D-4E74-8666-D8E4F416CB16}"/>
    <cellStyle name="_JET Long Form Journal Template 3" xfId="609" xr:uid="{46FF1524-B0B1-40ED-BDF3-9A74B292E255}"/>
    <cellStyle name="_JET Long Form Journal Template 3 2" xfId="610" xr:uid="{9B01EB4D-342D-4E31-BE66-FCEA278B4177}"/>
    <cellStyle name="_JET Long Form Journal Template 3 2 2" xfId="611" xr:uid="{9F5044AA-5529-410A-B4D2-207E81602EEF}"/>
    <cellStyle name="_JET Long Form Journal Template 3 3" xfId="612" xr:uid="{7EBE755B-DDBC-4E0A-981A-BF32DF16102A}"/>
    <cellStyle name="_JET Long Form Journal Template 3 3 2" xfId="613" xr:uid="{3DCBE68A-9DF8-4E3F-81A7-A5CCC00CD1F4}"/>
    <cellStyle name="_JET Long Form Journal Template 4" xfId="614" xr:uid="{7741CADF-506E-4ECC-BBC4-08D158A839C8}"/>
    <cellStyle name="_JET Long Form Journal Template 4 2" xfId="615" xr:uid="{B258EC8D-59A1-4B06-9021-79D2CB82C84F}"/>
    <cellStyle name="_JET Long Form Journal Template 4 3" xfId="616" xr:uid="{CE3959CB-5F5B-4FFF-B4A2-C904355B2019}"/>
    <cellStyle name="_JET Long Form Journal Template_ACS Overall" xfId="617" xr:uid="{12B3E527-F17E-47E1-81F0-D57800CCFDBA}"/>
    <cellStyle name="_JET Long Form Journal Template_ACS Overall 2" xfId="618" xr:uid="{61B8DCFD-D3D8-4110-856D-26145AF3AFA1}"/>
    <cellStyle name="_JET Long Form Journal Template_ACS Summary" xfId="619" xr:uid="{E6E05864-A124-4C25-A1D4-0FA20FD88E6C}"/>
    <cellStyle name="_JET Long Form Journal Template_ACS Summary 2" xfId="620" xr:uid="{B6BAE353-724A-47EA-ADDF-A92A9F55EECD}"/>
    <cellStyle name="_JET Long Form Journal Template_Monthly Performance Report Sep 1.2" xfId="621" xr:uid="{7CA1780D-2B2C-4161-A8CE-6884365D4552}"/>
    <cellStyle name="_JET Long Form Journal Template_Monthly Performance Report Sep 1.2 2" xfId="622" xr:uid="{39AA05AD-D86F-4B14-A072-F7BE23013593}"/>
    <cellStyle name="_JET Long Form Journal Template_Non Reg &amp; ACS Summary" xfId="623" xr:uid="{5209BEBD-FEEA-4E8C-B5C3-FDA62F9B8D4B}"/>
    <cellStyle name="_JET Long Form Journal Template_Non Reg &amp; ACS Summary 2" xfId="624" xr:uid="{8FF83295-4D17-4DA8-9787-0F5F6DC89A75}"/>
    <cellStyle name="_JET Long Form Journal Template_Non Reg &amp; ACS Summary 3" xfId="625" xr:uid="{E6F18729-8066-4418-B891-DB0053110BED}"/>
    <cellStyle name="_JET Long Form Journal Template_Sheet1" xfId="626" xr:uid="{814F3DAE-1094-4FAF-9CE4-2A1A18968C38}"/>
    <cellStyle name="_JET Long Form Journal Template_Sheet1 2" xfId="627" xr:uid="{067DC445-7610-4D76-849A-4085B86A96B8}"/>
    <cellStyle name="_JET Long Form Journal Template_Trend Analysis" xfId="628" xr:uid="{02FC4869-CDDA-48F6-971F-F3754A4205A4}"/>
    <cellStyle name="_JET Long Form Journal Template_Trend Analysis 2" xfId="629" xr:uid="{D59F4252-442F-4ED1-B05F-203A4AC0700A}"/>
    <cellStyle name="_JET Long Form Journal Template_YTD comparison Year on Year" xfId="630" xr:uid="{90BD70C1-0607-466C-9B4E-0EF770512914}"/>
    <cellStyle name="_JET Long Form Journal Template_YTD comparison Year on Year 2" xfId="631" xr:uid="{36B76205-E62D-4EC2-906B-49B45EACE10C}"/>
    <cellStyle name="_JET Tax Journal Template" xfId="632" xr:uid="{2D481AB6-E1F0-4798-811E-E3A54729682C}"/>
    <cellStyle name="_JET Tax Journal Template 2" xfId="633" xr:uid="{74E0E881-B9B8-4D08-A8EB-89F6460F9FA4}"/>
    <cellStyle name="_JET Tax Journal Template 2 2" xfId="634" xr:uid="{91E7F01E-EF25-46AE-AB81-C696BA287C3F}"/>
    <cellStyle name="_JET Tax Journal Template 2 2 2" xfId="635" xr:uid="{01415B68-443C-4042-B4D1-DA63B82B351C}"/>
    <cellStyle name="_JET Tax Journal Template 2 3" xfId="636" xr:uid="{3842FF1B-2B15-4F32-B7E6-03DB5C5964D4}"/>
    <cellStyle name="_JET Tax Journal Template 2 4" xfId="637" xr:uid="{BF87E90C-7BA5-4B4B-9DAE-3F66B4197086}"/>
    <cellStyle name="_JET Tax Journal Template 2 5" xfId="638" xr:uid="{8E0E6B08-795F-40C3-815D-E60CCB852AA1}"/>
    <cellStyle name="_JET Tax Journal Template 3" xfId="639" xr:uid="{1019A724-73CE-437A-A4D9-C37EDF7FD556}"/>
    <cellStyle name="_JET Tax Journal Template 3 2" xfId="640" xr:uid="{6F7476F2-DBB1-4181-9DAD-C9B83F3BA8DE}"/>
    <cellStyle name="_JET Tax Journal Template 3 2 2" xfId="641" xr:uid="{B0F5C68A-B288-4033-A9A4-A41E616BC4D4}"/>
    <cellStyle name="_JET Tax Journal Template 3 3" xfId="642" xr:uid="{6A78F1D4-E8C3-4A82-ABB2-715FAE9DAD9C}"/>
    <cellStyle name="_JET Tax Journal Template 3 3 2" xfId="643" xr:uid="{F9633048-167C-4AC8-8877-BFABDE47CE0E}"/>
    <cellStyle name="_JET Tax Journal Template 4" xfId="644" xr:uid="{BD503D1F-A74B-469D-8D33-631D96663674}"/>
    <cellStyle name="_JET Tax Journal Template 4 2" xfId="645" xr:uid="{8B42BC61-8B24-43E3-A3B8-A14E47F70A13}"/>
    <cellStyle name="_JET Tax Journal Template 5" xfId="646" xr:uid="{51234886-4009-4067-AE89-8117D0F5B7AB}"/>
    <cellStyle name="_JET Tax Journal Template_ACS Overall" xfId="647" xr:uid="{36869C74-E949-444B-A8BF-2F7FA620B275}"/>
    <cellStyle name="_JET Tax Journal Template_ACS Overall 2" xfId="648" xr:uid="{51ABC7D5-65BA-45AD-9E19-8C14124F0873}"/>
    <cellStyle name="_JET Tax Journal Template_ACS Summary" xfId="649" xr:uid="{E0EED85F-2260-4C69-A4E8-D9018637D070}"/>
    <cellStyle name="_JET Tax Journal Template_ACS Summary 2" xfId="650" xr:uid="{8ED88DC3-48FD-40B0-AC68-3B942330A910}"/>
    <cellStyle name="_JET Tax Journal Template_Monthly Performance Report Sep 1.2" xfId="651" xr:uid="{A025CB78-4607-4A78-83A2-DC9455FA8C9D}"/>
    <cellStyle name="_JET Tax Journal Template_Monthly Performance Report Sep 1.2 2" xfId="652" xr:uid="{50B199AE-BEA3-4614-84D8-AF8E8D509BFB}"/>
    <cellStyle name="_JET Tax Journal Template_Non Reg &amp; ACS Summary" xfId="653" xr:uid="{86BE5704-9925-4D80-B0CD-0A00F4B7540C}"/>
    <cellStyle name="_JET Tax Journal Template_Non Reg &amp; ACS Summary 2" xfId="654" xr:uid="{350D28E2-1A12-4D3A-8BD3-4A08CA4D8CB1}"/>
    <cellStyle name="_JET Tax Journal Template_Non Reg &amp; ACS Summary 3" xfId="655" xr:uid="{E8E6E656-2644-41C2-BC2E-8C691D4CC63F}"/>
    <cellStyle name="_JET Tax Journal Template_YTD comparison Year on Year" xfId="656" xr:uid="{5449AAA3-54E4-4443-83C4-5CD5B0E7E119}"/>
    <cellStyle name="_JET Tax Journal Template_YTD comparison Year on Year 2" xfId="657" xr:uid="{B4B7D4A5-3DC8-4563-BF2D-BFF4B2ACA485}"/>
    <cellStyle name="_Journal" xfId="658" xr:uid="{CA90C270-412C-4D88-90FB-3BFE8C62FD16}"/>
    <cellStyle name="_L002 A2760" xfId="659" xr:uid="{539F8EDE-0A99-431F-B719-FEE6239D1706}"/>
    <cellStyle name="_L002 A2760 2" xfId="660" xr:uid="{A9ECCECB-802A-493C-BB1B-8CB2A590683F}"/>
    <cellStyle name="_L002 A5300" xfId="661" xr:uid="{DE3E6814-B955-4489-90EB-E058E835587E}"/>
    <cellStyle name="_L002 A5300 2" xfId="662" xr:uid="{592F5039-9846-46FF-A965-0CED7C3E897A}"/>
    <cellStyle name="_L002 GL Recs P11" xfId="663" xr:uid="{90739A13-AF02-47E1-81B1-9727C6BFF1BF}"/>
    <cellStyle name="_L002 GL Recs P11 2" xfId="664" xr:uid="{3F893876-8E9D-45B3-A7F3-FFFECECD713F}"/>
    <cellStyle name="_L2015" xfId="665" xr:uid="{6A88ADE8-0848-4AC9-846F-12E290CDC5DF}"/>
    <cellStyle name="_L2015 2" xfId="666" xr:uid="{072F098F-082F-4EDA-8F08-957E5431B191}"/>
    <cellStyle name="_L4079" xfId="667" xr:uid="{71676543-0FB8-46D3-9699-07A3611864CB}"/>
    <cellStyle name="_L4079 2" xfId="668" xr:uid="{B10295E7-69D3-4F47-B9D6-29676012CA08}"/>
    <cellStyle name="_L4079 Toowoomba Provision 1112" xfId="669" xr:uid="{9400CDE0-524B-4581-A2C4-2B88A6934963}"/>
    <cellStyle name="_L4079 Toowoomba Provision 1112 2" xfId="670" xr:uid="{92132F8B-27A2-48AF-8EF9-2084BB90D96E}"/>
    <cellStyle name="_L7060" xfId="671" xr:uid="{73692A7A-2965-424B-90D2-9B3246702B47}"/>
    <cellStyle name="_L7060 2" xfId="672" xr:uid="{9E43034E-1A2C-4C71-AA1A-A3EE6070859A}"/>
    <cellStyle name="_L7241" xfId="673" xr:uid="{43774642-D7BA-49EA-810C-85D6E7629B75}"/>
    <cellStyle name="_L7241 2" xfId="674" xr:uid="{E2C79C77-11A2-494D-8A60-1FD1C4731483}"/>
    <cellStyle name="_Long Form Journal Upload V11 D" xfId="675" xr:uid="{08040E33-351D-4993-8DB6-918A19CF55CD}"/>
    <cellStyle name="_Long Form Journal Upload V11 D 2" xfId="676" xr:uid="{39A5CCCD-2515-4CA7-AE9F-711FB21A47CD}"/>
    <cellStyle name="_Long Form Journal Upload V11 D 2 2" xfId="677" xr:uid="{B1085F45-D4E9-4AB8-AF4E-FD17F2054264}"/>
    <cellStyle name="_Long Form Journal Upload V11 D 2 2 2" xfId="678" xr:uid="{2DAF4FB8-E044-4C75-8449-F167486D86FD}"/>
    <cellStyle name="_Long Form Journal Upload V11 D 2 2 2 2" xfId="679" xr:uid="{A923958C-31EC-48F2-80F3-ED9A73EB57EB}"/>
    <cellStyle name="_Long Form Journal Upload V11 D 2 3" xfId="680" xr:uid="{DDEC33F3-98C5-4420-B928-0C188E6E9B49}"/>
    <cellStyle name="_Long Form Journal Upload V11 D 2 3 2" xfId="681" xr:uid="{71366F83-DC66-427F-9936-B98E37060EDE}"/>
    <cellStyle name="_Long Form Journal Upload V11 D 2 4" xfId="682" xr:uid="{E19DB892-9BCC-4E8A-8CE3-B7EBF3BAE4A2}"/>
    <cellStyle name="_Long Form Journal Upload V11 D 2 5" xfId="683" xr:uid="{EEED5A8F-FB8A-451B-8EDF-9E1F4AE80B2A}"/>
    <cellStyle name="_Long Form Journal Upload V11 D 3" xfId="684" xr:uid="{DD8B1B2B-7F4E-4350-BDD8-48BB7CAF4339}"/>
    <cellStyle name="_Long Form Journal Upload V11 D 3 2" xfId="685" xr:uid="{A0E5DBB7-1752-476B-85B5-9A860C3C34D4}"/>
    <cellStyle name="_Long Form Journal Upload V11 D 3 2 2" xfId="686" xr:uid="{7E8503AD-85CA-4BB2-9697-5EEF523BBDA6}"/>
    <cellStyle name="_Long Form Journal Upload V11 D 3 3" xfId="687" xr:uid="{59BC766C-8FF9-43F3-BE1A-EFF1C6D7F055}"/>
    <cellStyle name="_Long Form Journal Upload V11 D 3 3 2" xfId="688" xr:uid="{1B1E4BF0-FDD2-4ED5-B486-AFA41A36B66F}"/>
    <cellStyle name="_Long Form Journal Upload V11 D 4" xfId="689" xr:uid="{0514A9A7-303B-46DF-95AE-B8EC2F1D7363}"/>
    <cellStyle name="_Long Form Journal Upload V11 D 4 2" xfId="690" xr:uid="{156CC5B5-3544-41F6-9F2D-220C26B2228D}"/>
    <cellStyle name="_Long Form Journal Upload V11 D 4 3" xfId="691" xr:uid="{F8916F60-2E1A-42E4-8EDD-46181A870CC9}"/>
    <cellStyle name="_Long Form Journal Upload V11 D_ACS Overall" xfId="692" xr:uid="{A642B810-0B9D-4615-92C7-BA76C466EDD4}"/>
    <cellStyle name="_Long Form Journal Upload V11 D_ACS Overall 2" xfId="693" xr:uid="{2C7CD475-6809-42D2-B125-A58FAEF9F3B8}"/>
    <cellStyle name="_Long Form Journal Upload V11 D_ACS Summary" xfId="694" xr:uid="{EDFE315E-2BEA-4437-9771-7970259926CC}"/>
    <cellStyle name="_Long Form Journal Upload V11 D_ACS Summary 2" xfId="695" xr:uid="{8BBB18CE-F6D4-4252-AB8E-CA2D9E4F243A}"/>
    <cellStyle name="_Long Form Journal Upload V11 D_Monthly Performance Report Sep 1.2" xfId="696" xr:uid="{1A373D61-9DEA-4D33-AB56-6983F1F2BD89}"/>
    <cellStyle name="_Long Form Journal Upload V11 D_Monthly Performance Report Sep 1.2 2" xfId="697" xr:uid="{732BFDD3-39F8-482F-B514-E79FFD487FFF}"/>
    <cellStyle name="_Long Form Journal Upload V11 D_Non Reg &amp; ACS Summary" xfId="698" xr:uid="{5F1D9E64-5766-4549-9C46-ABD12D24D275}"/>
    <cellStyle name="_Long Form Journal Upload V11 D_Non Reg &amp; ACS Summary 2" xfId="699" xr:uid="{AF781CF3-FA5B-4EA0-AE17-7DB2DF805D93}"/>
    <cellStyle name="_Long Form Journal Upload V11 D_Non Reg &amp; ACS Summary 3" xfId="700" xr:uid="{C23EE1F3-A54F-4F70-BD7F-4EB688DA9D1F}"/>
    <cellStyle name="_Long Form Journal Upload V11 D_Sheet1" xfId="701" xr:uid="{4387BB6D-7EC3-4982-A1B8-82540F2004C1}"/>
    <cellStyle name="_Long Form Journal Upload V11 D_Sheet1 2" xfId="702" xr:uid="{B973261C-9AD1-436C-8472-B62A69761E36}"/>
    <cellStyle name="_Long Form Journal Upload V11 D_Trend Analysis" xfId="703" xr:uid="{746DD925-9E70-4435-9366-782BDCEB77BF}"/>
    <cellStyle name="_Long Form Journal Upload V11 D_Trend Analysis 2" xfId="704" xr:uid="{F22B2CA8-F08F-431F-A95F-F30B689C3296}"/>
    <cellStyle name="_Long Form Journal Upload V11 D_YTD comparison Year on Year" xfId="705" xr:uid="{E67B8692-D859-4912-9A48-9659A9FC1AE4}"/>
    <cellStyle name="_Long Form Journal Upload V11 D_YTD comparison Year on Year 2" xfId="706" xr:uid="{3794A8B4-07F3-4F1C-843D-E38273FBCBE7}"/>
    <cellStyle name="_Long Form Journal Upload V11 E" xfId="707" xr:uid="{795A77D7-D000-4285-BE5B-4D94DAF442E6}"/>
    <cellStyle name="_Long Form Journal Upload V11 E 2" xfId="708" xr:uid="{42CBF3E9-9347-46EF-BD82-0F1F2AC05814}"/>
    <cellStyle name="_Long Form Journal Upload V11 E 2 2" xfId="709" xr:uid="{28C48CFA-F734-4C3E-8A81-C02E94318F38}"/>
    <cellStyle name="_Long Form Journal Upload V11 E 2 2 2" xfId="710" xr:uid="{D88DE15D-EE02-47BD-B657-E87047E7F9A8}"/>
    <cellStyle name="_Long Form Journal Upload V11 E 2 2 2 2" xfId="711" xr:uid="{83900B64-999D-4F2E-8E8A-31EEEC910D2F}"/>
    <cellStyle name="_Long Form Journal Upload V11 E 2 3" xfId="712" xr:uid="{70441CA5-3647-4625-92C0-6F74E5EE0279}"/>
    <cellStyle name="_Long Form Journal Upload V11 E 2 3 2" xfId="713" xr:uid="{2F398983-FEF7-4D40-8037-8E86B6CCC490}"/>
    <cellStyle name="_Long Form Journal Upload V11 E 2 4" xfId="714" xr:uid="{E53C127C-E397-45BA-B30A-A25FE330C44B}"/>
    <cellStyle name="_Long Form Journal Upload V11 E 2 5" xfId="715" xr:uid="{277D72A3-D8ED-4D95-8346-6FB3C81545D5}"/>
    <cellStyle name="_Long Form Journal Upload V11 E 3" xfId="716" xr:uid="{EC47A6A9-1EAF-4818-B391-D0B05281050E}"/>
    <cellStyle name="_Long Form Journal Upload V11 E 3 2" xfId="717" xr:uid="{26DBDFA2-D53A-450D-ACB5-3B4235884954}"/>
    <cellStyle name="_Long Form Journal Upload V11 E 3 2 2" xfId="718" xr:uid="{FE6AD5E8-C36F-41DF-ACE6-149BD1F63D3C}"/>
    <cellStyle name="_Long Form Journal Upload V11 E 3 3" xfId="719" xr:uid="{8466B538-895A-4C17-8CD2-F4B930D99DC0}"/>
    <cellStyle name="_Long Form Journal Upload V11 E 3 3 2" xfId="720" xr:uid="{69A99378-8B24-43D6-A6F0-3FEA02CCF653}"/>
    <cellStyle name="_Long Form Journal Upload V11 E 4" xfId="721" xr:uid="{5D5020D1-E5C2-42BC-9E24-B53E42F989A2}"/>
    <cellStyle name="_Long Form Journal Upload V11 E 4 2" xfId="722" xr:uid="{66CB7986-C6CD-48B3-A56E-A76C349EA3B3}"/>
    <cellStyle name="_Long Form Journal Upload V11 E 4 3" xfId="723" xr:uid="{892F640C-713E-49A3-A39C-69394769B18A}"/>
    <cellStyle name="_Long Form Journal Upload V11 E_ACS Overall" xfId="724" xr:uid="{4CECE65B-30C1-4BD9-B185-AE73E7CA917B}"/>
    <cellStyle name="_Long Form Journal Upload V11 E_ACS Overall 2" xfId="725" xr:uid="{558ECCE6-8982-4276-B6CD-5366467058B5}"/>
    <cellStyle name="_Long Form Journal Upload V11 E_ACS Summary" xfId="726" xr:uid="{EF620650-5CE5-4638-A257-5EA99B77EE2A}"/>
    <cellStyle name="_Long Form Journal Upload V11 E_ACS Summary 2" xfId="727" xr:uid="{3A0FF71A-7D77-4732-8113-9C2D39241872}"/>
    <cellStyle name="_Long Form Journal Upload V11 E_Monthly Performance Report Sep 1.2" xfId="728" xr:uid="{29A380E9-B65E-427D-8857-5CDB9261AD9D}"/>
    <cellStyle name="_Long Form Journal Upload V11 E_Monthly Performance Report Sep 1.2 2" xfId="729" xr:uid="{FC80580F-20F8-4450-9272-6420723A936C}"/>
    <cellStyle name="_Long Form Journal Upload V11 E_Non Reg &amp; ACS Summary" xfId="730" xr:uid="{4FB3FB5A-3B1E-4076-8E80-5852B3571A79}"/>
    <cellStyle name="_Long Form Journal Upload V11 E_Non Reg &amp; ACS Summary 2" xfId="731" xr:uid="{20841683-8334-44FF-A01F-A74B77AA990F}"/>
    <cellStyle name="_Long Form Journal Upload V11 E_Non Reg &amp; ACS Summary 3" xfId="732" xr:uid="{4EA09CBF-AA7A-407F-A98A-8E774E58664E}"/>
    <cellStyle name="_Long Form Journal Upload V11 E_Sheet1" xfId="733" xr:uid="{8A4440A3-DC88-480A-8591-7DF9B40216AB}"/>
    <cellStyle name="_Long Form Journal Upload V11 E_Sheet1 2" xfId="734" xr:uid="{A124C3DC-0C32-46A7-A609-4C9251499756}"/>
    <cellStyle name="_Long Form Journal Upload V11 E_Trend Analysis" xfId="735" xr:uid="{31559A14-33A1-4BEA-A07D-1E4B46403C8D}"/>
    <cellStyle name="_Long Form Journal Upload V11 E_Trend Analysis 2" xfId="736" xr:uid="{1D8C78C9-F287-4997-8E97-9B48223FDE7B}"/>
    <cellStyle name="_Long Form Journal Upload V11 E_YTD comparison Year on Year" xfId="737" xr:uid="{CE0F1957-06D2-41A4-9436-A1AA9CFD7249}"/>
    <cellStyle name="_Long Form Journal Upload V11 E_YTD comparison Year on Year 2" xfId="738" xr:uid="{3D368F0F-8013-4327-897B-9ECD58FFA9FA}"/>
    <cellStyle name="_Marvel Notes Itilics " xfId="40" xr:uid="{78308A7F-9170-46C8-8BFF-982CA370F820}"/>
    <cellStyle name="_Meter Reading" xfId="739" xr:uid="{56C194AE-689D-4623-8254-00E4623DC34D}"/>
    <cellStyle name="_Meter Reading Analysis (# of Reads) - 21 Apr 2010" xfId="740" xr:uid="{F52E4663-CD1F-4160-AAF9-FD9BA85134B3}"/>
    <cellStyle name="_Non-System Capex - CustSvcs - 27Nov08" xfId="741" xr:uid="{CCE4A6D4-B881-4B36-B567-0E0A14225715}"/>
    <cellStyle name="_Non-System Capex - CustSvcs - 27Nov08 2" xfId="742" xr:uid="{B1719770-9024-4CA0-ACA9-7C281FF03ADF}"/>
    <cellStyle name="_Non-System Capex - CustSvcs - 27Nov08 2 2" xfId="743" xr:uid="{5A8E3EB8-7EC0-4F9F-B632-EDD89D02FABB}"/>
    <cellStyle name="_Non-System Capex - CustSvcs - 27Nov08 2 3" xfId="744" xr:uid="{2D0EDC5C-6B73-4F0B-9425-13B02A1C4888}"/>
    <cellStyle name="_Non-System Capex - CustSvcs - 27Nov08_Sheet1" xfId="745" xr:uid="{03A192A1-15BD-488A-9DD7-67B509005BA6}"/>
    <cellStyle name="_Non-System Capex - CustSvcs - 27Nov08_Sheet1 2" xfId="746" xr:uid="{599A0D5D-8D78-40C3-BFD5-E77F20D96F14}"/>
    <cellStyle name="_Non-System Capex - CustSvcs - 27Nov08_Trend Analysis" xfId="747" xr:uid="{845F9F47-3617-42EF-8FA1-7D4D330CE8D7}"/>
    <cellStyle name="_Non-System Capex - CustSvcs - 27Nov08_Trend Analysis 2" xfId="748" xr:uid="{76A1F5C7-4DB9-4FCD-989F-AC390529B0DF}"/>
    <cellStyle name="_OPEX Actual vs Forecast Oct 10 v2" xfId="749" xr:uid="{7F691BC5-F878-4202-B0B8-3B5616987535}"/>
    <cellStyle name="_Revenue Over Recovery Advice for AER_recon to BS v3" xfId="750" xr:uid="{48B04E94-0053-477E-9283-E51EAF7BFE40}"/>
    <cellStyle name="_Revenue Over Recovery Advice for AER_recon to BS v3 2" xfId="751" xr:uid="{195CE8EE-F7CA-4749-9E89-DD57BE46FED9}"/>
    <cellStyle name="_Sheet1" xfId="752" xr:uid="{23D91F49-CF77-43B6-8153-F2D03DFCB284}"/>
    <cellStyle name="_Sheet1_Journal" xfId="753" xr:uid="{24EEE670-A1D3-4356-84F1-62032B87C26F}"/>
    <cellStyle name="_Sheet1_Sheet2" xfId="754" xr:uid="{18D213AF-2D2C-4FBE-8E17-B240F0328632}"/>
    <cellStyle name="_Sheet1_Upload" xfId="755" xr:uid="{0681176D-7165-4EC0-B23C-1A5263CB92DE}"/>
    <cellStyle name="_Sheet2" xfId="756" xr:uid="{2F47B576-0624-4EF5-B8B8-4D320CA0D92B}"/>
    <cellStyle name="_Sheet2 2" xfId="757" xr:uid="{5E6D9FF9-063B-44F4-A64D-676594BC0F46}"/>
    <cellStyle name="_Sheet2 2 2" xfId="758" xr:uid="{5084D12A-6148-43CE-8088-C60A137B79A4}"/>
    <cellStyle name="_Sheet2 2 3" xfId="759" xr:uid="{FEFF0F5C-E872-4E14-B6F6-6130FCB3608D}"/>
    <cellStyle name="_Sheet2 2 4" xfId="760" xr:uid="{4AAA8CE9-9B8C-4BF7-864A-20A23D59D8FF}"/>
    <cellStyle name="_Sheet2 3" xfId="761" xr:uid="{DEF6F2A4-05E8-4DE0-AC82-71AF764A29F5}"/>
    <cellStyle name="_Sheet2 3 2" xfId="762" xr:uid="{6A06B4D4-A436-4BCF-9821-9D2BD68D5425}"/>
    <cellStyle name="_Sheet2 4" xfId="763" xr:uid="{2004EB7C-8D7B-4DC0-BB23-85F52814AEFD}"/>
    <cellStyle name="_Sheet2 4 2" xfId="764" xr:uid="{8B356B4C-BDB6-477D-9854-B501BD2D1C39}"/>
    <cellStyle name="_Sheet2_1" xfId="765" xr:uid="{92EB18EA-BC12-48BE-AC50-3628B67A8883}"/>
    <cellStyle name="_Sheet2_Jun09 CWIP" xfId="766" xr:uid="{4732A7A2-2A28-4184-8B26-EEA5A8C8E707}"/>
    <cellStyle name="_Sheet2_Sheet1" xfId="767" xr:uid="{4CB7A0D6-7425-4E87-9C1B-948038E177FD}"/>
    <cellStyle name="_Sheet2_Sheet1 2" xfId="768" xr:uid="{06C36ED5-DBF6-4036-A8FF-C3E3807A18E0}"/>
    <cellStyle name="_Sheet2_Trend Analysis" xfId="769" xr:uid="{214B36C3-FED7-41EE-AAC7-6F2323FE115C}"/>
    <cellStyle name="_Sheet2_Trend Analysis 2" xfId="770" xr:uid="{93FD6EDA-A08C-4CD9-93BB-F8CB56A58F77}"/>
    <cellStyle name="_Sheet2_Upload" xfId="771" xr:uid="{F6476C81-B89F-46DB-A333-8F270B5320B8}"/>
    <cellStyle name="_Sheet3" xfId="772" xr:uid="{18A0B241-8FDB-499A-8811-0520DDB24539}"/>
    <cellStyle name="_Sparq Capex 20110303" xfId="773" xr:uid="{FBF48A41-8A9D-46B9-B11E-882012492260}"/>
    <cellStyle name="_Template" xfId="774" xr:uid="{E211CADE-68D3-4500-85FF-540D0D396F15}"/>
    <cellStyle name="_Template 2" xfId="775" xr:uid="{365B5AD0-1083-4FC6-800F-AC54E6E7E054}"/>
    <cellStyle name="_Template 2 2" xfId="776" xr:uid="{08FF1B71-0599-477A-B348-46E791A11712}"/>
    <cellStyle name="_Template 3" xfId="777" xr:uid="{611DFD19-DB5C-4BE0-93E7-C8D9C3D88E5C}"/>
    <cellStyle name="_UED AMP 2009-14 Final 250309 Less PU" xfId="35772" xr:uid="{6233AEA8-045E-43A0-B52D-AE2171042B80}"/>
    <cellStyle name="_UED AMP 2009-14 Final 250309 Less PU_1011 monthly" xfId="35788" xr:uid="{7E5CDEBA-1CB6-4FFA-9966-08379D005F34}"/>
    <cellStyle name="_Upload" xfId="778" xr:uid="{D1BF9574-DB5C-4961-B423-16A0260895E8}"/>
    <cellStyle name="_WORKBENCHSEP08" xfId="779" xr:uid="{667C3622-070E-4D2E-90F5-C9746AC26C53}"/>
    <cellStyle name="20% - Accent1" xfId="22" builtinId="30" customBuiltin="1"/>
    <cellStyle name="20% - Accent1 2" xfId="70" xr:uid="{0BB69F37-F429-4E03-ADC1-14C1C4547CB9}"/>
    <cellStyle name="20% - Accent1 2 10" xfId="781" xr:uid="{021607DC-BA3F-4D19-91D5-75A4666B0886}"/>
    <cellStyle name="20% - Accent1 2 10 2" xfId="782" xr:uid="{1546B01C-1261-434D-91E2-120D5CA749C4}"/>
    <cellStyle name="20% - Accent1 2 10 2 2" xfId="783" xr:uid="{635F47B0-E4E3-4125-93BE-9604923C0AC5}"/>
    <cellStyle name="20% - Accent1 2 10 3" xfId="784" xr:uid="{2E347E9D-C14E-4A6E-A036-ADB840E1BB59}"/>
    <cellStyle name="20% - Accent1 2 10 4" xfId="785" xr:uid="{3D948F57-9BC3-4A78-A90B-5E00F1F8B0CE}"/>
    <cellStyle name="20% - Accent1 2 11" xfId="786" xr:uid="{C9165656-0B2A-46D5-8B73-5E4AB4135C2E}"/>
    <cellStyle name="20% - Accent1 2 11 2" xfId="787" xr:uid="{37BBEB8D-B9E0-480C-8E48-E6349CA4673B}"/>
    <cellStyle name="20% - Accent1 2 12" xfId="788" xr:uid="{790CD20B-50B6-47D3-9FEB-26DE2C9FD54F}"/>
    <cellStyle name="20% - Accent1 2 13" xfId="789" xr:uid="{DEE520B0-DF72-4B76-B193-8434FF924A57}"/>
    <cellStyle name="20% - Accent1 2 14" xfId="35527" xr:uid="{09615015-4604-4284-8178-50A8BABE0141}"/>
    <cellStyle name="20% - Accent1 2 15" xfId="780" xr:uid="{4EE6DE03-5B7D-4196-B3F1-6670632EC277}"/>
    <cellStyle name="20% - Accent1 2 2" xfId="790" xr:uid="{4FDA769F-9567-45F3-A2DC-1F85B1CB922A}"/>
    <cellStyle name="20% - Accent1 2 2 2" xfId="791" xr:uid="{71461E14-0D23-4F29-9B2D-40EFC59C2DBA}"/>
    <cellStyle name="20% - Accent1 2 2 3" xfId="792" xr:uid="{84B82180-EA87-4430-9415-C101449D3F8A}"/>
    <cellStyle name="20% - Accent1 2 2 4" xfId="793" xr:uid="{9D7EA699-A3AB-4918-8720-4EC1F79D7229}"/>
    <cellStyle name="20% - Accent1 2 3" xfId="794" xr:uid="{4A8E0A91-6277-4BAC-9ECB-E568F90DF34C}"/>
    <cellStyle name="20% - Accent1 2 3 10" xfId="795" xr:uid="{A3AE914C-3070-4DA8-9E6B-267861E93B75}"/>
    <cellStyle name="20% - Accent1 2 3 11" xfId="796" xr:uid="{931E8299-3675-46BB-A2F2-34608AA924BD}"/>
    <cellStyle name="20% - Accent1 2 3 2" xfId="797" xr:uid="{3E88BF4D-DBDD-4B63-8059-2382FBAC48F8}"/>
    <cellStyle name="20% - Accent1 2 3 2 10" xfId="798" xr:uid="{D707930E-A26B-4FA5-9F54-D3407FC4F430}"/>
    <cellStyle name="20% - Accent1 2 3 2 2" xfId="799" xr:uid="{216A60E7-401D-41AB-ADA8-A588AABDB672}"/>
    <cellStyle name="20% - Accent1 2 3 2 2 2" xfId="800" xr:uid="{CED2B23E-CBBB-4CB4-945C-533266C94628}"/>
    <cellStyle name="20% - Accent1 2 3 2 2 2 2" xfId="801" xr:uid="{114565C2-5463-4F7E-88AF-2243EE0DB23B}"/>
    <cellStyle name="20% - Accent1 2 3 2 2 2 2 2" xfId="802" xr:uid="{C3AE8B30-97BD-4507-A77A-CEFBD3679D32}"/>
    <cellStyle name="20% - Accent1 2 3 2 2 2 2 2 2" xfId="803" xr:uid="{87DB47F3-8E23-4EDE-8D46-393674ADF40F}"/>
    <cellStyle name="20% - Accent1 2 3 2 2 2 2 3" xfId="804" xr:uid="{1123F02D-F78A-4843-8DF5-222146431AEB}"/>
    <cellStyle name="20% - Accent1 2 3 2 2 2 2 4" xfId="805" xr:uid="{167DF7E9-1AE4-41C1-8E0A-BDF333E9C7BC}"/>
    <cellStyle name="20% - Accent1 2 3 2 2 2 3" xfId="806" xr:uid="{A7596411-5F0B-42F2-AFCF-73348251C97C}"/>
    <cellStyle name="20% - Accent1 2 3 2 2 2 3 2" xfId="807" xr:uid="{318CFA7C-07A2-48A1-B63B-F200315EF854}"/>
    <cellStyle name="20% - Accent1 2 3 2 2 2 4" xfId="808" xr:uid="{8DB17AEA-5A98-447B-8BF9-FEC1F67F6BB7}"/>
    <cellStyle name="20% - Accent1 2 3 2 2 2 5" xfId="809" xr:uid="{7E78F302-EDC2-4C2B-B3C6-F84A3C2F8F85}"/>
    <cellStyle name="20% - Accent1 2 3 2 2 3" xfId="810" xr:uid="{46E74865-AE61-4A3C-AA15-EB5DF56163A3}"/>
    <cellStyle name="20% - Accent1 2 3 2 2 3 2" xfId="811" xr:uid="{1EF88EBE-4CA2-4060-BA8E-0BDA2F89BE28}"/>
    <cellStyle name="20% - Accent1 2 3 2 2 3 2 2" xfId="812" xr:uid="{41DD5466-DD8C-4E32-B595-F707644E4B27}"/>
    <cellStyle name="20% - Accent1 2 3 2 2 3 2 2 2" xfId="813" xr:uid="{ABA1B06F-6FE7-4396-8D97-2CA8CB3AF96B}"/>
    <cellStyle name="20% - Accent1 2 3 2 2 3 2 3" xfId="814" xr:uid="{C8132B78-AFAC-43B9-A99D-D734CC8B206B}"/>
    <cellStyle name="20% - Accent1 2 3 2 2 3 2 4" xfId="815" xr:uid="{6C1AFEE5-A842-4102-ACB8-626F8856FD41}"/>
    <cellStyle name="20% - Accent1 2 3 2 2 3 3" xfId="816" xr:uid="{70D6EEA6-B13F-472A-BEFF-41EC7AE8CED2}"/>
    <cellStyle name="20% - Accent1 2 3 2 2 3 3 2" xfId="817" xr:uid="{6A4E7939-302E-468D-A551-8056D6666338}"/>
    <cellStyle name="20% - Accent1 2 3 2 2 3 4" xfId="818" xr:uid="{3917F77E-EFEA-44A1-8919-9386BC5265B5}"/>
    <cellStyle name="20% - Accent1 2 3 2 2 3 5" xfId="819" xr:uid="{26AD423B-BA3E-489A-959C-718544BFAE6A}"/>
    <cellStyle name="20% - Accent1 2 3 2 2 4" xfId="820" xr:uid="{10A84A0E-9130-46FB-89BD-BF3AA31BB200}"/>
    <cellStyle name="20% - Accent1 2 3 2 2 4 2" xfId="821" xr:uid="{4062D57E-92C3-42CA-89F1-BE12143B3CE6}"/>
    <cellStyle name="20% - Accent1 2 3 2 2 4 2 2" xfId="822" xr:uid="{0A962BD4-AE7F-48A1-8702-3DCFC7F8BB88}"/>
    <cellStyle name="20% - Accent1 2 3 2 2 4 3" xfId="823" xr:uid="{7E6A65A1-A591-4298-AC0C-D4C4C3EF6F8D}"/>
    <cellStyle name="20% - Accent1 2 3 2 2 4 4" xfId="824" xr:uid="{446381B9-77E4-4220-8448-8358F7331E85}"/>
    <cellStyle name="20% - Accent1 2 3 2 2 5" xfId="825" xr:uid="{612887A5-1A3E-4128-8840-7B47D800BCD3}"/>
    <cellStyle name="20% - Accent1 2 3 2 2 5 2" xfId="826" xr:uid="{5B134D9A-25B0-48A2-8A64-5EAFB94DA568}"/>
    <cellStyle name="20% - Accent1 2 3 2 2 5 2 2" xfId="827" xr:uid="{24B57091-3A90-4A7F-BB50-22973DD304C9}"/>
    <cellStyle name="20% - Accent1 2 3 2 2 5 3" xfId="828" xr:uid="{2BBDE9B8-B2B1-40C4-B956-EE052FEDDA4C}"/>
    <cellStyle name="20% - Accent1 2 3 2 2 5 4" xfId="829" xr:uid="{9A1B540D-0059-4E04-A5E6-82AA7BDB5BFD}"/>
    <cellStyle name="20% - Accent1 2 3 2 2 6" xfId="830" xr:uid="{59394DB3-A17C-40F2-8510-64861B5716CB}"/>
    <cellStyle name="20% - Accent1 2 3 2 2 6 2" xfId="831" xr:uid="{C683F7BA-B8C5-4CFB-BE8A-6F5F78F429F0}"/>
    <cellStyle name="20% - Accent1 2 3 2 2 6 2 2" xfId="832" xr:uid="{6F8B6391-EE38-49E2-8D69-BE04C78A5649}"/>
    <cellStyle name="20% - Accent1 2 3 2 2 6 3" xfId="833" xr:uid="{2809C8AD-8FD5-4D7B-81F4-CEFD3BECBBAE}"/>
    <cellStyle name="20% - Accent1 2 3 2 2 6 4" xfId="834" xr:uid="{7975D024-6020-4C85-8D5F-5FD18EAFF755}"/>
    <cellStyle name="20% - Accent1 2 3 2 2 7" xfId="835" xr:uid="{BC018C46-7A4A-4C66-AAD8-1E79338933C9}"/>
    <cellStyle name="20% - Accent1 2 3 2 2 7 2" xfId="836" xr:uid="{F63C4BC2-42DB-4F5F-BDCB-246A204600F8}"/>
    <cellStyle name="20% - Accent1 2 3 2 2 8" xfId="837" xr:uid="{98F44918-9721-41ED-890B-D6EFCB9361FB}"/>
    <cellStyle name="20% - Accent1 2 3 2 2 9" xfId="838" xr:uid="{89189E97-5BE6-4705-B228-011E2B202B2E}"/>
    <cellStyle name="20% - Accent1 2 3 2 3" xfId="839" xr:uid="{6BD8860C-DABB-4FD1-B237-A530CC5C4873}"/>
    <cellStyle name="20% - Accent1 2 3 2 3 2" xfId="840" xr:uid="{5372D2F2-8E03-4D52-80FE-5D52BC49BC1C}"/>
    <cellStyle name="20% - Accent1 2 3 2 3 2 2" xfId="841" xr:uid="{B2FB61F5-24E3-49E6-ABA2-75595B44A04A}"/>
    <cellStyle name="20% - Accent1 2 3 2 3 2 2 2" xfId="842" xr:uid="{2FE11721-1962-4408-8991-E167EC672137}"/>
    <cellStyle name="20% - Accent1 2 3 2 3 2 3" xfId="843" xr:uid="{F1129259-B1C4-40E0-B913-809530ADB521}"/>
    <cellStyle name="20% - Accent1 2 3 2 3 2 4" xfId="844" xr:uid="{D358699B-7580-45E1-9AF0-CAB04A262652}"/>
    <cellStyle name="20% - Accent1 2 3 2 3 3" xfId="845" xr:uid="{93079439-39B1-4C09-A8A6-A2FBD10B4E29}"/>
    <cellStyle name="20% - Accent1 2 3 2 3 3 2" xfId="846" xr:uid="{C735AC1A-3D1C-4063-B6EE-A41B61F4BA3E}"/>
    <cellStyle name="20% - Accent1 2 3 2 3 4" xfId="847" xr:uid="{DF10B87F-8815-4B3E-A1F8-28DCCE99C862}"/>
    <cellStyle name="20% - Accent1 2 3 2 3 5" xfId="848" xr:uid="{760468CA-2E4A-407B-8420-8B6201F2B00D}"/>
    <cellStyle name="20% - Accent1 2 3 2 4" xfId="849" xr:uid="{330F6E7E-4BE3-42DF-9A0F-CFDCA94D55AE}"/>
    <cellStyle name="20% - Accent1 2 3 2 4 2" xfId="850" xr:uid="{1E5F4844-E609-48EE-AB2F-62860FBC1E4B}"/>
    <cellStyle name="20% - Accent1 2 3 2 4 2 2" xfId="851" xr:uid="{72767540-E8AD-4B0C-9EE0-897D67319E0A}"/>
    <cellStyle name="20% - Accent1 2 3 2 4 2 2 2" xfId="852" xr:uid="{1BB1CEF0-A167-4D15-9B77-033C1F3BD283}"/>
    <cellStyle name="20% - Accent1 2 3 2 4 2 3" xfId="853" xr:uid="{C9FB85E4-7F07-41C5-B96D-8D8CA615A855}"/>
    <cellStyle name="20% - Accent1 2 3 2 4 2 4" xfId="854" xr:uid="{E21587C9-6D5E-42D8-A081-A9D698D88C53}"/>
    <cellStyle name="20% - Accent1 2 3 2 4 3" xfId="855" xr:uid="{72AB6A07-3D48-4C41-87E8-146AA754DB61}"/>
    <cellStyle name="20% - Accent1 2 3 2 4 3 2" xfId="856" xr:uid="{99C0BA73-4372-498D-8977-7AF39521293E}"/>
    <cellStyle name="20% - Accent1 2 3 2 4 4" xfId="857" xr:uid="{6C2C4912-0A6D-44B7-9B68-4D9E5F7F235A}"/>
    <cellStyle name="20% - Accent1 2 3 2 4 5" xfId="858" xr:uid="{0E28B401-E23F-4FD1-A73A-6441DD144890}"/>
    <cellStyle name="20% - Accent1 2 3 2 5" xfId="859" xr:uid="{A8BDEE02-475F-4F8B-AE4B-EC5BBE349C80}"/>
    <cellStyle name="20% - Accent1 2 3 2 5 2" xfId="860" xr:uid="{06E18896-9F46-4F54-8EB1-90AB421F8FCB}"/>
    <cellStyle name="20% - Accent1 2 3 2 5 2 2" xfId="861" xr:uid="{9DAC53D1-D1CE-4059-B39C-28AAA656130C}"/>
    <cellStyle name="20% - Accent1 2 3 2 5 3" xfId="862" xr:uid="{60AE44D1-3B5A-412E-A5E9-6648D82F3606}"/>
    <cellStyle name="20% - Accent1 2 3 2 5 4" xfId="863" xr:uid="{5E5C4C9D-1250-4B1A-97D0-DE3CB32B6502}"/>
    <cellStyle name="20% - Accent1 2 3 2 6" xfId="864" xr:uid="{7307CDE5-DF2E-4628-B019-CCB77284010D}"/>
    <cellStyle name="20% - Accent1 2 3 2 6 2" xfId="865" xr:uid="{631297A3-D6C1-41E1-9C33-9DEB6C4DC2F9}"/>
    <cellStyle name="20% - Accent1 2 3 2 6 2 2" xfId="866" xr:uid="{CEA2F745-E6D6-4C34-9B4F-0B8D76A6FB0D}"/>
    <cellStyle name="20% - Accent1 2 3 2 6 3" xfId="867" xr:uid="{0EB982CF-8CF1-4B4D-9B3C-99F8CE9A4892}"/>
    <cellStyle name="20% - Accent1 2 3 2 6 4" xfId="868" xr:uid="{2496C903-29D8-4510-9369-B432CC66D22F}"/>
    <cellStyle name="20% - Accent1 2 3 2 7" xfId="869" xr:uid="{5ED59DFB-073B-48E7-AC1B-BB41CBD0F697}"/>
    <cellStyle name="20% - Accent1 2 3 2 7 2" xfId="870" xr:uid="{BBB410FF-F6C9-4013-A76B-C0E6CD3A2FD8}"/>
    <cellStyle name="20% - Accent1 2 3 2 7 2 2" xfId="871" xr:uid="{252A6E37-2229-4D2E-B06F-EFF1989DB83A}"/>
    <cellStyle name="20% - Accent1 2 3 2 7 3" xfId="872" xr:uid="{46D38233-CF17-4599-A4AB-39A4014CE3D2}"/>
    <cellStyle name="20% - Accent1 2 3 2 7 4" xfId="873" xr:uid="{D14F07E9-F47A-4339-9169-F422636F51F8}"/>
    <cellStyle name="20% - Accent1 2 3 2 8" xfId="874" xr:uid="{E33770C6-46A9-40B7-BB59-BE3537D9D91F}"/>
    <cellStyle name="20% - Accent1 2 3 2 8 2" xfId="875" xr:uid="{08D6BFA2-DFCF-4EEC-81A4-086F60986C88}"/>
    <cellStyle name="20% - Accent1 2 3 2 9" xfId="876" xr:uid="{7799F502-BFE6-4CE6-8A46-D7C900538ED2}"/>
    <cellStyle name="20% - Accent1 2 3 3" xfId="877" xr:uid="{8F0AC87E-2F7F-448E-BDCB-23584E6E80E1}"/>
    <cellStyle name="20% - Accent1 2 3 3 2" xfId="878" xr:uid="{7CA8D2DD-46FF-45FA-A436-8D4CD3276BBF}"/>
    <cellStyle name="20% - Accent1 2 3 3 2 2" xfId="879" xr:uid="{EEBC7F89-C814-4424-9BEB-26EC876A4BDC}"/>
    <cellStyle name="20% - Accent1 2 3 3 2 2 2" xfId="880" xr:uid="{34154287-A280-4A6E-84AB-AA31134C434D}"/>
    <cellStyle name="20% - Accent1 2 3 3 2 2 2 2" xfId="881" xr:uid="{D125E868-05DF-4105-A248-D7E010050FA7}"/>
    <cellStyle name="20% - Accent1 2 3 3 2 2 3" xfId="882" xr:uid="{AB7E416E-89BF-4EFA-9693-0EBED668A6BA}"/>
    <cellStyle name="20% - Accent1 2 3 3 2 2 4" xfId="883" xr:uid="{B2FD00DC-4325-4BC1-876E-0F5B801150BA}"/>
    <cellStyle name="20% - Accent1 2 3 3 2 3" xfId="884" xr:uid="{196A4EDD-14DC-4278-B94A-27E809CE56F5}"/>
    <cellStyle name="20% - Accent1 2 3 3 2 3 2" xfId="885" xr:uid="{E27CBD66-FB86-4588-B0F2-2F23011B8E99}"/>
    <cellStyle name="20% - Accent1 2 3 3 2 4" xfId="886" xr:uid="{1D524782-711F-4644-835D-C1691AD33396}"/>
    <cellStyle name="20% - Accent1 2 3 3 2 5" xfId="887" xr:uid="{7A1283F2-BAC2-41B2-BBE9-E8DF0792071B}"/>
    <cellStyle name="20% - Accent1 2 3 3 3" xfId="888" xr:uid="{3FF5EDF1-C047-4CB4-A1E1-61B824DBF67F}"/>
    <cellStyle name="20% - Accent1 2 3 3 3 2" xfId="889" xr:uid="{C7B162D6-6DBF-4882-A39E-22BF6615D0BB}"/>
    <cellStyle name="20% - Accent1 2 3 3 3 2 2" xfId="890" xr:uid="{F8229C47-71C6-43B8-A12E-542A6106533B}"/>
    <cellStyle name="20% - Accent1 2 3 3 3 2 2 2" xfId="891" xr:uid="{D1F7FD84-84E6-4FBD-B5CC-3E50545795EB}"/>
    <cellStyle name="20% - Accent1 2 3 3 3 2 3" xfId="892" xr:uid="{547A76AB-66F6-434D-BD60-353941918691}"/>
    <cellStyle name="20% - Accent1 2 3 3 3 2 4" xfId="893" xr:uid="{CFE5D26D-2B0C-4571-9922-E9A57AECA084}"/>
    <cellStyle name="20% - Accent1 2 3 3 3 3" xfId="894" xr:uid="{8B39E0D3-9F94-4869-8C53-C979DFF758C3}"/>
    <cellStyle name="20% - Accent1 2 3 3 3 3 2" xfId="895" xr:uid="{8A8E3648-9183-4DA6-833E-D9D65B8C5794}"/>
    <cellStyle name="20% - Accent1 2 3 3 3 4" xfId="896" xr:uid="{7F74F44E-B161-44CA-B66B-61D550C6D85A}"/>
    <cellStyle name="20% - Accent1 2 3 3 3 5" xfId="897" xr:uid="{DBF61799-B211-4BFB-A545-B5D3ACBBFC31}"/>
    <cellStyle name="20% - Accent1 2 3 3 4" xfId="898" xr:uid="{C3327DEA-EE39-4145-860A-E14C1E4974BF}"/>
    <cellStyle name="20% - Accent1 2 3 3 4 2" xfId="899" xr:uid="{B8342544-1854-4BCB-84F2-AE1CFB137F6D}"/>
    <cellStyle name="20% - Accent1 2 3 3 4 2 2" xfId="900" xr:uid="{FFD55A3C-BDE4-4F18-8627-2C78F34B7367}"/>
    <cellStyle name="20% - Accent1 2 3 3 4 3" xfId="901" xr:uid="{4283D05C-2DAF-44C1-B884-70D601390FB3}"/>
    <cellStyle name="20% - Accent1 2 3 3 4 4" xfId="902" xr:uid="{27588C0A-AC1D-49FF-9D32-50C92E71C38D}"/>
    <cellStyle name="20% - Accent1 2 3 3 5" xfId="903" xr:uid="{3ADEE82A-890A-4EBE-83F2-00AD43F9A289}"/>
    <cellStyle name="20% - Accent1 2 3 3 5 2" xfId="904" xr:uid="{6ABB600A-A7E6-4029-ABDF-21A496CA9607}"/>
    <cellStyle name="20% - Accent1 2 3 3 5 2 2" xfId="905" xr:uid="{FAA1D04E-4E56-46F0-8240-B52E54CDB566}"/>
    <cellStyle name="20% - Accent1 2 3 3 5 3" xfId="906" xr:uid="{4A84532D-B48B-4014-BFAB-6BFD81751F2D}"/>
    <cellStyle name="20% - Accent1 2 3 3 5 4" xfId="907" xr:uid="{FAD8B05C-34F4-46B0-A35D-B432DFC2B038}"/>
    <cellStyle name="20% - Accent1 2 3 3 6" xfId="908" xr:uid="{982AF09E-FF30-4CF4-9886-69C29668C23E}"/>
    <cellStyle name="20% - Accent1 2 3 3 6 2" xfId="909" xr:uid="{832CC457-DED8-4B47-9787-36E495ED53A7}"/>
    <cellStyle name="20% - Accent1 2 3 3 6 2 2" xfId="910" xr:uid="{822E7438-8B38-4C96-8D7E-ED0BE17CA8B9}"/>
    <cellStyle name="20% - Accent1 2 3 3 6 3" xfId="911" xr:uid="{820368BF-6B4D-41AD-93AD-CCB9C5F046BA}"/>
    <cellStyle name="20% - Accent1 2 3 3 6 4" xfId="912" xr:uid="{F270EC54-B06F-4ECA-B844-3D35F1B2C4D6}"/>
    <cellStyle name="20% - Accent1 2 3 3 7" xfId="913" xr:uid="{F278DBD9-E32A-4BAB-8F3A-B577C0CECB4F}"/>
    <cellStyle name="20% - Accent1 2 3 3 7 2" xfId="914" xr:uid="{2A2158DB-BB4E-47B9-B5B0-8E7DA48C3F6E}"/>
    <cellStyle name="20% - Accent1 2 3 3 8" xfId="915" xr:uid="{C6850955-E3A3-41DF-92DC-A032B4F7799A}"/>
    <cellStyle name="20% - Accent1 2 3 3 9" xfId="916" xr:uid="{7EC42640-1B5E-4F46-8A69-EC19FC1BB11F}"/>
    <cellStyle name="20% - Accent1 2 3 4" xfId="917" xr:uid="{85A5D7A6-4358-4218-8D57-638A97500DE3}"/>
    <cellStyle name="20% - Accent1 2 3 4 2" xfId="918" xr:uid="{DD64439F-4E10-4274-9B44-8BD663B7B5A5}"/>
    <cellStyle name="20% - Accent1 2 3 4 2 2" xfId="919" xr:uid="{302E9A88-3EDF-4634-B76D-922E1C365359}"/>
    <cellStyle name="20% - Accent1 2 3 4 2 2 2" xfId="920" xr:uid="{17EEAE2E-E7BD-4118-A11F-C14ED11DC1CE}"/>
    <cellStyle name="20% - Accent1 2 3 4 2 3" xfId="921" xr:uid="{C23CF1EC-54ED-4BE9-AFC8-5E7E99B758B9}"/>
    <cellStyle name="20% - Accent1 2 3 4 2 4" xfId="922" xr:uid="{C3C45750-38B6-4420-9018-F52D71A4A698}"/>
    <cellStyle name="20% - Accent1 2 3 4 3" xfId="923" xr:uid="{367FEF73-73C1-42C2-A079-D97F850DCF58}"/>
    <cellStyle name="20% - Accent1 2 3 4 4" xfId="924" xr:uid="{F410318B-09D4-4549-BDB8-30796837CCF8}"/>
    <cellStyle name="20% - Accent1 2 3 4 4 2" xfId="925" xr:uid="{716B7BDB-11A3-4677-A5A3-9CD09A794E29}"/>
    <cellStyle name="20% - Accent1 2 3 4 5" xfId="926" xr:uid="{56790E6D-E257-4422-9BD5-49B14D0BA435}"/>
    <cellStyle name="20% - Accent1 2 3 4 6" xfId="927" xr:uid="{F26EC4F4-7672-4FDC-82D2-DA142707292C}"/>
    <cellStyle name="20% - Accent1 2 3 5" xfId="928" xr:uid="{9ABD65AA-3E4B-4A7E-BE02-5794F5CF7B93}"/>
    <cellStyle name="20% - Accent1 2 3 5 2" xfId="929" xr:uid="{3A2D01D2-691B-48A4-ADED-3C1CFE06C790}"/>
    <cellStyle name="20% - Accent1 2 3 5 2 2" xfId="930" xr:uid="{B49B7414-CAC7-4182-A308-BA63C456CAF5}"/>
    <cellStyle name="20% - Accent1 2 3 5 2 2 2" xfId="931" xr:uid="{453272D2-F40F-4121-9530-671B667B4D2B}"/>
    <cellStyle name="20% - Accent1 2 3 5 2 3" xfId="932" xr:uid="{E95365B7-DC22-4495-99B6-6C9FD5B96E03}"/>
    <cellStyle name="20% - Accent1 2 3 5 2 4" xfId="933" xr:uid="{EC362CC4-18C0-4691-8891-62CFED930E38}"/>
    <cellStyle name="20% - Accent1 2 3 5 3" xfId="934" xr:uid="{5FD16ACF-EDF4-4604-AD7B-32C0905130AC}"/>
    <cellStyle name="20% - Accent1 2 3 5 3 2" xfId="935" xr:uid="{723A9CBC-5858-4F3A-9BCD-3346629EF76F}"/>
    <cellStyle name="20% - Accent1 2 3 5 4" xfId="936" xr:uid="{166D0A5E-C8FC-4E6F-9EAF-F5ACAFC2204C}"/>
    <cellStyle name="20% - Accent1 2 3 5 5" xfId="937" xr:uid="{E327E26F-4C43-408C-B2CE-2FAE99C17955}"/>
    <cellStyle name="20% - Accent1 2 3 6" xfId="938" xr:uid="{C0BA20A2-C839-40EE-BEB5-2A68E7BF4E02}"/>
    <cellStyle name="20% - Accent1 2 3 6 2" xfId="939" xr:uid="{8975BFA7-1ECA-455D-8F5E-3166D0D2C8D9}"/>
    <cellStyle name="20% - Accent1 2 3 6 2 2" xfId="940" xr:uid="{9925E6A0-C1D7-4039-8349-727CEE11EC02}"/>
    <cellStyle name="20% - Accent1 2 3 6 3" xfId="941" xr:uid="{EDF77DEC-EA7B-4B19-A54B-532EB0E31E09}"/>
    <cellStyle name="20% - Accent1 2 3 6 4" xfId="942" xr:uid="{D847F123-3BD2-42C4-BEFB-8BF449E0A210}"/>
    <cellStyle name="20% - Accent1 2 3 7" xfId="943" xr:uid="{7B887062-0973-4792-B28F-6F0445CEF712}"/>
    <cellStyle name="20% - Accent1 2 3 7 2" xfId="944" xr:uid="{9C7F1CE6-763A-446D-9F65-CC1A63003942}"/>
    <cellStyle name="20% - Accent1 2 3 7 2 2" xfId="945" xr:uid="{ECEFDD56-421E-4F30-BC0D-200B80472320}"/>
    <cellStyle name="20% - Accent1 2 3 7 3" xfId="946" xr:uid="{5B4EE470-7302-4D33-A010-A723045E31F9}"/>
    <cellStyle name="20% - Accent1 2 3 7 4" xfId="947" xr:uid="{6E027BA9-1F33-4B06-8EB1-0FCDD588911B}"/>
    <cellStyle name="20% - Accent1 2 3 8" xfId="948" xr:uid="{AC889288-756E-4BD8-857B-74D93167DCC6}"/>
    <cellStyle name="20% - Accent1 2 3 8 2" xfId="949" xr:uid="{546A67B7-2C9F-478A-B653-2701390258EB}"/>
    <cellStyle name="20% - Accent1 2 3 8 2 2" xfId="950" xr:uid="{0D36A187-0BCC-4BF9-AB64-6444AA5C5F45}"/>
    <cellStyle name="20% - Accent1 2 3 8 3" xfId="951" xr:uid="{1B0910AB-08AF-4764-A38D-568B039E4804}"/>
    <cellStyle name="20% - Accent1 2 3 8 4" xfId="952" xr:uid="{225C1FF6-C084-47F0-8F53-EE04B3768E64}"/>
    <cellStyle name="20% - Accent1 2 3 9" xfId="953" xr:uid="{9F4ABFE9-FA82-4DFE-9D76-5A4DC7BA9FD3}"/>
    <cellStyle name="20% - Accent1 2 3 9 2" xfId="954" xr:uid="{9A9067A3-3293-49CF-B3A6-BFA18D0EEC6A}"/>
    <cellStyle name="20% - Accent1 2 4" xfId="955" xr:uid="{79BF00BB-D53C-41CF-9C20-9C175CC0E1E4}"/>
    <cellStyle name="20% - Accent1 2 4 10" xfId="956" xr:uid="{89FF927B-3FC3-4832-AEDC-DC2E31A9FD1D}"/>
    <cellStyle name="20% - Accent1 2 4 2" xfId="957" xr:uid="{0384B3F5-B107-45CF-AFE2-D9E8D7D25D65}"/>
    <cellStyle name="20% - Accent1 2 4 2 2" xfId="958" xr:uid="{D8CA8C64-0192-489C-B1AF-D76B1537BE0A}"/>
    <cellStyle name="20% - Accent1 2 4 2 2 2" xfId="959" xr:uid="{CAAEB765-1488-41B9-AC8D-44E7A590E301}"/>
    <cellStyle name="20% - Accent1 2 4 2 2 2 2" xfId="960" xr:uid="{C4B4F332-F4B2-446D-B15D-28B40E129564}"/>
    <cellStyle name="20% - Accent1 2 4 2 2 2 2 2" xfId="961" xr:uid="{1A3831C9-C214-474B-BC23-80ED50F055D3}"/>
    <cellStyle name="20% - Accent1 2 4 2 2 2 3" xfId="962" xr:uid="{023738D0-145B-4C86-A535-B82DE3FE88A7}"/>
    <cellStyle name="20% - Accent1 2 4 2 2 2 4" xfId="963" xr:uid="{56A9B51C-131C-4448-AD6F-394695D847E7}"/>
    <cellStyle name="20% - Accent1 2 4 2 2 3" xfId="964" xr:uid="{DDA0443B-A4EA-4AEA-B7D6-194B978F2F88}"/>
    <cellStyle name="20% - Accent1 2 4 2 2 3 2" xfId="965" xr:uid="{AC1D76D2-7F1C-46AE-8579-4B4AD869EABB}"/>
    <cellStyle name="20% - Accent1 2 4 2 2 4" xfId="966" xr:uid="{A731A087-4BA1-4216-AA84-E623B595CC2F}"/>
    <cellStyle name="20% - Accent1 2 4 2 2 5" xfId="967" xr:uid="{FF9F0878-59E0-4876-B47B-FC6010553973}"/>
    <cellStyle name="20% - Accent1 2 4 2 3" xfId="968" xr:uid="{3F6A7EB2-E0A0-416E-B60F-4C21ED292894}"/>
    <cellStyle name="20% - Accent1 2 4 2 3 2" xfId="969" xr:uid="{815A07AE-C664-4C7F-89F5-29D2BFCDA536}"/>
    <cellStyle name="20% - Accent1 2 4 2 3 2 2" xfId="970" xr:uid="{C7427901-0EBC-4BF4-B72A-DC731FAA8B28}"/>
    <cellStyle name="20% - Accent1 2 4 2 3 2 2 2" xfId="971" xr:uid="{31C747F7-B0F8-4610-B43D-022CD2F7B33E}"/>
    <cellStyle name="20% - Accent1 2 4 2 3 2 3" xfId="972" xr:uid="{5BEDA282-58A1-41F1-BE48-9294AF705E7C}"/>
    <cellStyle name="20% - Accent1 2 4 2 3 2 4" xfId="973" xr:uid="{6118238F-4423-4D6D-A956-5589C3E292A6}"/>
    <cellStyle name="20% - Accent1 2 4 2 3 3" xfId="974" xr:uid="{A53CC1A8-1B38-4D63-959F-CFB24C449623}"/>
    <cellStyle name="20% - Accent1 2 4 2 3 3 2" xfId="975" xr:uid="{6373CE81-CA41-41C1-8110-FF6427B885C7}"/>
    <cellStyle name="20% - Accent1 2 4 2 3 4" xfId="976" xr:uid="{81D29862-05A3-4E2A-9F82-2E99F4AF89C7}"/>
    <cellStyle name="20% - Accent1 2 4 2 3 5" xfId="977" xr:uid="{A5641175-5372-4E69-B425-B5AF1AC1F694}"/>
    <cellStyle name="20% - Accent1 2 4 2 4" xfId="978" xr:uid="{A774C580-9B97-4565-9579-F1092FE8F6FF}"/>
    <cellStyle name="20% - Accent1 2 4 2 4 2" xfId="979" xr:uid="{B208CA70-6A2E-4D81-A111-86C9EE3D8D68}"/>
    <cellStyle name="20% - Accent1 2 4 2 4 2 2" xfId="980" xr:uid="{7A0BB22D-9C5D-4946-85F7-0EA508B24628}"/>
    <cellStyle name="20% - Accent1 2 4 2 4 3" xfId="981" xr:uid="{CCB0E938-3AEF-4A05-B444-C02DAAD45FB9}"/>
    <cellStyle name="20% - Accent1 2 4 2 4 4" xfId="982" xr:uid="{557FE265-7C96-4711-BA71-7E88AC25B9FD}"/>
    <cellStyle name="20% - Accent1 2 4 2 5" xfId="983" xr:uid="{72C623CB-2F44-443F-9F47-58810CFE0FDB}"/>
    <cellStyle name="20% - Accent1 2 4 2 5 2" xfId="984" xr:uid="{CD67EEB7-28F0-498B-88E4-60B8926E55A5}"/>
    <cellStyle name="20% - Accent1 2 4 2 5 2 2" xfId="985" xr:uid="{6591937E-4709-429C-9AE5-C3F2951D21CF}"/>
    <cellStyle name="20% - Accent1 2 4 2 5 3" xfId="986" xr:uid="{38549FCE-AC71-40CC-91DE-0027F0FDE57F}"/>
    <cellStyle name="20% - Accent1 2 4 2 5 4" xfId="987" xr:uid="{74B27A45-654D-42AC-8919-4910EB6FE5C0}"/>
    <cellStyle name="20% - Accent1 2 4 2 6" xfId="988" xr:uid="{0ED29237-D562-46C6-A237-19A4ED0C2D0D}"/>
    <cellStyle name="20% - Accent1 2 4 2 6 2" xfId="989" xr:uid="{057DC41A-94DC-4C62-B439-98DCE33ADE14}"/>
    <cellStyle name="20% - Accent1 2 4 2 6 2 2" xfId="990" xr:uid="{B8FDDDE4-6436-4AA8-A890-271E09C30ACC}"/>
    <cellStyle name="20% - Accent1 2 4 2 6 3" xfId="991" xr:uid="{1E9EFAC7-C31A-4B2A-AEB6-7347382CD593}"/>
    <cellStyle name="20% - Accent1 2 4 2 6 4" xfId="992" xr:uid="{0B5B1113-9972-48C6-9FDB-6834E9B291BE}"/>
    <cellStyle name="20% - Accent1 2 4 2 7" xfId="993" xr:uid="{F24C2A59-E74A-42ED-B68D-EE435CC88C9E}"/>
    <cellStyle name="20% - Accent1 2 4 2 7 2" xfId="994" xr:uid="{7393232B-5CAF-4483-976A-62FCD0203932}"/>
    <cellStyle name="20% - Accent1 2 4 2 8" xfId="995" xr:uid="{4295344C-A199-455C-AA6A-348951F5112D}"/>
    <cellStyle name="20% - Accent1 2 4 2 9" xfId="996" xr:uid="{478FC06E-9E7B-4C39-99DC-5070F4C0C526}"/>
    <cellStyle name="20% - Accent1 2 4 3" xfId="997" xr:uid="{D72B883A-A12A-40B5-9870-CAA6642C9526}"/>
    <cellStyle name="20% - Accent1 2 4 3 2" xfId="998" xr:uid="{044960F6-A47F-4205-8A03-0E90EDBAD989}"/>
    <cellStyle name="20% - Accent1 2 4 3 2 2" xfId="999" xr:uid="{13C04E63-CC7D-4E5C-A0F2-0EA6638CC0F3}"/>
    <cellStyle name="20% - Accent1 2 4 3 2 2 2" xfId="1000" xr:uid="{41BEFE51-BFF6-46B8-8023-12FF229F59D5}"/>
    <cellStyle name="20% - Accent1 2 4 3 2 3" xfId="1001" xr:uid="{55536DE4-1D45-46A0-8B2E-F55EEC2F235B}"/>
    <cellStyle name="20% - Accent1 2 4 3 2 4" xfId="1002" xr:uid="{AF1DF2D4-BF50-4590-AF69-CE767BFCE4FE}"/>
    <cellStyle name="20% - Accent1 2 4 3 3" xfId="1003" xr:uid="{5A704595-C0CC-46CC-801C-B54B8ED3041C}"/>
    <cellStyle name="20% - Accent1 2 4 3 3 2" xfId="1004" xr:uid="{3C718BF1-210D-4F80-9C9C-C843C19F1AE6}"/>
    <cellStyle name="20% - Accent1 2 4 3 4" xfId="1005" xr:uid="{6518B084-A864-4C66-9758-29C1D7DE47C3}"/>
    <cellStyle name="20% - Accent1 2 4 3 5" xfId="1006" xr:uid="{2D3F076A-7FE6-4F98-AB70-EF3F0B8D17DF}"/>
    <cellStyle name="20% - Accent1 2 4 4" xfId="1007" xr:uid="{068E59E7-9148-4134-BD07-FF7237D47491}"/>
    <cellStyle name="20% - Accent1 2 4 4 2" xfId="1008" xr:uid="{D25662D2-692F-4168-87D3-4ECD49022CE0}"/>
    <cellStyle name="20% - Accent1 2 4 4 2 2" xfId="1009" xr:uid="{BE54410F-C315-45DB-AB88-2A3A8DEF74C1}"/>
    <cellStyle name="20% - Accent1 2 4 4 2 2 2" xfId="1010" xr:uid="{40D3B75D-F3BB-4342-B5E9-F68DCBF722D5}"/>
    <cellStyle name="20% - Accent1 2 4 4 2 3" xfId="1011" xr:uid="{1B31EC08-0F89-4FD8-B57E-2BED5EC17239}"/>
    <cellStyle name="20% - Accent1 2 4 4 2 4" xfId="1012" xr:uid="{E0AF7FC4-4B03-4FFF-8DF3-76B2280E7367}"/>
    <cellStyle name="20% - Accent1 2 4 4 3" xfId="1013" xr:uid="{B31F6C49-C2D9-407B-AF25-37B09DE09361}"/>
    <cellStyle name="20% - Accent1 2 4 4 3 2" xfId="1014" xr:uid="{A7BC291A-429D-4672-B275-BBF4EA495897}"/>
    <cellStyle name="20% - Accent1 2 4 4 4" xfId="1015" xr:uid="{B70E0852-596A-4927-8817-F9E3E317F276}"/>
    <cellStyle name="20% - Accent1 2 4 4 5" xfId="1016" xr:uid="{78450294-0256-4FDC-A5CB-C3269D517D57}"/>
    <cellStyle name="20% - Accent1 2 4 5" xfId="1017" xr:uid="{BEC92FE6-9AB6-498E-A409-241C3303A51F}"/>
    <cellStyle name="20% - Accent1 2 4 5 2" xfId="1018" xr:uid="{872B0C11-C823-43ED-8F64-B822C5FA5FB4}"/>
    <cellStyle name="20% - Accent1 2 4 5 2 2" xfId="1019" xr:uid="{3762FBF0-1596-4FDE-A226-A03CB6A58C44}"/>
    <cellStyle name="20% - Accent1 2 4 5 3" xfId="1020" xr:uid="{AF67DF18-52E5-4256-B3FC-6406721A02AA}"/>
    <cellStyle name="20% - Accent1 2 4 5 4" xfId="1021" xr:uid="{ECB3D78C-292B-43C1-A630-16FF992FB5F2}"/>
    <cellStyle name="20% - Accent1 2 4 6" xfId="1022" xr:uid="{0DE83F95-7967-48AF-A258-CE7BB950DCFD}"/>
    <cellStyle name="20% - Accent1 2 4 6 2" xfId="1023" xr:uid="{186CF7EA-D9BC-4097-96E3-9A28FA710698}"/>
    <cellStyle name="20% - Accent1 2 4 6 2 2" xfId="1024" xr:uid="{F41D9E90-D29B-458C-AE5A-FD0B8ADCE6B7}"/>
    <cellStyle name="20% - Accent1 2 4 6 3" xfId="1025" xr:uid="{0AEFBBE9-37FB-4E43-BA17-1885C70CA201}"/>
    <cellStyle name="20% - Accent1 2 4 6 4" xfId="1026" xr:uid="{F35E535C-F096-435D-B811-2F72C8B2D42B}"/>
    <cellStyle name="20% - Accent1 2 4 7" xfId="1027" xr:uid="{11E8F247-3EB2-4047-A1F2-4B14FF46971D}"/>
    <cellStyle name="20% - Accent1 2 4 7 2" xfId="1028" xr:uid="{41B5A39A-25C6-4853-80FF-118B20BBBE7D}"/>
    <cellStyle name="20% - Accent1 2 4 7 2 2" xfId="1029" xr:uid="{AB3449BB-4584-47EA-BA1F-547D68F6EA54}"/>
    <cellStyle name="20% - Accent1 2 4 7 3" xfId="1030" xr:uid="{0C0EBA41-35B2-485B-8AD1-58D56FC89FA4}"/>
    <cellStyle name="20% - Accent1 2 4 7 4" xfId="1031" xr:uid="{D38F2C53-A62C-4AAF-BD57-B733213B9003}"/>
    <cellStyle name="20% - Accent1 2 4 8" xfId="1032" xr:uid="{8557DCCD-625F-4171-8040-8C4CF8BF1D6E}"/>
    <cellStyle name="20% - Accent1 2 4 8 2" xfId="1033" xr:uid="{2B4BCDAF-BA08-442E-88B5-D5AC7F1CDB5E}"/>
    <cellStyle name="20% - Accent1 2 4 9" xfId="1034" xr:uid="{F7F786A3-02CA-49C3-A194-720BEF830076}"/>
    <cellStyle name="20% - Accent1 2 5" xfId="1035" xr:uid="{C5781EAD-F709-4EB5-AC6D-F79C4B157BEC}"/>
    <cellStyle name="20% - Accent1 2 5 2" xfId="1036" xr:uid="{CB031523-FE22-4725-A1F1-11E443F2965A}"/>
    <cellStyle name="20% - Accent1 2 5 2 2" xfId="1037" xr:uid="{D277782D-4FAD-4E8A-9F36-39B187F22C2F}"/>
    <cellStyle name="20% - Accent1 2 5 2 2 2" xfId="1038" xr:uid="{FA8A3632-5C14-4FD9-9D6F-4C04E9E1E4A1}"/>
    <cellStyle name="20% - Accent1 2 5 2 2 2 2" xfId="1039" xr:uid="{2D0C3949-AF2D-4698-8B79-AD667C850D93}"/>
    <cellStyle name="20% - Accent1 2 5 2 2 3" xfId="1040" xr:uid="{45DB22E7-2B9C-4176-B01C-5A0980839A19}"/>
    <cellStyle name="20% - Accent1 2 5 2 2 4" xfId="1041" xr:uid="{0D681EEF-3F02-4736-9AF7-E102D93C00C4}"/>
    <cellStyle name="20% - Accent1 2 5 2 3" xfId="1042" xr:uid="{8D34D00B-E611-43EE-8387-F714B65E364F}"/>
    <cellStyle name="20% - Accent1 2 5 2 3 2" xfId="1043" xr:uid="{48E9DB02-7981-412E-BB6D-19F70D6E2BCA}"/>
    <cellStyle name="20% - Accent1 2 5 2 4" xfId="1044" xr:uid="{20912A69-EDB7-44F0-A4F3-19775D665223}"/>
    <cellStyle name="20% - Accent1 2 5 2 5" xfId="1045" xr:uid="{D6585053-E1C5-4AF1-A124-C4AC66FA8D7C}"/>
    <cellStyle name="20% - Accent1 2 5 3" xfId="1046" xr:uid="{85820260-1A9A-4F31-BDDA-20D5026ECA17}"/>
    <cellStyle name="20% - Accent1 2 5 3 2" xfId="1047" xr:uid="{2D662D1D-0C01-4886-8E7C-E178911817F9}"/>
    <cellStyle name="20% - Accent1 2 5 3 2 2" xfId="1048" xr:uid="{3781CC60-4ACB-4319-8732-72AB6FF96385}"/>
    <cellStyle name="20% - Accent1 2 5 3 2 2 2" xfId="1049" xr:uid="{4F0F2118-4E83-42F4-8518-CAD7818C8786}"/>
    <cellStyle name="20% - Accent1 2 5 3 2 3" xfId="1050" xr:uid="{44A06B03-1248-4321-9BAF-3C4B96F26CA4}"/>
    <cellStyle name="20% - Accent1 2 5 3 2 4" xfId="1051" xr:uid="{D33C955C-766A-470E-BACD-C398190FE173}"/>
    <cellStyle name="20% - Accent1 2 5 3 3" xfId="1052" xr:uid="{4D3C4E31-37DE-49B6-B78B-1EAE0DBA6573}"/>
    <cellStyle name="20% - Accent1 2 5 3 3 2" xfId="1053" xr:uid="{AEB3BA31-CD12-47EF-9330-E044A4E1C45D}"/>
    <cellStyle name="20% - Accent1 2 5 3 4" xfId="1054" xr:uid="{D42994D7-8223-499A-936F-C0B9F15D1803}"/>
    <cellStyle name="20% - Accent1 2 5 3 5" xfId="1055" xr:uid="{CA8D0A8E-63E5-4573-A52C-7F64355CFDAD}"/>
    <cellStyle name="20% - Accent1 2 5 4" xfId="1056" xr:uid="{E3F06459-ED7C-4345-9EBA-B4FFA8C5A679}"/>
    <cellStyle name="20% - Accent1 2 5 4 2" xfId="1057" xr:uid="{6A6891E0-F2C3-4F80-BB4E-39CFE42BC779}"/>
    <cellStyle name="20% - Accent1 2 5 4 2 2" xfId="1058" xr:uid="{A13B2CB0-02E0-4A56-9398-1499048F9853}"/>
    <cellStyle name="20% - Accent1 2 5 4 3" xfId="1059" xr:uid="{686FD0FC-029E-45ED-9E60-9694B62C03E3}"/>
    <cellStyle name="20% - Accent1 2 5 4 4" xfId="1060" xr:uid="{6A9B273B-4842-4D5B-9859-9C688FE69E8E}"/>
    <cellStyle name="20% - Accent1 2 5 5" xfId="1061" xr:uid="{A4CCBB06-011E-4C94-A005-50F9C0B201F9}"/>
    <cellStyle name="20% - Accent1 2 5 5 2" xfId="1062" xr:uid="{8BC8EF4E-6733-4936-8620-9D07E06DA69B}"/>
    <cellStyle name="20% - Accent1 2 5 5 2 2" xfId="1063" xr:uid="{54219AEE-C972-4B7E-B02B-AD2981940FE0}"/>
    <cellStyle name="20% - Accent1 2 5 5 3" xfId="1064" xr:uid="{BEDE968B-516E-4A0C-BD3B-ECDE3D840ACE}"/>
    <cellStyle name="20% - Accent1 2 5 5 4" xfId="1065" xr:uid="{78179705-F2A9-4FC6-8459-7E35BB5929D0}"/>
    <cellStyle name="20% - Accent1 2 5 6" xfId="1066" xr:uid="{01F4BD44-D1F5-4492-9641-D8D426C5A2CE}"/>
    <cellStyle name="20% - Accent1 2 5 6 2" xfId="1067" xr:uid="{12875D7B-80CE-4DD7-82B1-8790B10D39BA}"/>
    <cellStyle name="20% - Accent1 2 5 6 2 2" xfId="1068" xr:uid="{79019233-2FE3-4453-80ED-00D3C0A56B13}"/>
    <cellStyle name="20% - Accent1 2 5 6 3" xfId="1069" xr:uid="{D048931D-C2B0-4E91-BB1B-4FC3855192B8}"/>
    <cellStyle name="20% - Accent1 2 5 6 4" xfId="1070" xr:uid="{CECD07DB-F078-4266-94DF-30AEEB1257B0}"/>
    <cellStyle name="20% - Accent1 2 5 7" xfId="1071" xr:uid="{C9014E79-C5E4-4621-A328-1BEA38A3ED65}"/>
    <cellStyle name="20% - Accent1 2 5 7 2" xfId="1072" xr:uid="{2F49B549-A85B-4425-9E9C-7B0058C4FC7A}"/>
    <cellStyle name="20% - Accent1 2 5 8" xfId="1073" xr:uid="{EEF204FD-95B5-46B1-B52A-CFAB6A4C663F}"/>
    <cellStyle name="20% - Accent1 2 5 9" xfId="1074" xr:uid="{D8071F72-92BC-4845-BA3B-B2E4D893A2C4}"/>
    <cellStyle name="20% - Accent1 2 6" xfId="1075" xr:uid="{8A95C6D2-8BAA-4CD5-BB66-CD7A802981CA}"/>
    <cellStyle name="20% - Accent1 2 7" xfId="1076" xr:uid="{382561EA-85BB-4B46-93E7-9BF0B77D8864}"/>
    <cellStyle name="20% - Accent1 2 8" xfId="1077" xr:uid="{726C9F29-1BF1-40BC-8731-F374B649F1D8}"/>
    <cellStyle name="20% - Accent1 2 8 2" xfId="1078" xr:uid="{410FC016-5D9C-4CC6-863E-581BC27C6AD7}"/>
    <cellStyle name="20% - Accent1 2 9" xfId="1079" xr:uid="{3660DBDC-65E2-40F8-AB26-1AC152F0904A}"/>
    <cellStyle name="20% - Accent1 2 9 2" xfId="1080" xr:uid="{1B2D3E0B-8E4F-4A85-92DD-4EB2A97CE6D6}"/>
    <cellStyle name="20% - Accent1 2 9 2 2" xfId="1081" xr:uid="{2D78742B-B981-4CBA-A821-1B7B31B9E5EE}"/>
    <cellStyle name="20% - Accent1 2 9 2 2 2" xfId="1082" xr:uid="{E142DD27-74EB-4D3E-9B8C-6A5397C48112}"/>
    <cellStyle name="20% - Accent1 2 9 2 3" xfId="1083" xr:uid="{EE834F7B-68DD-4FAE-BDF0-A1D2A2071912}"/>
    <cellStyle name="20% - Accent1 2 9 2 4" xfId="1084" xr:uid="{711068FA-1EBB-47C8-8049-712A7709FE3B}"/>
    <cellStyle name="20% - Accent1 2 9 3" xfId="1085" xr:uid="{B7122E7A-AE7C-47A9-9E29-5A05E9671522}"/>
    <cellStyle name="20% - Accent1 2 9 4" xfId="1086" xr:uid="{42F1BCD1-2AB2-44ED-8578-F3AE9552BC22}"/>
    <cellStyle name="20% - Accent1 2 9 4 2" xfId="1087" xr:uid="{C2E61E17-7C24-4BE6-9E82-6B2BFBB03749}"/>
    <cellStyle name="20% - Accent1 2 9 5" xfId="1088" xr:uid="{756FB253-6B49-4CA1-A09D-E36059451908}"/>
    <cellStyle name="20% - Accent1 2 9 6" xfId="1089" xr:uid="{7D851342-6A52-483E-9138-BBA7D79C16BF}"/>
    <cellStyle name="20% - Accent1 3" xfId="136" xr:uid="{0053676F-A578-45EE-828F-110623229D82}"/>
    <cellStyle name="20% - Accent1 3 2" xfId="1091" xr:uid="{2C2DE96B-245D-4461-A35E-B7C10E59CA7E}"/>
    <cellStyle name="20% - Accent1 3 2 10" xfId="1092" xr:uid="{0DDCA606-3CE8-4E87-ADAD-B9C7E012E531}"/>
    <cellStyle name="20% - Accent1 3 2 10 2" xfId="1093" xr:uid="{7449B812-CD84-4155-B14A-C52EA81289C4}"/>
    <cellStyle name="20% - Accent1 3 2 11" xfId="1094" xr:uid="{90A06909-B143-43FA-B019-977242AE7B9D}"/>
    <cellStyle name="20% - Accent1 3 2 12" xfId="1095" xr:uid="{5033A447-7F04-48D2-B1BF-6B933FC05030}"/>
    <cellStyle name="20% - Accent1 3 2 2" xfId="1096" xr:uid="{5AD7DF05-6F73-42DF-BF0D-E35776006E83}"/>
    <cellStyle name="20% - Accent1 3 2 2 10" xfId="1097" xr:uid="{90C1DD1E-4CA8-48C5-BDAF-361B71267194}"/>
    <cellStyle name="20% - Accent1 3 2 2 11" xfId="1098" xr:uid="{2A7D042E-846C-4CBE-97D0-458F7C4B8626}"/>
    <cellStyle name="20% - Accent1 3 2 2 2" xfId="1099" xr:uid="{9C4EC917-6790-440E-B385-9AD13DD06F88}"/>
    <cellStyle name="20% - Accent1 3 2 2 2 10" xfId="1100" xr:uid="{FCB82F5B-2F49-4F0F-B78E-E40A5EDF4B56}"/>
    <cellStyle name="20% - Accent1 3 2 2 2 2" xfId="1101" xr:uid="{74C3292E-4C1B-4846-B2AA-F05FBB44335B}"/>
    <cellStyle name="20% - Accent1 3 2 2 2 2 2" xfId="1102" xr:uid="{BB531BF6-534D-4C56-93DE-0B8B537F89BF}"/>
    <cellStyle name="20% - Accent1 3 2 2 2 2 2 2" xfId="1103" xr:uid="{A341AFE4-3095-4411-BD2F-807651C0F833}"/>
    <cellStyle name="20% - Accent1 3 2 2 2 2 2 2 2" xfId="1104" xr:uid="{0F7BDB60-E48F-4140-913E-FC5FBA2C45C3}"/>
    <cellStyle name="20% - Accent1 3 2 2 2 2 2 2 2 2" xfId="1105" xr:uid="{A5B84756-2771-43ED-825E-12E7156DABAB}"/>
    <cellStyle name="20% - Accent1 3 2 2 2 2 2 2 3" xfId="1106" xr:uid="{6CE86C9A-E138-4B50-BA5C-D3D898787499}"/>
    <cellStyle name="20% - Accent1 3 2 2 2 2 2 2 4" xfId="1107" xr:uid="{E38A1F3C-9168-42F5-B3D9-B9C64E5471C5}"/>
    <cellStyle name="20% - Accent1 3 2 2 2 2 2 3" xfId="1108" xr:uid="{41C30B66-687E-465E-94AA-1B8409EE0D11}"/>
    <cellStyle name="20% - Accent1 3 2 2 2 2 2 3 2" xfId="1109" xr:uid="{3DD3B466-4397-4092-8B28-BA07688DA1BD}"/>
    <cellStyle name="20% - Accent1 3 2 2 2 2 2 4" xfId="1110" xr:uid="{1EF268DD-FA1B-42BB-BEC9-1EEDB60D5057}"/>
    <cellStyle name="20% - Accent1 3 2 2 2 2 2 5" xfId="1111" xr:uid="{025DD1ED-63F2-4EB2-8262-A3D343E5E312}"/>
    <cellStyle name="20% - Accent1 3 2 2 2 2 3" xfId="1112" xr:uid="{1B1E15D5-B0B4-4CCD-9167-68D39A0C6AC2}"/>
    <cellStyle name="20% - Accent1 3 2 2 2 2 3 2" xfId="1113" xr:uid="{3886F54C-6836-4737-87E5-918565A27576}"/>
    <cellStyle name="20% - Accent1 3 2 2 2 2 3 2 2" xfId="1114" xr:uid="{908FFA7C-2327-4879-A304-9DD4AB7C52A8}"/>
    <cellStyle name="20% - Accent1 3 2 2 2 2 3 2 2 2" xfId="1115" xr:uid="{1D815909-F0BD-4B99-9255-D1ED847F7893}"/>
    <cellStyle name="20% - Accent1 3 2 2 2 2 3 2 3" xfId="1116" xr:uid="{16FEB091-1BB3-48C3-95BB-184B2ED9006A}"/>
    <cellStyle name="20% - Accent1 3 2 2 2 2 3 2 4" xfId="1117" xr:uid="{1093BEC2-02C9-402D-A631-8265C0B42B8D}"/>
    <cellStyle name="20% - Accent1 3 2 2 2 2 3 3" xfId="1118" xr:uid="{226E12F2-4ABC-4D92-A073-F8CA4FC5C58F}"/>
    <cellStyle name="20% - Accent1 3 2 2 2 2 3 3 2" xfId="1119" xr:uid="{5A554350-696B-41C5-BBAC-F107F8FD6FAA}"/>
    <cellStyle name="20% - Accent1 3 2 2 2 2 3 4" xfId="1120" xr:uid="{F03C9BBD-8D83-435E-9B60-F9F712B1A1C5}"/>
    <cellStyle name="20% - Accent1 3 2 2 2 2 3 5" xfId="1121" xr:uid="{D7701C78-56F6-4BF9-830D-12733F42EFE0}"/>
    <cellStyle name="20% - Accent1 3 2 2 2 2 4" xfId="1122" xr:uid="{F8C18FF7-5CD9-4E2E-ADF1-C8241A68D457}"/>
    <cellStyle name="20% - Accent1 3 2 2 2 2 4 2" xfId="1123" xr:uid="{1FB5C1B7-A181-4FD0-B68F-D40EB7A48CD4}"/>
    <cellStyle name="20% - Accent1 3 2 2 2 2 4 2 2" xfId="1124" xr:uid="{174BB0F5-3C77-401A-ACDB-3A1368E54815}"/>
    <cellStyle name="20% - Accent1 3 2 2 2 2 4 3" xfId="1125" xr:uid="{BDAF5ADD-42DE-44A6-B677-5F746EB2013B}"/>
    <cellStyle name="20% - Accent1 3 2 2 2 2 4 4" xfId="1126" xr:uid="{4D10083A-2832-4BDD-9CCB-743E8FF90DDF}"/>
    <cellStyle name="20% - Accent1 3 2 2 2 2 5" xfId="1127" xr:uid="{80722635-4A62-438C-9AE3-8A5954095DDF}"/>
    <cellStyle name="20% - Accent1 3 2 2 2 2 5 2" xfId="1128" xr:uid="{43D5E8BA-F719-4666-A786-6A6D87C0DD2D}"/>
    <cellStyle name="20% - Accent1 3 2 2 2 2 5 2 2" xfId="1129" xr:uid="{577C53BC-F02A-40FA-8581-25A4B3040E44}"/>
    <cellStyle name="20% - Accent1 3 2 2 2 2 5 3" xfId="1130" xr:uid="{495B61F8-11A5-4B49-83DD-11C81A9C9904}"/>
    <cellStyle name="20% - Accent1 3 2 2 2 2 5 4" xfId="1131" xr:uid="{64883C77-51A2-47D2-A6CE-68B32DFC2626}"/>
    <cellStyle name="20% - Accent1 3 2 2 2 2 6" xfId="1132" xr:uid="{9B62A943-5F78-487D-9895-9A1EDB184965}"/>
    <cellStyle name="20% - Accent1 3 2 2 2 2 6 2" xfId="1133" xr:uid="{7F5A31D1-18CA-4184-8D87-873B108479C9}"/>
    <cellStyle name="20% - Accent1 3 2 2 2 2 6 2 2" xfId="1134" xr:uid="{56FEB774-EDA6-4168-9DF4-134BE1BFC642}"/>
    <cellStyle name="20% - Accent1 3 2 2 2 2 6 3" xfId="1135" xr:uid="{036B9597-47F8-4E4C-A460-9920B5803963}"/>
    <cellStyle name="20% - Accent1 3 2 2 2 2 6 4" xfId="1136" xr:uid="{8001D4C7-7825-46FA-A864-A40FFB8BD723}"/>
    <cellStyle name="20% - Accent1 3 2 2 2 2 7" xfId="1137" xr:uid="{EF5319B5-119E-4CA2-A587-F02D10A4A128}"/>
    <cellStyle name="20% - Accent1 3 2 2 2 2 7 2" xfId="1138" xr:uid="{C49390E9-EB96-41CD-B6DE-B0A411AE014B}"/>
    <cellStyle name="20% - Accent1 3 2 2 2 2 8" xfId="1139" xr:uid="{ED7B00F7-0FB5-4101-909E-0065B0AA30C0}"/>
    <cellStyle name="20% - Accent1 3 2 2 2 2 9" xfId="1140" xr:uid="{88C81C85-DEE8-4D14-ADA1-39AC0D716F12}"/>
    <cellStyle name="20% - Accent1 3 2 2 2 3" xfId="1141" xr:uid="{38F44453-CFF0-4937-9FDA-9FF0E3AF4B52}"/>
    <cellStyle name="20% - Accent1 3 2 2 2 3 2" xfId="1142" xr:uid="{DB99F33A-2476-44B0-9193-233AB78C0BFF}"/>
    <cellStyle name="20% - Accent1 3 2 2 2 3 2 2" xfId="1143" xr:uid="{F2506DEE-2EA4-4720-BD52-1C18361D84DF}"/>
    <cellStyle name="20% - Accent1 3 2 2 2 3 2 2 2" xfId="1144" xr:uid="{178A7388-0491-4345-981B-8A2B5BBC4ED4}"/>
    <cellStyle name="20% - Accent1 3 2 2 2 3 2 3" xfId="1145" xr:uid="{6AB46233-FCF9-477B-A99F-2CE8FDC83D89}"/>
    <cellStyle name="20% - Accent1 3 2 2 2 3 2 4" xfId="1146" xr:uid="{36F96DA6-9EF3-4661-9BF9-0B64A0188FD1}"/>
    <cellStyle name="20% - Accent1 3 2 2 2 3 3" xfId="1147" xr:uid="{7A551DA3-8BDE-4B73-9161-21FC6D28A094}"/>
    <cellStyle name="20% - Accent1 3 2 2 2 3 3 2" xfId="1148" xr:uid="{BC52A2B8-8CB0-4906-A2B7-70E1A8E3B5D9}"/>
    <cellStyle name="20% - Accent1 3 2 2 2 3 4" xfId="1149" xr:uid="{53CA2C07-8016-44B9-82EE-62EC59D70898}"/>
    <cellStyle name="20% - Accent1 3 2 2 2 3 5" xfId="1150" xr:uid="{96E46374-A7A1-4AE7-AA34-D6336D9DDF34}"/>
    <cellStyle name="20% - Accent1 3 2 2 2 4" xfId="1151" xr:uid="{5AB0D1A6-0897-4629-86A5-0FA0E537393A}"/>
    <cellStyle name="20% - Accent1 3 2 2 2 4 2" xfId="1152" xr:uid="{048CD60C-C1EC-4847-9EA1-4200EBC89F96}"/>
    <cellStyle name="20% - Accent1 3 2 2 2 4 2 2" xfId="1153" xr:uid="{EE063ABE-5CF9-4299-83C4-C0B4CC6F27BC}"/>
    <cellStyle name="20% - Accent1 3 2 2 2 4 2 2 2" xfId="1154" xr:uid="{E1109139-6275-4BBA-AC52-CA34B3565F09}"/>
    <cellStyle name="20% - Accent1 3 2 2 2 4 2 3" xfId="1155" xr:uid="{55AC22E7-8C74-4452-86B3-2C7C79D72889}"/>
    <cellStyle name="20% - Accent1 3 2 2 2 4 2 4" xfId="1156" xr:uid="{C8DBF47F-6B8C-4159-AC5E-5AEBE7E6464D}"/>
    <cellStyle name="20% - Accent1 3 2 2 2 4 3" xfId="1157" xr:uid="{A63BB0F3-BF9D-44C4-8F4D-49DEE334B174}"/>
    <cellStyle name="20% - Accent1 3 2 2 2 4 3 2" xfId="1158" xr:uid="{BC8F4A12-65CB-41D8-9E40-2620CB432B5B}"/>
    <cellStyle name="20% - Accent1 3 2 2 2 4 4" xfId="1159" xr:uid="{6F078688-231A-4325-B712-F347BC18FA14}"/>
    <cellStyle name="20% - Accent1 3 2 2 2 4 5" xfId="1160" xr:uid="{36D918F3-181F-490D-973D-904F5DD82C3C}"/>
    <cellStyle name="20% - Accent1 3 2 2 2 5" xfId="1161" xr:uid="{ABBBE3C0-5672-4F83-AAF4-B15CAFC5B84B}"/>
    <cellStyle name="20% - Accent1 3 2 2 2 5 2" xfId="1162" xr:uid="{C8541F39-C469-4653-8A1F-5EEC21FCA1CB}"/>
    <cellStyle name="20% - Accent1 3 2 2 2 5 2 2" xfId="1163" xr:uid="{AC7530BF-DFF8-4862-AC1A-02B3232EBD8A}"/>
    <cellStyle name="20% - Accent1 3 2 2 2 5 3" xfId="1164" xr:uid="{D9A525B5-35CD-46E5-84C0-31995752135D}"/>
    <cellStyle name="20% - Accent1 3 2 2 2 5 4" xfId="1165" xr:uid="{0689576C-FE97-4180-887E-6D5F7C2CAE00}"/>
    <cellStyle name="20% - Accent1 3 2 2 2 6" xfId="1166" xr:uid="{FA7EFC9E-E70C-4A55-9E5C-CD40E96E110F}"/>
    <cellStyle name="20% - Accent1 3 2 2 2 6 2" xfId="1167" xr:uid="{4520223A-71E0-4AF1-AFE6-D1FC23873E13}"/>
    <cellStyle name="20% - Accent1 3 2 2 2 6 2 2" xfId="1168" xr:uid="{39F47BCF-BF8E-4AEA-A73E-A707A4316793}"/>
    <cellStyle name="20% - Accent1 3 2 2 2 6 3" xfId="1169" xr:uid="{A797C8E6-7BF2-4F38-B1EE-B3C5E9A75FA5}"/>
    <cellStyle name="20% - Accent1 3 2 2 2 6 4" xfId="1170" xr:uid="{03197878-5FA6-4233-87D8-5A3DA9E6D617}"/>
    <cellStyle name="20% - Accent1 3 2 2 2 7" xfId="1171" xr:uid="{5C926636-7104-4FB6-9878-83D88DCB2E8A}"/>
    <cellStyle name="20% - Accent1 3 2 2 2 7 2" xfId="1172" xr:uid="{46630B72-D76E-4F7D-8D13-9CBD7128B40C}"/>
    <cellStyle name="20% - Accent1 3 2 2 2 7 2 2" xfId="1173" xr:uid="{273E9753-F88D-42A5-B9D5-D44BA2B7E5E2}"/>
    <cellStyle name="20% - Accent1 3 2 2 2 7 3" xfId="1174" xr:uid="{89322CA6-F756-47CE-83B0-0214879D5DA7}"/>
    <cellStyle name="20% - Accent1 3 2 2 2 7 4" xfId="1175" xr:uid="{741486F7-3930-4A15-8C65-D1F0CE314805}"/>
    <cellStyle name="20% - Accent1 3 2 2 2 8" xfId="1176" xr:uid="{0B2F8B62-FD2A-4CA1-8365-E9ADB0227B51}"/>
    <cellStyle name="20% - Accent1 3 2 2 2 8 2" xfId="1177" xr:uid="{2CB08B9C-2DFF-42CE-B510-B158E48A06FE}"/>
    <cellStyle name="20% - Accent1 3 2 2 2 9" xfId="1178" xr:uid="{6891CCB5-EDD6-4E5B-B899-AC189E3276A2}"/>
    <cellStyle name="20% - Accent1 3 2 2 3" xfId="1179" xr:uid="{1C033C69-FE62-4A7C-9AC3-DC30A2264DF6}"/>
    <cellStyle name="20% - Accent1 3 2 2 3 2" xfId="1180" xr:uid="{77EF4903-4333-4AC3-B265-7421D3AF07CD}"/>
    <cellStyle name="20% - Accent1 3 2 2 3 2 2" xfId="1181" xr:uid="{0218038C-5DAE-4A51-A3E3-D216395269BB}"/>
    <cellStyle name="20% - Accent1 3 2 2 3 2 2 2" xfId="1182" xr:uid="{455F86DF-DD20-4ACD-8366-06BF8E9E097A}"/>
    <cellStyle name="20% - Accent1 3 2 2 3 2 2 2 2" xfId="1183" xr:uid="{130F77AB-EC2A-4087-BF63-3ADA4C09B77C}"/>
    <cellStyle name="20% - Accent1 3 2 2 3 2 2 3" xfId="1184" xr:uid="{40B86FEC-3519-4C0D-A365-5D398B77D886}"/>
    <cellStyle name="20% - Accent1 3 2 2 3 2 2 4" xfId="1185" xr:uid="{7D249C6B-B837-4E26-9304-95C306AFD8FA}"/>
    <cellStyle name="20% - Accent1 3 2 2 3 2 3" xfId="1186" xr:uid="{5512756D-4EB1-4763-99E6-19ADFC544353}"/>
    <cellStyle name="20% - Accent1 3 2 2 3 2 3 2" xfId="1187" xr:uid="{DF6DD859-5731-4FF9-8477-6E639B32A4A6}"/>
    <cellStyle name="20% - Accent1 3 2 2 3 2 4" xfId="1188" xr:uid="{EAFD5814-0090-496F-8334-82B72A287E36}"/>
    <cellStyle name="20% - Accent1 3 2 2 3 2 5" xfId="1189" xr:uid="{56F6EEB0-9182-4E84-80F8-4DC9D38BEDF0}"/>
    <cellStyle name="20% - Accent1 3 2 2 3 3" xfId="1190" xr:uid="{5370E430-9F60-4576-BDCE-968D3B5620CE}"/>
    <cellStyle name="20% - Accent1 3 2 2 3 3 2" xfId="1191" xr:uid="{B4B98470-642E-443B-96EA-016641A81F2A}"/>
    <cellStyle name="20% - Accent1 3 2 2 3 3 2 2" xfId="1192" xr:uid="{19517340-4C81-412D-8AFE-3CA22E807223}"/>
    <cellStyle name="20% - Accent1 3 2 2 3 3 2 2 2" xfId="1193" xr:uid="{EFE4058E-44DB-4385-BEBD-665842FC22D9}"/>
    <cellStyle name="20% - Accent1 3 2 2 3 3 2 3" xfId="1194" xr:uid="{D2423E2E-009A-49D8-B61E-1637DE0AA4D7}"/>
    <cellStyle name="20% - Accent1 3 2 2 3 3 2 4" xfId="1195" xr:uid="{10B53718-A887-4770-8ED1-3B0DACE2B23F}"/>
    <cellStyle name="20% - Accent1 3 2 2 3 3 3" xfId="1196" xr:uid="{FB3B9C77-7B33-4FF1-9747-093DE4C2ED2D}"/>
    <cellStyle name="20% - Accent1 3 2 2 3 3 3 2" xfId="1197" xr:uid="{56CFB0AF-F16B-4F06-A1A0-CC03A99D5FC5}"/>
    <cellStyle name="20% - Accent1 3 2 2 3 3 4" xfId="1198" xr:uid="{FC5B5B78-715F-41A0-A210-43FE03288F9E}"/>
    <cellStyle name="20% - Accent1 3 2 2 3 3 5" xfId="1199" xr:uid="{F4E9EB24-7617-411B-B1BE-8E6A75D200DD}"/>
    <cellStyle name="20% - Accent1 3 2 2 3 4" xfId="1200" xr:uid="{CF496EAA-0F42-4852-8727-6AA4B6DC29B6}"/>
    <cellStyle name="20% - Accent1 3 2 2 3 4 2" xfId="1201" xr:uid="{E41ABF07-EEBC-4037-B66D-253633F0B259}"/>
    <cellStyle name="20% - Accent1 3 2 2 3 4 2 2" xfId="1202" xr:uid="{AAE07723-8DE3-4E67-BBC6-A0CCEE49B98B}"/>
    <cellStyle name="20% - Accent1 3 2 2 3 4 3" xfId="1203" xr:uid="{48CD9180-C008-41D5-B5D4-04050D37544C}"/>
    <cellStyle name="20% - Accent1 3 2 2 3 4 4" xfId="1204" xr:uid="{1C1E58B7-AFFB-41C1-81FB-82B04C8D67D5}"/>
    <cellStyle name="20% - Accent1 3 2 2 3 5" xfId="1205" xr:uid="{F04079AE-BD7D-4F9F-AE60-68999AD98336}"/>
    <cellStyle name="20% - Accent1 3 2 2 3 5 2" xfId="1206" xr:uid="{FCED97B8-A3E0-4B3A-8201-CFE6938FDC85}"/>
    <cellStyle name="20% - Accent1 3 2 2 3 5 2 2" xfId="1207" xr:uid="{D9A0AC4B-57A7-480A-805B-15371D9FFDDB}"/>
    <cellStyle name="20% - Accent1 3 2 2 3 5 3" xfId="1208" xr:uid="{18B0D892-7452-4CB8-A262-7FB8D8F6183E}"/>
    <cellStyle name="20% - Accent1 3 2 2 3 5 4" xfId="1209" xr:uid="{2ECE9A94-9049-4F16-8E10-6E7C883FE36B}"/>
    <cellStyle name="20% - Accent1 3 2 2 3 6" xfId="1210" xr:uid="{EE2FF452-C051-47A9-8941-22F2E9308DD2}"/>
    <cellStyle name="20% - Accent1 3 2 2 3 6 2" xfId="1211" xr:uid="{F38285AF-1038-447E-91D5-E033323EF23C}"/>
    <cellStyle name="20% - Accent1 3 2 2 3 6 2 2" xfId="1212" xr:uid="{FE743F18-EEA3-4296-9F5A-5951E5F142CB}"/>
    <cellStyle name="20% - Accent1 3 2 2 3 6 3" xfId="1213" xr:uid="{F757D8C8-37FB-4A36-BEB3-1E139B67CD60}"/>
    <cellStyle name="20% - Accent1 3 2 2 3 6 4" xfId="1214" xr:uid="{41AF2D72-AB56-4C91-BE19-5B436B00AAC7}"/>
    <cellStyle name="20% - Accent1 3 2 2 3 7" xfId="1215" xr:uid="{88AAC5C9-A137-4332-AC9C-83B01E53E220}"/>
    <cellStyle name="20% - Accent1 3 2 2 3 7 2" xfId="1216" xr:uid="{DBA18FC9-B960-4669-A3BF-EFE5F84667F7}"/>
    <cellStyle name="20% - Accent1 3 2 2 3 8" xfId="1217" xr:uid="{77008AB7-D3BA-4396-8ECD-9FA591F0FBC4}"/>
    <cellStyle name="20% - Accent1 3 2 2 3 9" xfId="1218" xr:uid="{3B68AD87-83AF-474D-B273-E544F9D16293}"/>
    <cellStyle name="20% - Accent1 3 2 2 4" xfId="1219" xr:uid="{E300076B-C655-4A14-8A28-74E534F08CAC}"/>
    <cellStyle name="20% - Accent1 3 2 2 4 2" xfId="1220" xr:uid="{1530AD81-9B84-4B7C-BF83-25D63A94078D}"/>
    <cellStyle name="20% - Accent1 3 2 2 4 2 2" xfId="1221" xr:uid="{FF5D00E7-18C2-4F61-A391-75ECF66574AD}"/>
    <cellStyle name="20% - Accent1 3 2 2 4 2 2 2" xfId="1222" xr:uid="{F4FA31E7-904F-4E8C-A0D3-316595CDF0BF}"/>
    <cellStyle name="20% - Accent1 3 2 2 4 2 3" xfId="1223" xr:uid="{A7841FBF-86DE-454E-A162-7937EC12D24F}"/>
    <cellStyle name="20% - Accent1 3 2 2 4 2 4" xfId="1224" xr:uid="{074E78F6-C80C-4D57-A097-688E7AE988C8}"/>
    <cellStyle name="20% - Accent1 3 2 2 4 3" xfId="1225" xr:uid="{339E7000-E0A2-402A-A7B2-BCE30761FF46}"/>
    <cellStyle name="20% - Accent1 3 2 2 4 3 2" xfId="1226" xr:uid="{AC7251A4-A5D8-4D9E-8549-47EFB5425739}"/>
    <cellStyle name="20% - Accent1 3 2 2 4 4" xfId="1227" xr:uid="{B03DB4DA-8DAA-4CBE-8128-9929A459D3EA}"/>
    <cellStyle name="20% - Accent1 3 2 2 4 5" xfId="1228" xr:uid="{A264C0CB-18FE-4967-9822-605EF2284C56}"/>
    <cellStyle name="20% - Accent1 3 2 2 5" xfId="1229" xr:uid="{88C83871-C5DF-44AB-A53C-F395887476E7}"/>
    <cellStyle name="20% - Accent1 3 2 2 5 2" xfId="1230" xr:uid="{42E9F4F0-219B-49FD-9421-518DDD449457}"/>
    <cellStyle name="20% - Accent1 3 2 2 5 2 2" xfId="1231" xr:uid="{E77F3766-E872-43B9-BA0F-252DE9533BEB}"/>
    <cellStyle name="20% - Accent1 3 2 2 5 2 2 2" xfId="1232" xr:uid="{D9CEC45C-D78C-4B05-9BAD-FDFB19B89805}"/>
    <cellStyle name="20% - Accent1 3 2 2 5 2 3" xfId="1233" xr:uid="{90C20743-9A44-4A62-9EF2-13278C815BAD}"/>
    <cellStyle name="20% - Accent1 3 2 2 5 2 4" xfId="1234" xr:uid="{12D07449-47A6-4D0F-8F6F-1D926EA1E235}"/>
    <cellStyle name="20% - Accent1 3 2 2 5 3" xfId="1235" xr:uid="{A3A38EBB-C40F-46B7-8E43-3BC41DD5084B}"/>
    <cellStyle name="20% - Accent1 3 2 2 5 3 2" xfId="1236" xr:uid="{680444F1-B0CB-4E9C-BF22-29E00A99C0FC}"/>
    <cellStyle name="20% - Accent1 3 2 2 5 4" xfId="1237" xr:uid="{DF82AB31-6E17-45FB-9EB3-EF754DEDED72}"/>
    <cellStyle name="20% - Accent1 3 2 2 5 5" xfId="1238" xr:uid="{A5319E01-0B8D-4ED6-9CB8-47F5445F9E7D}"/>
    <cellStyle name="20% - Accent1 3 2 2 6" xfId="1239" xr:uid="{D40A3F3C-B95D-4C1D-A9A4-12AC9741806A}"/>
    <cellStyle name="20% - Accent1 3 2 2 6 2" xfId="1240" xr:uid="{F76ACAE9-CE7A-4E48-9131-EF6670F48474}"/>
    <cellStyle name="20% - Accent1 3 2 2 6 2 2" xfId="1241" xr:uid="{6E408EBB-4390-4764-B1BC-46CD41A1413A}"/>
    <cellStyle name="20% - Accent1 3 2 2 6 3" xfId="1242" xr:uid="{3E35FA5A-6576-4CCB-921F-4F8B5C2B6BF7}"/>
    <cellStyle name="20% - Accent1 3 2 2 6 4" xfId="1243" xr:uid="{B8D4CCF9-9311-4BEE-AEC0-4FAF937CD861}"/>
    <cellStyle name="20% - Accent1 3 2 2 7" xfId="1244" xr:uid="{4ABE2AB1-8287-488E-A177-6161561F627C}"/>
    <cellStyle name="20% - Accent1 3 2 2 7 2" xfId="1245" xr:uid="{DBC0C198-89A0-4D3F-94BC-D744423E8531}"/>
    <cellStyle name="20% - Accent1 3 2 2 7 2 2" xfId="1246" xr:uid="{984CC9B8-63FF-4A4F-AA86-BEC2A37E3926}"/>
    <cellStyle name="20% - Accent1 3 2 2 7 3" xfId="1247" xr:uid="{C377D911-FBE3-49FE-9AB9-AD85352568D4}"/>
    <cellStyle name="20% - Accent1 3 2 2 7 4" xfId="1248" xr:uid="{8381152C-B12D-4BB2-894D-156461F4F52B}"/>
    <cellStyle name="20% - Accent1 3 2 2 8" xfId="1249" xr:uid="{80891CE3-0470-4CE6-8CEB-267E05544C69}"/>
    <cellStyle name="20% - Accent1 3 2 2 8 2" xfId="1250" xr:uid="{6AA9268B-5F4C-4F4E-BA98-56B1286343BD}"/>
    <cellStyle name="20% - Accent1 3 2 2 8 2 2" xfId="1251" xr:uid="{022D5774-7514-4653-9150-C0401BC8A4A7}"/>
    <cellStyle name="20% - Accent1 3 2 2 8 3" xfId="1252" xr:uid="{D635D7FA-EEDE-4DC7-9440-D1FA3EFC6473}"/>
    <cellStyle name="20% - Accent1 3 2 2 8 4" xfId="1253" xr:uid="{DCF912F5-806F-4EC8-B631-75C37D91CCEB}"/>
    <cellStyle name="20% - Accent1 3 2 2 9" xfId="1254" xr:uid="{CB358B8B-F83A-4975-95F8-282043E15399}"/>
    <cellStyle name="20% - Accent1 3 2 2 9 2" xfId="1255" xr:uid="{1A63F91B-E74B-474D-9363-55C07DD9D535}"/>
    <cellStyle name="20% - Accent1 3 2 3" xfId="1256" xr:uid="{65C58D25-72FA-40A1-81C6-F709C8A144FB}"/>
    <cellStyle name="20% - Accent1 3 2 3 10" xfId="1257" xr:uid="{AB33B9E6-72D7-4BBE-863E-62277DB4D789}"/>
    <cellStyle name="20% - Accent1 3 2 3 2" xfId="1258" xr:uid="{CCCA45DF-5BD3-4AF1-AFA2-4A22C40CB98C}"/>
    <cellStyle name="20% - Accent1 3 2 3 2 2" xfId="1259" xr:uid="{1FC7129F-C7CF-4E75-896C-8CACB414127B}"/>
    <cellStyle name="20% - Accent1 3 2 3 2 2 2" xfId="1260" xr:uid="{4B4E2406-E678-419F-B44B-E5AA1C55A98F}"/>
    <cellStyle name="20% - Accent1 3 2 3 2 2 2 2" xfId="1261" xr:uid="{EAC1CE48-DB58-4A04-ADEE-80638A526268}"/>
    <cellStyle name="20% - Accent1 3 2 3 2 2 2 2 2" xfId="1262" xr:uid="{DDB713BA-7FE9-420B-90DE-D9B26743F51A}"/>
    <cellStyle name="20% - Accent1 3 2 3 2 2 2 3" xfId="1263" xr:uid="{05D37EE4-EAC3-4D98-AA3D-14605E465E67}"/>
    <cellStyle name="20% - Accent1 3 2 3 2 2 2 4" xfId="1264" xr:uid="{81E3FE3E-1B12-4306-8724-AE1943320734}"/>
    <cellStyle name="20% - Accent1 3 2 3 2 2 3" xfId="1265" xr:uid="{D79A5D88-F182-4CEC-B312-8D6170FB677F}"/>
    <cellStyle name="20% - Accent1 3 2 3 2 2 3 2" xfId="1266" xr:uid="{7B22820B-F6E3-4D47-B262-80B560B5ECF2}"/>
    <cellStyle name="20% - Accent1 3 2 3 2 2 4" xfId="1267" xr:uid="{1659E02B-50C6-4E03-A751-9565E9B6FCD5}"/>
    <cellStyle name="20% - Accent1 3 2 3 2 2 5" xfId="1268" xr:uid="{3B531BA8-FDFD-4E39-988F-39A676BE2FBC}"/>
    <cellStyle name="20% - Accent1 3 2 3 2 3" xfId="1269" xr:uid="{297369A8-B2AA-4513-B0FE-CD9A4E6C44C7}"/>
    <cellStyle name="20% - Accent1 3 2 3 2 3 2" xfId="1270" xr:uid="{DF4EAD92-D054-4533-A5EC-71B32EC88DFC}"/>
    <cellStyle name="20% - Accent1 3 2 3 2 3 2 2" xfId="1271" xr:uid="{F03E9F2D-7477-4C79-B962-2DCAA006C688}"/>
    <cellStyle name="20% - Accent1 3 2 3 2 3 2 2 2" xfId="1272" xr:uid="{91BD4AD3-334F-4F4D-B6E7-DDC4E4D9957B}"/>
    <cellStyle name="20% - Accent1 3 2 3 2 3 2 3" xfId="1273" xr:uid="{D40C290C-EC57-4BED-A60F-B3EC0BFE7963}"/>
    <cellStyle name="20% - Accent1 3 2 3 2 3 2 4" xfId="1274" xr:uid="{AF6C8606-28D5-439B-849A-47247C6CA7DC}"/>
    <cellStyle name="20% - Accent1 3 2 3 2 3 3" xfId="1275" xr:uid="{0D876E0B-72C1-4394-B74D-CB7FD361AAE2}"/>
    <cellStyle name="20% - Accent1 3 2 3 2 3 3 2" xfId="1276" xr:uid="{12BDB206-3B26-4463-A096-68A14E8A6BB2}"/>
    <cellStyle name="20% - Accent1 3 2 3 2 3 4" xfId="1277" xr:uid="{DD91FA1A-279E-4895-AC78-D74805BD47FE}"/>
    <cellStyle name="20% - Accent1 3 2 3 2 3 5" xfId="1278" xr:uid="{8D01135F-E945-44E7-BF44-E5B4D0E8BDCF}"/>
    <cellStyle name="20% - Accent1 3 2 3 2 4" xfId="1279" xr:uid="{F1B0B0E8-26DF-48E2-91AE-4761A61E193E}"/>
    <cellStyle name="20% - Accent1 3 2 3 2 4 2" xfId="1280" xr:uid="{79E1D99C-BBDB-4F4E-B305-65A4FF9403CA}"/>
    <cellStyle name="20% - Accent1 3 2 3 2 4 2 2" xfId="1281" xr:uid="{E93EFF82-F2C2-4573-AA70-590099578956}"/>
    <cellStyle name="20% - Accent1 3 2 3 2 4 3" xfId="1282" xr:uid="{98A9B53C-6491-4BEC-BB49-3321F15CB712}"/>
    <cellStyle name="20% - Accent1 3 2 3 2 4 4" xfId="1283" xr:uid="{2C871823-468F-4174-BD65-8F545F785D5A}"/>
    <cellStyle name="20% - Accent1 3 2 3 2 5" xfId="1284" xr:uid="{FD9518C6-0620-487C-80B2-942F6D9815C9}"/>
    <cellStyle name="20% - Accent1 3 2 3 2 5 2" xfId="1285" xr:uid="{86994191-55E9-49ED-B8B1-E1B848245233}"/>
    <cellStyle name="20% - Accent1 3 2 3 2 5 2 2" xfId="1286" xr:uid="{C75F53AC-6429-41E3-B54D-4BE81337D91D}"/>
    <cellStyle name="20% - Accent1 3 2 3 2 5 3" xfId="1287" xr:uid="{6C1A6A5F-5EC4-426E-99BC-3A4CE8A558DA}"/>
    <cellStyle name="20% - Accent1 3 2 3 2 5 4" xfId="1288" xr:uid="{59FE5B3C-9A1F-42DA-9295-668D3226679F}"/>
    <cellStyle name="20% - Accent1 3 2 3 2 6" xfId="1289" xr:uid="{8A04C5FD-DE0B-467D-9879-1285B6AA26B9}"/>
    <cellStyle name="20% - Accent1 3 2 3 2 6 2" xfId="1290" xr:uid="{88CE424F-BE86-49F6-9F14-5393A33474D9}"/>
    <cellStyle name="20% - Accent1 3 2 3 2 6 2 2" xfId="1291" xr:uid="{DAA87B7B-DE63-443A-820A-EA8A65B6E21E}"/>
    <cellStyle name="20% - Accent1 3 2 3 2 6 3" xfId="1292" xr:uid="{63EE139C-2167-4B3F-AAD7-209833282CD7}"/>
    <cellStyle name="20% - Accent1 3 2 3 2 6 4" xfId="1293" xr:uid="{5FE079EC-B6C9-4F47-99DC-57A5B95D663E}"/>
    <cellStyle name="20% - Accent1 3 2 3 2 7" xfId="1294" xr:uid="{3549B86B-DBF0-4C92-8BAF-8E24713B8A00}"/>
    <cellStyle name="20% - Accent1 3 2 3 2 7 2" xfId="1295" xr:uid="{057C9FA1-91D4-4E0C-BBEC-1F21E04DFCD5}"/>
    <cellStyle name="20% - Accent1 3 2 3 2 8" xfId="1296" xr:uid="{D6BCB439-18F1-4229-84AF-A2A7E70ED5EC}"/>
    <cellStyle name="20% - Accent1 3 2 3 2 9" xfId="1297" xr:uid="{839EF5DC-199F-4FF7-BCE9-06A8038804DC}"/>
    <cellStyle name="20% - Accent1 3 2 3 3" xfId="1298" xr:uid="{808B8376-9557-411D-BB33-C0779B12BE19}"/>
    <cellStyle name="20% - Accent1 3 2 3 3 2" xfId="1299" xr:uid="{E2248766-4897-4DF6-A91B-38B945BD1334}"/>
    <cellStyle name="20% - Accent1 3 2 3 3 2 2" xfId="1300" xr:uid="{FB9BE2DA-0418-40E9-9B3F-5C86D7BBC44A}"/>
    <cellStyle name="20% - Accent1 3 2 3 3 2 2 2" xfId="1301" xr:uid="{3B66EFE3-01BB-4D7B-9966-FE96D9C34DDD}"/>
    <cellStyle name="20% - Accent1 3 2 3 3 2 3" xfId="1302" xr:uid="{BDBA7D2B-A683-4EFF-8399-0FFBACDBF33C}"/>
    <cellStyle name="20% - Accent1 3 2 3 3 2 4" xfId="1303" xr:uid="{7EDAE61E-EEA1-4D61-9D51-85F8636BEEC3}"/>
    <cellStyle name="20% - Accent1 3 2 3 3 3" xfId="1304" xr:uid="{0A13A1F2-D988-4CEC-AF42-1496D5DC8E51}"/>
    <cellStyle name="20% - Accent1 3 2 3 3 3 2" xfId="1305" xr:uid="{A6018B60-6F90-4EF5-BBE6-CF3F84E10F7E}"/>
    <cellStyle name="20% - Accent1 3 2 3 3 4" xfId="1306" xr:uid="{DF120C84-28FA-4539-9A95-8415FD418758}"/>
    <cellStyle name="20% - Accent1 3 2 3 3 5" xfId="1307" xr:uid="{DBF5FBEE-0493-4EB7-AA93-90062DE9E97D}"/>
    <cellStyle name="20% - Accent1 3 2 3 4" xfId="1308" xr:uid="{30103A9F-30EA-4BCB-9E3F-CEDEE5AA2D06}"/>
    <cellStyle name="20% - Accent1 3 2 3 4 2" xfId="1309" xr:uid="{E326BA1B-8987-4D05-B4EB-CBD8682E1562}"/>
    <cellStyle name="20% - Accent1 3 2 3 4 2 2" xfId="1310" xr:uid="{9BF57F34-F85B-482B-8135-CAE9CBB3EEA8}"/>
    <cellStyle name="20% - Accent1 3 2 3 4 2 2 2" xfId="1311" xr:uid="{FB7BE05D-5D50-4F66-A3F7-8CD0758E972C}"/>
    <cellStyle name="20% - Accent1 3 2 3 4 2 3" xfId="1312" xr:uid="{20EDA92C-D621-487A-94C1-66EA4934338D}"/>
    <cellStyle name="20% - Accent1 3 2 3 4 2 4" xfId="1313" xr:uid="{A1714F66-7D89-4B43-A10B-4D579BBB7DE7}"/>
    <cellStyle name="20% - Accent1 3 2 3 4 3" xfId="1314" xr:uid="{25E5FA2C-2363-4AA0-A09B-EB4F5201C63D}"/>
    <cellStyle name="20% - Accent1 3 2 3 4 3 2" xfId="1315" xr:uid="{647022D0-09E4-42D2-BFA1-8F670D3D53F6}"/>
    <cellStyle name="20% - Accent1 3 2 3 4 4" xfId="1316" xr:uid="{8371DEAC-ABD1-43AE-9ADB-423B9218971B}"/>
    <cellStyle name="20% - Accent1 3 2 3 4 5" xfId="1317" xr:uid="{C3CF1924-0053-4F12-9FF5-E1B2CB5F4749}"/>
    <cellStyle name="20% - Accent1 3 2 3 5" xfId="1318" xr:uid="{B07F7EC1-C814-4E93-8FF5-E1232E7A9BA7}"/>
    <cellStyle name="20% - Accent1 3 2 3 5 2" xfId="1319" xr:uid="{70A3C423-11DF-4D03-9B41-E27B197B4393}"/>
    <cellStyle name="20% - Accent1 3 2 3 5 2 2" xfId="1320" xr:uid="{18E1FA9E-7AAE-4726-8FF5-4872883F4151}"/>
    <cellStyle name="20% - Accent1 3 2 3 5 3" xfId="1321" xr:uid="{A8149D5B-D4DB-446F-BAD2-37A46E3A4C44}"/>
    <cellStyle name="20% - Accent1 3 2 3 5 4" xfId="1322" xr:uid="{AB709F27-F698-4891-99E3-FA25F6EBA96C}"/>
    <cellStyle name="20% - Accent1 3 2 3 6" xfId="1323" xr:uid="{89D4C168-6489-4CE8-A35F-1914DC95DBDF}"/>
    <cellStyle name="20% - Accent1 3 2 3 6 2" xfId="1324" xr:uid="{4417D256-D1A0-4014-A0AC-857324909F67}"/>
    <cellStyle name="20% - Accent1 3 2 3 6 2 2" xfId="1325" xr:uid="{52712D23-DF75-4E93-9749-24A1A0EF790E}"/>
    <cellStyle name="20% - Accent1 3 2 3 6 3" xfId="1326" xr:uid="{B5E8E13F-98F8-4884-A5C3-06651128918B}"/>
    <cellStyle name="20% - Accent1 3 2 3 6 4" xfId="1327" xr:uid="{5D36A896-715D-4B31-88FA-27E899AEB620}"/>
    <cellStyle name="20% - Accent1 3 2 3 7" xfId="1328" xr:uid="{1AE78C6F-40A3-43BC-ABCE-DA3AF609AF21}"/>
    <cellStyle name="20% - Accent1 3 2 3 7 2" xfId="1329" xr:uid="{F2D30E52-2661-447E-AD99-C1AD0B3F376F}"/>
    <cellStyle name="20% - Accent1 3 2 3 7 2 2" xfId="1330" xr:uid="{6CA758E9-AF95-42A8-A94A-00A8FAEBE959}"/>
    <cellStyle name="20% - Accent1 3 2 3 7 3" xfId="1331" xr:uid="{164B2F64-B530-4943-B4A6-9316075280F3}"/>
    <cellStyle name="20% - Accent1 3 2 3 7 4" xfId="1332" xr:uid="{EA585FF1-3036-4B45-BA84-BC209FFB17B3}"/>
    <cellStyle name="20% - Accent1 3 2 3 8" xfId="1333" xr:uid="{4D71C27C-A87C-45C2-B77C-27F54D6C4D75}"/>
    <cellStyle name="20% - Accent1 3 2 3 8 2" xfId="1334" xr:uid="{B85AA908-47CB-4C02-988A-B51BE4F845E0}"/>
    <cellStyle name="20% - Accent1 3 2 3 9" xfId="1335" xr:uid="{11C55A93-2404-4B92-918A-E0F20646ED08}"/>
    <cellStyle name="20% - Accent1 3 2 4" xfId="1336" xr:uid="{EB314CB7-CD03-4544-941D-9FF5772AC18B}"/>
    <cellStyle name="20% - Accent1 3 2 4 2" xfId="1337" xr:uid="{CF9134E3-6850-450F-8430-DF40710D2DCF}"/>
    <cellStyle name="20% - Accent1 3 2 4 2 2" xfId="1338" xr:uid="{3611B951-6944-4530-8A70-FBB3B791C1BB}"/>
    <cellStyle name="20% - Accent1 3 2 4 2 2 2" xfId="1339" xr:uid="{0B22DC43-C2A2-4312-95A9-A7777C051415}"/>
    <cellStyle name="20% - Accent1 3 2 4 2 2 2 2" xfId="1340" xr:uid="{51D79F52-9218-4120-9CA7-B9D9D915BC97}"/>
    <cellStyle name="20% - Accent1 3 2 4 2 2 3" xfId="1341" xr:uid="{576927D6-3A59-42C4-B880-F40B888C8606}"/>
    <cellStyle name="20% - Accent1 3 2 4 2 2 4" xfId="1342" xr:uid="{0610AB6B-8079-4CC4-91BF-A360861B1810}"/>
    <cellStyle name="20% - Accent1 3 2 4 2 3" xfId="1343" xr:uid="{714703FF-54F3-4BD6-A5E7-7E416F9ADCFE}"/>
    <cellStyle name="20% - Accent1 3 2 4 2 3 2" xfId="1344" xr:uid="{56E9110A-CF43-4C0B-BAB2-72E6E951D31B}"/>
    <cellStyle name="20% - Accent1 3 2 4 2 4" xfId="1345" xr:uid="{A331B1C4-21A4-44B7-9CDA-A9F7BBB35561}"/>
    <cellStyle name="20% - Accent1 3 2 4 2 5" xfId="1346" xr:uid="{EA442164-50A9-4CE1-A38B-07EBC21B8F70}"/>
    <cellStyle name="20% - Accent1 3 2 4 3" xfId="1347" xr:uid="{789411F8-0A18-4E44-B55E-037A0171AF78}"/>
    <cellStyle name="20% - Accent1 3 2 4 3 2" xfId="1348" xr:uid="{2E291A9F-D508-4224-BDF5-38F4B2A7D233}"/>
    <cellStyle name="20% - Accent1 3 2 4 3 2 2" xfId="1349" xr:uid="{F5C5FDF5-D1A1-4A6F-8FBC-3524DB8E0AFB}"/>
    <cellStyle name="20% - Accent1 3 2 4 3 2 2 2" xfId="1350" xr:uid="{5D5957B8-8652-498F-9345-294581AA6259}"/>
    <cellStyle name="20% - Accent1 3 2 4 3 2 3" xfId="1351" xr:uid="{57E55D53-CE8C-4613-A661-C75985173CF3}"/>
    <cellStyle name="20% - Accent1 3 2 4 3 2 4" xfId="1352" xr:uid="{1CC64820-7E8C-4DF0-A718-D260AC2FA7CD}"/>
    <cellStyle name="20% - Accent1 3 2 4 3 3" xfId="1353" xr:uid="{420060D6-A606-4807-BE1B-2BDB95162BC1}"/>
    <cellStyle name="20% - Accent1 3 2 4 3 3 2" xfId="1354" xr:uid="{D823B669-9840-4669-8D20-74431C390BE1}"/>
    <cellStyle name="20% - Accent1 3 2 4 3 4" xfId="1355" xr:uid="{223E2CBB-B5B4-48E5-B198-C41CDE1AFB4D}"/>
    <cellStyle name="20% - Accent1 3 2 4 3 5" xfId="1356" xr:uid="{8698FC71-7372-43D2-A824-53DA28474BE7}"/>
    <cellStyle name="20% - Accent1 3 2 4 4" xfId="1357" xr:uid="{7D79FD2B-7F8B-4FB2-83C3-6C19BDA91458}"/>
    <cellStyle name="20% - Accent1 3 2 4 4 2" xfId="1358" xr:uid="{C4846408-4F66-4BF2-87EA-12D22C5ED1B6}"/>
    <cellStyle name="20% - Accent1 3 2 4 4 2 2" xfId="1359" xr:uid="{AEFA5E91-A1AF-44B9-AB03-014A04065293}"/>
    <cellStyle name="20% - Accent1 3 2 4 4 3" xfId="1360" xr:uid="{7C5F0665-3E49-4868-99EA-8A36E8BCC6F4}"/>
    <cellStyle name="20% - Accent1 3 2 4 4 4" xfId="1361" xr:uid="{34154BD6-81B6-46AF-9BFA-F91BA1768A01}"/>
    <cellStyle name="20% - Accent1 3 2 4 5" xfId="1362" xr:uid="{2018012F-D192-44D4-94C2-6794ECDB84C8}"/>
    <cellStyle name="20% - Accent1 3 2 4 5 2" xfId="1363" xr:uid="{4E02BA2D-4194-4544-8C9A-B6D22169B974}"/>
    <cellStyle name="20% - Accent1 3 2 4 5 2 2" xfId="1364" xr:uid="{112F7CAB-BD59-40DC-AE30-480560E0E6AA}"/>
    <cellStyle name="20% - Accent1 3 2 4 5 3" xfId="1365" xr:uid="{A245F773-356C-4774-981B-AB5A188035AB}"/>
    <cellStyle name="20% - Accent1 3 2 4 5 4" xfId="1366" xr:uid="{60E1163D-B682-4CBE-9D48-F1A58DA020B1}"/>
    <cellStyle name="20% - Accent1 3 2 4 6" xfId="1367" xr:uid="{49A6B1EC-B0E9-4BE1-85F4-6E12258206B7}"/>
    <cellStyle name="20% - Accent1 3 2 4 6 2" xfId="1368" xr:uid="{3259A122-0172-4112-A427-080D04CC1EBE}"/>
    <cellStyle name="20% - Accent1 3 2 4 6 2 2" xfId="1369" xr:uid="{F21C76CA-9602-4A4F-BBC4-F3FA5FCFAE82}"/>
    <cellStyle name="20% - Accent1 3 2 4 6 3" xfId="1370" xr:uid="{A77A0A55-230A-4486-9A60-B9304613498F}"/>
    <cellStyle name="20% - Accent1 3 2 4 6 4" xfId="1371" xr:uid="{683B7724-5E99-4E93-8F46-7A6744C9D324}"/>
    <cellStyle name="20% - Accent1 3 2 4 7" xfId="1372" xr:uid="{41166095-F834-40E0-9024-44A1D2D8BC41}"/>
    <cellStyle name="20% - Accent1 3 2 4 7 2" xfId="1373" xr:uid="{9DE049A1-9890-4C39-A599-EC2FC2871E0A}"/>
    <cellStyle name="20% - Accent1 3 2 4 8" xfId="1374" xr:uid="{F0174FA8-7590-406B-9296-0B277C92645B}"/>
    <cellStyle name="20% - Accent1 3 2 4 9" xfId="1375" xr:uid="{FFF0D239-8BFA-4630-B69F-48B1B0B4B5FC}"/>
    <cellStyle name="20% - Accent1 3 2 5" xfId="1376" xr:uid="{FC20F271-B793-4D83-A641-AA46027FE6C0}"/>
    <cellStyle name="20% - Accent1 3 2 5 2" xfId="1377" xr:uid="{A1BA9C75-A647-4F09-AEB0-B4C730CDF6F9}"/>
    <cellStyle name="20% - Accent1 3 2 5 2 2" xfId="1378" xr:uid="{9D303FA1-7012-4E7D-9D06-4606C3220B9F}"/>
    <cellStyle name="20% - Accent1 3 2 5 2 2 2" xfId="1379" xr:uid="{321DECB3-478D-46B6-A61B-BF1455303959}"/>
    <cellStyle name="20% - Accent1 3 2 5 2 3" xfId="1380" xr:uid="{954A709A-F1D8-4A6A-80F6-8CA3803EF658}"/>
    <cellStyle name="20% - Accent1 3 2 5 2 4" xfId="1381" xr:uid="{0D32D6EE-0B84-4E34-B806-0D285B760F3C}"/>
    <cellStyle name="20% - Accent1 3 2 5 3" xfId="1382" xr:uid="{7EBDE982-2538-4647-AD85-DA96A999E0D7}"/>
    <cellStyle name="20% - Accent1 3 2 5 3 2" xfId="1383" xr:uid="{35FEDC64-B62C-4773-ABFE-9F6C7502F06C}"/>
    <cellStyle name="20% - Accent1 3 2 5 4" xfId="1384" xr:uid="{9A7A4A6B-9F72-4364-A415-F087C26511CA}"/>
    <cellStyle name="20% - Accent1 3 2 5 5" xfId="1385" xr:uid="{C64E076A-D75D-4958-B121-F832D2FBDA18}"/>
    <cellStyle name="20% - Accent1 3 2 6" xfId="1386" xr:uid="{B572C71F-44BD-4A1C-ACD5-48E09683CA94}"/>
    <cellStyle name="20% - Accent1 3 2 6 2" xfId="1387" xr:uid="{C48F425B-1C64-4A31-9B35-EDFF330FB442}"/>
    <cellStyle name="20% - Accent1 3 2 6 2 2" xfId="1388" xr:uid="{51489BA2-7290-48F1-B881-30F01C0C8B15}"/>
    <cellStyle name="20% - Accent1 3 2 6 2 2 2" xfId="1389" xr:uid="{9FD83193-D0E4-410A-8574-39CBF42A88D6}"/>
    <cellStyle name="20% - Accent1 3 2 6 2 3" xfId="1390" xr:uid="{4F68CBBE-5514-4BE5-913B-FA6001C04D3E}"/>
    <cellStyle name="20% - Accent1 3 2 6 2 4" xfId="1391" xr:uid="{1720D414-F333-40D1-9DA1-40137F39E447}"/>
    <cellStyle name="20% - Accent1 3 2 6 3" xfId="1392" xr:uid="{AEBED676-AEF6-4B98-A2B9-B0C968910469}"/>
    <cellStyle name="20% - Accent1 3 2 6 3 2" xfId="1393" xr:uid="{87997516-60C8-46D5-8CD4-DD6A8BE85C94}"/>
    <cellStyle name="20% - Accent1 3 2 6 4" xfId="1394" xr:uid="{B15C039B-8953-4FAA-B78E-8188D1462047}"/>
    <cellStyle name="20% - Accent1 3 2 6 5" xfId="1395" xr:uid="{103960E4-928E-424E-922E-BFF451DE1BB7}"/>
    <cellStyle name="20% - Accent1 3 2 7" xfId="1396" xr:uid="{7441B9A9-FA18-47F0-9422-143F169639A3}"/>
    <cellStyle name="20% - Accent1 3 2 7 2" xfId="1397" xr:uid="{09BC1DE5-94F6-41FC-8EAE-D65A94C4E328}"/>
    <cellStyle name="20% - Accent1 3 2 7 2 2" xfId="1398" xr:uid="{28E30556-7C19-4643-9073-11A6A233257C}"/>
    <cellStyle name="20% - Accent1 3 2 7 3" xfId="1399" xr:uid="{FA7705D5-83D5-430D-A7E9-7D197D92F87D}"/>
    <cellStyle name="20% - Accent1 3 2 7 4" xfId="1400" xr:uid="{A3E4C59C-E17F-4B29-AFB8-1B94CEF2580D}"/>
    <cellStyle name="20% - Accent1 3 2 8" xfId="1401" xr:uid="{CAA80272-D1BC-4EDD-A313-B1DB03A7FF48}"/>
    <cellStyle name="20% - Accent1 3 2 8 2" xfId="1402" xr:uid="{D0827C9A-7907-4391-BD18-430949918E85}"/>
    <cellStyle name="20% - Accent1 3 2 8 2 2" xfId="1403" xr:uid="{2A336A78-E395-4D0F-A023-C3B679D42232}"/>
    <cellStyle name="20% - Accent1 3 2 8 3" xfId="1404" xr:uid="{E9F28234-EC63-4419-88BA-39D10054134C}"/>
    <cellStyle name="20% - Accent1 3 2 8 4" xfId="1405" xr:uid="{1713FD6C-17AB-493B-ABC8-75DA0A7FB3E6}"/>
    <cellStyle name="20% - Accent1 3 2 9" xfId="1406" xr:uid="{EBE9A9BD-14BC-4DA2-8D13-E0E5BAA3215A}"/>
    <cellStyle name="20% - Accent1 3 2 9 2" xfId="1407" xr:uid="{1790A1D6-4A58-4A3F-B26E-F219C9570CFC}"/>
    <cellStyle name="20% - Accent1 3 2 9 2 2" xfId="1408" xr:uid="{13AA36FB-EF74-4AC6-A847-D8E4C677262B}"/>
    <cellStyle name="20% - Accent1 3 2 9 3" xfId="1409" xr:uid="{FC84D65C-4D7B-471F-9528-2C3A00621F2A}"/>
    <cellStyle name="20% - Accent1 3 2 9 4" xfId="1410" xr:uid="{4843E389-5817-4C2F-AE65-A49EB74C55BE}"/>
    <cellStyle name="20% - Accent1 3 3" xfId="1411" xr:uid="{59EB546B-3875-4451-A704-8B44003B44B2}"/>
    <cellStyle name="20% - Accent1 3 4" xfId="1412" xr:uid="{46A27D80-0982-47AE-863B-968724F99140}"/>
    <cellStyle name="20% - Accent1 3 5" xfId="1413" xr:uid="{A433D123-3F99-478C-B9A0-5B89B4BD8E85}"/>
    <cellStyle name="20% - Accent1 3 6" xfId="35528" xr:uid="{36163886-3940-4E18-9593-31FABB7F53E5}"/>
    <cellStyle name="20% - Accent1 3 7" xfId="1090" xr:uid="{F89C6EF8-2D4D-477A-8352-A566F28747A6}"/>
    <cellStyle name="20% - Accent1 3 8" xfId="35934" xr:uid="{9CE120C9-98F4-48D1-8A3C-FBD9F380363F}"/>
    <cellStyle name="20% - Accent1 4" xfId="245" xr:uid="{FE070C86-AE3B-41C4-AE89-A55568AD377E}"/>
    <cellStyle name="20% - Accent1 4 10" xfId="1415" xr:uid="{68E38B5A-57EF-4052-B739-54E0EAF175ED}"/>
    <cellStyle name="20% - Accent1 4 10 2" xfId="1416" xr:uid="{8444D45A-D257-4433-BE96-7C0BFE8B8E4B}"/>
    <cellStyle name="20% - Accent1 4 11" xfId="1417" xr:uid="{2152008E-CF78-4463-A23F-391C9D5AFD8A}"/>
    <cellStyle name="20% - Accent1 4 12" xfId="1418" xr:uid="{0EC28EA3-05A9-4537-9F8B-144ACC7590EC}"/>
    <cellStyle name="20% - Accent1 4 13" xfId="35529" xr:uid="{02153AE6-1AD3-494E-9D22-2351A8D23521}"/>
    <cellStyle name="20% - Accent1 4 14" xfId="1414" xr:uid="{A8557764-FEA3-4E38-B893-743A4BF0DD0C}"/>
    <cellStyle name="20% - Accent1 4 2" xfId="1419" xr:uid="{5F04A5D1-FB4C-49EB-A2E7-66245D76CD70}"/>
    <cellStyle name="20% - Accent1 4 2 10" xfId="1420" xr:uid="{09829E8A-71BD-4479-9B6F-84316277DE80}"/>
    <cellStyle name="20% - Accent1 4 2 11" xfId="1421" xr:uid="{FDBBE68C-BF64-4101-8FBB-0576EA09E9A5}"/>
    <cellStyle name="20% - Accent1 4 2 2" xfId="1422" xr:uid="{347B105D-6C61-4D37-B602-EC44271A34ED}"/>
    <cellStyle name="20% - Accent1 4 2 2 10" xfId="1423" xr:uid="{20E6B5F7-4DA5-487E-82B3-D270B532F8E2}"/>
    <cellStyle name="20% - Accent1 4 2 2 2" xfId="1424" xr:uid="{37DEC156-2898-42FC-B33C-060678F40C2F}"/>
    <cellStyle name="20% - Accent1 4 2 2 2 2" xfId="1425" xr:uid="{1F70F860-3D2C-41D4-A4F4-7718DBBDCC83}"/>
    <cellStyle name="20% - Accent1 4 2 2 2 2 2" xfId="1426" xr:uid="{1C12E69F-8E96-4E0F-B673-DBE88DEACC85}"/>
    <cellStyle name="20% - Accent1 4 2 2 2 2 2 2" xfId="1427" xr:uid="{004D7FAB-F23E-453F-841F-944544069A15}"/>
    <cellStyle name="20% - Accent1 4 2 2 2 2 2 2 2" xfId="1428" xr:uid="{FC191FE5-AD3F-46F9-AE17-B5EB8FAA783A}"/>
    <cellStyle name="20% - Accent1 4 2 2 2 2 2 3" xfId="1429" xr:uid="{BD2765D4-5291-4BFD-B0E8-C2743E17C8F0}"/>
    <cellStyle name="20% - Accent1 4 2 2 2 2 2 4" xfId="1430" xr:uid="{3F743E04-651C-4DBC-819C-1B5E747EA030}"/>
    <cellStyle name="20% - Accent1 4 2 2 2 2 3" xfId="1431" xr:uid="{5A983D41-50BE-4907-8F9F-8892183B4A14}"/>
    <cellStyle name="20% - Accent1 4 2 2 2 2 3 2" xfId="1432" xr:uid="{F612167C-FE9E-4F4C-B9CB-0B0B48C07274}"/>
    <cellStyle name="20% - Accent1 4 2 2 2 2 4" xfId="1433" xr:uid="{2EEAD594-FCDF-416E-ADC0-E10FF4EE2658}"/>
    <cellStyle name="20% - Accent1 4 2 2 2 2 5" xfId="1434" xr:uid="{2C1B69A9-B0C5-49E4-B9D6-7A857FA48956}"/>
    <cellStyle name="20% - Accent1 4 2 2 2 3" xfId="1435" xr:uid="{67872B03-4562-42AE-94DD-27B151857D2B}"/>
    <cellStyle name="20% - Accent1 4 2 2 2 3 2" xfId="1436" xr:uid="{05475E60-7F6A-4F7C-8FFA-CE04C39DA348}"/>
    <cellStyle name="20% - Accent1 4 2 2 2 3 2 2" xfId="1437" xr:uid="{85C15EDC-80C8-48ED-9CDA-FC159B14F9D1}"/>
    <cellStyle name="20% - Accent1 4 2 2 2 3 2 2 2" xfId="1438" xr:uid="{C698EFA0-7F9A-49A2-A140-32CDEE86B6AA}"/>
    <cellStyle name="20% - Accent1 4 2 2 2 3 2 3" xfId="1439" xr:uid="{416BE01B-B81A-45B0-8133-5D917C56E412}"/>
    <cellStyle name="20% - Accent1 4 2 2 2 3 2 4" xfId="1440" xr:uid="{E347D8BA-B2E8-4266-A884-65230CAA8AD6}"/>
    <cellStyle name="20% - Accent1 4 2 2 2 3 3" xfId="1441" xr:uid="{DF7215B0-A349-4EF9-9AB0-DE8978E8E503}"/>
    <cellStyle name="20% - Accent1 4 2 2 2 3 3 2" xfId="1442" xr:uid="{BEAD089B-F73F-407C-990C-938F89C49EEE}"/>
    <cellStyle name="20% - Accent1 4 2 2 2 3 4" xfId="1443" xr:uid="{DD5CC746-CCFB-4804-8608-D47F055CEC4C}"/>
    <cellStyle name="20% - Accent1 4 2 2 2 3 5" xfId="1444" xr:uid="{6D7006BC-50B0-488C-9783-198DDE3B4BC4}"/>
    <cellStyle name="20% - Accent1 4 2 2 2 4" xfId="1445" xr:uid="{46622332-F477-4F1D-8ADD-FA2D0F9B07D5}"/>
    <cellStyle name="20% - Accent1 4 2 2 2 4 2" xfId="1446" xr:uid="{EAF47FAE-B225-4FB0-80BE-7A0C652D99F7}"/>
    <cellStyle name="20% - Accent1 4 2 2 2 4 2 2" xfId="1447" xr:uid="{5CB880DC-05B9-4CB0-AA3B-C5DD58B9CB53}"/>
    <cellStyle name="20% - Accent1 4 2 2 2 4 3" xfId="1448" xr:uid="{BCAB7921-C542-4B26-A094-3FC3C75F151F}"/>
    <cellStyle name="20% - Accent1 4 2 2 2 4 4" xfId="1449" xr:uid="{E93AF2B0-9865-4725-8AEB-4845FC893C2F}"/>
    <cellStyle name="20% - Accent1 4 2 2 2 5" xfId="1450" xr:uid="{DF32E577-97C4-4693-96A0-8A56E9D7299D}"/>
    <cellStyle name="20% - Accent1 4 2 2 2 5 2" xfId="1451" xr:uid="{EB1244F0-10C0-49E7-B2D9-C4ABD40DF23D}"/>
    <cellStyle name="20% - Accent1 4 2 2 2 5 2 2" xfId="1452" xr:uid="{E6300F25-B72C-4C36-B085-ABCA8C83B1B7}"/>
    <cellStyle name="20% - Accent1 4 2 2 2 5 3" xfId="1453" xr:uid="{8F9FCEAE-1A8B-4FBB-9B77-2144024978E0}"/>
    <cellStyle name="20% - Accent1 4 2 2 2 5 4" xfId="1454" xr:uid="{4DBE67C5-B6E9-45EA-9107-D04C795A2140}"/>
    <cellStyle name="20% - Accent1 4 2 2 2 6" xfId="1455" xr:uid="{5104BE9D-868E-4F31-BE5A-242186AAEB6E}"/>
    <cellStyle name="20% - Accent1 4 2 2 2 6 2" xfId="1456" xr:uid="{857341C4-0948-4C03-BCDB-1EF8F7EE87B1}"/>
    <cellStyle name="20% - Accent1 4 2 2 2 6 2 2" xfId="1457" xr:uid="{ABDCE4ED-EA91-4E44-9C05-9738A9D8EC79}"/>
    <cellStyle name="20% - Accent1 4 2 2 2 6 3" xfId="1458" xr:uid="{D16E9DC6-7CB6-4F2F-9CD5-11A248F21E86}"/>
    <cellStyle name="20% - Accent1 4 2 2 2 6 4" xfId="1459" xr:uid="{04BD1F1D-BF4B-4383-ADFB-D1FE3E497FBE}"/>
    <cellStyle name="20% - Accent1 4 2 2 2 7" xfId="1460" xr:uid="{BE693C9B-BE47-4E77-84A0-407C87E7E691}"/>
    <cellStyle name="20% - Accent1 4 2 2 2 7 2" xfId="1461" xr:uid="{F47D271C-7CC8-4FF1-B943-40AD218E8882}"/>
    <cellStyle name="20% - Accent1 4 2 2 2 8" xfId="1462" xr:uid="{6E4A5CE4-3183-4AC3-B78B-898F0D6A4F0C}"/>
    <cellStyle name="20% - Accent1 4 2 2 2 9" xfId="1463" xr:uid="{204473E3-5DAB-4525-8010-68C1E586D9D7}"/>
    <cellStyle name="20% - Accent1 4 2 2 3" xfId="1464" xr:uid="{7D687F2A-A294-4499-ABF6-FB9F981C7D67}"/>
    <cellStyle name="20% - Accent1 4 2 2 3 2" xfId="1465" xr:uid="{3AE89DD6-6E03-4B8C-9BE3-FA8E8E498014}"/>
    <cellStyle name="20% - Accent1 4 2 2 3 2 2" xfId="1466" xr:uid="{C903A9C4-8D21-4EA3-8C9C-21F0ADBC5740}"/>
    <cellStyle name="20% - Accent1 4 2 2 3 2 2 2" xfId="1467" xr:uid="{9C25520E-D402-40C3-9AA8-983D7F88E8E3}"/>
    <cellStyle name="20% - Accent1 4 2 2 3 2 3" xfId="1468" xr:uid="{769A1450-2EB1-472F-9CEF-19283DB9A89D}"/>
    <cellStyle name="20% - Accent1 4 2 2 3 2 4" xfId="1469" xr:uid="{0AFDBA9E-D7F3-4A03-99BD-5336ACDF8B0A}"/>
    <cellStyle name="20% - Accent1 4 2 2 3 3" xfId="1470" xr:uid="{399E13BF-B708-4887-AD95-4935D91115D4}"/>
    <cellStyle name="20% - Accent1 4 2 2 3 3 2" xfId="1471" xr:uid="{D895E87C-8C25-4E31-A049-D9CC4F2FF404}"/>
    <cellStyle name="20% - Accent1 4 2 2 3 4" xfId="1472" xr:uid="{16799110-F3AA-4043-83A1-4CC22E3E7D1B}"/>
    <cellStyle name="20% - Accent1 4 2 2 3 5" xfId="1473" xr:uid="{3E4BC9DE-A89F-45EF-BA89-419ABFBB045A}"/>
    <cellStyle name="20% - Accent1 4 2 2 4" xfId="1474" xr:uid="{47B045F5-20BA-4791-AEFB-3E4F30BCA506}"/>
    <cellStyle name="20% - Accent1 4 2 2 4 2" xfId="1475" xr:uid="{7F2D7908-B38C-4133-8130-E3FEE4E20E6D}"/>
    <cellStyle name="20% - Accent1 4 2 2 4 2 2" xfId="1476" xr:uid="{D0B94D1C-D7EA-4CCF-9E8E-00A0DD85FB06}"/>
    <cellStyle name="20% - Accent1 4 2 2 4 2 2 2" xfId="1477" xr:uid="{9BB366EB-EB08-4253-980A-B4BC73865C42}"/>
    <cellStyle name="20% - Accent1 4 2 2 4 2 3" xfId="1478" xr:uid="{9E8B6937-B693-4B6E-AC64-F467457EEA09}"/>
    <cellStyle name="20% - Accent1 4 2 2 4 2 4" xfId="1479" xr:uid="{5CD83803-616A-4ADB-9ED8-FE2F4EA9819A}"/>
    <cellStyle name="20% - Accent1 4 2 2 4 3" xfId="1480" xr:uid="{3845913A-496B-4DAA-8C6F-2D07A7F6CD07}"/>
    <cellStyle name="20% - Accent1 4 2 2 4 3 2" xfId="1481" xr:uid="{177498A9-1F8E-4CF0-857F-BA561F1B969C}"/>
    <cellStyle name="20% - Accent1 4 2 2 4 4" xfId="1482" xr:uid="{866CB836-0AA8-463A-9E2E-E4649310E84E}"/>
    <cellStyle name="20% - Accent1 4 2 2 4 5" xfId="1483" xr:uid="{2C3B2208-907B-4379-B88B-511E8DA0417D}"/>
    <cellStyle name="20% - Accent1 4 2 2 5" xfId="1484" xr:uid="{FF075BEE-D375-4860-90C1-86D0B915C843}"/>
    <cellStyle name="20% - Accent1 4 2 2 5 2" xfId="1485" xr:uid="{373C48E4-0052-4C88-AF1B-0BC53B1B24B8}"/>
    <cellStyle name="20% - Accent1 4 2 2 5 2 2" xfId="1486" xr:uid="{22826DDC-4DCB-4880-82B4-78E581BC4BDE}"/>
    <cellStyle name="20% - Accent1 4 2 2 5 3" xfId="1487" xr:uid="{1CE28E8F-8B67-48E7-B734-04ABFEA0F3E0}"/>
    <cellStyle name="20% - Accent1 4 2 2 5 4" xfId="1488" xr:uid="{C8DF6D7E-AEB5-488C-9348-3AF20F755A71}"/>
    <cellStyle name="20% - Accent1 4 2 2 6" xfId="1489" xr:uid="{19A367A4-E562-435B-A716-C894744F8EAC}"/>
    <cellStyle name="20% - Accent1 4 2 2 6 2" xfId="1490" xr:uid="{41B274A5-8D51-49FF-8139-5A339CD12A42}"/>
    <cellStyle name="20% - Accent1 4 2 2 6 2 2" xfId="1491" xr:uid="{FB5000B0-F60B-4D60-9655-800DD1C957D0}"/>
    <cellStyle name="20% - Accent1 4 2 2 6 3" xfId="1492" xr:uid="{7A2C2CDD-D7A4-4480-AD6B-A5D967A47353}"/>
    <cellStyle name="20% - Accent1 4 2 2 6 4" xfId="1493" xr:uid="{C4BC1133-FC09-47CA-A44F-F804A467E484}"/>
    <cellStyle name="20% - Accent1 4 2 2 7" xfId="1494" xr:uid="{A2C020E7-6FE7-4EA6-88BB-53CEACD6A227}"/>
    <cellStyle name="20% - Accent1 4 2 2 7 2" xfId="1495" xr:uid="{6D27B32B-6590-4DE1-B2B5-2F97CDFBF476}"/>
    <cellStyle name="20% - Accent1 4 2 2 7 2 2" xfId="1496" xr:uid="{F5175848-DD43-4E85-9553-4F37E1D3C1E7}"/>
    <cellStyle name="20% - Accent1 4 2 2 7 3" xfId="1497" xr:uid="{1256079F-8915-41FF-8A8F-5D923F0E0578}"/>
    <cellStyle name="20% - Accent1 4 2 2 7 4" xfId="1498" xr:uid="{DF22B35B-535F-4E52-86BF-2910BC7A271E}"/>
    <cellStyle name="20% - Accent1 4 2 2 8" xfId="1499" xr:uid="{72C53B5A-DE15-4AA5-A784-B409DFC639FA}"/>
    <cellStyle name="20% - Accent1 4 2 2 8 2" xfId="1500" xr:uid="{FC0C57FC-C9EE-4C2A-B80A-B3E15F2C7AF5}"/>
    <cellStyle name="20% - Accent1 4 2 2 9" xfId="1501" xr:uid="{EFF76A13-E8C2-430C-9C63-AAB55C20F1D0}"/>
    <cellStyle name="20% - Accent1 4 2 3" xfId="1502" xr:uid="{C4DF95E3-9B55-4656-AB00-829273E48332}"/>
    <cellStyle name="20% - Accent1 4 2 3 2" xfId="1503" xr:uid="{810174EE-C43A-4551-87F7-721B3EC05CD9}"/>
    <cellStyle name="20% - Accent1 4 2 3 2 2" xfId="1504" xr:uid="{91F0FDB2-2B04-4160-A190-F28D77A3526D}"/>
    <cellStyle name="20% - Accent1 4 2 3 2 2 2" xfId="1505" xr:uid="{21086530-CBB8-486E-8E95-DF2043E03B84}"/>
    <cellStyle name="20% - Accent1 4 2 3 2 2 2 2" xfId="1506" xr:uid="{ACF9F8C0-29CA-4E0E-9298-A603DBB3AD38}"/>
    <cellStyle name="20% - Accent1 4 2 3 2 2 3" xfId="1507" xr:uid="{9A1568FC-2193-49DB-BBEA-B9B9562469BE}"/>
    <cellStyle name="20% - Accent1 4 2 3 2 2 4" xfId="1508" xr:uid="{38AFA047-B0D4-4248-B67C-849CD95A8950}"/>
    <cellStyle name="20% - Accent1 4 2 3 2 3" xfId="1509" xr:uid="{68A74389-C8E4-48FB-BACE-E8CD373DAFF3}"/>
    <cellStyle name="20% - Accent1 4 2 3 2 3 2" xfId="1510" xr:uid="{AC0BBD84-0F2B-4845-AB1B-0F2D11603600}"/>
    <cellStyle name="20% - Accent1 4 2 3 2 4" xfId="1511" xr:uid="{3659E782-B160-4632-8FDC-0AF3A1ADB70F}"/>
    <cellStyle name="20% - Accent1 4 2 3 2 5" xfId="1512" xr:uid="{4DC26745-66CD-4AE2-9388-617E961F4F6A}"/>
    <cellStyle name="20% - Accent1 4 2 3 3" xfId="1513" xr:uid="{CE7C6BFB-AAD2-4B55-BE57-A89A0B4EC779}"/>
    <cellStyle name="20% - Accent1 4 2 3 3 2" xfId="1514" xr:uid="{B9D9D1E1-2AB9-4513-969B-4AE31FC2CBF6}"/>
    <cellStyle name="20% - Accent1 4 2 3 3 2 2" xfId="1515" xr:uid="{4D61A9F3-8D15-4860-BE7E-D280B56F4C48}"/>
    <cellStyle name="20% - Accent1 4 2 3 3 2 2 2" xfId="1516" xr:uid="{74AC5986-3325-4E4E-9155-245D235E9600}"/>
    <cellStyle name="20% - Accent1 4 2 3 3 2 3" xfId="1517" xr:uid="{246DC0E9-0CC2-4BD7-9BB3-8E0825CCBBD4}"/>
    <cellStyle name="20% - Accent1 4 2 3 3 2 4" xfId="1518" xr:uid="{1B60C5FB-4799-4B19-8EAB-5306599F0533}"/>
    <cellStyle name="20% - Accent1 4 2 3 3 3" xfId="1519" xr:uid="{23BC25CB-5636-4AEC-BC93-67D2C205CC6D}"/>
    <cellStyle name="20% - Accent1 4 2 3 3 3 2" xfId="1520" xr:uid="{C3142E48-CCB7-4A74-9BEE-DE44D06551FF}"/>
    <cellStyle name="20% - Accent1 4 2 3 3 4" xfId="1521" xr:uid="{F7E0E256-1D02-4E87-9976-6B32AB33DFA3}"/>
    <cellStyle name="20% - Accent1 4 2 3 3 5" xfId="1522" xr:uid="{CB3D489E-2A23-4C8E-B368-24DDDFAAEBCC}"/>
    <cellStyle name="20% - Accent1 4 2 3 4" xfId="1523" xr:uid="{3D72C83D-F268-44C6-8E56-2E51F4FFC856}"/>
    <cellStyle name="20% - Accent1 4 2 3 4 2" xfId="1524" xr:uid="{E41B8D06-A235-43A3-9B62-A4FEC0A68E43}"/>
    <cellStyle name="20% - Accent1 4 2 3 4 2 2" xfId="1525" xr:uid="{02421955-FCA8-409F-9FF6-4223DD8D8D5C}"/>
    <cellStyle name="20% - Accent1 4 2 3 4 3" xfId="1526" xr:uid="{D97BA4FB-DBAC-42E7-998A-E58ECC6DEF6A}"/>
    <cellStyle name="20% - Accent1 4 2 3 4 4" xfId="1527" xr:uid="{ED822776-AABF-491E-A1C3-8D141BD61C13}"/>
    <cellStyle name="20% - Accent1 4 2 3 5" xfId="1528" xr:uid="{1E333675-E5D9-4804-BCD5-23F915434C20}"/>
    <cellStyle name="20% - Accent1 4 2 3 5 2" xfId="1529" xr:uid="{51B85839-BBBF-4DC8-BAE5-91AEB81E5275}"/>
    <cellStyle name="20% - Accent1 4 2 3 5 2 2" xfId="1530" xr:uid="{8356419F-623C-452D-A87F-0332FD84861D}"/>
    <cellStyle name="20% - Accent1 4 2 3 5 3" xfId="1531" xr:uid="{73DAF856-B55F-47E2-A9B1-07F69639DF3B}"/>
    <cellStyle name="20% - Accent1 4 2 3 5 4" xfId="1532" xr:uid="{B99D4D60-037E-4D51-B748-D2008F496457}"/>
    <cellStyle name="20% - Accent1 4 2 3 6" xfId="1533" xr:uid="{70B4BB3D-A79F-48FB-AE3B-A2064674C07C}"/>
    <cellStyle name="20% - Accent1 4 2 3 6 2" xfId="1534" xr:uid="{61EEEF91-47CE-451F-AA9B-053C6430E376}"/>
    <cellStyle name="20% - Accent1 4 2 3 6 2 2" xfId="1535" xr:uid="{13BF8AD3-1C8E-49B0-84F9-ACF510368F42}"/>
    <cellStyle name="20% - Accent1 4 2 3 6 3" xfId="1536" xr:uid="{BEA1AE37-D2FB-446D-890A-A75DCC204B16}"/>
    <cellStyle name="20% - Accent1 4 2 3 6 4" xfId="1537" xr:uid="{8B525A88-7695-4AD8-B5A2-D1F734CA5C78}"/>
    <cellStyle name="20% - Accent1 4 2 3 7" xfId="1538" xr:uid="{F874C569-CA0B-4587-8A9B-013DA293FC18}"/>
    <cellStyle name="20% - Accent1 4 2 3 7 2" xfId="1539" xr:uid="{7656E040-E3B8-4460-8A13-DA9D3E6C1C01}"/>
    <cellStyle name="20% - Accent1 4 2 3 8" xfId="1540" xr:uid="{17245770-13A7-42A4-97F0-48B5937146EC}"/>
    <cellStyle name="20% - Accent1 4 2 3 9" xfId="1541" xr:uid="{BA2B1C33-82FA-4C1B-A641-DF93B1019BBF}"/>
    <cellStyle name="20% - Accent1 4 2 4" xfId="1542" xr:uid="{1CE5EF31-1D97-47A1-A0B8-D69CDFF360FF}"/>
    <cellStyle name="20% - Accent1 4 2 4 2" xfId="1543" xr:uid="{5D77980F-181A-4F1A-A828-88CB87887543}"/>
    <cellStyle name="20% - Accent1 4 2 4 2 2" xfId="1544" xr:uid="{2EA09C32-AEE0-41D4-A65C-9EDE09C8BD00}"/>
    <cellStyle name="20% - Accent1 4 2 4 2 2 2" xfId="1545" xr:uid="{CA1A480D-76EF-42E4-81B9-B9E8E03EAF12}"/>
    <cellStyle name="20% - Accent1 4 2 4 2 3" xfId="1546" xr:uid="{4BFF1F50-4A80-42EF-A98F-69DE0E93D7E8}"/>
    <cellStyle name="20% - Accent1 4 2 4 2 4" xfId="1547" xr:uid="{E9953C5F-92D8-4681-97C0-9C0E42F42A50}"/>
    <cellStyle name="20% - Accent1 4 2 4 3" xfId="1548" xr:uid="{F1290659-2774-4B85-BF2A-06A17B9F891C}"/>
    <cellStyle name="20% - Accent1 4 2 4 3 2" xfId="1549" xr:uid="{40D37D6D-4865-458F-932F-DC198CD226B1}"/>
    <cellStyle name="20% - Accent1 4 2 4 4" xfId="1550" xr:uid="{5B2E4C0A-172D-463B-8E38-9BCCA3FC147B}"/>
    <cellStyle name="20% - Accent1 4 2 4 5" xfId="1551" xr:uid="{B4DF5106-6E2A-4D1D-8A89-19DD9AF5F5ED}"/>
    <cellStyle name="20% - Accent1 4 2 5" xfId="1552" xr:uid="{B8A158C4-48CB-408F-9750-2EAF92964910}"/>
    <cellStyle name="20% - Accent1 4 2 5 2" xfId="1553" xr:uid="{9FBDFD8E-834D-4022-92B6-751DD809C199}"/>
    <cellStyle name="20% - Accent1 4 2 5 2 2" xfId="1554" xr:uid="{4322712B-43C4-4E32-ABE0-D992B7E2AA1C}"/>
    <cellStyle name="20% - Accent1 4 2 5 2 2 2" xfId="1555" xr:uid="{D059FA00-384F-4F73-B1EA-F742FF70603C}"/>
    <cellStyle name="20% - Accent1 4 2 5 2 3" xfId="1556" xr:uid="{F52415EB-AA92-4C6A-9C6F-B610E07CBA32}"/>
    <cellStyle name="20% - Accent1 4 2 5 2 4" xfId="1557" xr:uid="{30DABA95-5C10-424C-ACC7-A87730A22362}"/>
    <cellStyle name="20% - Accent1 4 2 5 3" xfId="1558" xr:uid="{5F8AFCDD-B4BE-47E4-B36B-DE72C91E1C08}"/>
    <cellStyle name="20% - Accent1 4 2 5 3 2" xfId="1559" xr:uid="{E4257A58-31E7-4E73-93D5-EC94C72BE65B}"/>
    <cellStyle name="20% - Accent1 4 2 5 4" xfId="1560" xr:uid="{E827B5AF-6DEA-4523-B94E-345D9F16F9CA}"/>
    <cellStyle name="20% - Accent1 4 2 5 5" xfId="1561" xr:uid="{207D2B9F-6D36-4B76-B9BA-4B832E75FC7E}"/>
    <cellStyle name="20% - Accent1 4 2 6" xfId="1562" xr:uid="{1F3F146C-ECD8-4969-B630-2FCBF536B441}"/>
    <cellStyle name="20% - Accent1 4 2 6 2" xfId="1563" xr:uid="{1A58E01D-D126-4C87-81D3-5C690F55BE00}"/>
    <cellStyle name="20% - Accent1 4 2 6 2 2" xfId="1564" xr:uid="{8BD95940-9F15-4ECB-A191-0B5682963F77}"/>
    <cellStyle name="20% - Accent1 4 2 6 3" xfId="1565" xr:uid="{F3224B5A-4C55-4E84-8FE9-05AB5722A5B1}"/>
    <cellStyle name="20% - Accent1 4 2 6 4" xfId="1566" xr:uid="{C472BE76-D57C-404E-AEA9-3CE1936E5A62}"/>
    <cellStyle name="20% - Accent1 4 2 7" xfId="1567" xr:uid="{872DBF50-45B0-45D2-A88E-6CA011526F08}"/>
    <cellStyle name="20% - Accent1 4 2 7 2" xfId="1568" xr:uid="{9D6836F6-652B-4DC9-9FA3-89B692F539D6}"/>
    <cellStyle name="20% - Accent1 4 2 7 2 2" xfId="1569" xr:uid="{CB9B33CE-B3EE-4DBC-B0F3-9AC4DBBB6B1E}"/>
    <cellStyle name="20% - Accent1 4 2 7 3" xfId="1570" xr:uid="{99BC69B3-3E6D-471A-A467-A3F25B22CD40}"/>
    <cellStyle name="20% - Accent1 4 2 7 4" xfId="1571" xr:uid="{389B4679-FCED-4FAA-98D5-426B79A0BBF1}"/>
    <cellStyle name="20% - Accent1 4 2 8" xfId="1572" xr:uid="{0162F55F-C721-496C-924A-544F46681528}"/>
    <cellStyle name="20% - Accent1 4 2 8 2" xfId="1573" xr:uid="{8597E4C0-A2A1-4F2C-8C9E-599DE5FCD5AB}"/>
    <cellStyle name="20% - Accent1 4 2 8 2 2" xfId="1574" xr:uid="{5E8C3B75-2266-4622-8D74-DE4220ECC705}"/>
    <cellStyle name="20% - Accent1 4 2 8 3" xfId="1575" xr:uid="{1C756631-8FA0-4CFD-86D3-70DAB8EFC66C}"/>
    <cellStyle name="20% - Accent1 4 2 8 4" xfId="1576" xr:uid="{CA4460EA-2FF3-4E5D-891B-8A0FD82DDA56}"/>
    <cellStyle name="20% - Accent1 4 2 9" xfId="1577" xr:uid="{FFD13D6F-845C-47A4-B471-3284C7D09FB7}"/>
    <cellStyle name="20% - Accent1 4 2 9 2" xfId="1578" xr:uid="{E955F0CF-BFBC-4372-85AD-A3332856FB9F}"/>
    <cellStyle name="20% - Accent1 4 3" xfId="1579" xr:uid="{4771DED9-FD2E-4374-8FD5-71388EA35AF8}"/>
    <cellStyle name="20% - Accent1 4 3 10" xfId="1580" xr:uid="{67EE0F0C-1EAF-408B-93FD-BE0A511D41EA}"/>
    <cellStyle name="20% - Accent1 4 3 2" xfId="1581" xr:uid="{DE5B71F6-4553-4F17-9FA8-C9AF9CDF9C0B}"/>
    <cellStyle name="20% - Accent1 4 3 2 2" xfId="1582" xr:uid="{3967840F-F651-4079-97D4-76209AFE9B6F}"/>
    <cellStyle name="20% - Accent1 4 3 2 2 2" xfId="1583" xr:uid="{E589E3A5-882A-4B63-B38B-96F6BCCD3B77}"/>
    <cellStyle name="20% - Accent1 4 3 2 2 2 2" xfId="1584" xr:uid="{CE6AC560-3422-49AC-B357-0D8C3D71C750}"/>
    <cellStyle name="20% - Accent1 4 3 2 2 2 2 2" xfId="1585" xr:uid="{63211990-3618-4606-88D7-3648E1E428C1}"/>
    <cellStyle name="20% - Accent1 4 3 2 2 2 3" xfId="1586" xr:uid="{C9F0BBAB-4863-4ED0-94D6-684BD26CACDB}"/>
    <cellStyle name="20% - Accent1 4 3 2 2 2 4" xfId="1587" xr:uid="{BD922B35-CCFC-45A4-8F60-13A65B063441}"/>
    <cellStyle name="20% - Accent1 4 3 2 2 3" xfId="1588" xr:uid="{CC7AF1F6-CB6E-447B-8ECF-8FCFF4726165}"/>
    <cellStyle name="20% - Accent1 4 3 2 2 3 2" xfId="1589" xr:uid="{7371959B-30A3-409B-ADC1-699BA2736DF1}"/>
    <cellStyle name="20% - Accent1 4 3 2 2 4" xfId="1590" xr:uid="{DC9A4FA4-FB25-4D96-A8E8-4361BF77C80A}"/>
    <cellStyle name="20% - Accent1 4 3 2 2 5" xfId="1591" xr:uid="{1BF6C169-7137-4005-B47A-BFC026A14A4A}"/>
    <cellStyle name="20% - Accent1 4 3 2 3" xfId="1592" xr:uid="{4A31C75D-6F60-4983-82A5-FA01D1F2FD0E}"/>
    <cellStyle name="20% - Accent1 4 3 2 3 2" xfId="1593" xr:uid="{13EE1E33-0048-432D-8DA1-5C18611DF670}"/>
    <cellStyle name="20% - Accent1 4 3 2 3 2 2" xfId="1594" xr:uid="{FB5DAF4E-D041-48E6-ABD4-0D58A558E502}"/>
    <cellStyle name="20% - Accent1 4 3 2 3 2 2 2" xfId="1595" xr:uid="{3EEDA48F-55A9-4F4B-90F8-C6B5EB077E36}"/>
    <cellStyle name="20% - Accent1 4 3 2 3 2 3" xfId="1596" xr:uid="{BA6BA872-1E72-4D0E-9692-3C6E58B49AFE}"/>
    <cellStyle name="20% - Accent1 4 3 2 3 2 4" xfId="1597" xr:uid="{58746499-3D5C-42FD-9A85-0D35DD5680AB}"/>
    <cellStyle name="20% - Accent1 4 3 2 3 3" xfId="1598" xr:uid="{BAA592AE-B110-46E9-AB66-6FF28326B664}"/>
    <cellStyle name="20% - Accent1 4 3 2 3 3 2" xfId="1599" xr:uid="{C2B470EF-3C70-47B9-8A48-3B49511B245A}"/>
    <cellStyle name="20% - Accent1 4 3 2 3 4" xfId="1600" xr:uid="{222A2E4E-9032-43F6-A411-3558071F964C}"/>
    <cellStyle name="20% - Accent1 4 3 2 3 5" xfId="1601" xr:uid="{0B5543FD-CF6E-4B72-9F9A-9B8DCEA3CB5E}"/>
    <cellStyle name="20% - Accent1 4 3 2 4" xfId="1602" xr:uid="{0A7C51CC-F894-4C41-BF0C-B27572DEE8F2}"/>
    <cellStyle name="20% - Accent1 4 3 2 4 2" xfId="1603" xr:uid="{5EC10CA2-B199-410C-B015-8EE8223DC37F}"/>
    <cellStyle name="20% - Accent1 4 3 2 4 2 2" xfId="1604" xr:uid="{94CCAD10-CD98-40B0-A744-00228B6325FF}"/>
    <cellStyle name="20% - Accent1 4 3 2 4 3" xfId="1605" xr:uid="{79455562-AE88-4AE2-AA6F-02FB28C770C4}"/>
    <cellStyle name="20% - Accent1 4 3 2 4 4" xfId="1606" xr:uid="{9F38D583-9F02-49F9-BDD1-D1E9F19E5C75}"/>
    <cellStyle name="20% - Accent1 4 3 2 5" xfId="1607" xr:uid="{6342928E-5DF7-4B18-AB59-DD61A94A4FE6}"/>
    <cellStyle name="20% - Accent1 4 3 2 5 2" xfId="1608" xr:uid="{358C433C-56E2-481A-9403-9B2F8607ACC1}"/>
    <cellStyle name="20% - Accent1 4 3 2 5 2 2" xfId="1609" xr:uid="{F0AAC904-EA23-43FC-85DF-C50DCA3D92C8}"/>
    <cellStyle name="20% - Accent1 4 3 2 5 3" xfId="1610" xr:uid="{7510259A-F3EB-4002-B29A-4783F279D242}"/>
    <cellStyle name="20% - Accent1 4 3 2 5 4" xfId="1611" xr:uid="{B5EC76FC-71C1-48A0-AF85-87C47D834517}"/>
    <cellStyle name="20% - Accent1 4 3 2 6" xfId="1612" xr:uid="{F258C727-1500-4D75-96EA-EB9B9E381C24}"/>
    <cellStyle name="20% - Accent1 4 3 2 6 2" xfId="1613" xr:uid="{1CFDF660-BD71-43B6-B859-3E968B06A973}"/>
    <cellStyle name="20% - Accent1 4 3 2 6 2 2" xfId="1614" xr:uid="{8AC4E483-38B2-4E34-A41B-6D5971A5D983}"/>
    <cellStyle name="20% - Accent1 4 3 2 6 3" xfId="1615" xr:uid="{E1287489-5A05-48D8-8CB1-8FCD2D58C587}"/>
    <cellStyle name="20% - Accent1 4 3 2 6 4" xfId="1616" xr:uid="{5C806282-D137-4CE6-87DE-437C567F8762}"/>
    <cellStyle name="20% - Accent1 4 3 2 7" xfId="1617" xr:uid="{011A5E9B-ADF2-4C68-8F7B-092B15DC68F2}"/>
    <cellStyle name="20% - Accent1 4 3 2 7 2" xfId="1618" xr:uid="{8D3C7C27-859B-47D4-A76B-2482D0A004EE}"/>
    <cellStyle name="20% - Accent1 4 3 2 8" xfId="1619" xr:uid="{3EB7007D-CF84-45DA-8465-33CF91C93D84}"/>
    <cellStyle name="20% - Accent1 4 3 2 9" xfId="1620" xr:uid="{329090A5-A162-422D-BE50-08ADE2A9B002}"/>
    <cellStyle name="20% - Accent1 4 3 3" xfId="1621" xr:uid="{A96F2E88-F3CD-486A-BF9B-6AE1995DC6C4}"/>
    <cellStyle name="20% - Accent1 4 3 3 2" xfId="1622" xr:uid="{ECF96C8E-A1C1-4932-8B43-3B191D8CFC94}"/>
    <cellStyle name="20% - Accent1 4 3 3 2 2" xfId="1623" xr:uid="{250636A2-F105-4647-B781-6D82BB53785A}"/>
    <cellStyle name="20% - Accent1 4 3 3 2 2 2" xfId="1624" xr:uid="{D31FA48D-0B0B-467D-85C4-62D477F329A6}"/>
    <cellStyle name="20% - Accent1 4 3 3 2 3" xfId="1625" xr:uid="{39FA97CF-3B43-4BCD-9B0A-44BDF74AACFB}"/>
    <cellStyle name="20% - Accent1 4 3 3 2 4" xfId="1626" xr:uid="{9C874BF8-8228-4814-82A5-36DC4FCA8AA1}"/>
    <cellStyle name="20% - Accent1 4 3 3 3" xfId="1627" xr:uid="{8F5A9B45-F954-4BD1-8758-F75012FACBD5}"/>
    <cellStyle name="20% - Accent1 4 3 3 3 2" xfId="1628" xr:uid="{975542F7-A80D-4B7E-AE4E-2B0C4DF25021}"/>
    <cellStyle name="20% - Accent1 4 3 3 4" xfId="1629" xr:uid="{C938DBFD-A132-475D-9BA8-E3D7D23F6F3F}"/>
    <cellStyle name="20% - Accent1 4 3 3 5" xfId="1630" xr:uid="{17FA08C5-65EB-4E38-8D31-EECC80046F8D}"/>
    <cellStyle name="20% - Accent1 4 3 4" xfId="1631" xr:uid="{2D088035-1142-4348-89A1-929C392C07B1}"/>
    <cellStyle name="20% - Accent1 4 3 4 2" xfId="1632" xr:uid="{5EC5FA3A-8BAA-4C6C-B24A-80D3153DC975}"/>
    <cellStyle name="20% - Accent1 4 3 4 2 2" xfId="1633" xr:uid="{DB9A2165-AD56-4C4F-B057-C0C91D9E6196}"/>
    <cellStyle name="20% - Accent1 4 3 4 2 2 2" xfId="1634" xr:uid="{C779F5C4-DE06-4541-A270-A6A5FD4EC09E}"/>
    <cellStyle name="20% - Accent1 4 3 4 2 3" xfId="1635" xr:uid="{AFBE77CD-034F-4AA1-822C-7F6661CF7A2B}"/>
    <cellStyle name="20% - Accent1 4 3 4 2 4" xfId="1636" xr:uid="{EABACE2F-6152-46BF-BD70-E498AF5C66D5}"/>
    <cellStyle name="20% - Accent1 4 3 4 3" xfId="1637" xr:uid="{B24FE0A3-9DAF-4361-AD92-4B29F32584A2}"/>
    <cellStyle name="20% - Accent1 4 3 4 3 2" xfId="1638" xr:uid="{EC70852E-F508-49EB-ADAF-09AB34E2EBD9}"/>
    <cellStyle name="20% - Accent1 4 3 4 4" xfId="1639" xr:uid="{10913755-C77D-4588-9C5B-988A6370C77F}"/>
    <cellStyle name="20% - Accent1 4 3 4 5" xfId="1640" xr:uid="{CF77886A-DEA1-4811-A966-C3D3BA943136}"/>
    <cellStyle name="20% - Accent1 4 3 5" xfId="1641" xr:uid="{9F5AAF29-F52D-4737-8E90-8D8DBDD2BFDF}"/>
    <cellStyle name="20% - Accent1 4 3 5 2" xfId="1642" xr:uid="{C733664E-16EE-4412-A111-351A6F7D3A8D}"/>
    <cellStyle name="20% - Accent1 4 3 5 2 2" xfId="1643" xr:uid="{57F2FD44-63FF-4C53-B5AB-B2A79E9C4565}"/>
    <cellStyle name="20% - Accent1 4 3 5 3" xfId="1644" xr:uid="{113BFBA1-415B-4F9E-B10D-FDC3D18E26FD}"/>
    <cellStyle name="20% - Accent1 4 3 5 4" xfId="1645" xr:uid="{D0E1697F-C6BD-4C28-8E68-2C6BA4E1EC9F}"/>
    <cellStyle name="20% - Accent1 4 3 6" xfId="1646" xr:uid="{1A6A9AA3-BCC6-482E-AE4D-7961E6DD70B9}"/>
    <cellStyle name="20% - Accent1 4 3 6 2" xfId="1647" xr:uid="{5CD31A13-D399-465F-BAF6-32746E4FDBD6}"/>
    <cellStyle name="20% - Accent1 4 3 6 2 2" xfId="1648" xr:uid="{87FDD3D5-250D-4EB6-ADFF-2D44DE139917}"/>
    <cellStyle name="20% - Accent1 4 3 6 3" xfId="1649" xr:uid="{9B011089-D206-48FC-8E78-9324626D22B2}"/>
    <cellStyle name="20% - Accent1 4 3 6 4" xfId="1650" xr:uid="{08AA2AD7-A371-4B26-AA0B-06100BBFD723}"/>
    <cellStyle name="20% - Accent1 4 3 7" xfId="1651" xr:uid="{95010F69-8DA1-4D7F-8AF0-4D9D4C2D511C}"/>
    <cellStyle name="20% - Accent1 4 3 7 2" xfId="1652" xr:uid="{653DE95A-5AB2-444C-8CA0-E2259B39B01E}"/>
    <cellStyle name="20% - Accent1 4 3 7 2 2" xfId="1653" xr:uid="{4334791C-C568-4BC4-9F43-017D6B71ADFF}"/>
    <cellStyle name="20% - Accent1 4 3 7 3" xfId="1654" xr:uid="{5716BB5F-B277-4B0F-B2B5-DF403F53F569}"/>
    <cellStyle name="20% - Accent1 4 3 7 4" xfId="1655" xr:uid="{4001120A-4BA5-4BE4-9C65-81206D00E018}"/>
    <cellStyle name="20% - Accent1 4 3 8" xfId="1656" xr:uid="{B1F90975-9567-4D38-BDDB-11FB6B3561E9}"/>
    <cellStyle name="20% - Accent1 4 3 8 2" xfId="1657" xr:uid="{CFBFA07A-39E5-4719-9414-7AFA852FFA59}"/>
    <cellStyle name="20% - Accent1 4 3 9" xfId="1658" xr:uid="{5C6FFFC2-ACC7-45AE-8FD9-675A9C334D87}"/>
    <cellStyle name="20% - Accent1 4 4" xfId="1659" xr:uid="{1AA666DE-EB60-48AD-AD2B-0CEC9DA6D776}"/>
    <cellStyle name="20% - Accent1 4 4 2" xfId="1660" xr:uid="{A33A4A27-08B6-4338-901E-801DBAB71D53}"/>
    <cellStyle name="20% - Accent1 4 4 2 2" xfId="1661" xr:uid="{ECC51CFF-85FE-45EA-B76F-EFB57CD27F40}"/>
    <cellStyle name="20% - Accent1 4 4 2 2 2" xfId="1662" xr:uid="{EB907266-6452-4641-BA66-458B1FCF4948}"/>
    <cellStyle name="20% - Accent1 4 4 2 2 2 2" xfId="1663" xr:uid="{71BE10AE-21A1-4922-B27C-AA452D6E856E}"/>
    <cellStyle name="20% - Accent1 4 4 2 2 3" xfId="1664" xr:uid="{6AE7CDF1-E726-4275-A644-09D4F1E9DDA7}"/>
    <cellStyle name="20% - Accent1 4 4 2 2 4" xfId="1665" xr:uid="{80319546-C0B8-4DFF-A650-B3927DCAFA34}"/>
    <cellStyle name="20% - Accent1 4 4 2 3" xfId="1666" xr:uid="{4A9321D8-E587-4FB1-8DEB-AD66DA923344}"/>
    <cellStyle name="20% - Accent1 4 4 2 3 2" xfId="1667" xr:uid="{141E6798-B59D-46D2-8F58-A80F9EC40573}"/>
    <cellStyle name="20% - Accent1 4 4 2 4" xfId="1668" xr:uid="{D7DD2830-E9F5-465A-A2D8-BA3F3995120A}"/>
    <cellStyle name="20% - Accent1 4 4 2 5" xfId="1669" xr:uid="{15E79D19-5939-493F-92BD-2769250A494B}"/>
    <cellStyle name="20% - Accent1 4 4 3" xfId="1670" xr:uid="{B31A4DA5-10E5-4062-8F4B-F984290576F7}"/>
    <cellStyle name="20% - Accent1 4 4 3 2" xfId="1671" xr:uid="{24B17ACA-F3B0-44E7-A140-8A7D34EE9316}"/>
    <cellStyle name="20% - Accent1 4 4 3 2 2" xfId="1672" xr:uid="{5AE68366-A1EA-4A22-A8A4-6E8B38067B3E}"/>
    <cellStyle name="20% - Accent1 4 4 3 2 2 2" xfId="1673" xr:uid="{1A57D047-546E-429D-A33C-A712D04B0B05}"/>
    <cellStyle name="20% - Accent1 4 4 3 2 3" xfId="1674" xr:uid="{F2AB2D12-7102-41E7-86D1-D0CFC4BBDB7B}"/>
    <cellStyle name="20% - Accent1 4 4 3 2 4" xfId="1675" xr:uid="{E19FD990-E903-46D8-91BA-637D663F4C42}"/>
    <cellStyle name="20% - Accent1 4 4 3 3" xfId="1676" xr:uid="{3052BE4E-B824-4A54-8699-6035C9123191}"/>
    <cellStyle name="20% - Accent1 4 4 3 3 2" xfId="1677" xr:uid="{77B9578F-E42B-4DBD-B849-77BE3BED3CF2}"/>
    <cellStyle name="20% - Accent1 4 4 3 4" xfId="1678" xr:uid="{261B0773-18C8-48AE-AD19-0102FB788EF5}"/>
    <cellStyle name="20% - Accent1 4 4 3 5" xfId="1679" xr:uid="{3ABBED6C-FEAD-40D2-AEA6-3F2DE66B7428}"/>
    <cellStyle name="20% - Accent1 4 4 4" xfId="1680" xr:uid="{A26B290A-A9FF-45D4-9EB6-70CFD4061BEC}"/>
    <cellStyle name="20% - Accent1 4 4 4 2" xfId="1681" xr:uid="{8DB80E51-194F-4B4A-A828-D62D98A9499D}"/>
    <cellStyle name="20% - Accent1 4 4 4 2 2" xfId="1682" xr:uid="{895B8CC9-0BC6-4519-BAD1-298F4D60D41E}"/>
    <cellStyle name="20% - Accent1 4 4 4 3" xfId="1683" xr:uid="{CD0CBC20-0BF3-4ED4-A6EC-C4C0116DA7FC}"/>
    <cellStyle name="20% - Accent1 4 4 4 4" xfId="1684" xr:uid="{F05C8FC6-8EA4-4880-A265-96EB6BF26A8F}"/>
    <cellStyle name="20% - Accent1 4 4 5" xfId="1685" xr:uid="{5E937CCA-9C97-44A1-8F64-F9E7136B03BD}"/>
    <cellStyle name="20% - Accent1 4 4 5 2" xfId="1686" xr:uid="{8D50A5FC-4E27-42D3-BFFA-877453775FB3}"/>
    <cellStyle name="20% - Accent1 4 4 5 2 2" xfId="1687" xr:uid="{79C492F9-1391-49B6-9A41-992F78174F8F}"/>
    <cellStyle name="20% - Accent1 4 4 5 3" xfId="1688" xr:uid="{FA57DC01-A122-47DA-9217-FE67CDE841B3}"/>
    <cellStyle name="20% - Accent1 4 4 5 4" xfId="1689" xr:uid="{D25932C2-4A44-4719-8B38-AE327F54B11C}"/>
    <cellStyle name="20% - Accent1 4 4 6" xfId="1690" xr:uid="{11E9B030-2C63-44A2-883E-C82E347DE05D}"/>
    <cellStyle name="20% - Accent1 4 4 6 2" xfId="1691" xr:uid="{B5FFF3A7-2A3A-4603-8EE5-25A961E20D3D}"/>
    <cellStyle name="20% - Accent1 4 4 6 2 2" xfId="1692" xr:uid="{EE8C8CCA-F83B-496C-95D1-64AFC54DBAA9}"/>
    <cellStyle name="20% - Accent1 4 4 6 3" xfId="1693" xr:uid="{DD3201CC-AC03-45AD-83DB-68D83F2BA442}"/>
    <cellStyle name="20% - Accent1 4 4 6 4" xfId="1694" xr:uid="{DFA4BBFC-8DE9-4735-8356-FB1080CED7F5}"/>
    <cellStyle name="20% - Accent1 4 4 7" xfId="1695" xr:uid="{E4676BA3-219E-4063-8598-BE100F59D343}"/>
    <cellStyle name="20% - Accent1 4 4 7 2" xfId="1696" xr:uid="{3F43EE45-A25D-4CB7-8C56-A5A9C122F288}"/>
    <cellStyle name="20% - Accent1 4 4 8" xfId="1697" xr:uid="{160D5395-7F80-4CDF-9666-BABAA4A7DAA9}"/>
    <cellStyle name="20% - Accent1 4 4 9" xfId="1698" xr:uid="{09B692C3-BC28-4283-B2AD-41859B6E73C1}"/>
    <cellStyle name="20% - Accent1 4 5" xfId="1699" xr:uid="{8E3804D3-CFD0-4562-85AC-5E4724197552}"/>
    <cellStyle name="20% - Accent1 4 5 2" xfId="1700" xr:uid="{C3269E9F-0839-47F5-B101-483DE486AEF8}"/>
    <cellStyle name="20% - Accent1 4 5 2 2" xfId="1701" xr:uid="{F3258FCD-4E74-42DD-9E40-6C3633E0C701}"/>
    <cellStyle name="20% - Accent1 4 5 2 2 2" xfId="1702" xr:uid="{B6370BCC-C40C-41A1-8F3A-EC49EE12C05F}"/>
    <cellStyle name="20% - Accent1 4 5 2 3" xfId="1703" xr:uid="{3FCF3545-1C0E-486C-82EB-9F723DC93F14}"/>
    <cellStyle name="20% - Accent1 4 5 2 4" xfId="1704" xr:uid="{9C4AECF1-0583-4D9E-B5AE-855F9945422F}"/>
    <cellStyle name="20% - Accent1 4 5 3" xfId="1705" xr:uid="{7FB52E2F-94A3-4174-BF0D-E783617EA65F}"/>
    <cellStyle name="20% - Accent1 4 5 4" xfId="1706" xr:uid="{86D08C61-1B8F-4A55-A540-BFFB645F42F7}"/>
    <cellStyle name="20% - Accent1 4 5 4 2" xfId="1707" xr:uid="{2FDDF67B-2CAD-4109-8562-D11D5778E6C8}"/>
    <cellStyle name="20% - Accent1 4 5 5" xfId="1708" xr:uid="{4D24AF7D-6F0B-47E9-BA7E-5A16188D5708}"/>
    <cellStyle name="20% - Accent1 4 5 6" xfId="1709" xr:uid="{E095E2E7-E267-4DD2-AD45-01DEFA8582E9}"/>
    <cellStyle name="20% - Accent1 4 6" xfId="1710" xr:uid="{9A925205-4FD6-4E04-A8FC-73A0DE5351C5}"/>
    <cellStyle name="20% - Accent1 4 6 2" xfId="1711" xr:uid="{3C0798A9-6D3A-4B65-BE35-5104E24171A5}"/>
    <cellStyle name="20% - Accent1 4 6 2 2" xfId="1712" xr:uid="{1E00D900-93FF-4BBC-ACF0-F2F94FABC06A}"/>
    <cellStyle name="20% - Accent1 4 6 2 2 2" xfId="1713" xr:uid="{AA4C40A8-9A01-455C-9675-538DE0516B12}"/>
    <cellStyle name="20% - Accent1 4 6 2 3" xfId="1714" xr:uid="{888234D2-8770-4720-963D-1EEE422FA5C9}"/>
    <cellStyle name="20% - Accent1 4 6 2 4" xfId="1715" xr:uid="{53BB639B-29B5-4F8B-984E-D5EE548923C0}"/>
    <cellStyle name="20% - Accent1 4 6 3" xfId="1716" xr:uid="{2AA158C2-FC07-4DBD-BDC5-DD6AEF461D36}"/>
    <cellStyle name="20% - Accent1 4 6 3 2" xfId="1717" xr:uid="{7491D76D-E694-4E5E-BD38-CD92AA2802C1}"/>
    <cellStyle name="20% - Accent1 4 6 3 2 2" xfId="1718" xr:uid="{35285740-E93F-4821-A689-A7A8484A44F0}"/>
    <cellStyle name="20% - Accent1 4 6 3 3" xfId="1719" xr:uid="{06D70A57-5F8B-49D7-A447-7002F3E601D9}"/>
    <cellStyle name="20% - Accent1 4 6 3 4" xfId="1720" xr:uid="{26262461-0640-4DC9-AEA3-93EA83F5250A}"/>
    <cellStyle name="20% - Accent1 4 6 4" xfId="1721" xr:uid="{D3ED81AF-59F4-43BE-825D-1327559FF171}"/>
    <cellStyle name="20% - Accent1 4 6 4 2" xfId="1722" xr:uid="{216A77C1-5229-4753-B3F9-21EE6A0D075E}"/>
    <cellStyle name="20% - Accent1 4 6 5" xfId="1723" xr:uid="{FD4146CB-C670-4808-BD33-4EF85CB57E11}"/>
    <cellStyle name="20% - Accent1 4 6 6" xfId="1724" xr:uid="{AA8C820A-D8B1-40B6-BE14-8B34E761FFAB}"/>
    <cellStyle name="20% - Accent1 4 7" xfId="1725" xr:uid="{BBE9BD53-EF45-45F9-B9D5-D13782948429}"/>
    <cellStyle name="20% - Accent1 4 7 2" xfId="1726" xr:uid="{47F63454-7E83-424C-8B13-33C0F5E6F00B}"/>
    <cellStyle name="20% - Accent1 4 7 2 2" xfId="1727" xr:uid="{583BBA29-F6BA-45C1-BC65-7CCECA4BC74C}"/>
    <cellStyle name="20% - Accent1 4 7 3" xfId="1728" xr:uid="{F605983D-2342-41B3-B05B-58D95AA7C7C6}"/>
    <cellStyle name="20% - Accent1 4 7 4" xfId="1729" xr:uid="{5F3BE863-54F2-4D27-8C18-FE12D28D2290}"/>
    <cellStyle name="20% - Accent1 4 8" xfId="1730" xr:uid="{264E3D3F-0238-4745-9B54-F532F3027B69}"/>
    <cellStyle name="20% - Accent1 4 8 2" xfId="1731" xr:uid="{B9EBAE9E-78C9-4572-857E-AE5FE319149C}"/>
    <cellStyle name="20% - Accent1 4 8 2 2" xfId="1732" xr:uid="{8E4CAF72-F630-4D75-AB88-A014FD2420CC}"/>
    <cellStyle name="20% - Accent1 4 8 3" xfId="1733" xr:uid="{D38A5840-BD7E-4B12-B2B3-12B93CD38933}"/>
    <cellStyle name="20% - Accent1 4 8 4" xfId="1734" xr:uid="{F0BDDA6A-1094-4A4F-ACEE-D4502C171ACC}"/>
    <cellStyle name="20% - Accent1 4 9" xfId="1735" xr:uid="{2B44C342-8C38-4497-8514-EEFD6FB84DCB}"/>
    <cellStyle name="20% - Accent1 4 9 2" xfId="1736" xr:uid="{EDD7BA29-9ECD-424D-9474-367C7FE3FF86}"/>
    <cellStyle name="20% - Accent1 4 9 2 2" xfId="1737" xr:uid="{52A01AB2-DC8F-4F9E-AEE3-D3B0642F549A}"/>
    <cellStyle name="20% - Accent1 4 9 3" xfId="1738" xr:uid="{1FFA83F2-ABE5-4198-814A-1D2E00C080DE}"/>
    <cellStyle name="20% - Accent1 4 9 4" xfId="1739" xr:uid="{AEB8813D-762A-4667-854E-E4969DA9CC32}"/>
    <cellStyle name="20% - Accent1 5" xfId="1740" xr:uid="{30AB28AC-22C5-40B8-95DF-6F0F3608F900}"/>
    <cellStyle name="20% - Accent1 5 10" xfId="1741" xr:uid="{E3462AD4-5473-44C4-B808-B5D5EA088B23}"/>
    <cellStyle name="20% - Accent1 5 10 2" xfId="1742" xr:uid="{CFF29516-E046-412B-8909-BF8D47C85362}"/>
    <cellStyle name="20% - Accent1 5 11" xfId="1743" xr:uid="{6BE2D4FA-253E-44B7-889A-5E6926BFD686}"/>
    <cellStyle name="20% - Accent1 5 12" xfId="1744" xr:uid="{0261E31F-B980-441A-A5D0-4236809276BF}"/>
    <cellStyle name="20% - Accent1 5 2" xfId="1745" xr:uid="{81B6A9D3-CA5F-4155-A502-333A0FE2E014}"/>
    <cellStyle name="20% - Accent1 5 2 10" xfId="1746" xr:uid="{85615C01-4DFB-4C58-A312-7A020B3EEC13}"/>
    <cellStyle name="20% - Accent1 5 2 11" xfId="1747" xr:uid="{65F40B1B-C9C5-4470-B162-0854BE70096D}"/>
    <cellStyle name="20% - Accent1 5 2 2" xfId="1748" xr:uid="{6C082F5C-5A36-473C-A699-0C6686AD9D02}"/>
    <cellStyle name="20% - Accent1 5 2 2 10" xfId="1749" xr:uid="{26603262-C311-4D3E-9D39-175A74703E22}"/>
    <cellStyle name="20% - Accent1 5 2 2 2" xfId="1750" xr:uid="{60EDE5C7-21DD-4D12-975D-B8A30B0D8E9B}"/>
    <cellStyle name="20% - Accent1 5 2 2 2 2" xfId="1751" xr:uid="{2200B2E4-248B-428E-B04A-7DC78DF687FA}"/>
    <cellStyle name="20% - Accent1 5 2 2 2 2 2" xfId="1752" xr:uid="{AA590A51-C692-4D1E-B2A4-E60E4DDA87D2}"/>
    <cellStyle name="20% - Accent1 5 2 2 2 2 2 2" xfId="1753" xr:uid="{478D38EB-487C-4CCA-9F83-C1DBB4E566A8}"/>
    <cellStyle name="20% - Accent1 5 2 2 2 2 2 2 2" xfId="1754" xr:uid="{8694C48A-B5B1-4B73-9015-48FE08F37CF6}"/>
    <cellStyle name="20% - Accent1 5 2 2 2 2 2 3" xfId="1755" xr:uid="{9F8BBE5B-DE24-43F0-8D3F-099E0F717C9D}"/>
    <cellStyle name="20% - Accent1 5 2 2 2 2 2 4" xfId="1756" xr:uid="{E07FF74D-5E6C-4DAE-9BB8-64D275ABBCDD}"/>
    <cellStyle name="20% - Accent1 5 2 2 2 2 3" xfId="1757" xr:uid="{C0E5714C-6D8B-4771-873E-F9D3B9CAEFC1}"/>
    <cellStyle name="20% - Accent1 5 2 2 2 2 3 2" xfId="1758" xr:uid="{C32C6D1E-709E-44E6-AED3-29E09C418718}"/>
    <cellStyle name="20% - Accent1 5 2 2 2 2 4" xfId="1759" xr:uid="{8C08C78D-DB49-4CDE-8EFF-7530EFC94955}"/>
    <cellStyle name="20% - Accent1 5 2 2 2 2 5" xfId="1760" xr:uid="{77A95331-1FE4-4CBD-AD93-265FD503B4A8}"/>
    <cellStyle name="20% - Accent1 5 2 2 2 3" xfId="1761" xr:uid="{FAE69D73-43A5-4984-BC51-059CCBA8101F}"/>
    <cellStyle name="20% - Accent1 5 2 2 2 3 2" xfId="1762" xr:uid="{091089E0-E385-4282-9936-77CB73DC8257}"/>
    <cellStyle name="20% - Accent1 5 2 2 2 3 2 2" xfId="1763" xr:uid="{1C56DCB2-5928-4895-8DFE-B6DA0D790324}"/>
    <cellStyle name="20% - Accent1 5 2 2 2 3 2 2 2" xfId="1764" xr:uid="{CC44709F-C595-443F-8954-76579DAF866F}"/>
    <cellStyle name="20% - Accent1 5 2 2 2 3 2 3" xfId="1765" xr:uid="{49C45E66-5E3A-49CD-8195-71085FE94209}"/>
    <cellStyle name="20% - Accent1 5 2 2 2 3 2 4" xfId="1766" xr:uid="{7562E695-F84D-4CDD-8027-65D5CDDCD0A3}"/>
    <cellStyle name="20% - Accent1 5 2 2 2 3 3" xfId="1767" xr:uid="{D77BA2B9-470C-4A29-A3EC-E3FF7FEBE6CB}"/>
    <cellStyle name="20% - Accent1 5 2 2 2 3 3 2" xfId="1768" xr:uid="{37586E05-ACAB-467A-A64E-312DB56FBEA7}"/>
    <cellStyle name="20% - Accent1 5 2 2 2 3 4" xfId="1769" xr:uid="{5DA8CED5-86D3-4CB6-841D-AC2067B7D453}"/>
    <cellStyle name="20% - Accent1 5 2 2 2 3 5" xfId="1770" xr:uid="{26B09205-F5E1-4114-A961-1C007278276D}"/>
    <cellStyle name="20% - Accent1 5 2 2 2 4" xfId="1771" xr:uid="{ABF79399-92F8-4F08-95D1-E8D981BF9EAC}"/>
    <cellStyle name="20% - Accent1 5 2 2 2 4 2" xfId="1772" xr:uid="{6FB6FAD1-795E-4835-BE6E-09EFDE7250C2}"/>
    <cellStyle name="20% - Accent1 5 2 2 2 4 2 2" xfId="1773" xr:uid="{757403E0-5D67-4068-A42F-717C1762A481}"/>
    <cellStyle name="20% - Accent1 5 2 2 2 4 3" xfId="1774" xr:uid="{976B753A-D1FF-4BDC-A7DE-0529DA9BFC5E}"/>
    <cellStyle name="20% - Accent1 5 2 2 2 4 4" xfId="1775" xr:uid="{976362E3-C257-42E6-AB93-ED8F06D22058}"/>
    <cellStyle name="20% - Accent1 5 2 2 2 5" xfId="1776" xr:uid="{EC475CE9-B110-4107-A7E3-AB1D280238EA}"/>
    <cellStyle name="20% - Accent1 5 2 2 2 5 2" xfId="1777" xr:uid="{BF7E8A64-9C01-4390-A7D4-F026D481B585}"/>
    <cellStyle name="20% - Accent1 5 2 2 2 5 2 2" xfId="1778" xr:uid="{02F889E8-4249-4695-A861-C0427B2A80F2}"/>
    <cellStyle name="20% - Accent1 5 2 2 2 5 3" xfId="1779" xr:uid="{CEC1D5CA-D6D1-4546-A774-FB11DED04795}"/>
    <cellStyle name="20% - Accent1 5 2 2 2 5 4" xfId="1780" xr:uid="{22515D3C-08E5-45D8-BD2A-D4DFCBC0D788}"/>
    <cellStyle name="20% - Accent1 5 2 2 2 6" xfId="1781" xr:uid="{1742C745-5F76-460A-8448-DD6E945479BF}"/>
    <cellStyle name="20% - Accent1 5 2 2 2 6 2" xfId="1782" xr:uid="{4DAB471C-384E-4CDC-AC5D-8559C1D2435F}"/>
    <cellStyle name="20% - Accent1 5 2 2 2 6 2 2" xfId="1783" xr:uid="{545C2268-354B-4925-B55D-4869C4948C07}"/>
    <cellStyle name="20% - Accent1 5 2 2 2 6 3" xfId="1784" xr:uid="{D0E7686C-24DD-46DF-97C9-117A6597129D}"/>
    <cellStyle name="20% - Accent1 5 2 2 2 6 4" xfId="1785" xr:uid="{F62958AE-CD71-44F7-888C-899B6C1E2EEF}"/>
    <cellStyle name="20% - Accent1 5 2 2 2 7" xfId="1786" xr:uid="{4FFEDFFD-3245-4245-BA39-20100C7EDB60}"/>
    <cellStyle name="20% - Accent1 5 2 2 2 7 2" xfId="1787" xr:uid="{54FF90D4-BDE4-4D4E-A18E-5283206CAAA5}"/>
    <cellStyle name="20% - Accent1 5 2 2 2 8" xfId="1788" xr:uid="{C222DE34-3BE1-429A-8819-9FF7D1A7F522}"/>
    <cellStyle name="20% - Accent1 5 2 2 2 9" xfId="1789" xr:uid="{4D9F496E-6256-438D-B24B-18404B576346}"/>
    <cellStyle name="20% - Accent1 5 2 2 3" xfId="1790" xr:uid="{21BBCBD0-9D4E-4468-A1A9-A8D44A87AD74}"/>
    <cellStyle name="20% - Accent1 5 2 2 3 2" xfId="1791" xr:uid="{A1A874D8-559E-4F33-9D81-22A8A5F407FE}"/>
    <cellStyle name="20% - Accent1 5 2 2 3 2 2" xfId="1792" xr:uid="{FBE64510-EB4F-4256-B60B-CEF55B453751}"/>
    <cellStyle name="20% - Accent1 5 2 2 3 2 2 2" xfId="1793" xr:uid="{8B9C9AC0-F82B-4082-A37B-EB66751588E1}"/>
    <cellStyle name="20% - Accent1 5 2 2 3 2 3" xfId="1794" xr:uid="{06BA557C-96CC-41A9-896F-B908DF8F9546}"/>
    <cellStyle name="20% - Accent1 5 2 2 3 2 4" xfId="1795" xr:uid="{8D734DF5-B4DD-40CF-A94E-85E6BD663994}"/>
    <cellStyle name="20% - Accent1 5 2 2 3 3" xfId="1796" xr:uid="{6488DEC1-F20D-402B-B457-33DE9D97EA4E}"/>
    <cellStyle name="20% - Accent1 5 2 2 3 3 2" xfId="1797" xr:uid="{AFA3D827-1F0C-4B9E-BEBD-27B1A64FECCD}"/>
    <cellStyle name="20% - Accent1 5 2 2 3 4" xfId="1798" xr:uid="{8EB79E6A-4680-4814-9085-ED572ADB35B0}"/>
    <cellStyle name="20% - Accent1 5 2 2 3 5" xfId="1799" xr:uid="{A44E1E32-7A4B-4768-862A-3D6001821B64}"/>
    <cellStyle name="20% - Accent1 5 2 2 4" xfId="1800" xr:uid="{F7EBA889-ACB9-4F87-B7A4-F975FD6B034F}"/>
    <cellStyle name="20% - Accent1 5 2 2 4 2" xfId="1801" xr:uid="{9B9F3BDD-782C-403D-A1E0-298C8FCC1CA3}"/>
    <cellStyle name="20% - Accent1 5 2 2 4 2 2" xfId="1802" xr:uid="{9BFCB4FF-948D-478C-8E84-4DE9091F00E4}"/>
    <cellStyle name="20% - Accent1 5 2 2 4 2 2 2" xfId="1803" xr:uid="{48C28CD3-B66D-41D6-9601-A558ECCA563D}"/>
    <cellStyle name="20% - Accent1 5 2 2 4 2 3" xfId="1804" xr:uid="{071BDE5B-C4CE-4BD9-8E2E-04B88581DE6C}"/>
    <cellStyle name="20% - Accent1 5 2 2 4 2 4" xfId="1805" xr:uid="{EF77985E-F957-4147-9477-EE3B78C12EB6}"/>
    <cellStyle name="20% - Accent1 5 2 2 4 3" xfId="1806" xr:uid="{5FCA4E6E-58D1-4194-8C72-4031514B8C54}"/>
    <cellStyle name="20% - Accent1 5 2 2 4 3 2" xfId="1807" xr:uid="{219CCF56-AF6A-4CF7-BC34-A7F62478E4C7}"/>
    <cellStyle name="20% - Accent1 5 2 2 4 4" xfId="1808" xr:uid="{43FD619D-C8B1-4A0D-8AE0-2D77876C1FD0}"/>
    <cellStyle name="20% - Accent1 5 2 2 4 5" xfId="1809" xr:uid="{8B8EF838-E4A6-44CF-B999-B3D79D9CE4C9}"/>
    <cellStyle name="20% - Accent1 5 2 2 5" xfId="1810" xr:uid="{EBD9302E-F4F3-4726-A30D-64C693EC68A0}"/>
    <cellStyle name="20% - Accent1 5 2 2 5 2" xfId="1811" xr:uid="{D83DE2C7-2AD6-4D39-961D-034A1373956D}"/>
    <cellStyle name="20% - Accent1 5 2 2 5 2 2" xfId="1812" xr:uid="{402FB4E5-4360-4FC2-B84D-651D80E9D4E0}"/>
    <cellStyle name="20% - Accent1 5 2 2 5 3" xfId="1813" xr:uid="{011F31E2-218E-4B23-9C96-98A34EF27C24}"/>
    <cellStyle name="20% - Accent1 5 2 2 5 4" xfId="1814" xr:uid="{DCB27D5D-66D5-43CF-9C8A-E1AF7F2436F5}"/>
    <cellStyle name="20% - Accent1 5 2 2 6" xfId="1815" xr:uid="{F45777E1-D848-4B15-89BA-DF5B659C225D}"/>
    <cellStyle name="20% - Accent1 5 2 2 6 2" xfId="1816" xr:uid="{16AC38A9-DEA4-4632-98AA-B079835868CC}"/>
    <cellStyle name="20% - Accent1 5 2 2 6 2 2" xfId="1817" xr:uid="{302EC576-0811-4D7E-9BD8-120D71DCF2EB}"/>
    <cellStyle name="20% - Accent1 5 2 2 6 3" xfId="1818" xr:uid="{4F926803-BD88-477A-987D-AA9906BB568F}"/>
    <cellStyle name="20% - Accent1 5 2 2 6 4" xfId="1819" xr:uid="{44BD8EAC-2D4B-42B2-B8CB-341DF693DE22}"/>
    <cellStyle name="20% - Accent1 5 2 2 7" xfId="1820" xr:uid="{6F4EDF48-2B35-4C0A-BB3A-85B46C8C68BF}"/>
    <cellStyle name="20% - Accent1 5 2 2 7 2" xfId="1821" xr:uid="{88EEC9AB-DC65-4CDF-A6CD-EC39A2DFA4D5}"/>
    <cellStyle name="20% - Accent1 5 2 2 7 2 2" xfId="1822" xr:uid="{CDDE907F-5810-4944-A739-68FD12A25344}"/>
    <cellStyle name="20% - Accent1 5 2 2 7 3" xfId="1823" xr:uid="{2B4923D7-5E16-4D12-B869-E00463584CF2}"/>
    <cellStyle name="20% - Accent1 5 2 2 7 4" xfId="1824" xr:uid="{8AD98216-6309-46A1-AC78-C7893D5956A7}"/>
    <cellStyle name="20% - Accent1 5 2 2 8" xfId="1825" xr:uid="{97CD2968-7D4C-4D49-803C-542FEE21264F}"/>
    <cellStyle name="20% - Accent1 5 2 2 8 2" xfId="1826" xr:uid="{2CF06D03-0218-47E3-A9E8-49856FF862E4}"/>
    <cellStyle name="20% - Accent1 5 2 2 9" xfId="1827" xr:uid="{5AB72A9B-D7F1-4294-803F-5F0FAC964FFF}"/>
    <cellStyle name="20% - Accent1 5 2 3" xfId="1828" xr:uid="{990C15C4-D0CC-4C76-9D5C-D28704AE7204}"/>
    <cellStyle name="20% - Accent1 5 2 3 2" xfId="1829" xr:uid="{C036711F-0F2D-4F6A-A16E-0356913F47E6}"/>
    <cellStyle name="20% - Accent1 5 2 3 2 2" xfId="1830" xr:uid="{D96ABD05-4C2E-4AE1-8364-86400852835B}"/>
    <cellStyle name="20% - Accent1 5 2 3 2 2 2" xfId="1831" xr:uid="{ED815C2F-03AC-4C8F-91B4-DC01B332B14E}"/>
    <cellStyle name="20% - Accent1 5 2 3 2 2 2 2" xfId="1832" xr:uid="{D170C796-0465-4A85-AA2E-6513A1E233A6}"/>
    <cellStyle name="20% - Accent1 5 2 3 2 2 3" xfId="1833" xr:uid="{81E1BCDC-8B16-446F-9AB4-98E182027272}"/>
    <cellStyle name="20% - Accent1 5 2 3 2 2 4" xfId="1834" xr:uid="{8A3BC89B-C001-4DB4-BD1B-58BBC22C5896}"/>
    <cellStyle name="20% - Accent1 5 2 3 2 3" xfId="1835" xr:uid="{6349173B-02E5-44DF-BD76-00CEFB2BFDDF}"/>
    <cellStyle name="20% - Accent1 5 2 3 2 3 2" xfId="1836" xr:uid="{E631C10A-77ED-4D19-B2EC-CA14FB1CE6F2}"/>
    <cellStyle name="20% - Accent1 5 2 3 2 4" xfId="1837" xr:uid="{EB4BE9D4-92E3-4992-81F5-A369E2821440}"/>
    <cellStyle name="20% - Accent1 5 2 3 2 5" xfId="1838" xr:uid="{321B58C4-1F0B-40FC-AC2F-00C7DBF8425B}"/>
    <cellStyle name="20% - Accent1 5 2 3 3" xfId="1839" xr:uid="{586220CB-25A9-4682-8D5C-B10AFD287DD9}"/>
    <cellStyle name="20% - Accent1 5 2 3 3 2" xfId="1840" xr:uid="{68C5C697-EAA8-434C-9DE6-598B7523B27E}"/>
    <cellStyle name="20% - Accent1 5 2 3 3 2 2" xfId="1841" xr:uid="{20D810E0-F030-4375-B5A1-59B8845027BA}"/>
    <cellStyle name="20% - Accent1 5 2 3 3 2 2 2" xfId="1842" xr:uid="{E0A1A7F7-253C-4C93-88CE-C5B40D22E886}"/>
    <cellStyle name="20% - Accent1 5 2 3 3 2 3" xfId="1843" xr:uid="{F7DD698E-A711-435D-B908-FBD4D9AEC4F2}"/>
    <cellStyle name="20% - Accent1 5 2 3 3 2 4" xfId="1844" xr:uid="{C937DCE7-2ABC-4F18-B82B-5AC920FC18C0}"/>
    <cellStyle name="20% - Accent1 5 2 3 3 3" xfId="1845" xr:uid="{EDBC5516-F0CA-4A2D-9676-87BBB5C852A8}"/>
    <cellStyle name="20% - Accent1 5 2 3 3 3 2" xfId="1846" xr:uid="{CAE9C617-004B-4A7D-BC99-741D2696D7AA}"/>
    <cellStyle name="20% - Accent1 5 2 3 3 4" xfId="1847" xr:uid="{A505ABF4-D24D-411D-83FA-B267A2C06A5C}"/>
    <cellStyle name="20% - Accent1 5 2 3 3 5" xfId="1848" xr:uid="{11ED3303-5F27-4B06-95B4-37511FD6F779}"/>
    <cellStyle name="20% - Accent1 5 2 3 4" xfId="1849" xr:uid="{27AA3664-8F02-48EF-ABA0-86683D183B0F}"/>
    <cellStyle name="20% - Accent1 5 2 3 4 2" xfId="1850" xr:uid="{2448CC8B-B015-4458-93C5-7D7800AD15CE}"/>
    <cellStyle name="20% - Accent1 5 2 3 4 2 2" xfId="1851" xr:uid="{D074B2AB-F6C1-437B-9DA8-6F5344A2BAFF}"/>
    <cellStyle name="20% - Accent1 5 2 3 4 3" xfId="1852" xr:uid="{C8E08AC3-C37D-417E-A359-A79299CA69ED}"/>
    <cellStyle name="20% - Accent1 5 2 3 4 4" xfId="1853" xr:uid="{B651A506-CFDD-469A-BB3E-D3F7986031FB}"/>
    <cellStyle name="20% - Accent1 5 2 3 5" xfId="1854" xr:uid="{B8309E03-B640-40FF-AB06-4243EA0CE00B}"/>
    <cellStyle name="20% - Accent1 5 2 3 5 2" xfId="1855" xr:uid="{5811DAF7-8DB3-49DF-A036-101587213286}"/>
    <cellStyle name="20% - Accent1 5 2 3 5 2 2" xfId="1856" xr:uid="{EC980C0B-DA10-44F4-96F2-5386A109D7F7}"/>
    <cellStyle name="20% - Accent1 5 2 3 5 3" xfId="1857" xr:uid="{6BFF6CB7-7BCE-4585-99A8-5676A0FED912}"/>
    <cellStyle name="20% - Accent1 5 2 3 5 4" xfId="1858" xr:uid="{E9F49E3E-3FFF-4353-A42E-5B044BCD2FA8}"/>
    <cellStyle name="20% - Accent1 5 2 3 6" xfId="1859" xr:uid="{630C31D9-D3F8-4ACE-8E54-D6FB875D848D}"/>
    <cellStyle name="20% - Accent1 5 2 3 6 2" xfId="1860" xr:uid="{D1CDED6B-F0B6-4B2F-9A76-F8D0AEF79F8C}"/>
    <cellStyle name="20% - Accent1 5 2 3 6 2 2" xfId="1861" xr:uid="{1372CC88-F888-4820-AF9E-8380A2D3BF89}"/>
    <cellStyle name="20% - Accent1 5 2 3 6 3" xfId="1862" xr:uid="{DA97025A-2DEB-46A2-B10E-56EC09E3D3D2}"/>
    <cellStyle name="20% - Accent1 5 2 3 6 4" xfId="1863" xr:uid="{023EB78C-58E1-4817-9637-F37D07E21CA7}"/>
    <cellStyle name="20% - Accent1 5 2 3 7" xfId="1864" xr:uid="{F18133A2-2123-4D3B-813B-B7A3BCA9BDE5}"/>
    <cellStyle name="20% - Accent1 5 2 3 7 2" xfId="1865" xr:uid="{9FE67F3E-B1DD-44AD-A58E-CE2E667CEDA3}"/>
    <cellStyle name="20% - Accent1 5 2 3 8" xfId="1866" xr:uid="{89AA8BE2-0290-421F-A57B-85E5552D9055}"/>
    <cellStyle name="20% - Accent1 5 2 3 9" xfId="1867" xr:uid="{4483B085-7458-4E94-9CE8-AB312E9B2385}"/>
    <cellStyle name="20% - Accent1 5 2 4" xfId="1868" xr:uid="{BF1EF29A-9BF3-4028-BAED-27AC7202E020}"/>
    <cellStyle name="20% - Accent1 5 2 4 2" xfId="1869" xr:uid="{B7BEB2C6-D286-4B57-8DAE-7BF1200EA911}"/>
    <cellStyle name="20% - Accent1 5 2 4 2 2" xfId="1870" xr:uid="{246F0243-A65A-43DB-932B-71C90069D8A1}"/>
    <cellStyle name="20% - Accent1 5 2 4 2 2 2" xfId="1871" xr:uid="{B5CF06B2-BED5-4F23-83D9-3D25E6C8D512}"/>
    <cellStyle name="20% - Accent1 5 2 4 2 3" xfId="1872" xr:uid="{90D65872-BDD3-4109-9E1E-23894192B8D9}"/>
    <cellStyle name="20% - Accent1 5 2 4 2 4" xfId="1873" xr:uid="{B9AAD399-122C-48D1-91BF-96724DB25B36}"/>
    <cellStyle name="20% - Accent1 5 2 4 3" xfId="1874" xr:uid="{B7482209-4AA7-4574-AA87-E115BEF1765A}"/>
    <cellStyle name="20% - Accent1 5 2 4 3 2" xfId="1875" xr:uid="{F48D37B7-88F8-47A4-B81F-6AB62C765005}"/>
    <cellStyle name="20% - Accent1 5 2 4 4" xfId="1876" xr:uid="{E1A37210-C69E-49FB-ACF8-B38E3DBA0CAF}"/>
    <cellStyle name="20% - Accent1 5 2 4 5" xfId="1877" xr:uid="{04B9221A-4150-4BB8-BE99-1E8CF7EC881D}"/>
    <cellStyle name="20% - Accent1 5 2 5" xfId="1878" xr:uid="{92DE7AA6-BCC0-4685-B38F-788E2B5F3D5D}"/>
    <cellStyle name="20% - Accent1 5 2 5 2" xfId="1879" xr:uid="{A77B7FBE-E894-4579-81D6-863A54A8D61B}"/>
    <cellStyle name="20% - Accent1 5 2 5 2 2" xfId="1880" xr:uid="{2C0E51E9-471C-4A36-918E-FD7288F3EFCA}"/>
    <cellStyle name="20% - Accent1 5 2 5 2 2 2" xfId="1881" xr:uid="{DA30FB4C-A021-408A-9DE9-4BE573E6BC52}"/>
    <cellStyle name="20% - Accent1 5 2 5 2 3" xfId="1882" xr:uid="{19B5DF1F-E336-4607-8F7E-581B57339CFB}"/>
    <cellStyle name="20% - Accent1 5 2 5 2 4" xfId="1883" xr:uid="{974C74E9-4789-4154-A828-D265C4FA3C80}"/>
    <cellStyle name="20% - Accent1 5 2 5 3" xfId="1884" xr:uid="{BAC15AFD-B66B-43D5-B7F9-04CD030BE57E}"/>
    <cellStyle name="20% - Accent1 5 2 5 3 2" xfId="1885" xr:uid="{C550736A-D87F-4110-951B-BACD6D3F5F59}"/>
    <cellStyle name="20% - Accent1 5 2 5 4" xfId="1886" xr:uid="{4691FF3C-A816-4B66-8884-CF24F820C80C}"/>
    <cellStyle name="20% - Accent1 5 2 5 5" xfId="1887" xr:uid="{1C4D5828-BC39-4BF4-8875-87B61932245A}"/>
    <cellStyle name="20% - Accent1 5 2 6" xfId="1888" xr:uid="{57B8CC5C-CDCF-4960-A30B-69E8465026B9}"/>
    <cellStyle name="20% - Accent1 5 2 6 2" xfId="1889" xr:uid="{11C24517-8F4C-4721-B7A3-5AA2AEE5D8DA}"/>
    <cellStyle name="20% - Accent1 5 2 6 2 2" xfId="1890" xr:uid="{8EBD9EE0-BF0B-4A5E-BDE1-1602F9331245}"/>
    <cellStyle name="20% - Accent1 5 2 6 3" xfId="1891" xr:uid="{850F5C6B-3347-495F-9A00-8D05493D4FD3}"/>
    <cellStyle name="20% - Accent1 5 2 6 4" xfId="1892" xr:uid="{0EDC1DB7-F16F-4624-B758-9BF98AA41C81}"/>
    <cellStyle name="20% - Accent1 5 2 7" xfId="1893" xr:uid="{8CBC2614-56E8-4C08-8E53-0A9F222CB88E}"/>
    <cellStyle name="20% - Accent1 5 2 7 2" xfId="1894" xr:uid="{B5B1D3C2-226C-438B-8731-9876FAF62A32}"/>
    <cellStyle name="20% - Accent1 5 2 7 2 2" xfId="1895" xr:uid="{664D5789-053C-4212-9ECF-D46FC05967F9}"/>
    <cellStyle name="20% - Accent1 5 2 7 3" xfId="1896" xr:uid="{8A7D63D2-F0D4-484B-B164-3D0371BFC277}"/>
    <cellStyle name="20% - Accent1 5 2 7 4" xfId="1897" xr:uid="{052070FA-DAE1-4DE4-952D-48F940C40B50}"/>
    <cellStyle name="20% - Accent1 5 2 8" xfId="1898" xr:uid="{4B9E5F2F-1449-4C1E-8EB1-48CB39F43700}"/>
    <cellStyle name="20% - Accent1 5 2 8 2" xfId="1899" xr:uid="{0518DE1F-9B65-4BD8-A80B-77506D1695CF}"/>
    <cellStyle name="20% - Accent1 5 2 8 2 2" xfId="1900" xr:uid="{189AB038-F04F-499B-A8FE-0DA7E1FB90E7}"/>
    <cellStyle name="20% - Accent1 5 2 8 3" xfId="1901" xr:uid="{C3DA19D4-087E-40EE-A0C2-D03B52B77AC2}"/>
    <cellStyle name="20% - Accent1 5 2 8 4" xfId="1902" xr:uid="{2824CEE8-24FA-4717-859B-EE4F8DB96841}"/>
    <cellStyle name="20% - Accent1 5 2 9" xfId="1903" xr:uid="{EF3050BA-5B1B-44C9-B69A-AE568FA9BCBA}"/>
    <cellStyle name="20% - Accent1 5 2 9 2" xfId="1904" xr:uid="{2CF91A34-D586-45E2-9768-B59616EFD912}"/>
    <cellStyle name="20% - Accent1 5 3" xfId="1905" xr:uid="{44CC780E-8396-40BB-8C6C-9EA200E40A76}"/>
    <cellStyle name="20% - Accent1 5 3 10" xfId="1906" xr:uid="{977166E7-8455-4D6C-BD42-BE2B13A36400}"/>
    <cellStyle name="20% - Accent1 5 3 2" xfId="1907" xr:uid="{34D8442C-5E6F-47FD-AE89-4823CB4792D2}"/>
    <cellStyle name="20% - Accent1 5 3 2 2" xfId="1908" xr:uid="{6E2B3A40-D8FB-4D70-9438-522BF4EEF34F}"/>
    <cellStyle name="20% - Accent1 5 3 2 2 2" xfId="1909" xr:uid="{6323C14C-EC72-4B18-8642-B115D4C8787C}"/>
    <cellStyle name="20% - Accent1 5 3 2 2 2 2" xfId="1910" xr:uid="{142DCE84-AAC1-47B8-A6EB-7A13F116B6AF}"/>
    <cellStyle name="20% - Accent1 5 3 2 2 2 2 2" xfId="1911" xr:uid="{E0CE05A3-B4C7-40E1-ABA7-120DAFE6C1A2}"/>
    <cellStyle name="20% - Accent1 5 3 2 2 2 3" xfId="1912" xr:uid="{7B85C3F1-26BF-44C9-91CC-A49429E41B22}"/>
    <cellStyle name="20% - Accent1 5 3 2 2 2 4" xfId="1913" xr:uid="{62355B36-ADB3-43E8-81EC-74F2E12D8397}"/>
    <cellStyle name="20% - Accent1 5 3 2 2 3" xfId="1914" xr:uid="{3ECB3CDE-A620-4E58-84A6-39B80F39C916}"/>
    <cellStyle name="20% - Accent1 5 3 2 2 3 2" xfId="1915" xr:uid="{AEF73347-32B2-4E6D-A8E3-B21068438F08}"/>
    <cellStyle name="20% - Accent1 5 3 2 2 4" xfId="1916" xr:uid="{06382BBC-E99F-47B7-91C9-5D73AB6BD578}"/>
    <cellStyle name="20% - Accent1 5 3 2 2 5" xfId="1917" xr:uid="{7385EE39-E01C-4A70-B8E9-A6F97E6888C4}"/>
    <cellStyle name="20% - Accent1 5 3 2 3" xfId="1918" xr:uid="{0B8FB9FF-1BDF-454B-8E8A-DF49E493AD5A}"/>
    <cellStyle name="20% - Accent1 5 3 2 3 2" xfId="1919" xr:uid="{539CC021-FBCC-46D4-8736-EB6581E094DA}"/>
    <cellStyle name="20% - Accent1 5 3 2 3 2 2" xfId="1920" xr:uid="{A35E0464-45D1-4C7C-9687-79D42C6238FC}"/>
    <cellStyle name="20% - Accent1 5 3 2 3 2 2 2" xfId="1921" xr:uid="{7887C4F2-BC64-417E-989C-392C6CCC0940}"/>
    <cellStyle name="20% - Accent1 5 3 2 3 2 3" xfId="1922" xr:uid="{750531C5-C923-47A6-83BF-9E3FCEEEB359}"/>
    <cellStyle name="20% - Accent1 5 3 2 3 2 4" xfId="1923" xr:uid="{199A6ECE-CC13-4810-BB34-1DA6BA395270}"/>
    <cellStyle name="20% - Accent1 5 3 2 3 3" xfId="1924" xr:uid="{A6C302D5-229E-471F-9FFC-466166878C1A}"/>
    <cellStyle name="20% - Accent1 5 3 2 3 3 2" xfId="1925" xr:uid="{FE52477B-730F-440B-9599-A9E9B45CEE5B}"/>
    <cellStyle name="20% - Accent1 5 3 2 3 4" xfId="1926" xr:uid="{861870A4-0D76-4041-950C-1DCFB3080709}"/>
    <cellStyle name="20% - Accent1 5 3 2 3 5" xfId="1927" xr:uid="{9628845A-0BDF-4CE5-B812-30903E7943A6}"/>
    <cellStyle name="20% - Accent1 5 3 2 4" xfId="1928" xr:uid="{8D5AF7AC-36EE-49F1-85B7-5B9F5ADCCC38}"/>
    <cellStyle name="20% - Accent1 5 3 2 4 2" xfId="1929" xr:uid="{280D5EA4-60FD-42BA-A2F8-217DA2875C8D}"/>
    <cellStyle name="20% - Accent1 5 3 2 4 2 2" xfId="1930" xr:uid="{83067714-976B-4156-9D48-5A8FC2509E4B}"/>
    <cellStyle name="20% - Accent1 5 3 2 4 3" xfId="1931" xr:uid="{4833F868-B2F6-4DE8-B93D-0A4D07836B78}"/>
    <cellStyle name="20% - Accent1 5 3 2 4 4" xfId="1932" xr:uid="{06779F67-7894-4149-8DAE-BAC2BD140F0D}"/>
    <cellStyle name="20% - Accent1 5 3 2 5" xfId="1933" xr:uid="{8D0203F5-54A2-4CE1-81DB-6576FF1656CA}"/>
    <cellStyle name="20% - Accent1 5 3 2 5 2" xfId="1934" xr:uid="{B1DFB2A5-F6F6-4059-8512-AF7E7DB2DA63}"/>
    <cellStyle name="20% - Accent1 5 3 2 5 2 2" xfId="1935" xr:uid="{D595C7E7-9E95-4F8A-8705-9E29E696A27E}"/>
    <cellStyle name="20% - Accent1 5 3 2 5 3" xfId="1936" xr:uid="{AAE8BA19-A256-40B3-AE8F-751EC76F7502}"/>
    <cellStyle name="20% - Accent1 5 3 2 5 4" xfId="1937" xr:uid="{7AD63D50-AA22-46E3-B10B-A54E6F7E0F7B}"/>
    <cellStyle name="20% - Accent1 5 3 2 6" xfId="1938" xr:uid="{3BA5E1EA-82C5-40C6-8A99-BF9A0D2F01FA}"/>
    <cellStyle name="20% - Accent1 5 3 2 6 2" xfId="1939" xr:uid="{B3B478F4-384F-4F11-80D7-0D1D50F3E243}"/>
    <cellStyle name="20% - Accent1 5 3 2 6 2 2" xfId="1940" xr:uid="{13B82116-DDFD-4463-BE2C-87FAC5E9782E}"/>
    <cellStyle name="20% - Accent1 5 3 2 6 3" xfId="1941" xr:uid="{6524DEDC-37E2-4423-B639-811673FEB224}"/>
    <cellStyle name="20% - Accent1 5 3 2 6 4" xfId="1942" xr:uid="{A4707391-07F1-493D-994B-F544CE094B85}"/>
    <cellStyle name="20% - Accent1 5 3 2 7" xfId="1943" xr:uid="{716CD534-2BFC-43A6-B633-C7A7AD15CCAB}"/>
    <cellStyle name="20% - Accent1 5 3 2 7 2" xfId="1944" xr:uid="{FF90C2C8-9BFF-4EEC-B749-657A65359B45}"/>
    <cellStyle name="20% - Accent1 5 3 2 8" xfId="1945" xr:uid="{8BD24930-ABA4-4E33-8A52-F579FDC4E76D}"/>
    <cellStyle name="20% - Accent1 5 3 2 9" xfId="1946" xr:uid="{36920C61-80C5-450F-82BF-4AEF997F2098}"/>
    <cellStyle name="20% - Accent1 5 3 3" xfId="1947" xr:uid="{07374683-8EAA-4033-A8B2-81F339133DAF}"/>
    <cellStyle name="20% - Accent1 5 3 3 2" xfId="1948" xr:uid="{E0D5E051-2D09-49AA-B5B5-7BD2CFE8992A}"/>
    <cellStyle name="20% - Accent1 5 3 3 2 2" xfId="1949" xr:uid="{83791EBC-38AB-4847-9171-89F7A6A88E7F}"/>
    <cellStyle name="20% - Accent1 5 3 3 2 2 2" xfId="1950" xr:uid="{FAA7A4D3-FC26-4F29-8925-E30F956AC27C}"/>
    <cellStyle name="20% - Accent1 5 3 3 2 3" xfId="1951" xr:uid="{34450A09-41AC-47F9-966F-F4ABE5ECDA31}"/>
    <cellStyle name="20% - Accent1 5 3 3 2 4" xfId="1952" xr:uid="{EBD15CE5-F116-45C6-8E26-A614A661EAAB}"/>
    <cellStyle name="20% - Accent1 5 3 3 3" xfId="1953" xr:uid="{9A37B7C9-7149-4556-83DB-04E70893C1F4}"/>
    <cellStyle name="20% - Accent1 5 3 3 3 2" xfId="1954" xr:uid="{03E9C0D2-94DF-4CE7-958F-3139890CF619}"/>
    <cellStyle name="20% - Accent1 5 3 3 4" xfId="1955" xr:uid="{6B2E19BD-0D3B-44B1-970F-A12E13FD9C19}"/>
    <cellStyle name="20% - Accent1 5 3 3 5" xfId="1956" xr:uid="{640933B9-9794-4B52-BB94-318A6E1ADA7D}"/>
    <cellStyle name="20% - Accent1 5 3 4" xfId="1957" xr:uid="{C003F3EB-6BB6-4F5C-8DC7-AA5A48D25DA9}"/>
    <cellStyle name="20% - Accent1 5 3 4 2" xfId="1958" xr:uid="{50CD01D9-4FA8-48BD-A1E2-5607EBAE40EE}"/>
    <cellStyle name="20% - Accent1 5 3 4 2 2" xfId="1959" xr:uid="{4CB2FA1C-8C13-48C9-AA18-7020FCC7849F}"/>
    <cellStyle name="20% - Accent1 5 3 4 2 2 2" xfId="1960" xr:uid="{18CEBCCF-CFAB-428B-A6CC-2464BE0F2242}"/>
    <cellStyle name="20% - Accent1 5 3 4 2 3" xfId="1961" xr:uid="{1F9C27BF-23EE-4C99-960F-E2CDBB7F2A83}"/>
    <cellStyle name="20% - Accent1 5 3 4 2 4" xfId="1962" xr:uid="{049CD406-C28A-4129-B5F0-F7EA095CB0D5}"/>
    <cellStyle name="20% - Accent1 5 3 4 3" xfId="1963" xr:uid="{E6D55A56-EED3-413C-949B-0BEC02C9BAAD}"/>
    <cellStyle name="20% - Accent1 5 3 4 3 2" xfId="1964" xr:uid="{86F91012-3099-4350-B244-94468A41D6C4}"/>
    <cellStyle name="20% - Accent1 5 3 4 4" xfId="1965" xr:uid="{282ED69C-3968-4055-82DC-D8487E9BF52B}"/>
    <cellStyle name="20% - Accent1 5 3 4 5" xfId="1966" xr:uid="{09CC51C4-0545-4598-B530-F519F68C599D}"/>
    <cellStyle name="20% - Accent1 5 3 5" xfId="1967" xr:uid="{56A142C7-700F-4DF0-A13E-AB222CC52A2E}"/>
    <cellStyle name="20% - Accent1 5 3 5 2" xfId="1968" xr:uid="{7D16C2B9-A370-4C66-A66E-FB648EE2F3A5}"/>
    <cellStyle name="20% - Accent1 5 3 5 2 2" xfId="1969" xr:uid="{0BD95415-75FE-44C1-80C5-828C7BBA5648}"/>
    <cellStyle name="20% - Accent1 5 3 5 3" xfId="1970" xr:uid="{AC55D0DB-5D76-42E3-A49F-D405F7C16A12}"/>
    <cellStyle name="20% - Accent1 5 3 5 4" xfId="1971" xr:uid="{30AED0E6-6D05-4AB7-B98A-5A723BFB6A7B}"/>
    <cellStyle name="20% - Accent1 5 3 6" xfId="1972" xr:uid="{048572C2-1757-4D7F-BBB8-ABE1F6D1EFE3}"/>
    <cellStyle name="20% - Accent1 5 3 6 2" xfId="1973" xr:uid="{7A2393B1-8140-4D38-8446-EA2FC297DB79}"/>
    <cellStyle name="20% - Accent1 5 3 6 2 2" xfId="1974" xr:uid="{F39A4EDF-5724-4623-91B8-6480AF4806C5}"/>
    <cellStyle name="20% - Accent1 5 3 6 3" xfId="1975" xr:uid="{326A986F-A1B8-48D8-B6A5-23CBFB082E22}"/>
    <cellStyle name="20% - Accent1 5 3 6 4" xfId="1976" xr:uid="{DD1101CB-9981-4A2A-9729-FB32067A04B9}"/>
    <cellStyle name="20% - Accent1 5 3 7" xfId="1977" xr:uid="{CAF8A6B3-AAC8-46ED-BA18-65BBEC0D5A15}"/>
    <cellStyle name="20% - Accent1 5 3 7 2" xfId="1978" xr:uid="{ED5DCEB9-FD6D-43D7-B227-926CFB237C53}"/>
    <cellStyle name="20% - Accent1 5 3 7 2 2" xfId="1979" xr:uid="{C011519E-A276-40CA-AAB3-E825BD36A7F6}"/>
    <cellStyle name="20% - Accent1 5 3 7 3" xfId="1980" xr:uid="{5006F530-BF9B-4840-B184-F9E8143630C9}"/>
    <cellStyle name="20% - Accent1 5 3 7 4" xfId="1981" xr:uid="{C5AB7037-FC13-4BB2-A421-CF6F44FC8AD2}"/>
    <cellStyle name="20% - Accent1 5 3 8" xfId="1982" xr:uid="{5DF0AE30-23C4-4814-A3F7-0584F23C5A80}"/>
    <cellStyle name="20% - Accent1 5 3 8 2" xfId="1983" xr:uid="{A3D50504-F97F-4D94-9AFC-DBB66240CA66}"/>
    <cellStyle name="20% - Accent1 5 3 9" xfId="1984" xr:uid="{07E277A8-A0CD-4058-B7B1-1E0EB47443DE}"/>
    <cellStyle name="20% - Accent1 5 4" xfId="1985" xr:uid="{35345C93-A18C-4183-9624-4ABF23D5C4AA}"/>
    <cellStyle name="20% - Accent1 5 4 2" xfId="1986" xr:uid="{BA36A666-301B-4033-BD23-8F81791CCB25}"/>
    <cellStyle name="20% - Accent1 5 4 2 2" xfId="1987" xr:uid="{1A758042-A290-4D23-89DC-BDA2C8C82FB9}"/>
    <cellStyle name="20% - Accent1 5 4 2 2 2" xfId="1988" xr:uid="{4FCBFDB0-99E2-44BA-8AE0-E0B5A643CC6E}"/>
    <cellStyle name="20% - Accent1 5 4 2 2 2 2" xfId="1989" xr:uid="{F3D9C859-67DB-46B1-918F-1C3DFB686764}"/>
    <cellStyle name="20% - Accent1 5 4 2 2 3" xfId="1990" xr:uid="{9D39FC01-BFF0-4D69-951F-21689EF317EB}"/>
    <cellStyle name="20% - Accent1 5 4 2 2 4" xfId="1991" xr:uid="{3F184DEE-9B98-4FE0-B171-E4C620809423}"/>
    <cellStyle name="20% - Accent1 5 4 2 3" xfId="1992" xr:uid="{AF0B4FE2-97A8-4376-B201-5C9D98E7781D}"/>
    <cellStyle name="20% - Accent1 5 4 2 3 2" xfId="1993" xr:uid="{3F4131C1-185E-4D05-973E-61B4FC02A102}"/>
    <cellStyle name="20% - Accent1 5 4 2 4" xfId="1994" xr:uid="{F20CFEBF-2382-4B17-AB81-CAD0E6D66460}"/>
    <cellStyle name="20% - Accent1 5 4 2 5" xfId="1995" xr:uid="{DF23EC44-1164-4DFA-A7A6-5CA6D6734EF6}"/>
    <cellStyle name="20% - Accent1 5 4 3" xfId="1996" xr:uid="{F134E5F5-8746-469A-9DAB-9254772AA169}"/>
    <cellStyle name="20% - Accent1 5 4 3 2" xfId="1997" xr:uid="{C76174FF-D528-40AF-A165-EBEC7A95F3FA}"/>
    <cellStyle name="20% - Accent1 5 4 3 2 2" xfId="1998" xr:uid="{F9A6AD56-6D72-4179-8B10-D8328E229D0E}"/>
    <cellStyle name="20% - Accent1 5 4 3 2 2 2" xfId="1999" xr:uid="{25689D34-8EEB-4082-A157-F14F09F4D5EA}"/>
    <cellStyle name="20% - Accent1 5 4 3 2 3" xfId="2000" xr:uid="{24D38185-4422-4117-B0B5-AD96DF6BE5E0}"/>
    <cellStyle name="20% - Accent1 5 4 3 2 4" xfId="2001" xr:uid="{04BA36F6-81CF-4ADA-891D-684D0FFC85AB}"/>
    <cellStyle name="20% - Accent1 5 4 3 3" xfId="2002" xr:uid="{BCA2EC6B-1510-42D9-A68A-AC91B684F0AE}"/>
    <cellStyle name="20% - Accent1 5 4 3 3 2" xfId="2003" xr:uid="{38725485-385C-45C1-9A7A-C3811B925092}"/>
    <cellStyle name="20% - Accent1 5 4 3 4" xfId="2004" xr:uid="{818B687B-1B3C-40AD-A539-2511F0583228}"/>
    <cellStyle name="20% - Accent1 5 4 3 5" xfId="2005" xr:uid="{C67A8ABE-B93D-4606-8193-6090BAB4A225}"/>
    <cellStyle name="20% - Accent1 5 4 4" xfId="2006" xr:uid="{2A70E96E-F4A7-44A7-96D6-0C2DF03CAF5E}"/>
    <cellStyle name="20% - Accent1 5 4 4 2" xfId="2007" xr:uid="{85434EC7-A7DA-48B6-B804-C86BACDBBC86}"/>
    <cellStyle name="20% - Accent1 5 4 4 2 2" xfId="2008" xr:uid="{139518C0-0F12-4674-B3D8-090D8598BDD0}"/>
    <cellStyle name="20% - Accent1 5 4 4 3" xfId="2009" xr:uid="{7C33D8FC-1B28-42A4-B11A-7741BF24D59B}"/>
    <cellStyle name="20% - Accent1 5 4 4 4" xfId="2010" xr:uid="{66A2D5F7-21E1-4078-9A2B-A528BDD40505}"/>
    <cellStyle name="20% - Accent1 5 4 5" xfId="2011" xr:uid="{3A2D6DDF-89F3-485C-834D-94F36EA6E7E5}"/>
    <cellStyle name="20% - Accent1 5 4 5 2" xfId="2012" xr:uid="{AE9A359D-6F63-4D15-86C3-CB298402E63A}"/>
    <cellStyle name="20% - Accent1 5 4 5 2 2" xfId="2013" xr:uid="{F58691EB-980B-429F-8153-CBB3C59A24BB}"/>
    <cellStyle name="20% - Accent1 5 4 5 3" xfId="2014" xr:uid="{271BB5E9-4D3F-44A1-ACE7-27E1C7A1E3DD}"/>
    <cellStyle name="20% - Accent1 5 4 5 4" xfId="2015" xr:uid="{16922260-C945-418B-8829-94A1E1DED5EA}"/>
    <cellStyle name="20% - Accent1 5 4 6" xfId="2016" xr:uid="{3D7A0EA6-B8B0-4524-BD65-FB767F07E761}"/>
    <cellStyle name="20% - Accent1 5 4 6 2" xfId="2017" xr:uid="{B9794A5D-1A4C-4107-B74D-95DE622DA622}"/>
    <cellStyle name="20% - Accent1 5 4 6 2 2" xfId="2018" xr:uid="{B4A0C30F-5D39-4727-A4AB-0203C6AA03E6}"/>
    <cellStyle name="20% - Accent1 5 4 6 3" xfId="2019" xr:uid="{01EE9C7F-D131-4055-A9E9-C52BC907FEEB}"/>
    <cellStyle name="20% - Accent1 5 4 6 4" xfId="2020" xr:uid="{49016898-F943-440E-91BC-03F1296E8DD0}"/>
    <cellStyle name="20% - Accent1 5 4 7" xfId="2021" xr:uid="{09CF318C-DE04-4C90-8DC8-B0348F997D8A}"/>
    <cellStyle name="20% - Accent1 5 4 7 2" xfId="2022" xr:uid="{1A25FDF7-56A8-469A-BB88-B163133AEDA2}"/>
    <cellStyle name="20% - Accent1 5 4 8" xfId="2023" xr:uid="{1612F353-B41D-439B-864E-D471505AC11E}"/>
    <cellStyle name="20% - Accent1 5 4 9" xfId="2024" xr:uid="{BB525C00-75D9-4B8A-8E9C-0B85347BE550}"/>
    <cellStyle name="20% - Accent1 5 5" xfId="2025" xr:uid="{72F8DB59-514B-4772-B1CC-5E8A87762D7C}"/>
    <cellStyle name="20% - Accent1 5 5 2" xfId="2026" xr:uid="{C84CF6A2-D6A2-4D98-AF0E-2C750E0CAF0F}"/>
    <cellStyle name="20% - Accent1 5 5 2 2" xfId="2027" xr:uid="{F1A7E6BD-47F9-4374-A458-2A4E14DDD6C0}"/>
    <cellStyle name="20% - Accent1 5 5 2 2 2" xfId="2028" xr:uid="{24375585-C76D-4855-A17D-4253EAE2E360}"/>
    <cellStyle name="20% - Accent1 5 5 2 3" xfId="2029" xr:uid="{12DF40E8-F473-4EB5-BF90-96EA9C8968AA}"/>
    <cellStyle name="20% - Accent1 5 5 2 4" xfId="2030" xr:uid="{C8382E35-9EA6-4D55-8A6D-9B25BA4CC919}"/>
    <cellStyle name="20% - Accent1 5 5 3" xfId="2031" xr:uid="{6622515D-59D9-4BE0-BA8D-46DA39571A52}"/>
    <cellStyle name="20% - Accent1 5 5 3 2" xfId="2032" xr:uid="{FB182EAD-E137-43A9-B1DB-B6353946F08F}"/>
    <cellStyle name="20% - Accent1 5 5 3 2 2" xfId="2033" xr:uid="{F296A720-CA74-4FF0-A945-7B4C97A2420A}"/>
    <cellStyle name="20% - Accent1 5 5 3 3" xfId="2034" xr:uid="{492A428F-6E7F-4387-81BF-44185EDDC110}"/>
    <cellStyle name="20% - Accent1 5 5 3 4" xfId="2035" xr:uid="{C747122F-7E0F-438D-9EE6-48E11491DB13}"/>
    <cellStyle name="20% - Accent1 5 5 4" xfId="2036" xr:uid="{CFECF586-BB22-467A-AEAC-F9A5431FE8A5}"/>
    <cellStyle name="20% - Accent1 5 5 4 2" xfId="2037" xr:uid="{009F8C09-9455-4F99-9EED-EA395A1314A5}"/>
    <cellStyle name="20% - Accent1 5 5 5" xfId="2038" xr:uid="{48B16D94-E47A-40DC-AA80-2B28873AFDAA}"/>
    <cellStyle name="20% - Accent1 5 5 6" xfId="2039" xr:uid="{EFE0EEA6-BCFD-4A41-8842-4F0EA24DC732}"/>
    <cellStyle name="20% - Accent1 5 6" xfId="2040" xr:uid="{9679ADC7-4040-4FE0-A05A-F32AF0D9507B}"/>
    <cellStyle name="20% - Accent1 5 6 2" xfId="2041" xr:uid="{0C992104-196C-4B73-877C-27C3F2C01417}"/>
    <cellStyle name="20% - Accent1 5 6 2 2" xfId="2042" xr:uid="{CBA8A6D3-B08D-4D43-9A4A-1893B97FBC51}"/>
    <cellStyle name="20% - Accent1 5 6 2 2 2" xfId="2043" xr:uid="{488BE852-8218-4AD5-A7D0-1628DE4FE766}"/>
    <cellStyle name="20% - Accent1 5 6 2 3" xfId="2044" xr:uid="{DC1A18A4-3A29-4332-9705-81C64A964D2E}"/>
    <cellStyle name="20% - Accent1 5 6 2 4" xfId="2045" xr:uid="{A91ABD23-0219-49A2-86E7-619320521D8D}"/>
    <cellStyle name="20% - Accent1 5 6 3" xfId="2046" xr:uid="{A80C9CCA-D45A-4E3D-9B8A-5BA770F56A26}"/>
    <cellStyle name="20% - Accent1 5 6 3 2" xfId="2047" xr:uid="{8B27E583-294F-4039-B8F5-4FB9DCDD8E5A}"/>
    <cellStyle name="20% - Accent1 5 6 4" xfId="2048" xr:uid="{763F04E4-2B77-4C53-A983-10A13FA8A84B}"/>
    <cellStyle name="20% - Accent1 5 6 5" xfId="2049" xr:uid="{B395C543-308E-42FA-9DF6-459A5E9D617E}"/>
    <cellStyle name="20% - Accent1 5 7" xfId="2050" xr:uid="{B321D88C-6DB2-4AB4-A790-5FC7874E2B87}"/>
    <cellStyle name="20% - Accent1 5 7 2" xfId="2051" xr:uid="{1F6B85EC-359F-4E25-A13B-FFBF7AF70EE2}"/>
    <cellStyle name="20% - Accent1 5 7 2 2" xfId="2052" xr:uid="{12E5DE5F-817B-4851-9962-E43BBEC99574}"/>
    <cellStyle name="20% - Accent1 5 7 3" xfId="2053" xr:uid="{D76DA173-7734-4C66-BBCE-316EA4FE31DA}"/>
    <cellStyle name="20% - Accent1 5 7 4" xfId="2054" xr:uid="{9D4291B5-3A39-4C56-800C-8A1749E62DEC}"/>
    <cellStyle name="20% - Accent1 5 8" xfId="2055" xr:uid="{0E01E6F4-65E7-4F66-BD26-3523E5D69642}"/>
    <cellStyle name="20% - Accent1 5 8 2" xfId="2056" xr:uid="{C60B011D-51C8-4697-8B60-F8BA2272A197}"/>
    <cellStyle name="20% - Accent1 5 8 2 2" xfId="2057" xr:uid="{5AC7C937-91B5-4E54-81AB-594D7C313205}"/>
    <cellStyle name="20% - Accent1 5 8 3" xfId="2058" xr:uid="{D2215763-E118-4444-B4F2-D8F12AED7898}"/>
    <cellStyle name="20% - Accent1 5 8 4" xfId="2059" xr:uid="{B53537CE-45BC-46F0-A443-D2D476DD5D0B}"/>
    <cellStyle name="20% - Accent1 5 9" xfId="2060" xr:uid="{3E1B6459-A6C2-4E19-B5C5-0AC87139938F}"/>
    <cellStyle name="20% - Accent1 5 9 2" xfId="2061" xr:uid="{AEDFB328-E978-41CA-BEDF-DA43FFA38C1C}"/>
    <cellStyle name="20% - Accent1 5 9 2 2" xfId="2062" xr:uid="{E62D7942-DF15-439D-94EC-F9139BE6E4FD}"/>
    <cellStyle name="20% - Accent1 5 9 3" xfId="2063" xr:uid="{C6D15A39-4B84-4D22-A614-D58E0A310A6E}"/>
    <cellStyle name="20% - Accent1 5 9 4" xfId="2064" xr:uid="{53E3A6D3-C29F-401B-AEA3-7B45C2A3CED3}"/>
    <cellStyle name="20% - Accent1 6" xfId="2065" xr:uid="{96438598-98A0-4DD0-9A58-BF771EC519CC}"/>
    <cellStyle name="20% - Accent1 7" xfId="2066" xr:uid="{527F24D6-DA39-41F3-867F-0E75E720040B}"/>
    <cellStyle name="20% - Accent1 8" xfId="2067" xr:uid="{C895E4A7-E290-4C42-958A-424F80CA7CB9}"/>
    <cellStyle name="20% - Accent1 9" xfId="2068" xr:uid="{24CE857B-0FC4-4BA8-9856-7DE39FB95BC6}"/>
    <cellStyle name="20% - Accent1 9 2" xfId="2069" xr:uid="{421EF08C-3A57-45D3-8020-C3934956F96C}"/>
    <cellStyle name="20% - Accent1 9 2 2" xfId="2070" xr:uid="{1A5A8827-310C-4907-A858-A095D5A16B73}"/>
    <cellStyle name="20% - Accent1 9 3" xfId="2071" xr:uid="{DE6BBAE1-5027-4FA9-AE0D-165D6E71E3BE}"/>
    <cellStyle name="20% - Accent1 9 4" xfId="2072" xr:uid="{158DDAB8-7F39-45E6-8AEC-45B0A550E9D6}"/>
    <cellStyle name="20% - Accent2" xfId="25" builtinId="34" customBuiltin="1"/>
    <cellStyle name="20% - Accent2 2" xfId="71" xr:uid="{24F7AB29-3FC2-47B7-BD46-0251743B7D81}"/>
    <cellStyle name="20% - Accent2 2 10" xfId="2074" xr:uid="{8AB704D7-86A2-4005-A9B5-9A96263D278C}"/>
    <cellStyle name="20% - Accent2 2 10 2" xfId="2075" xr:uid="{343D7776-BC44-49A9-92FA-2A5A934A5E92}"/>
    <cellStyle name="20% - Accent2 2 10 2 2" xfId="2076" xr:uid="{807350A7-DD44-4204-8AD7-83AE708F7B38}"/>
    <cellStyle name="20% - Accent2 2 10 3" xfId="2077" xr:uid="{9246012C-49FB-485F-8366-B8924C2989DF}"/>
    <cellStyle name="20% - Accent2 2 10 4" xfId="2078" xr:uid="{277214CB-523A-4C38-BB61-45AF2A519B58}"/>
    <cellStyle name="20% - Accent2 2 11" xfId="2079" xr:uid="{57CBC723-45BB-4872-8DC5-4B92A63A835E}"/>
    <cellStyle name="20% - Accent2 2 11 2" xfId="2080" xr:uid="{F1D25B23-C9E6-4CDB-A231-19F30C1CDE80}"/>
    <cellStyle name="20% - Accent2 2 12" xfId="2081" xr:uid="{7F6942FA-7D30-4306-AE94-931832297734}"/>
    <cellStyle name="20% - Accent2 2 13" xfId="2082" xr:uid="{2D28A4AB-4412-42F6-A2E7-B0FEB8A6FA45}"/>
    <cellStyle name="20% - Accent2 2 14" xfId="35530" xr:uid="{73DA56D0-7008-453F-9824-D66EC1F0C6B3}"/>
    <cellStyle name="20% - Accent2 2 15" xfId="2073" xr:uid="{104A39E1-1F93-4E19-91FA-F87843558B5C}"/>
    <cellStyle name="20% - Accent2 2 2" xfId="2083" xr:uid="{635F49C8-31F8-4A15-9189-D5B5F904AA41}"/>
    <cellStyle name="20% - Accent2 2 2 2" xfId="2084" xr:uid="{55C992C1-1A9F-4251-8CC1-B31404EC62A4}"/>
    <cellStyle name="20% - Accent2 2 2 3" xfId="2085" xr:uid="{014AD2E4-A745-4E11-9517-B8A04F8EF4D8}"/>
    <cellStyle name="20% - Accent2 2 2 4" xfId="2086" xr:uid="{06E8D2D5-D813-4FC5-BF51-2F2A23D3B92C}"/>
    <cellStyle name="20% - Accent2 2 3" xfId="2087" xr:uid="{494B55C8-91F9-4B70-9A7F-177A9B9352A8}"/>
    <cellStyle name="20% - Accent2 2 3 10" xfId="2088" xr:uid="{813C035E-20B9-47B2-82CF-F7BDE39EBE98}"/>
    <cellStyle name="20% - Accent2 2 3 11" xfId="2089" xr:uid="{8F939E9A-FB19-4FF8-A1A1-B8D0D6F080D5}"/>
    <cellStyle name="20% - Accent2 2 3 2" xfId="2090" xr:uid="{AA7EB3EC-9148-4400-93A9-920A8DCFB770}"/>
    <cellStyle name="20% - Accent2 2 3 2 10" xfId="2091" xr:uid="{F6465289-BA34-471D-92EB-2EC84E3EF8C2}"/>
    <cellStyle name="20% - Accent2 2 3 2 2" xfId="2092" xr:uid="{73908C21-5A1D-4DD7-95E0-96188F57EDCC}"/>
    <cellStyle name="20% - Accent2 2 3 2 2 2" xfId="2093" xr:uid="{1DFD2B08-4208-418B-B874-CC8620BE0DA2}"/>
    <cellStyle name="20% - Accent2 2 3 2 2 2 2" xfId="2094" xr:uid="{EEC2C66F-D8F2-4D96-B2BA-93B7E37C1651}"/>
    <cellStyle name="20% - Accent2 2 3 2 2 2 2 2" xfId="2095" xr:uid="{A87051F6-EEEB-441E-A6DE-69EAC9308982}"/>
    <cellStyle name="20% - Accent2 2 3 2 2 2 2 2 2" xfId="2096" xr:uid="{D01DD027-FDE4-447C-8C2D-2CD7347B9F82}"/>
    <cellStyle name="20% - Accent2 2 3 2 2 2 2 3" xfId="2097" xr:uid="{803E8B2C-E048-493E-B6D0-5527A163E49A}"/>
    <cellStyle name="20% - Accent2 2 3 2 2 2 2 4" xfId="2098" xr:uid="{F395A076-D290-498B-9A16-211D236351CF}"/>
    <cellStyle name="20% - Accent2 2 3 2 2 2 3" xfId="2099" xr:uid="{BC905276-6963-44DA-99D2-468E80639A05}"/>
    <cellStyle name="20% - Accent2 2 3 2 2 2 3 2" xfId="2100" xr:uid="{3BDC2FDC-63E7-49C3-B5B2-3DCBDCDE21A6}"/>
    <cellStyle name="20% - Accent2 2 3 2 2 2 4" xfId="2101" xr:uid="{C57CC15E-8B3E-452A-BD54-1FD56743653F}"/>
    <cellStyle name="20% - Accent2 2 3 2 2 2 5" xfId="2102" xr:uid="{01B7CEFE-F6ED-4F34-A528-06EFEFDF932E}"/>
    <cellStyle name="20% - Accent2 2 3 2 2 3" xfId="2103" xr:uid="{63E9BDA9-AFE9-4D0B-B091-DA380C8A7238}"/>
    <cellStyle name="20% - Accent2 2 3 2 2 3 2" xfId="2104" xr:uid="{DF33F321-A835-4CB3-8E94-4D615AFAFFB4}"/>
    <cellStyle name="20% - Accent2 2 3 2 2 3 2 2" xfId="2105" xr:uid="{F120357D-8686-4C29-9595-8B211A2D6EF8}"/>
    <cellStyle name="20% - Accent2 2 3 2 2 3 2 2 2" xfId="2106" xr:uid="{BA22196E-2062-49AE-87D8-5D6D9B16AF0E}"/>
    <cellStyle name="20% - Accent2 2 3 2 2 3 2 3" xfId="2107" xr:uid="{F14C0C29-A9D0-4ADF-B93F-19C158C7ED2E}"/>
    <cellStyle name="20% - Accent2 2 3 2 2 3 2 4" xfId="2108" xr:uid="{3D588D7F-D8A7-41D9-ADB1-05EBA00C2C53}"/>
    <cellStyle name="20% - Accent2 2 3 2 2 3 3" xfId="2109" xr:uid="{E8FF07DD-B824-4226-B3BB-C22BC4EDEE11}"/>
    <cellStyle name="20% - Accent2 2 3 2 2 3 3 2" xfId="2110" xr:uid="{EC9F4435-DED4-47AF-BD01-3D2FE8253329}"/>
    <cellStyle name="20% - Accent2 2 3 2 2 3 4" xfId="2111" xr:uid="{F63DB6B9-6838-482A-AE9A-7372F714CB87}"/>
    <cellStyle name="20% - Accent2 2 3 2 2 3 5" xfId="2112" xr:uid="{CB330318-13D6-488B-8C5C-31C9D3D4A4C8}"/>
    <cellStyle name="20% - Accent2 2 3 2 2 4" xfId="2113" xr:uid="{5B983975-4535-4A35-B479-90030781B572}"/>
    <cellStyle name="20% - Accent2 2 3 2 2 4 2" xfId="2114" xr:uid="{8669CAC3-DC2E-41B4-9CAB-484ABA6037A9}"/>
    <cellStyle name="20% - Accent2 2 3 2 2 4 2 2" xfId="2115" xr:uid="{85D741B2-67FB-4D27-9A13-BA3A9DADD85E}"/>
    <cellStyle name="20% - Accent2 2 3 2 2 4 3" xfId="2116" xr:uid="{6DFF0182-B674-469D-A7E2-1EF8CC98F988}"/>
    <cellStyle name="20% - Accent2 2 3 2 2 4 4" xfId="2117" xr:uid="{9E354E8F-C6AB-460E-A1FC-29CA2786AFEE}"/>
    <cellStyle name="20% - Accent2 2 3 2 2 5" xfId="2118" xr:uid="{B094CA33-2358-4A5D-852D-CE6C9388722F}"/>
    <cellStyle name="20% - Accent2 2 3 2 2 5 2" xfId="2119" xr:uid="{8763F312-F439-4AF4-B15F-4BBC3A1C4A44}"/>
    <cellStyle name="20% - Accent2 2 3 2 2 5 2 2" xfId="2120" xr:uid="{ECFC201C-1AB4-46A0-921A-77DBEBE41A8C}"/>
    <cellStyle name="20% - Accent2 2 3 2 2 5 3" xfId="2121" xr:uid="{6F2F899F-3B4F-4744-B689-F360B4330A25}"/>
    <cellStyle name="20% - Accent2 2 3 2 2 5 4" xfId="2122" xr:uid="{A6C3D9C5-DBD1-4E14-8DA1-EC9B015AF3B5}"/>
    <cellStyle name="20% - Accent2 2 3 2 2 6" xfId="2123" xr:uid="{6B31665B-7BB3-4678-AE63-1E2C1FE05D59}"/>
    <cellStyle name="20% - Accent2 2 3 2 2 6 2" xfId="2124" xr:uid="{02B73738-3DDD-455D-B3B0-E4CB47FF6C90}"/>
    <cellStyle name="20% - Accent2 2 3 2 2 6 2 2" xfId="2125" xr:uid="{42D4AD1A-7EB6-4ABE-B272-05A341689086}"/>
    <cellStyle name="20% - Accent2 2 3 2 2 6 3" xfId="2126" xr:uid="{442ED74B-2FD3-41CC-8C60-E9D4A267A813}"/>
    <cellStyle name="20% - Accent2 2 3 2 2 6 4" xfId="2127" xr:uid="{3C1200B0-9D2E-4F3B-B14B-87BC4B13FE61}"/>
    <cellStyle name="20% - Accent2 2 3 2 2 7" xfId="2128" xr:uid="{7997D8B4-C224-4F4B-A4E4-297168BCA2C5}"/>
    <cellStyle name="20% - Accent2 2 3 2 2 7 2" xfId="2129" xr:uid="{B93AAE9F-4AF8-4A35-88F1-08C6E36869E0}"/>
    <cellStyle name="20% - Accent2 2 3 2 2 8" xfId="2130" xr:uid="{8BDE4D37-CA3D-45E2-BAF3-24910D8AED34}"/>
    <cellStyle name="20% - Accent2 2 3 2 2 9" xfId="2131" xr:uid="{994B2559-D970-41CC-A32D-FA6D11E5860B}"/>
    <cellStyle name="20% - Accent2 2 3 2 3" xfId="2132" xr:uid="{BB6FD4F4-6921-455C-8DC5-837104C036F1}"/>
    <cellStyle name="20% - Accent2 2 3 2 3 2" xfId="2133" xr:uid="{671790B9-A64D-4CFA-9FBF-8F533DA166E7}"/>
    <cellStyle name="20% - Accent2 2 3 2 3 2 2" xfId="2134" xr:uid="{D95D83EA-230C-440A-A193-B9A4B92A2C24}"/>
    <cellStyle name="20% - Accent2 2 3 2 3 2 2 2" xfId="2135" xr:uid="{D86034BB-F38D-45C5-91EA-D4F352C4A848}"/>
    <cellStyle name="20% - Accent2 2 3 2 3 2 3" xfId="2136" xr:uid="{FFF0FCD7-7445-40C1-9F5E-A852CA2F3124}"/>
    <cellStyle name="20% - Accent2 2 3 2 3 2 4" xfId="2137" xr:uid="{D47A7276-0E2B-4843-84EB-E9C4C0139B8F}"/>
    <cellStyle name="20% - Accent2 2 3 2 3 3" xfId="2138" xr:uid="{888BF61F-70A9-47B7-B16C-84F3997AA5D7}"/>
    <cellStyle name="20% - Accent2 2 3 2 3 3 2" xfId="2139" xr:uid="{EC33299A-4DE1-4175-B991-5986CD2BAE06}"/>
    <cellStyle name="20% - Accent2 2 3 2 3 4" xfId="2140" xr:uid="{8BB16183-A47C-4FF6-8FA4-E3780E33A8EA}"/>
    <cellStyle name="20% - Accent2 2 3 2 3 5" xfId="2141" xr:uid="{3E53A375-CD0A-4EF2-85BE-F6BE24B78EBB}"/>
    <cellStyle name="20% - Accent2 2 3 2 4" xfId="2142" xr:uid="{2D2EFE03-DA72-4DBD-B09A-8645D737E74D}"/>
    <cellStyle name="20% - Accent2 2 3 2 4 2" xfId="2143" xr:uid="{BBDB9499-8AE7-4034-BD94-7CAAE0C97901}"/>
    <cellStyle name="20% - Accent2 2 3 2 4 2 2" xfId="2144" xr:uid="{39500DAF-5AF2-46EC-9A80-1C9CDB5E99A8}"/>
    <cellStyle name="20% - Accent2 2 3 2 4 2 2 2" xfId="2145" xr:uid="{EDFFB894-2A3B-4BAE-BEC8-57C3C7582C5F}"/>
    <cellStyle name="20% - Accent2 2 3 2 4 2 3" xfId="2146" xr:uid="{006C43A8-91B3-409F-A7B1-58DB9CA973A0}"/>
    <cellStyle name="20% - Accent2 2 3 2 4 2 4" xfId="2147" xr:uid="{C556FB5F-FDC6-4C5F-964B-F915E4BDD9CF}"/>
    <cellStyle name="20% - Accent2 2 3 2 4 3" xfId="2148" xr:uid="{CE2635F1-505C-4743-B904-83CCE1B1777D}"/>
    <cellStyle name="20% - Accent2 2 3 2 4 3 2" xfId="2149" xr:uid="{DB039F41-7145-46F5-B347-7CD8D0C90254}"/>
    <cellStyle name="20% - Accent2 2 3 2 4 4" xfId="2150" xr:uid="{D3F57F2E-349C-4C3C-9E1B-4236D2F411EB}"/>
    <cellStyle name="20% - Accent2 2 3 2 4 5" xfId="2151" xr:uid="{212E38BD-2A79-4A54-9F09-032E0032DE23}"/>
    <cellStyle name="20% - Accent2 2 3 2 5" xfId="2152" xr:uid="{E42289A6-DF9C-4B76-A388-40E33647BE23}"/>
    <cellStyle name="20% - Accent2 2 3 2 5 2" xfId="2153" xr:uid="{4FE4D4F9-3EE1-4C5F-BE56-1CEAFD0BEF37}"/>
    <cellStyle name="20% - Accent2 2 3 2 5 2 2" xfId="2154" xr:uid="{BE52AEC3-76FD-423B-8E14-04707935D627}"/>
    <cellStyle name="20% - Accent2 2 3 2 5 3" xfId="2155" xr:uid="{E98937BA-ECCF-4E3D-8050-4F7DA0FADC0A}"/>
    <cellStyle name="20% - Accent2 2 3 2 5 4" xfId="2156" xr:uid="{6C061090-E04D-4EFC-A950-842DC34C0D31}"/>
    <cellStyle name="20% - Accent2 2 3 2 6" xfId="2157" xr:uid="{A755C08F-22D1-42C0-932B-3364470C4E51}"/>
    <cellStyle name="20% - Accent2 2 3 2 6 2" xfId="2158" xr:uid="{5304BB63-8D6B-4739-876B-1E6BBE3E8762}"/>
    <cellStyle name="20% - Accent2 2 3 2 6 2 2" xfId="2159" xr:uid="{5AFA7464-30A6-4E44-8D27-FE41A5BA5D9E}"/>
    <cellStyle name="20% - Accent2 2 3 2 6 3" xfId="2160" xr:uid="{A43A42AC-AF1E-45B7-ADEE-DFF195EDFE66}"/>
    <cellStyle name="20% - Accent2 2 3 2 6 4" xfId="2161" xr:uid="{118153C3-4765-42D3-9A84-4CA4FF8A20A5}"/>
    <cellStyle name="20% - Accent2 2 3 2 7" xfId="2162" xr:uid="{8921B4ED-B8D3-441A-A0B9-90993B462E78}"/>
    <cellStyle name="20% - Accent2 2 3 2 7 2" xfId="2163" xr:uid="{B5AD7EA0-3E4F-4F1F-A726-38009F3C4707}"/>
    <cellStyle name="20% - Accent2 2 3 2 7 2 2" xfId="2164" xr:uid="{8707A910-E56E-496E-BF1E-037A64DB2E26}"/>
    <cellStyle name="20% - Accent2 2 3 2 7 3" xfId="2165" xr:uid="{938C3604-30DC-4716-9B32-44CA14DD455F}"/>
    <cellStyle name="20% - Accent2 2 3 2 7 4" xfId="2166" xr:uid="{93E7EEBF-1FE3-4BD7-9B3D-BACAFD8C01FD}"/>
    <cellStyle name="20% - Accent2 2 3 2 8" xfId="2167" xr:uid="{037A8FCD-7E69-4DA0-A25B-2FB72E173503}"/>
    <cellStyle name="20% - Accent2 2 3 2 8 2" xfId="2168" xr:uid="{6BFB00DF-FB49-44D4-83F9-8A3ECD48788F}"/>
    <cellStyle name="20% - Accent2 2 3 2 9" xfId="2169" xr:uid="{26DDE2DE-81D0-4180-92D0-479F29190FEF}"/>
    <cellStyle name="20% - Accent2 2 3 3" xfId="2170" xr:uid="{6F1017DB-319F-4CB8-B971-75A28671CF54}"/>
    <cellStyle name="20% - Accent2 2 3 3 2" xfId="2171" xr:uid="{D5F31F3B-7958-4619-996E-3E21EE48FC16}"/>
    <cellStyle name="20% - Accent2 2 3 3 2 2" xfId="2172" xr:uid="{93EB0CC8-01EA-4319-BBE1-711780CD7CEE}"/>
    <cellStyle name="20% - Accent2 2 3 3 2 2 2" xfId="2173" xr:uid="{A99DFBC1-6B59-4BBC-99C9-4BFD1F07501A}"/>
    <cellStyle name="20% - Accent2 2 3 3 2 2 2 2" xfId="2174" xr:uid="{7EF69F2A-7358-4239-A9EC-6B11D54F32BA}"/>
    <cellStyle name="20% - Accent2 2 3 3 2 2 3" xfId="2175" xr:uid="{78CAF34A-9E4D-45D9-A41A-B0D1F65EEA28}"/>
    <cellStyle name="20% - Accent2 2 3 3 2 2 4" xfId="2176" xr:uid="{EB75A978-13F4-4C23-8F1F-BD2820E06385}"/>
    <cellStyle name="20% - Accent2 2 3 3 2 3" xfId="2177" xr:uid="{5FA3F283-6C49-4E40-8E42-391B50F20C52}"/>
    <cellStyle name="20% - Accent2 2 3 3 2 3 2" xfId="2178" xr:uid="{19A93E98-1B3A-4406-A235-A03804441E13}"/>
    <cellStyle name="20% - Accent2 2 3 3 2 4" xfId="2179" xr:uid="{BC3AAA06-2137-4DA3-8F2F-DB7951D7D631}"/>
    <cellStyle name="20% - Accent2 2 3 3 2 5" xfId="2180" xr:uid="{D53C1D4A-4086-4D96-885E-E55C9D4D6FC7}"/>
    <cellStyle name="20% - Accent2 2 3 3 3" xfId="2181" xr:uid="{6FA0B09A-BC8F-4F97-BDE0-9C3F39CC4618}"/>
    <cellStyle name="20% - Accent2 2 3 3 3 2" xfId="2182" xr:uid="{018FD43B-576C-415F-BCBF-F46396F7A035}"/>
    <cellStyle name="20% - Accent2 2 3 3 3 2 2" xfId="2183" xr:uid="{2320CBDE-C9BB-4CB1-A6CB-D649C19740C2}"/>
    <cellStyle name="20% - Accent2 2 3 3 3 2 2 2" xfId="2184" xr:uid="{14DAB867-A9C3-41C0-8465-9AE163FF22A1}"/>
    <cellStyle name="20% - Accent2 2 3 3 3 2 3" xfId="2185" xr:uid="{53C9053B-40A0-4225-B317-EC609BDDC8E7}"/>
    <cellStyle name="20% - Accent2 2 3 3 3 2 4" xfId="2186" xr:uid="{C366B4E7-005A-463D-A94E-F460E831B512}"/>
    <cellStyle name="20% - Accent2 2 3 3 3 3" xfId="2187" xr:uid="{5B0F806B-F955-48E0-BDAF-4C8CB7A622C5}"/>
    <cellStyle name="20% - Accent2 2 3 3 3 3 2" xfId="2188" xr:uid="{539F2EE7-A9A8-4A96-9A54-E9EAE5FB67E8}"/>
    <cellStyle name="20% - Accent2 2 3 3 3 4" xfId="2189" xr:uid="{337C6D4A-A49E-46EE-85E4-64A58C9051D5}"/>
    <cellStyle name="20% - Accent2 2 3 3 3 5" xfId="2190" xr:uid="{5CB6F8A1-3F5B-46E4-B648-2340E3F6BAD2}"/>
    <cellStyle name="20% - Accent2 2 3 3 4" xfId="2191" xr:uid="{EF32F9C4-9ACC-46D1-A23D-B9AC6A273996}"/>
    <cellStyle name="20% - Accent2 2 3 3 4 2" xfId="2192" xr:uid="{66969C2D-0B95-43FC-BFD3-04FA5232159C}"/>
    <cellStyle name="20% - Accent2 2 3 3 4 2 2" xfId="2193" xr:uid="{53E50366-04C5-4764-B065-63F3A4C49EEA}"/>
    <cellStyle name="20% - Accent2 2 3 3 4 3" xfId="2194" xr:uid="{638CAD7F-CA11-42AC-B2B3-5A00BAE4D399}"/>
    <cellStyle name="20% - Accent2 2 3 3 4 4" xfId="2195" xr:uid="{9CFB1DEE-77FC-436B-B98E-24CAD9A62BE6}"/>
    <cellStyle name="20% - Accent2 2 3 3 5" xfId="2196" xr:uid="{4162B7F6-311B-4DEE-98EA-F92C6112F992}"/>
    <cellStyle name="20% - Accent2 2 3 3 5 2" xfId="2197" xr:uid="{A86268FA-F5F5-475E-989B-2117118492D4}"/>
    <cellStyle name="20% - Accent2 2 3 3 5 2 2" xfId="2198" xr:uid="{205E4BD4-3022-4214-9CAD-C36049404016}"/>
    <cellStyle name="20% - Accent2 2 3 3 5 3" xfId="2199" xr:uid="{8AB7F32F-3D78-4CB5-99DD-D430C9D3AD77}"/>
    <cellStyle name="20% - Accent2 2 3 3 5 4" xfId="2200" xr:uid="{75A199BB-2005-494F-A113-0D9573DF7A92}"/>
    <cellStyle name="20% - Accent2 2 3 3 6" xfId="2201" xr:uid="{88F8B940-3BBC-40C2-BEED-15118656A852}"/>
    <cellStyle name="20% - Accent2 2 3 3 6 2" xfId="2202" xr:uid="{A8DA21D6-E5C2-4A04-B059-D727362C00A0}"/>
    <cellStyle name="20% - Accent2 2 3 3 6 2 2" xfId="2203" xr:uid="{345D0F22-B26A-433F-8DB0-3372C304C261}"/>
    <cellStyle name="20% - Accent2 2 3 3 6 3" xfId="2204" xr:uid="{B99828F1-49CD-44E8-8DB4-67175C472548}"/>
    <cellStyle name="20% - Accent2 2 3 3 6 4" xfId="2205" xr:uid="{35E5A7F5-CC6E-492B-87AE-6E6B731402EC}"/>
    <cellStyle name="20% - Accent2 2 3 3 7" xfId="2206" xr:uid="{6085BC32-2A9F-4363-B287-80A05864FB6A}"/>
    <cellStyle name="20% - Accent2 2 3 3 7 2" xfId="2207" xr:uid="{29F05CC1-26C5-4A4E-BAE3-C28FAE6EF5E3}"/>
    <cellStyle name="20% - Accent2 2 3 3 8" xfId="2208" xr:uid="{469DAC33-5D13-4933-9865-6902BFF4C112}"/>
    <cellStyle name="20% - Accent2 2 3 3 9" xfId="2209" xr:uid="{C397954A-64FF-4CE5-925F-82D1F2539A43}"/>
    <cellStyle name="20% - Accent2 2 3 4" xfId="2210" xr:uid="{C2CEF558-F5CB-40B4-A3CF-55216F2A9C5C}"/>
    <cellStyle name="20% - Accent2 2 3 4 2" xfId="2211" xr:uid="{2D987C43-3B92-4368-8F87-F8C69F9A02CB}"/>
    <cellStyle name="20% - Accent2 2 3 4 2 2" xfId="2212" xr:uid="{E8E0AD27-1873-4A30-A968-C8833BFFDC16}"/>
    <cellStyle name="20% - Accent2 2 3 4 2 2 2" xfId="2213" xr:uid="{9FAEC232-CE73-47F7-A396-BC3F0154EA89}"/>
    <cellStyle name="20% - Accent2 2 3 4 2 3" xfId="2214" xr:uid="{C499A02E-7A44-487E-A14A-4C28A46299A1}"/>
    <cellStyle name="20% - Accent2 2 3 4 2 4" xfId="2215" xr:uid="{12A3C94E-8A48-465B-94CB-5062D31A6932}"/>
    <cellStyle name="20% - Accent2 2 3 4 3" xfId="2216" xr:uid="{C6487E52-BC54-4A44-8BF1-C572F8984D25}"/>
    <cellStyle name="20% - Accent2 2 3 4 4" xfId="2217" xr:uid="{ABBB8EE1-0CFE-42A9-BB79-0576FC5CE72B}"/>
    <cellStyle name="20% - Accent2 2 3 4 4 2" xfId="2218" xr:uid="{E0DCA687-AB02-463F-8EA4-A37039364F0E}"/>
    <cellStyle name="20% - Accent2 2 3 4 5" xfId="2219" xr:uid="{51C71FE8-0826-4546-9640-A29A23681BB6}"/>
    <cellStyle name="20% - Accent2 2 3 4 6" xfId="2220" xr:uid="{DD8B6374-E94A-43E9-81FE-A01D8F3C97E9}"/>
    <cellStyle name="20% - Accent2 2 3 5" xfId="2221" xr:uid="{592A662C-D3C8-48E8-8830-475EABBD9F29}"/>
    <cellStyle name="20% - Accent2 2 3 5 2" xfId="2222" xr:uid="{9DA0D707-82E5-4EBB-AA75-3541B33019AB}"/>
    <cellStyle name="20% - Accent2 2 3 5 2 2" xfId="2223" xr:uid="{CA03BBF8-336F-46E2-9AA3-18F2AFEA0002}"/>
    <cellStyle name="20% - Accent2 2 3 5 2 2 2" xfId="2224" xr:uid="{5A7441E6-8362-420E-A3E1-2CE5BD6268C9}"/>
    <cellStyle name="20% - Accent2 2 3 5 2 3" xfId="2225" xr:uid="{8F3899D9-A321-4CF6-8FC8-FCA86926933D}"/>
    <cellStyle name="20% - Accent2 2 3 5 2 4" xfId="2226" xr:uid="{C385B218-9783-435E-9FE6-974F49BD0D39}"/>
    <cellStyle name="20% - Accent2 2 3 5 3" xfId="2227" xr:uid="{8C3EF1D7-746C-4962-BC12-54702F979A22}"/>
    <cellStyle name="20% - Accent2 2 3 5 3 2" xfId="2228" xr:uid="{A55D3DF7-EE71-45F7-8B9B-316F71F9FA1C}"/>
    <cellStyle name="20% - Accent2 2 3 5 4" xfId="2229" xr:uid="{BE8E6339-EF24-4D25-815B-067C7A33FD89}"/>
    <cellStyle name="20% - Accent2 2 3 5 5" xfId="2230" xr:uid="{890E92A0-EAF2-44A3-BD6C-01D3AF96D9E0}"/>
    <cellStyle name="20% - Accent2 2 3 6" xfId="2231" xr:uid="{3A4D228E-BBF2-47D3-83D7-EE911B406356}"/>
    <cellStyle name="20% - Accent2 2 3 6 2" xfId="2232" xr:uid="{F62ED905-A8C4-4749-9AC9-AADC9D5BCD32}"/>
    <cellStyle name="20% - Accent2 2 3 6 2 2" xfId="2233" xr:uid="{A8AE622F-FC0D-4C47-A1A4-B67C659E770D}"/>
    <cellStyle name="20% - Accent2 2 3 6 3" xfId="2234" xr:uid="{36BFF9A5-A215-4275-AA40-AD4B5527E7B9}"/>
    <cellStyle name="20% - Accent2 2 3 6 4" xfId="2235" xr:uid="{1A3929B7-E3BC-465D-A3B7-9B867A02EB1E}"/>
    <cellStyle name="20% - Accent2 2 3 7" xfId="2236" xr:uid="{112883DF-2840-410C-AD2A-06741F7C3DA9}"/>
    <cellStyle name="20% - Accent2 2 3 7 2" xfId="2237" xr:uid="{3B45012A-7BE2-4F9C-A927-D503C4E80CDD}"/>
    <cellStyle name="20% - Accent2 2 3 7 2 2" xfId="2238" xr:uid="{5C7704AF-3F8D-43FE-B9BC-8CD545E2871A}"/>
    <cellStyle name="20% - Accent2 2 3 7 3" xfId="2239" xr:uid="{6DD63823-64A2-48FB-8094-F84BB40969A0}"/>
    <cellStyle name="20% - Accent2 2 3 7 4" xfId="2240" xr:uid="{8C929598-33D0-4FCC-9131-B9DD3573E46F}"/>
    <cellStyle name="20% - Accent2 2 3 8" xfId="2241" xr:uid="{EBF35102-FCC5-4715-8811-B17C4C0F74C8}"/>
    <cellStyle name="20% - Accent2 2 3 8 2" xfId="2242" xr:uid="{9189A0CF-71AC-4155-B980-C360779C7C48}"/>
    <cellStyle name="20% - Accent2 2 3 8 2 2" xfId="2243" xr:uid="{6E88D5DF-7737-4392-9557-6DF69757BAE7}"/>
    <cellStyle name="20% - Accent2 2 3 8 3" xfId="2244" xr:uid="{97C07101-54FF-43AC-A29A-4FAA5FC6A882}"/>
    <cellStyle name="20% - Accent2 2 3 8 4" xfId="2245" xr:uid="{97146357-9BC6-4521-8C17-3C2FF3A87B41}"/>
    <cellStyle name="20% - Accent2 2 3 9" xfId="2246" xr:uid="{5F86BD00-2164-460D-A966-882934D4B7F8}"/>
    <cellStyle name="20% - Accent2 2 3 9 2" xfId="2247" xr:uid="{F3DCC737-BA1D-4DFF-87D3-3E8655CDF43B}"/>
    <cellStyle name="20% - Accent2 2 4" xfId="2248" xr:uid="{9E856C60-47F8-4D29-8D14-940AD530B2F4}"/>
    <cellStyle name="20% - Accent2 2 4 10" xfId="2249" xr:uid="{60BE06AE-9634-45F3-AC79-84643E35BA9F}"/>
    <cellStyle name="20% - Accent2 2 4 2" xfId="2250" xr:uid="{3BFDBC34-8926-4B42-BB9C-B9AAD4275366}"/>
    <cellStyle name="20% - Accent2 2 4 2 2" xfId="2251" xr:uid="{839D484F-4611-4710-B952-62A1E5D8E332}"/>
    <cellStyle name="20% - Accent2 2 4 2 2 2" xfId="2252" xr:uid="{CA952A92-C4F7-43CD-8E47-42ABB420EEFC}"/>
    <cellStyle name="20% - Accent2 2 4 2 2 2 2" xfId="2253" xr:uid="{B8097803-9E75-4E1B-9B54-7AB75D724591}"/>
    <cellStyle name="20% - Accent2 2 4 2 2 2 2 2" xfId="2254" xr:uid="{EF87F96A-3A62-4C7B-BCD7-083FDD22AC31}"/>
    <cellStyle name="20% - Accent2 2 4 2 2 2 3" xfId="2255" xr:uid="{D5F808D9-8F39-4FBC-A0BB-DBB840D7A4A9}"/>
    <cellStyle name="20% - Accent2 2 4 2 2 2 4" xfId="2256" xr:uid="{AD57CF5F-E943-4BDF-AF26-839A61816F59}"/>
    <cellStyle name="20% - Accent2 2 4 2 2 3" xfId="2257" xr:uid="{D69AB310-867C-43C5-9C6D-E2A469F6A7EC}"/>
    <cellStyle name="20% - Accent2 2 4 2 2 3 2" xfId="2258" xr:uid="{479DDB65-B0E7-4A6D-96AB-AEA783D8E5FC}"/>
    <cellStyle name="20% - Accent2 2 4 2 2 4" xfId="2259" xr:uid="{7E4BAFF3-5FEC-4FC0-9579-35785CDCB8F8}"/>
    <cellStyle name="20% - Accent2 2 4 2 2 5" xfId="2260" xr:uid="{F438CD4E-A93F-4775-A098-63B4E3969018}"/>
    <cellStyle name="20% - Accent2 2 4 2 3" xfId="2261" xr:uid="{C24DE325-3A67-44B7-BFAF-B40E5A0A5ED1}"/>
    <cellStyle name="20% - Accent2 2 4 2 3 2" xfId="2262" xr:uid="{37D86746-DDFB-4DD2-B20E-B5C95ED3162D}"/>
    <cellStyle name="20% - Accent2 2 4 2 3 2 2" xfId="2263" xr:uid="{62B93547-A88C-4F9E-B586-3E2561D09AC1}"/>
    <cellStyle name="20% - Accent2 2 4 2 3 2 2 2" xfId="2264" xr:uid="{6F1E2932-0B17-4E41-8B3E-DB86B11F0416}"/>
    <cellStyle name="20% - Accent2 2 4 2 3 2 3" xfId="2265" xr:uid="{E8F3EDEC-EE6F-4D81-8685-22B0E567084D}"/>
    <cellStyle name="20% - Accent2 2 4 2 3 2 4" xfId="2266" xr:uid="{A7E230A5-E781-4D28-8A8C-4DA9EB16CC2C}"/>
    <cellStyle name="20% - Accent2 2 4 2 3 3" xfId="2267" xr:uid="{2416B8B1-5B3E-42C7-808D-1A31AB661EB1}"/>
    <cellStyle name="20% - Accent2 2 4 2 3 3 2" xfId="2268" xr:uid="{42DDDD0A-EBCC-4067-A72D-0EBB007897B8}"/>
    <cellStyle name="20% - Accent2 2 4 2 3 4" xfId="2269" xr:uid="{F035705B-C8F3-43B2-82F5-DF0C04145A1C}"/>
    <cellStyle name="20% - Accent2 2 4 2 3 5" xfId="2270" xr:uid="{1F5B2025-A663-4A0E-B724-953C627BBA08}"/>
    <cellStyle name="20% - Accent2 2 4 2 4" xfId="2271" xr:uid="{FDE67ABD-65DB-4931-87EF-70D45CAFDF4F}"/>
    <cellStyle name="20% - Accent2 2 4 2 4 2" xfId="2272" xr:uid="{F3F216C9-9B5B-464B-9F26-2A7A7CFB07A7}"/>
    <cellStyle name="20% - Accent2 2 4 2 4 2 2" xfId="2273" xr:uid="{E9ABC0B3-E656-4424-99CF-CE1B9C4FEFB1}"/>
    <cellStyle name="20% - Accent2 2 4 2 4 3" xfId="2274" xr:uid="{BC2459F4-BD98-444E-8104-5D6861A77AC1}"/>
    <cellStyle name="20% - Accent2 2 4 2 4 4" xfId="2275" xr:uid="{12853FDB-3DF9-4666-A8DB-3C358450F3F2}"/>
    <cellStyle name="20% - Accent2 2 4 2 5" xfId="2276" xr:uid="{CF3F154A-35A3-4885-9532-C56DD1F79E1C}"/>
    <cellStyle name="20% - Accent2 2 4 2 5 2" xfId="2277" xr:uid="{F30126ED-5DA8-4160-9103-CDC748D985D3}"/>
    <cellStyle name="20% - Accent2 2 4 2 5 2 2" xfId="2278" xr:uid="{20C8981B-BFCB-4E9C-A83A-515E3DB3046C}"/>
    <cellStyle name="20% - Accent2 2 4 2 5 3" xfId="2279" xr:uid="{2C3DCC4B-0604-4287-9A64-D73C3CE15E8B}"/>
    <cellStyle name="20% - Accent2 2 4 2 5 4" xfId="2280" xr:uid="{5F3871D8-DBAA-478A-8063-D08CF26AB1B9}"/>
    <cellStyle name="20% - Accent2 2 4 2 6" xfId="2281" xr:uid="{DCC5CA2F-D740-47F7-AFC2-0E060E444A1B}"/>
    <cellStyle name="20% - Accent2 2 4 2 6 2" xfId="2282" xr:uid="{00A4191E-4F92-470E-B5E1-BFAC3A7C3BC3}"/>
    <cellStyle name="20% - Accent2 2 4 2 6 2 2" xfId="2283" xr:uid="{2A4082D5-6DAD-495E-82D4-59C7B92364BA}"/>
    <cellStyle name="20% - Accent2 2 4 2 6 3" xfId="2284" xr:uid="{6485391F-14A3-4EF7-B333-14B3EEE9F69D}"/>
    <cellStyle name="20% - Accent2 2 4 2 6 4" xfId="2285" xr:uid="{79E1A6C4-074E-4A17-A4A9-0A3B0E4544EE}"/>
    <cellStyle name="20% - Accent2 2 4 2 7" xfId="2286" xr:uid="{0063366F-E549-4FCF-881B-573CDF5ECC3F}"/>
    <cellStyle name="20% - Accent2 2 4 2 7 2" xfId="2287" xr:uid="{C55CDDB5-8684-4DA2-A395-96B003D055E3}"/>
    <cellStyle name="20% - Accent2 2 4 2 8" xfId="2288" xr:uid="{402C1244-ECC3-432D-88CC-88C58610CA40}"/>
    <cellStyle name="20% - Accent2 2 4 2 9" xfId="2289" xr:uid="{19001367-21CD-4CC0-911B-E3577D765824}"/>
    <cellStyle name="20% - Accent2 2 4 3" xfId="2290" xr:uid="{58ECF1C9-053C-49C3-97FA-76C48B94EDE0}"/>
    <cellStyle name="20% - Accent2 2 4 3 2" xfId="2291" xr:uid="{E4C1771E-FE79-4B91-B82D-B274D2D9B9C7}"/>
    <cellStyle name="20% - Accent2 2 4 3 2 2" xfId="2292" xr:uid="{37126B76-A9C6-4F5B-A37C-5F710DF4A0D7}"/>
    <cellStyle name="20% - Accent2 2 4 3 2 2 2" xfId="2293" xr:uid="{12593A89-B6C3-47F8-9A6D-6C5BB43DB689}"/>
    <cellStyle name="20% - Accent2 2 4 3 2 3" xfId="2294" xr:uid="{5A11F01F-39F3-4857-A24F-7E300442BA6B}"/>
    <cellStyle name="20% - Accent2 2 4 3 2 4" xfId="2295" xr:uid="{9544CD36-89F4-4E82-9BB1-321B8ECAE4EA}"/>
    <cellStyle name="20% - Accent2 2 4 3 3" xfId="2296" xr:uid="{F70E5405-24DA-45BD-9265-2A7BAC1123DC}"/>
    <cellStyle name="20% - Accent2 2 4 3 3 2" xfId="2297" xr:uid="{A2EC0D6A-53AE-42DF-848F-A8DA71585D8A}"/>
    <cellStyle name="20% - Accent2 2 4 3 4" xfId="2298" xr:uid="{C7B2A5A8-DEAF-47A4-B5F4-47D29303E399}"/>
    <cellStyle name="20% - Accent2 2 4 3 5" xfId="2299" xr:uid="{F1075A87-F58D-4003-B344-FA689E1EB991}"/>
    <cellStyle name="20% - Accent2 2 4 4" xfId="2300" xr:uid="{916C3272-E52E-47A1-A39A-96D927F82CE4}"/>
    <cellStyle name="20% - Accent2 2 4 4 2" xfId="2301" xr:uid="{45822F3E-B8ED-4383-A9AF-7558E8341747}"/>
    <cellStyle name="20% - Accent2 2 4 4 2 2" xfId="2302" xr:uid="{D8075609-F9B1-45C9-BDB0-A82EC1C8CC2F}"/>
    <cellStyle name="20% - Accent2 2 4 4 2 2 2" xfId="2303" xr:uid="{B25D0FC5-FB23-4C9C-8098-96C431829198}"/>
    <cellStyle name="20% - Accent2 2 4 4 2 3" xfId="2304" xr:uid="{DCC51FDD-7D92-4C85-B19B-6E9A99074AA6}"/>
    <cellStyle name="20% - Accent2 2 4 4 2 4" xfId="2305" xr:uid="{5EF68187-2598-4AFD-864B-627CC9DBC551}"/>
    <cellStyle name="20% - Accent2 2 4 4 3" xfId="2306" xr:uid="{1DE31380-0030-40B5-9177-FF8D2AA236EA}"/>
    <cellStyle name="20% - Accent2 2 4 4 3 2" xfId="2307" xr:uid="{80A336C6-AFC4-41D2-AD39-CC372E609F90}"/>
    <cellStyle name="20% - Accent2 2 4 4 4" xfId="2308" xr:uid="{19E6A43E-D77F-4663-90B3-61F6D3AE0D12}"/>
    <cellStyle name="20% - Accent2 2 4 4 5" xfId="2309" xr:uid="{BF82E7E6-38FE-4250-B32E-D4B66DE19706}"/>
    <cellStyle name="20% - Accent2 2 4 5" xfId="2310" xr:uid="{D5AB5661-6B81-432C-AA8A-AC40028C5B79}"/>
    <cellStyle name="20% - Accent2 2 4 5 2" xfId="2311" xr:uid="{88C93C03-29E9-44A9-B8BD-D76A622831C8}"/>
    <cellStyle name="20% - Accent2 2 4 5 2 2" xfId="2312" xr:uid="{E9850458-9621-4F94-8991-B5268DCB1639}"/>
    <cellStyle name="20% - Accent2 2 4 5 3" xfId="2313" xr:uid="{1446B2DC-D2E0-4978-B9E0-66209594B9E4}"/>
    <cellStyle name="20% - Accent2 2 4 5 4" xfId="2314" xr:uid="{F739B104-182D-412D-9B82-603D47021689}"/>
    <cellStyle name="20% - Accent2 2 4 6" xfId="2315" xr:uid="{E20FC0AF-B3AD-4DA7-B565-A31E3EFF0414}"/>
    <cellStyle name="20% - Accent2 2 4 6 2" xfId="2316" xr:uid="{95DE50FF-F610-4C0C-836D-ECB09C77F01B}"/>
    <cellStyle name="20% - Accent2 2 4 6 2 2" xfId="2317" xr:uid="{21E1DA27-5D84-4BFD-BC91-7BD4C2244C7C}"/>
    <cellStyle name="20% - Accent2 2 4 6 3" xfId="2318" xr:uid="{A460C08A-C41B-41F0-883A-4AE9F7341451}"/>
    <cellStyle name="20% - Accent2 2 4 6 4" xfId="2319" xr:uid="{3EF55C72-6E6A-4E6B-9389-854DA973D2A3}"/>
    <cellStyle name="20% - Accent2 2 4 7" xfId="2320" xr:uid="{50EC5C65-811B-4F53-AE1A-E5C88F849458}"/>
    <cellStyle name="20% - Accent2 2 4 7 2" xfId="2321" xr:uid="{3274C064-81C6-4157-A8AB-E1BF7A6DE91B}"/>
    <cellStyle name="20% - Accent2 2 4 7 2 2" xfId="2322" xr:uid="{D8801818-73DA-421C-8B11-09A5E70F54F1}"/>
    <cellStyle name="20% - Accent2 2 4 7 3" xfId="2323" xr:uid="{711731B4-DF1D-4BD0-A5BC-D32538BE08AB}"/>
    <cellStyle name="20% - Accent2 2 4 7 4" xfId="2324" xr:uid="{3C7FA18E-9BFA-4AA0-94A6-137757EE79F7}"/>
    <cellStyle name="20% - Accent2 2 4 8" xfId="2325" xr:uid="{581E90BA-C9FF-4936-8F11-15F763BB771F}"/>
    <cellStyle name="20% - Accent2 2 4 8 2" xfId="2326" xr:uid="{0A300BDF-9FA6-42E0-A262-C1261E409C32}"/>
    <cellStyle name="20% - Accent2 2 4 9" xfId="2327" xr:uid="{B270A6C1-7C75-43F1-B66B-267EB1E60942}"/>
    <cellStyle name="20% - Accent2 2 5" xfId="2328" xr:uid="{ACCB1040-7630-44B8-8691-15C1421374A6}"/>
    <cellStyle name="20% - Accent2 2 5 2" xfId="2329" xr:uid="{7BC3D0E8-1C30-4A74-9EC1-A8E560A1BB2A}"/>
    <cellStyle name="20% - Accent2 2 5 2 2" xfId="2330" xr:uid="{26E7583B-473D-4330-AC5B-8AFA8A8EEC40}"/>
    <cellStyle name="20% - Accent2 2 5 2 2 2" xfId="2331" xr:uid="{B03A4A1D-897F-4B08-9368-5AFE1A64645E}"/>
    <cellStyle name="20% - Accent2 2 5 2 2 2 2" xfId="2332" xr:uid="{854B4D0A-4FEC-4EDC-AE27-89D627A33403}"/>
    <cellStyle name="20% - Accent2 2 5 2 2 3" xfId="2333" xr:uid="{509B4A52-1061-4D3B-8A59-37029609463F}"/>
    <cellStyle name="20% - Accent2 2 5 2 2 4" xfId="2334" xr:uid="{462CCD03-EDDF-4D0A-9021-9ECA2C24756A}"/>
    <cellStyle name="20% - Accent2 2 5 2 3" xfId="2335" xr:uid="{5C6CFF30-8269-45E9-B286-59AC1F79DD55}"/>
    <cellStyle name="20% - Accent2 2 5 2 3 2" xfId="2336" xr:uid="{F3826689-9E6F-435F-85B3-E3D7FCC86EB2}"/>
    <cellStyle name="20% - Accent2 2 5 2 4" xfId="2337" xr:uid="{B52A0ED0-4584-449B-90CA-D671244D1BF7}"/>
    <cellStyle name="20% - Accent2 2 5 2 5" xfId="2338" xr:uid="{9A92A51A-CE85-47EC-BEF3-75A5ABE13596}"/>
    <cellStyle name="20% - Accent2 2 5 3" xfId="2339" xr:uid="{3F3E0655-6C60-4ECF-8DA0-2A87B6EA971C}"/>
    <cellStyle name="20% - Accent2 2 5 3 2" xfId="2340" xr:uid="{4CF7AC1A-D2C6-4DF0-A897-76C11D5A60BF}"/>
    <cellStyle name="20% - Accent2 2 5 3 2 2" xfId="2341" xr:uid="{DA20CD49-3209-41AD-AB58-7FCACD53F141}"/>
    <cellStyle name="20% - Accent2 2 5 3 2 2 2" xfId="2342" xr:uid="{CDCE2E17-31FC-4306-BA66-14171585B8CF}"/>
    <cellStyle name="20% - Accent2 2 5 3 2 3" xfId="2343" xr:uid="{13C7E4B0-BDAA-456E-9F20-E8EB142CA301}"/>
    <cellStyle name="20% - Accent2 2 5 3 2 4" xfId="2344" xr:uid="{FAB110F1-2739-44F6-A339-7FCBC46C6728}"/>
    <cellStyle name="20% - Accent2 2 5 3 3" xfId="2345" xr:uid="{8ABF3595-3A37-4A52-A0A4-5828233444BE}"/>
    <cellStyle name="20% - Accent2 2 5 3 3 2" xfId="2346" xr:uid="{781F024E-E3E0-4D93-A892-354D9FF3FE4D}"/>
    <cellStyle name="20% - Accent2 2 5 3 4" xfId="2347" xr:uid="{81D6E220-A8D6-47EA-B3B0-FCECEF089646}"/>
    <cellStyle name="20% - Accent2 2 5 3 5" xfId="2348" xr:uid="{67DC5E90-1EE8-40D8-A363-3A28B022E89A}"/>
    <cellStyle name="20% - Accent2 2 5 4" xfId="2349" xr:uid="{73F9F0A5-2B9C-47D7-8FF9-A1E2A2AB8B48}"/>
    <cellStyle name="20% - Accent2 2 5 4 2" xfId="2350" xr:uid="{7E24FDAA-6DDC-491D-AF22-917914A6D155}"/>
    <cellStyle name="20% - Accent2 2 5 4 2 2" xfId="2351" xr:uid="{2C53A774-2C67-4A8A-9E66-C670D1D2F24A}"/>
    <cellStyle name="20% - Accent2 2 5 4 3" xfId="2352" xr:uid="{7C5E4508-FF1E-435E-892F-20312556082C}"/>
    <cellStyle name="20% - Accent2 2 5 4 4" xfId="2353" xr:uid="{2ED1B4D0-B095-4AC7-98AD-2A34109A6397}"/>
    <cellStyle name="20% - Accent2 2 5 5" xfId="2354" xr:uid="{FDAE3F54-A145-41FF-80D2-89B680C58120}"/>
    <cellStyle name="20% - Accent2 2 5 5 2" xfId="2355" xr:uid="{B4D416A6-ED81-4F91-B12B-84FB9F337F97}"/>
    <cellStyle name="20% - Accent2 2 5 5 2 2" xfId="2356" xr:uid="{0331B992-633C-4898-946D-BDCF908813A1}"/>
    <cellStyle name="20% - Accent2 2 5 5 3" xfId="2357" xr:uid="{E3773606-0D8F-4A6D-8A2B-722D021C22C3}"/>
    <cellStyle name="20% - Accent2 2 5 5 4" xfId="2358" xr:uid="{51D8931B-F003-4BBF-B997-9F362C8B9D5A}"/>
    <cellStyle name="20% - Accent2 2 5 6" xfId="2359" xr:uid="{A00A7CD2-214E-42B4-8B66-B0CF62581C15}"/>
    <cellStyle name="20% - Accent2 2 5 6 2" xfId="2360" xr:uid="{8E5C7B74-8EAF-4000-BC01-5D9B4EAEA20B}"/>
    <cellStyle name="20% - Accent2 2 5 6 2 2" xfId="2361" xr:uid="{8B20E735-6DB7-4103-883F-CF3B9D988C1E}"/>
    <cellStyle name="20% - Accent2 2 5 6 3" xfId="2362" xr:uid="{FB69D5B7-CC14-4632-B2AD-A854324AD99A}"/>
    <cellStyle name="20% - Accent2 2 5 6 4" xfId="2363" xr:uid="{016481BF-65DA-4987-90FC-D43745FA9706}"/>
    <cellStyle name="20% - Accent2 2 5 7" xfId="2364" xr:uid="{CE9A93E5-68BA-4660-BC18-37587190B797}"/>
    <cellStyle name="20% - Accent2 2 5 7 2" xfId="2365" xr:uid="{BDFE8731-84FF-4F7B-8E75-25EDA2201D79}"/>
    <cellStyle name="20% - Accent2 2 5 8" xfId="2366" xr:uid="{4B78D6D0-48C9-4F1A-ABA9-3C37C74B16E3}"/>
    <cellStyle name="20% - Accent2 2 5 9" xfId="2367" xr:uid="{2081172F-DF73-438B-8493-23D3604CEFDA}"/>
    <cellStyle name="20% - Accent2 2 6" xfId="2368" xr:uid="{E143AF9C-BDB7-481D-AC39-A24DEB528419}"/>
    <cellStyle name="20% - Accent2 2 7" xfId="2369" xr:uid="{759969A8-9F95-47A5-A252-73E001C64003}"/>
    <cellStyle name="20% - Accent2 2 8" xfId="2370" xr:uid="{6B193E3B-4B88-4950-8F20-748B1ABEA17B}"/>
    <cellStyle name="20% - Accent2 2 8 2" xfId="2371" xr:uid="{B4CEBFCF-532B-478B-9BCE-1764F1F305A6}"/>
    <cellStyle name="20% - Accent2 2 9" xfId="2372" xr:uid="{E0A9151F-1A40-4F17-9BFE-D7D6D04B2E42}"/>
    <cellStyle name="20% - Accent2 2 9 2" xfId="2373" xr:uid="{DF496EE9-1BA4-4794-AB2A-2E77139DD488}"/>
    <cellStyle name="20% - Accent2 2 9 2 2" xfId="2374" xr:uid="{8A97DD9B-A7F6-48D0-A58E-A5FB137D0DCA}"/>
    <cellStyle name="20% - Accent2 2 9 2 2 2" xfId="2375" xr:uid="{2530D489-6081-4036-9A2B-8D200A40FDB0}"/>
    <cellStyle name="20% - Accent2 2 9 2 3" xfId="2376" xr:uid="{518FC61B-8E61-4F5B-82BA-17B4B52CE7A5}"/>
    <cellStyle name="20% - Accent2 2 9 2 4" xfId="2377" xr:uid="{4048A591-1DEA-4C37-BAE8-B94DED56752B}"/>
    <cellStyle name="20% - Accent2 2 9 3" xfId="2378" xr:uid="{372F52B9-A945-4D2F-8900-C5F3A52D3808}"/>
    <cellStyle name="20% - Accent2 2 9 4" xfId="2379" xr:uid="{3AF8F59D-4D41-4EE1-9FE2-C7C6DB9AA821}"/>
    <cellStyle name="20% - Accent2 2 9 4 2" xfId="2380" xr:uid="{9BA34CC4-A0FB-4B30-AE22-02C6D257A058}"/>
    <cellStyle name="20% - Accent2 2 9 5" xfId="2381" xr:uid="{AC23A621-8793-42C5-98A6-F1D889724D96}"/>
    <cellStyle name="20% - Accent2 2 9 6" xfId="2382" xr:uid="{1AB54C89-57E9-4144-A705-13A0633163AA}"/>
    <cellStyle name="20% - Accent2 3" xfId="137" xr:uid="{E5C86555-35DA-46A0-8B05-6F73754D8CA0}"/>
    <cellStyle name="20% - Accent2 3 2" xfId="2384" xr:uid="{AE83F704-ED9D-478D-82EB-EBB27616463C}"/>
    <cellStyle name="20% - Accent2 3 2 10" xfId="2385" xr:uid="{F3FC57A9-9AFD-4956-9351-D3E22CC5DC95}"/>
    <cellStyle name="20% - Accent2 3 2 10 2" xfId="2386" xr:uid="{5865572A-0CFD-4B25-9D62-6FEEDE1FB98A}"/>
    <cellStyle name="20% - Accent2 3 2 11" xfId="2387" xr:uid="{E2B9E0F4-9D77-480D-8E62-AEDF71792A08}"/>
    <cellStyle name="20% - Accent2 3 2 12" xfId="2388" xr:uid="{B536DDDC-7469-4F69-8927-9FA733D3307E}"/>
    <cellStyle name="20% - Accent2 3 2 2" xfId="2389" xr:uid="{B91ECC0C-E654-4D34-A779-7B57F582E712}"/>
    <cellStyle name="20% - Accent2 3 2 2 10" xfId="2390" xr:uid="{E60C40BA-285D-4520-9289-47EFA944EBA3}"/>
    <cellStyle name="20% - Accent2 3 2 2 11" xfId="2391" xr:uid="{4C51E645-49B3-432B-9CC7-D9707386A3BC}"/>
    <cellStyle name="20% - Accent2 3 2 2 2" xfId="2392" xr:uid="{FF466256-F327-4BB1-95AD-E93A05E89F0A}"/>
    <cellStyle name="20% - Accent2 3 2 2 2 10" xfId="2393" xr:uid="{705A3ACF-A2B7-4C9A-8AD1-18C3E3F41FDF}"/>
    <cellStyle name="20% - Accent2 3 2 2 2 2" xfId="2394" xr:uid="{1C8D3187-5586-4917-8D2F-49F33F769527}"/>
    <cellStyle name="20% - Accent2 3 2 2 2 2 2" xfId="2395" xr:uid="{357EAA3D-E922-4C9D-81AC-502423FEDADF}"/>
    <cellStyle name="20% - Accent2 3 2 2 2 2 2 2" xfId="2396" xr:uid="{7AD67914-C209-4E07-BE69-932AE830C903}"/>
    <cellStyle name="20% - Accent2 3 2 2 2 2 2 2 2" xfId="2397" xr:uid="{250B8F04-90E3-4E20-9886-98F53B9D223C}"/>
    <cellStyle name="20% - Accent2 3 2 2 2 2 2 2 2 2" xfId="2398" xr:uid="{47D75115-88E1-4061-B5E6-71AC0D823135}"/>
    <cellStyle name="20% - Accent2 3 2 2 2 2 2 2 3" xfId="2399" xr:uid="{DA5B172F-5523-409C-AFCB-AFD7C4736F8E}"/>
    <cellStyle name="20% - Accent2 3 2 2 2 2 2 2 4" xfId="2400" xr:uid="{C81B4856-613A-4B02-9319-AA15D249E2CA}"/>
    <cellStyle name="20% - Accent2 3 2 2 2 2 2 3" xfId="2401" xr:uid="{F934C7A8-68FF-4C84-966B-6127B8CA2FE9}"/>
    <cellStyle name="20% - Accent2 3 2 2 2 2 2 3 2" xfId="2402" xr:uid="{4EF3E90A-8BD7-44A6-9682-025BC6308F31}"/>
    <cellStyle name="20% - Accent2 3 2 2 2 2 2 4" xfId="2403" xr:uid="{AC60CB5D-2F67-46C9-A7AF-18029C9C31C4}"/>
    <cellStyle name="20% - Accent2 3 2 2 2 2 2 5" xfId="2404" xr:uid="{14DBCA7A-372E-43D1-8275-649BF83DC738}"/>
    <cellStyle name="20% - Accent2 3 2 2 2 2 3" xfId="2405" xr:uid="{CDB99D5B-E915-4D7B-B1FB-FBC642154684}"/>
    <cellStyle name="20% - Accent2 3 2 2 2 2 3 2" xfId="2406" xr:uid="{9FCEBC10-6A18-4A6F-A57D-63CA40A38B7F}"/>
    <cellStyle name="20% - Accent2 3 2 2 2 2 3 2 2" xfId="2407" xr:uid="{50479508-7B33-4A8C-B293-9FE97974E925}"/>
    <cellStyle name="20% - Accent2 3 2 2 2 2 3 2 2 2" xfId="2408" xr:uid="{A1596AB1-138E-4E7C-A50F-48AFCE10E4E5}"/>
    <cellStyle name="20% - Accent2 3 2 2 2 2 3 2 3" xfId="2409" xr:uid="{4E14762B-82DB-4586-8618-7C83BD6FAAC7}"/>
    <cellStyle name="20% - Accent2 3 2 2 2 2 3 2 4" xfId="2410" xr:uid="{3AB57734-1435-4014-8418-1D55F7DBD126}"/>
    <cellStyle name="20% - Accent2 3 2 2 2 2 3 3" xfId="2411" xr:uid="{E345266E-C212-4915-9C61-0E2E7C624C92}"/>
    <cellStyle name="20% - Accent2 3 2 2 2 2 3 3 2" xfId="2412" xr:uid="{7BCA37B5-8F49-4EB3-8239-DE6EBB22A69C}"/>
    <cellStyle name="20% - Accent2 3 2 2 2 2 3 4" xfId="2413" xr:uid="{A62B37D9-2DB2-4240-8145-F22CE30377F0}"/>
    <cellStyle name="20% - Accent2 3 2 2 2 2 3 5" xfId="2414" xr:uid="{A56770E7-C71A-4ADB-AFB5-5022AA516196}"/>
    <cellStyle name="20% - Accent2 3 2 2 2 2 4" xfId="2415" xr:uid="{E18F2D72-6D3F-4C4F-8E32-AF91EBF38709}"/>
    <cellStyle name="20% - Accent2 3 2 2 2 2 4 2" xfId="2416" xr:uid="{016B0281-DC8F-40C1-B244-296F3820DF24}"/>
    <cellStyle name="20% - Accent2 3 2 2 2 2 4 2 2" xfId="2417" xr:uid="{F7A9F70F-0AA1-4C37-9C98-9DED0A6F1684}"/>
    <cellStyle name="20% - Accent2 3 2 2 2 2 4 3" xfId="2418" xr:uid="{B75D00EC-B1C3-4CDE-8252-4344FA325C82}"/>
    <cellStyle name="20% - Accent2 3 2 2 2 2 4 4" xfId="2419" xr:uid="{AF768AAC-3980-4D74-90B8-7538CE6D4E88}"/>
    <cellStyle name="20% - Accent2 3 2 2 2 2 5" xfId="2420" xr:uid="{20A887AF-31BE-44A9-9832-66AD2BC7B487}"/>
    <cellStyle name="20% - Accent2 3 2 2 2 2 5 2" xfId="2421" xr:uid="{60B3012C-703B-4D64-8F9D-68B9420FC531}"/>
    <cellStyle name="20% - Accent2 3 2 2 2 2 5 2 2" xfId="2422" xr:uid="{64312415-8093-4243-8EC3-DF065D1F90C7}"/>
    <cellStyle name="20% - Accent2 3 2 2 2 2 5 3" xfId="2423" xr:uid="{E1CB6EE6-FAD9-4347-9359-A1096F6E101B}"/>
    <cellStyle name="20% - Accent2 3 2 2 2 2 5 4" xfId="2424" xr:uid="{B9CD8C22-FAEE-440F-82E9-5B4809733E7D}"/>
    <cellStyle name="20% - Accent2 3 2 2 2 2 6" xfId="2425" xr:uid="{996348E1-3592-4274-A526-8497D64A122E}"/>
    <cellStyle name="20% - Accent2 3 2 2 2 2 6 2" xfId="2426" xr:uid="{152F8E10-9646-461E-8586-E941FE1B20F2}"/>
    <cellStyle name="20% - Accent2 3 2 2 2 2 6 2 2" xfId="2427" xr:uid="{586B3FE2-C1AD-42B2-A819-06252F987C55}"/>
    <cellStyle name="20% - Accent2 3 2 2 2 2 6 3" xfId="2428" xr:uid="{D76B8FD6-61DB-4396-8693-E66F19639F57}"/>
    <cellStyle name="20% - Accent2 3 2 2 2 2 6 4" xfId="2429" xr:uid="{E555DF0E-E262-4C60-B362-0BD2EE4D6BFC}"/>
    <cellStyle name="20% - Accent2 3 2 2 2 2 7" xfId="2430" xr:uid="{7765E2C5-97B2-43C6-A528-CF08E72085E0}"/>
    <cellStyle name="20% - Accent2 3 2 2 2 2 7 2" xfId="2431" xr:uid="{9C2CC5B2-B878-45BB-BF38-751255295303}"/>
    <cellStyle name="20% - Accent2 3 2 2 2 2 8" xfId="2432" xr:uid="{86A6D3AF-FC98-4C90-99AA-3A7502611017}"/>
    <cellStyle name="20% - Accent2 3 2 2 2 2 9" xfId="2433" xr:uid="{452E64A0-784A-4E5F-A8CC-B634B2DA81EB}"/>
    <cellStyle name="20% - Accent2 3 2 2 2 3" xfId="2434" xr:uid="{B7E64E66-F678-4E0A-99F3-45799E44318A}"/>
    <cellStyle name="20% - Accent2 3 2 2 2 3 2" xfId="2435" xr:uid="{7EA60EA5-1AA7-4A15-AE21-5ACEBB076EBA}"/>
    <cellStyle name="20% - Accent2 3 2 2 2 3 2 2" xfId="2436" xr:uid="{D8934A05-D07A-49EB-828B-99FA5B821596}"/>
    <cellStyle name="20% - Accent2 3 2 2 2 3 2 2 2" xfId="2437" xr:uid="{60EDB562-1633-4E16-8BE1-DF6B5FFD266F}"/>
    <cellStyle name="20% - Accent2 3 2 2 2 3 2 3" xfId="2438" xr:uid="{22E82B17-298F-45EA-95CD-E6E2ED109A8C}"/>
    <cellStyle name="20% - Accent2 3 2 2 2 3 2 4" xfId="2439" xr:uid="{5D838B98-50D7-45AE-8488-FC6C8CC4C4ED}"/>
    <cellStyle name="20% - Accent2 3 2 2 2 3 3" xfId="2440" xr:uid="{2D5E0240-87EE-435C-8062-74D3ED192863}"/>
    <cellStyle name="20% - Accent2 3 2 2 2 3 3 2" xfId="2441" xr:uid="{6D45EA23-7385-479F-A212-F300D2C404F8}"/>
    <cellStyle name="20% - Accent2 3 2 2 2 3 4" xfId="2442" xr:uid="{5ADD539F-9397-49A2-A5F7-49C85C0E355D}"/>
    <cellStyle name="20% - Accent2 3 2 2 2 3 5" xfId="2443" xr:uid="{098477C4-107A-4E6E-B23A-49DE690FC609}"/>
    <cellStyle name="20% - Accent2 3 2 2 2 4" xfId="2444" xr:uid="{7B6F2259-87C1-4EC5-A0BD-EE1FE634E05F}"/>
    <cellStyle name="20% - Accent2 3 2 2 2 4 2" xfId="2445" xr:uid="{C73EA3A8-503E-47CE-B3D0-C4DF642D8D05}"/>
    <cellStyle name="20% - Accent2 3 2 2 2 4 2 2" xfId="2446" xr:uid="{068CAE08-A931-4527-B4A7-A40E0EFBB8E9}"/>
    <cellStyle name="20% - Accent2 3 2 2 2 4 2 2 2" xfId="2447" xr:uid="{8126C3F1-8F23-4D5F-98A7-8660D898B428}"/>
    <cellStyle name="20% - Accent2 3 2 2 2 4 2 3" xfId="2448" xr:uid="{6BDC8239-A56C-4590-AABF-1718D9E6EF36}"/>
    <cellStyle name="20% - Accent2 3 2 2 2 4 2 4" xfId="2449" xr:uid="{EFE6A70E-231A-4DE6-BDD4-FBEB36B2F71F}"/>
    <cellStyle name="20% - Accent2 3 2 2 2 4 3" xfId="2450" xr:uid="{F3025694-BCC5-4F46-B5B6-4F9EA3DFBD96}"/>
    <cellStyle name="20% - Accent2 3 2 2 2 4 3 2" xfId="2451" xr:uid="{3F098F81-C4E1-4B02-9060-0A23935AB958}"/>
    <cellStyle name="20% - Accent2 3 2 2 2 4 4" xfId="2452" xr:uid="{C522045E-65EE-4E11-B79E-CF06599CC1E9}"/>
    <cellStyle name="20% - Accent2 3 2 2 2 4 5" xfId="2453" xr:uid="{A12ADF9B-B500-4C95-90C3-9AFB7478059E}"/>
    <cellStyle name="20% - Accent2 3 2 2 2 5" xfId="2454" xr:uid="{AD5B440F-7C8B-41EE-AE07-5476E3F6EF60}"/>
    <cellStyle name="20% - Accent2 3 2 2 2 5 2" xfId="2455" xr:uid="{B7E0E347-9B71-4DE4-956F-2AB8B2723B60}"/>
    <cellStyle name="20% - Accent2 3 2 2 2 5 2 2" xfId="2456" xr:uid="{B124EA0F-C5E5-4F23-B088-48918A81F2F6}"/>
    <cellStyle name="20% - Accent2 3 2 2 2 5 3" xfId="2457" xr:uid="{75076C92-CE02-4B2C-83CD-51C2F6DF3F3A}"/>
    <cellStyle name="20% - Accent2 3 2 2 2 5 4" xfId="2458" xr:uid="{F69F5562-5C21-409A-8704-08A96E746C28}"/>
    <cellStyle name="20% - Accent2 3 2 2 2 6" xfId="2459" xr:uid="{BBF0D07F-1200-4B9C-9743-9CA0E0CEAB79}"/>
    <cellStyle name="20% - Accent2 3 2 2 2 6 2" xfId="2460" xr:uid="{70972EF9-82E3-4DAA-9E28-2466C73C46A8}"/>
    <cellStyle name="20% - Accent2 3 2 2 2 6 2 2" xfId="2461" xr:uid="{83948238-3B3A-4233-99C7-23C6690F6325}"/>
    <cellStyle name="20% - Accent2 3 2 2 2 6 3" xfId="2462" xr:uid="{08138AE1-E11A-4979-B9D9-635742BCED99}"/>
    <cellStyle name="20% - Accent2 3 2 2 2 6 4" xfId="2463" xr:uid="{0B036374-B8DC-43CE-A6E7-9DBC60F1E04C}"/>
    <cellStyle name="20% - Accent2 3 2 2 2 7" xfId="2464" xr:uid="{D70A1787-760A-4E2C-A96F-10FD44D256E6}"/>
    <cellStyle name="20% - Accent2 3 2 2 2 7 2" xfId="2465" xr:uid="{C9003E3B-03BA-4A7B-9D33-681339BCE45E}"/>
    <cellStyle name="20% - Accent2 3 2 2 2 7 2 2" xfId="2466" xr:uid="{59C4356D-F095-466D-A7D4-D8E898459F74}"/>
    <cellStyle name="20% - Accent2 3 2 2 2 7 3" xfId="2467" xr:uid="{97EAF766-B132-4E57-9085-2A96840A44E6}"/>
    <cellStyle name="20% - Accent2 3 2 2 2 7 4" xfId="2468" xr:uid="{DBC81485-7B65-41A9-91AD-8699F6C18535}"/>
    <cellStyle name="20% - Accent2 3 2 2 2 8" xfId="2469" xr:uid="{8F8D7C54-7213-47AE-9C84-12F01937144D}"/>
    <cellStyle name="20% - Accent2 3 2 2 2 8 2" xfId="2470" xr:uid="{1930AD2A-E7BA-43C2-B740-593281780CB9}"/>
    <cellStyle name="20% - Accent2 3 2 2 2 9" xfId="2471" xr:uid="{5D051D6E-0FC7-47EF-8738-78A42F106AA6}"/>
    <cellStyle name="20% - Accent2 3 2 2 3" xfId="2472" xr:uid="{4CA5B7E2-1F25-40A8-834D-2C9187D64548}"/>
    <cellStyle name="20% - Accent2 3 2 2 3 2" xfId="2473" xr:uid="{E4C2A354-F863-479F-B1DE-E628EC6930D0}"/>
    <cellStyle name="20% - Accent2 3 2 2 3 2 2" xfId="2474" xr:uid="{DC77E299-F398-4E57-8096-1DE8A64B4F36}"/>
    <cellStyle name="20% - Accent2 3 2 2 3 2 2 2" xfId="2475" xr:uid="{34CB5E3C-916E-42A4-8B52-74299DD1B854}"/>
    <cellStyle name="20% - Accent2 3 2 2 3 2 2 2 2" xfId="2476" xr:uid="{7491CACF-B146-4FDB-ADDB-04084FA6BC00}"/>
    <cellStyle name="20% - Accent2 3 2 2 3 2 2 3" xfId="2477" xr:uid="{1A9CB90E-48A1-45AD-A56F-086E585E37A0}"/>
    <cellStyle name="20% - Accent2 3 2 2 3 2 2 4" xfId="2478" xr:uid="{D11B5969-89F6-4585-A333-6FBBAAAC7D2F}"/>
    <cellStyle name="20% - Accent2 3 2 2 3 2 3" xfId="2479" xr:uid="{9D8542AD-A894-4DE9-A41E-F263C6431982}"/>
    <cellStyle name="20% - Accent2 3 2 2 3 2 3 2" xfId="2480" xr:uid="{4AA2A514-7457-435C-B8E4-47B8C4D70E32}"/>
    <cellStyle name="20% - Accent2 3 2 2 3 2 4" xfId="2481" xr:uid="{CE27D28D-5661-4D38-8E8A-6A4D0B408E96}"/>
    <cellStyle name="20% - Accent2 3 2 2 3 2 5" xfId="2482" xr:uid="{EE972B9C-5C1B-4260-997A-F6D99850723A}"/>
    <cellStyle name="20% - Accent2 3 2 2 3 3" xfId="2483" xr:uid="{AC4FA69F-0613-4584-B797-1BC8FCDBECF8}"/>
    <cellStyle name="20% - Accent2 3 2 2 3 3 2" xfId="2484" xr:uid="{83A62FE6-F88F-4D79-ABB0-276F25B40E8F}"/>
    <cellStyle name="20% - Accent2 3 2 2 3 3 2 2" xfId="2485" xr:uid="{700ADA36-8703-4BAB-A993-CC23AFCB6280}"/>
    <cellStyle name="20% - Accent2 3 2 2 3 3 2 2 2" xfId="2486" xr:uid="{1126541C-E126-427F-B2D7-90BAAD25D145}"/>
    <cellStyle name="20% - Accent2 3 2 2 3 3 2 3" xfId="2487" xr:uid="{37B65887-095A-4B8C-9AE1-BA4EA5AE1191}"/>
    <cellStyle name="20% - Accent2 3 2 2 3 3 2 4" xfId="2488" xr:uid="{31BC6DE7-1316-4450-9BC5-B14A9DCA5D10}"/>
    <cellStyle name="20% - Accent2 3 2 2 3 3 3" xfId="2489" xr:uid="{86EBACBA-5C65-4163-BA00-2A89EC07DB8B}"/>
    <cellStyle name="20% - Accent2 3 2 2 3 3 3 2" xfId="2490" xr:uid="{17E42ECA-B292-43EC-ABB8-8D16DA6B2710}"/>
    <cellStyle name="20% - Accent2 3 2 2 3 3 4" xfId="2491" xr:uid="{F1F1B980-7F66-4B28-ADB3-18797349C159}"/>
    <cellStyle name="20% - Accent2 3 2 2 3 3 5" xfId="2492" xr:uid="{678973BF-ACAF-487E-BFD4-FF7D75C54449}"/>
    <cellStyle name="20% - Accent2 3 2 2 3 4" xfId="2493" xr:uid="{3BD17432-333C-4EC2-9149-3887620E0314}"/>
    <cellStyle name="20% - Accent2 3 2 2 3 4 2" xfId="2494" xr:uid="{F0B1D9E9-8615-43A4-8ADC-E3F63458686A}"/>
    <cellStyle name="20% - Accent2 3 2 2 3 4 2 2" xfId="2495" xr:uid="{81A4D022-4A18-41BC-96FC-836AC637D404}"/>
    <cellStyle name="20% - Accent2 3 2 2 3 4 3" xfId="2496" xr:uid="{F7185C99-140B-4649-9A91-B113481E2C39}"/>
    <cellStyle name="20% - Accent2 3 2 2 3 4 4" xfId="2497" xr:uid="{5B0A4E7B-E34B-42FC-87DC-91731679303E}"/>
    <cellStyle name="20% - Accent2 3 2 2 3 5" xfId="2498" xr:uid="{DD9171DD-7154-423C-8D83-38CC4FEFF695}"/>
    <cellStyle name="20% - Accent2 3 2 2 3 5 2" xfId="2499" xr:uid="{3453FB51-9E36-4833-B508-96D880010D92}"/>
    <cellStyle name="20% - Accent2 3 2 2 3 5 2 2" xfId="2500" xr:uid="{B13BD52B-254D-4144-B058-74B4398D26D2}"/>
    <cellStyle name="20% - Accent2 3 2 2 3 5 3" xfId="2501" xr:uid="{28FA9397-0D4D-4862-B47E-7D378E80B8C4}"/>
    <cellStyle name="20% - Accent2 3 2 2 3 5 4" xfId="2502" xr:uid="{557C0ABE-0D3F-4D1C-BBB8-AD6301E34E1B}"/>
    <cellStyle name="20% - Accent2 3 2 2 3 6" xfId="2503" xr:uid="{2E3C81A0-D4B5-4F88-AA32-55B3B83B934A}"/>
    <cellStyle name="20% - Accent2 3 2 2 3 6 2" xfId="2504" xr:uid="{B9BEBA60-0CB2-4030-A445-1FFDBC890639}"/>
    <cellStyle name="20% - Accent2 3 2 2 3 6 2 2" xfId="2505" xr:uid="{D5073E76-32BA-4C5B-91F0-506CB7705F76}"/>
    <cellStyle name="20% - Accent2 3 2 2 3 6 3" xfId="2506" xr:uid="{99ABEE58-31EE-4669-B62A-1D0BEE714D06}"/>
    <cellStyle name="20% - Accent2 3 2 2 3 6 4" xfId="2507" xr:uid="{8A6D59F4-45A2-418F-8DE0-8FB5150EA0F4}"/>
    <cellStyle name="20% - Accent2 3 2 2 3 7" xfId="2508" xr:uid="{3BB0DE29-E702-4F24-BB16-3911CAA5237C}"/>
    <cellStyle name="20% - Accent2 3 2 2 3 7 2" xfId="2509" xr:uid="{ABE9BD88-FF00-4D5C-99AF-FA31BE64A408}"/>
    <cellStyle name="20% - Accent2 3 2 2 3 8" xfId="2510" xr:uid="{5906F272-7708-4299-B515-821246E6D3E5}"/>
    <cellStyle name="20% - Accent2 3 2 2 3 9" xfId="2511" xr:uid="{F1428156-5C90-41B4-A64B-C11D4D7DF7F4}"/>
    <cellStyle name="20% - Accent2 3 2 2 4" xfId="2512" xr:uid="{C21775C2-CBD9-4A16-979B-B8EFEF905FFB}"/>
    <cellStyle name="20% - Accent2 3 2 2 4 2" xfId="2513" xr:uid="{B3C4FA40-30F2-45DE-8F5E-DD44A0FB95FF}"/>
    <cellStyle name="20% - Accent2 3 2 2 4 2 2" xfId="2514" xr:uid="{E582BD47-E43E-4B45-991B-0EEC6A8F5EF0}"/>
    <cellStyle name="20% - Accent2 3 2 2 4 2 2 2" xfId="2515" xr:uid="{A5F5FD38-E41A-41BD-8BF0-DDDD8B3C05EB}"/>
    <cellStyle name="20% - Accent2 3 2 2 4 2 3" xfId="2516" xr:uid="{1099640C-9213-4CC5-B1EC-4491AE14A5EC}"/>
    <cellStyle name="20% - Accent2 3 2 2 4 2 4" xfId="2517" xr:uid="{A51ADCE7-D3AA-43DF-B041-C9A7FBC5FF25}"/>
    <cellStyle name="20% - Accent2 3 2 2 4 3" xfId="2518" xr:uid="{0501FCB1-5FEF-47A3-9017-C02D99C67D19}"/>
    <cellStyle name="20% - Accent2 3 2 2 4 3 2" xfId="2519" xr:uid="{25B8A176-BD56-405F-B435-DCEEC94649DB}"/>
    <cellStyle name="20% - Accent2 3 2 2 4 4" xfId="2520" xr:uid="{EA0F9170-7DC8-4253-B076-7CEA11314E6D}"/>
    <cellStyle name="20% - Accent2 3 2 2 4 5" xfId="2521" xr:uid="{3FDB3E88-DDBA-4EAC-9B9F-9C13665B089D}"/>
    <cellStyle name="20% - Accent2 3 2 2 5" xfId="2522" xr:uid="{B3794DA4-D72A-4472-902B-3B98C0F658CB}"/>
    <cellStyle name="20% - Accent2 3 2 2 5 2" xfId="2523" xr:uid="{A41B60E5-F5EC-404A-80A4-2F9B3AC1B2FE}"/>
    <cellStyle name="20% - Accent2 3 2 2 5 2 2" xfId="2524" xr:uid="{9C8DF20E-A134-4A6D-B5D3-E6F64B1E32DF}"/>
    <cellStyle name="20% - Accent2 3 2 2 5 2 2 2" xfId="2525" xr:uid="{926FFFC0-78EF-4B7E-BFE7-D40422CCB1F0}"/>
    <cellStyle name="20% - Accent2 3 2 2 5 2 3" xfId="2526" xr:uid="{AD36DA21-672B-4A0F-A420-9CC55F258445}"/>
    <cellStyle name="20% - Accent2 3 2 2 5 2 4" xfId="2527" xr:uid="{6D688930-E91E-4159-958F-8BF927063251}"/>
    <cellStyle name="20% - Accent2 3 2 2 5 3" xfId="2528" xr:uid="{E05C7ECD-6E15-46CC-A1AC-6529E338695F}"/>
    <cellStyle name="20% - Accent2 3 2 2 5 3 2" xfId="2529" xr:uid="{82E1C6A4-E86E-47CC-B901-539113000D4E}"/>
    <cellStyle name="20% - Accent2 3 2 2 5 4" xfId="2530" xr:uid="{3A1B5991-94B9-4A8A-A2A2-0C75C0ED109C}"/>
    <cellStyle name="20% - Accent2 3 2 2 5 5" xfId="2531" xr:uid="{90590050-342F-4BB6-B6C7-9C7258AAE4D6}"/>
    <cellStyle name="20% - Accent2 3 2 2 6" xfId="2532" xr:uid="{8A4AAC67-7AF5-4723-BAED-40493A16ECDC}"/>
    <cellStyle name="20% - Accent2 3 2 2 6 2" xfId="2533" xr:uid="{F845FA5E-8821-4C93-9612-D2D32F85C5AB}"/>
    <cellStyle name="20% - Accent2 3 2 2 6 2 2" xfId="2534" xr:uid="{80EDCA8A-85EE-41F1-8E8F-50846D26888B}"/>
    <cellStyle name="20% - Accent2 3 2 2 6 3" xfId="2535" xr:uid="{2B7F5699-973D-4075-A354-AEC1DA989D27}"/>
    <cellStyle name="20% - Accent2 3 2 2 6 4" xfId="2536" xr:uid="{C8471277-8D99-41C9-AF6F-7355B833921E}"/>
    <cellStyle name="20% - Accent2 3 2 2 7" xfId="2537" xr:uid="{37E62C65-B0C1-47D0-AD4E-D587A69E1886}"/>
    <cellStyle name="20% - Accent2 3 2 2 7 2" xfId="2538" xr:uid="{8E10BDF7-4CE9-49DA-AFAC-46D52B88904B}"/>
    <cellStyle name="20% - Accent2 3 2 2 7 2 2" xfId="2539" xr:uid="{11678E8E-8C94-44D0-87CC-82E0AD5338B4}"/>
    <cellStyle name="20% - Accent2 3 2 2 7 3" xfId="2540" xr:uid="{4AAFFA3D-EF5E-4180-AB79-59E12BD7A627}"/>
    <cellStyle name="20% - Accent2 3 2 2 7 4" xfId="2541" xr:uid="{11EA4585-0EB8-4B3E-A5EE-593707331252}"/>
    <cellStyle name="20% - Accent2 3 2 2 8" xfId="2542" xr:uid="{24C6FEC6-2E4F-4D9F-84F1-D20B90D2F046}"/>
    <cellStyle name="20% - Accent2 3 2 2 8 2" xfId="2543" xr:uid="{5ED630BF-7E24-4CF0-B073-8A725EB6F999}"/>
    <cellStyle name="20% - Accent2 3 2 2 8 2 2" xfId="2544" xr:uid="{9984CC96-BB3D-4A63-A147-816346D780E1}"/>
    <cellStyle name="20% - Accent2 3 2 2 8 3" xfId="2545" xr:uid="{5EC43B33-651E-4F62-8E69-90674CEA4D18}"/>
    <cellStyle name="20% - Accent2 3 2 2 8 4" xfId="2546" xr:uid="{2C3098C1-1D58-4E20-8B22-3DD8CC3415EC}"/>
    <cellStyle name="20% - Accent2 3 2 2 9" xfId="2547" xr:uid="{1F4589F4-405B-4C67-A8B5-E55EC7B085D1}"/>
    <cellStyle name="20% - Accent2 3 2 2 9 2" xfId="2548" xr:uid="{EABCC289-5772-491D-90DD-9C994A85F64A}"/>
    <cellStyle name="20% - Accent2 3 2 3" xfId="2549" xr:uid="{2FC8285B-9851-4D8C-9391-2BED6886D8E5}"/>
    <cellStyle name="20% - Accent2 3 2 3 10" xfId="2550" xr:uid="{4F97F401-F358-4265-B122-5B0F21EF2CDF}"/>
    <cellStyle name="20% - Accent2 3 2 3 2" xfId="2551" xr:uid="{ED58E8DA-0AE0-45B7-9142-13823A74FCD2}"/>
    <cellStyle name="20% - Accent2 3 2 3 2 2" xfId="2552" xr:uid="{DC4E9151-76A2-4154-BBA2-C489EAC5544F}"/>
    <cellStyle name="20% - Accent2 3 2 3 2 2 2" xfId="2553" xr:uid="{6C41E411-1579-4271-B29A-99CE6781CA0F}"/>
    <cellStyle name="20% - Accent2 3 2 3 2 2 2 2" xfId="2554" xr:uid="{F5086273-E580-4163-A56D-D79C1674E19B}"/>
    <cellStyle name="20% - Accent2 3 2 3 2 2 2 2 2" xfId="2555" xr:uid="{5C082CDD-2B8B-4828-AB43-24B42C6E52C5}"/>
    <cellStyle name="20% - Accent2 3 2 3 2 2 2 3" xfId="2556" xr:uid="{00B31C55-2AFC-4BE3-9B27-1572DE11C943}"/>
    <cellStyle name="20% - Accent2 3 2 3 2 2 2 4" xfId="2557" xr:uid="{1AE5EC62-2E87-423F-AA2F-EBCBDEDFCA27}"/>
    <cellStyle name="20% - Accent2 3 2 3 2 2 3" xfId="2558" xr:uid="{30F63ADA-F2E1-43E8-873C-6FCE2C375AB1}"/>
    <cellStyle name="20% - Accent2 3 2 3 2 2 3 2" xfId="2559" xr:uid="{2D93FF1D-A3B4-4B17-896E-18B6BC112AD9}"/>
    <cellStyle name="20% - Accent2 3 2 3 2 2 4" xfId="2560" xr:uid="{C3C20A2F-75DC-49FA-8F89-8A2DD738FBAA}"/>
    <cellStyle name="20% - Accent2 3 2 3 2 2 5" xfId="2561" xr:uid="{7AB7C7A3-F7E4-4C91-A57E-B0B818FBCD3E}"/>
    <cellStyle name="20% - Accent2 3 2 3 2 3" xfId="2562" xr:uid="{D813DD84-26C1-4C00-8520-2C15D8C5FF50}"/>
    <cellStyle name="20% - Accent2 3 2 3 2 3 2" xfId="2563" xr:uid="{91B64D57-8DAC-40D9-A2F0-3B0BCC3A6259}"/>
    <cellStyle name="20% - Accent2 3 2 3 2 3 2 2" xfId="2564" xr:uid="{C773DA06-D09F-405D-A644-B8CEFD79308C}"/>
    <cellStyle name="20% - Accent2 3 2 3 2 3 2 2 2" xfId="2565" xr:uid="{999B9443-0C9F-4026-BCC4-8C118BB6876A}"/>
    <cellStyle name="20% - Accent2 3 2 3 2 3 2 3" xfId="2566" xr:uid="{C2378745-BDE9-4417-BE54-4A90FD1133DB}"/>
    <cellStyle name="20% - Accent2 3 2 3 2 3 2 4" xfId="2567" xr:uid="{0EB39483-1F81-4FFD-BA09-77B89852DBCA}"/>
    <cellStyle name="20% - Accent2 3 2 3 2 3 3" xfId="2568" xr:uid="{629A0F7B-79DE-4717-9ABE-3AF6B799B69F}"/>
    <cellStyle name="20% - Accent2 3 2 3 2 3 3 2" xfId="2569" xr:uid="{E5D7AC1F-84E0-4370-A7BD-7E20686D4286}"/>
    <cellStyle name="20% - Accent2 3 2 3 2 3 4" xfId="2570" xr:uid="{76B87BB3-DFA7-4308-A84E-720653DFCEDF}"/>
    <cellStyle name="20% - Accent2 3 2 3 2 3 5" xfId="2571" xr:uid="{59C63F67-F451-43DC-AC1F-77BED62C13A2}"/>
    <cellStyle name="20% - Accent2 3 2 3 2 4" xfId="2572" xr:uid="{11731EA4-0251-44CF-B0FA-8BF7FC2B0F11}"/>
    <cellStyle name="20% - Accent2 3 2 3 2 4 2" xfId="2573" xr:uid="{A5273B48-FD50-4EE8-999E-B44BAC066B46}"/>
    <cellStyle name="20% - Accent2 3 2 3 2 4 2 2" xfId="2574" xr:uid="{16F6024E-FAE1-4F37-AA3D-B244FA5DEC07}"/>
    <cellStyle name="20% - Accent2 3 2 3 2 4 3" xfId="2575" xr:uid="{3788BDB5-4D71-4445-A7D3-C9E6DCAD1B8D}"/>
    <cellStyle name="20% - Accent2 3 2 3 2 4 4" xfId="2576" xr:uid="{53ADA1DF-116F-4925-B49B-D20A3F19EB3A}"/>
    <cellStyle name="20% - Accent2 3 2 3 2 5" xfId="2577" xr:uid="{BDBB2E79-78DE-4F60-8CC8-29956E7EDB36}"/>
    <cellStyle name="20% - Accent2 3 2 3 2 5 2" xfId="2578" xr:uid="{C7615B9D-7EF4-4CB7-A69F-66E8D928AC7B}"/>
    <cellStyle name="20% - Accent2 3 2 3 2 5 2 2" xfId="2579" xr:uid="{D247FD70-7DBA-4715-A60F-5705A5BCCEAD}"/>
    <cellStyle name="20% - Accent2 3 2 3 2 5 3" xfId="2580" xr:uid="{F26E9C9A-958A-43A6-B874-F3BD1E8BBF44}"/>
    <cellStyle name="20% - Accent2 3 2 3 2 5 4" xfId="2581" xr:uid="{278335BD-8AC0-41C0-9418-E62EF2654943}"/>
    <cellStyle name="20% - Accent2 3 2 3 2 6" xfId="2582" xr:uid="{9470CC66-5FA8-4BA5-AAF0-ACC5041677F8}"/>
    <cellStyle name="20% - Accent2 3 2 3 2 6 2" xfId="2583" xr:uid="{61F3D4B1-2DCD-4547-9749-062447C4DFF5}"/>
    <cellStyle name="20% - Accent2 3 2 3 2 6 2 2" xfId="2584" xr:uid="{AB423A01-C823-4398-8539-73903366B15F}"/>
    <cellStyle name="20% - Accent2 3 2 3 2 6 3" xfId="2585" xr:uid="{8D4F42B6-F993-4A5E-A665-BCD5A6801B46}"/>
    <cellStyle name="20% - Accent2 3 2 3 2 6 4" xfId="2586" xr:uid="{BF47C7C6-29D5-4CA5-823A-5D7718730486}"/>
    <cellStyle name="20% - Accent2 3 2 3 2 7" xfId="2587" xr:uid="{B73B39B0-3FDC-4C5B-AD8C-74E473F961DD}"/>
    <cellStyle name="20% - Accent2 3 2 3 2 7 2" xfId="2588" xr:uid="{428437AF-C815-472D-82A8-ECB00A90AA8C}"/>
    <cellStyle name="20% - Accent2 3 2 3 2 8" xfId="2589" xr:uid="{E4D2C4A4-F3E4-4343-B847-16BB2EC4FA1B}"/>
    <cellStyle name="20% - Accent2 3 2 3 2 9" xfId="2590" xr:uid="{352AADA6-38F6-4D77-B41F-444302C9E6E4}"/>
    <cellStyle name="20% - Accent2 3 2 3 3" xfId="2591" xr:uid="{1C67EF64-75B7-4A4D-95D0-1FA4D40B27BD}"/>
    <cellStyle name="20% - Accent2 3 2 3 3 2" xfId="2592" xr:uid="{9D1C84C1-BC48-4314-9180-D6C7D752F4E7}"/>
    <cellStyle name="20% - Accent2 3 2 3 3 2 2" xfId="2593" xr:uid="{82FF673E-7194-451F-B3C8-435B545CD3F8}"/>
    <cellStyle name="20% - Accent2 3 2 3 3 2 2 2" xfId="2594" xr:uid="{9E621EA5-E50C-4EE5-94CE-75CF8577EDF1}"/>
    <cellStyle name="20% - Accent2 3 2 3 3 2 3" xfId="2595" xr:uid="{79D56BE4-7728-4A85-B6B5-D0849450439F}"/>
    <cellStyle name="20% - Accent2 3 2 3 3 2 4" xfId="2596" xr:uid="{841DD2D6-EC65-48EE-BAB9-D0EB696D5BC7}"/>
    <cellStyle name="20% - Accent2 3 2 3 3 3" xfId="2597" xr:uid="{1C566951-2E33-4F19-A1F9-39FEC285FE89}"/>
    <cellStyle name="20% - Accent2 3 2 3 3 3 2" xfId="2598" xr:uid="{D0BADDEA-45DC-4034-9163-3B0FD6F9AEB7}"/>
    <cellStyle name="20% - Accent2 3 2 3 3 4" xfId="2599" xr:uid="{36424349-312D-4E91-9610-30144DD2AE29}"/>
    <cellStyle name="20% - Accent2 3 2 3 3 5" xfId="2600" xr:uid="{3C2E4208-C005-4CE5-9F62-A75132326690}"/>
    <cellStyle name="20% - Accent2 3 2 3 4" xfId="2601" xr:uid="{38F4BDC3-4003-4BF2-BC15-62E55D0B0C52}"/>
    <cellStyle name="20% - Accent2 3 2 3 4 2" xfId="2602" xr:uid="{21D3E950-98E5-4389-B40E-7A8994F1FD1B}"/>
    <cellStyle name="20% - Accent2 3 2 3 4 2 2" xfId="2603" xr:uid="{DA599D09-DB18-4851-84F4-51D3EB40469A}"/>
    <cellStyle name="20% - Accent2 3 2 3 4 2 2 2" xfId="2604" xr:uid="{222E07DA-886F-4F41-89C1-0AB889231B39}"/>
    <cellStyle name="20% - Accent2 3 2 3 4 2 3" xfId="2605" xr:uid="{85A44A70-3974-48A6-9F1B-9DB0EC429320}"/>
    <cellStyle name="20% - Accent2 3 2 3 4 2 4" xfId="2606" xr:uid="{833968C6-D1AA-496C-9A14-BCDDE68128E9}"/>
    <cellStyle name="20% - Accent2 3 2 3 4 3" xfId="2607" xr:uid="{E05CAAFC-2877-4D6A-A713-527204510C02}"/>
    <cellStyle name="20% - Accent2 3 2 3 4 3 2" xfId="2608" xr:uid="{BC688637-E562-44D8-ACC5-2D6154CD698A}"/>
    <cellStyle name="20% - Accent2 3 2 3 4 4" xfId="2609" xr:uid="{A6C321FB-266E-479C-BC79-7756149A93B1}"/>
    <cellStyle name="20% - Accent2 3 2 3 4 5" xfId="2610" xr:uid="{7CA1385A-1CA4-4AAD-85D7-75C6A40DFD49}"/>
    <cellStyle name="20% - Accent2 3 2 3 5" xfId="2611" xr:uid="{BEF2CAAF-91E5-4922-93B7-557B6085CDF5}"/>
    <cellStyle name="20% - Accent2 3 2 3 5 2" xfId="2612" xr:uid="{4C6F7F4B-32CA-4EBD-9269-9439C78BB777}"/>
    <cellStyle name="20% - Accent2 3 2 3 5 2 2" xfId="2613" xr:uid="{5A6F132B-9657-48E2-B3E0-E00407D303FD}"/>
    <cellStyle name="20% - Accent2 3 2 3 5 3" xfId="2614" xr:uid="{AFD75BB3-9199-4FEA-9D2F-E9D660709A0F}"/>
    <cellStyle name="20% - Accent2 3 2 3 5 4" xfId="2615" xr:uid="{5E3D60D1-F674-4471-970E-AA88403EF1B0}"/>
    <cellStyle name="20% - Accent2 3 2 3 6" xfId="2616" xr:uid="{2C18889E-107B-4775-B9B9-85B838D6DE8D}"/>
    <cellStyle name="20% - Accent2 3 2 3 6 2" xfId="2617" xr:uid="{F36B9C38-BC07-4C4A-BF01-5921E3D1CA15}"/>
    <cellStyle name="20% - Accent2 3 2 3 6 2 2" xfId="2618" xr:uid="{C5D987BE-B55E-4A82-8E30-E0893EB68197}"/>
    <cellStyle name="20% - Accent2 3 2 3 6 3" xfId="2619" xr:uid="{F2203621-C1AC-44E1-A92F-017603709D77}"/>
    <cellStyle name="20% - Accent2 3 2 3 6 4" xfId="2620" xr:uid="{D89207AD-F139-4951-ABCC-D39A07DDB735}"/>
    <cellStyle name="20% - Accent2 3 2 3 7" xfId="2621" xr:uid="{6AA699E5-4D1C-42CD-A7BB-D3B3090D0E05}"/>
    <cellStyle name="20% - Accent2 3 2 3 7 2" xfId="2622" xr:uid="{05C2215F-B535-412C-97D8-0FB7D940BD38}"/>
    <cellStyle name="20% - Accent2 3 2 3 7 2 2" xfId="2623" xr:uid="{57A3F9FB-1C79-4570-8761-7CD4390A725E}"/>
    <cellStyle name="20% - Accent2 3 2 3 7 3" xfId="2624" xr:uid="{8F88D6F3-0AB0-4C9B-94DF-4F17B42D2536}"/>
    <cellStyle name="20% - Accent2 3 2 3 7 4" xfId="2625" xr:uid="{81243EAF-2788-4A4C-8411-385ADBE19623}"/>
    <cellStyle name="20% - Accent2 3 2 3 8" xfId="2626" xr:uid="{6BC21D9D-8FBE-439D-9380-8E97C29F916E}"/>
    <cellStyle name="20% - Accent2 3 2 3 8 2" xfId="2627" xr:uid="{3ADA29B6-23D2-4934-B8FC-444A7C8D376F}"/>
    <cellStyle name="20% - Accent2 3 2 3 9" xfId="2628" xr:uid="{EAA079B7-2BD9-4150-8A91-2B611A24CEA7}"/>
    <cellStyle name="20% - Accent2 3 2 4" xfId="2629" xr:uid="{C23AC7D6-1991-4E56-BF05-9D158E7C5BDE}"/>
    <cellStyle name="20% - Accent2 3 2 4 2" xfId="2630" xr:uid="{F6E12C03-3358-4E04-9ED9-AC32CE664ED1}"/>
    <cellStyle name="20% - Accent2 3 2 4 2 2" xfId="2631" xr:uid="{B8631634-D903-483F-91CA-30A53AAA0175}"/>
    <cellStyle name="20% - Accent2 3 2 4 2 2 2" xfId="2632" xr:uid="{C34E53DA-FC97-41BB-83B1-7D4377C7E520}"/>
    <cellStyle name="20% - Accent2 3 2 4 2 2 2 2" xfId="2633" xr:uid="{E8FC2969-4A64-45E7-8488-CACB1DB686C2}"/>
    <cellStyle name="20% - Accent2 3 2 4 2 2 3" xfId="2634" xr:uid="{3061AAFA-BAE3-4F46-AB21-9A7A265650E6}"/>
    <cellStyle name="20% - Accent2 3 2 4 2 2 4" xfId="2635" xr:uid="{D9BCEAA7-A1ED-4B97-8863-1FE60C99E518}"/>
    <cellStyle name="20% - Accent2 3 2 4 2 3" xfId="2636" xr:uid="{BCD387DC-EBF6-4DA2-94DC-67753F8B05CA}"/>
    <cellStyle name="20% - Accent2 3 2 4 2 3 2" xfId="2637" xr:uid="{17023C15-DAC2-440D-B47B-BEC607A4FB7B}"/>
    <cellStyle name="20% - Accent2 3 2 4 2 4" xfId="2638" xr:uid="{315020D6-8B43-464D-BD03-FC045DFF0283}"/>
    <cellStyle name="20% - Accent2 3 2 4 2 5" xfId="2639" xr:uid="{65183046-BF0C-4896-B932-B13BE0D7D59B}"/>
    <cellStyle name="20% - Accent2 3 2 4 3" xfId="2640" xr:uid="{868C8E40-17BE-41E4-A2E5-CBEC4161DB3E}"/>
    <cellStyle name="20% - Accent2 3 2 4 3 2" xfId="2641" xr:uid="{30B4CAE9-E3F8-45AB-ABF7-8830368182CA}"/>
    <cellStyle name="20% - Accent2 3 2 4 3 2 2" xfId="2642" xr:uid="{877DB303-3642-4631-B59D-BFBB298D07F8}"/>
    <cellStyle name="20% - Accent2 3 2 4 3 2 2 2" xfId="2643" xr:uid="{D7639DAF-AD0D-46F3-8D61-60E31C74A2B1}"/>
    <cellStyle name="20% - Accent2 3 2 4 3 2 3" xfId="2644" xr:uid="{5B35A498-0151-4E2F-B3F3-FFEE983A8E7C}"/>
    <cellStyle name="20% - Accent2 3 2 4 3 2 4" xfId="2645" xr:uid="{B0E46FC9-63A0-4860-A4C7-54D93BFBBD7B}"/>
    <cellStyle name="20% - Accent2 3 2 4 3 3" xfId="2646" xr:uid="{D26E02CD-8D74-413E-A815-FD8061294E06}"/>
    <cellStyle name="20% - Accent2 3 2 4 3 3 2" xfId="2647" xr:uid="{E3471F27-7510-4EB4-847D-31C3AB22255B}"/>
    <cellStyle name="20% - Accent2 3 2 4 3 4" xfId="2648" xr:uid="{AF036C77-0F79-47C1-AF5A-3016B396D67D}"/>
    <cellStyle name="20% - Accent2 3 2 4 3 5" xfId="2649" xr:uid="{45986D27-0CE3-47EF-B6B2-F463CB4F923D}"/>
    <cellStyle name="20% - Accent2 3 2 4 4" xfId="2650" xr:uid="{BE814EFA-751D-498B-964F-1877161B58D9}"/>
    <cellStyle name="20% - Accent2 3 2 4 4 2" xfId="2651" xr:uid="{2551EE37-AFA6-4144-B94B-A9E0E5251E74}"/>
    <cellStyle name="20% - Accent2 3 2 4 4 2 2" xfId="2652" xr:uid="{CD20C77C-765F-41BA-8199-7BC3401C3992}"/>
    <cellStyle name="20% - Accent2 3 2 4 4 3" xfId="2653" xr:uid="{89B01351-E7EA-4607-ADF3-2C2CE3BC102B}"/>
    <cellStyle name="20% - Accent2 3 2 4 4 4" xfId="2654" xr:uid="{036B792A-4CFD-4671-82C2-26175D526D81}"/>
    <cellStyle name="20% - Accent2 3 2 4 5" xfId="2655" xr:uid="{B3B0BA1C-BD90-46CA-92E5-408ABC5E1B80}"/>
    <cellStyle name="20% - Accent2 3 2 4 5 2" xfId="2656" xr:uid="{4D7CCFDF-F090-47AD-8E3D-5923ECA6EE94}"/>
    <cellStyle name="20% - Accent2 3 2 4 5 2 2" xfId="2657" xr:uid="{9777AEA7-66D2-40B0-8AAF-34CC3362944D}"/>
    <cellStyle name="20% - Accent2 3 2 4 5 3" xfId="2658" xr:uid="{CED9C3FB-B238-49F5-BEBA-3ACF66F6B88B}"/>
    <cellStyle name="20% - Accent2 3 2 4 5 4" xfId="2659" xr:uid="{E3E48CEA-11C2-44F8-858C-F6E4FBB4B471}"/>
    <cellStyle name="20% - Accent2 3 2 4 6" xfId="2660" xr:uid="{3217A768-BEE0-45FD-9120-A063619ACE9B}"/>
    <cellStyle name="20% - Accent2 3 2 4 6 2" xfId="2661" xr:uid="{D14083F6-9886-40B4-ACFA-64D34EB412D1}"/>
    <cellStyle name="20% - Accent2 3 2 4 6 2 2" xfId="2662" xr:uid="{0336C47D-B494-4997-AECA-508B3BE653F2}"/>
    <cellStyle name="20% - Accent2 3 2 4 6 3" xfId="2663" xr:uid="{61C35F44-CE5A-478C-B048-0610D9C82C86}"/>
    <cellStyle name="20% - Accent2 3 2 4 6 4" xfId="2664" xr:uid="{4D9F56FF-C3BE-41FF-9F81-44482E1E1963}"/>
    <cellStyle name="20% - Accent2 3 2 4 7" xfId="2665" xr:uid="{C59F61AE-B787-403D-93E7-53055FC2CCC7}"/>
    <cellStyle name="20% - Accent2 3 2 4 7 2" xfId="2666" xr:uid="{EAD97CEB-9624-4C05-B037-172920C9B71D}"/>
    <cellStyle name="20% - Accent2 3 2 4 8" xfId="2667" xr:uid="{20805DA0-F9F4-4840-8750-9842012F7D63}"/>
    <cellStyle name="20% - Accent2 3 2 4 9" xfId="2668" xr:uid="{CF6DA513-B03A-4155-84BA-B2184F1D0BD6}"/>
    <cellStyle name="20% - Accent2 3 2 5" xfId="2669" xr:uid="{94EA8312-9C2B-4A02-96CB-9D58544C4820}"/>
    <cellStyle name="20% - Accent2 3 2 5 2" xfId="2670" xr:uid="{C5545F6B-7F19-4709-BE66-21647EADD671}"/>
    <cellStyle name="20% - Accent2 3 2 5 2 2" xfId="2671" xr:uid="{5A1AEF92-F507-41C5-8765-956316A004D7}"/>
    <cellStyle name="20% - Accent2 3 2 5 2 2 2" xfId="2672" xr:uid="{ED5CD6DA-E181-4437-8B72-5D144B3BBE0F}"/>
    <cellStyle name="20% - Accent2 3 2 5 2 3" xfId="2673" xr:uid="{B5096566-11D8-46CC-97ED-0DA5747C9681}"/>
    <cellStyle name="20% - Accent2 3 2 5 2 4" xfId="2674" xr:uid="{F244D449-DC86-4D7C-AF9A-E14305C152CA}"/>
    <cellStyle name="20% - Accent2 3 2 5 3" xfId="2675" xr:uid="{E2F9B14F-15D4-4FA3-AD03-93272383AF13}"/>
    <cellStyle name="20% - Accent2 3 2 5 3 2" xfId="2676" xr:uid="{F6367E5D-0EE0-43BF-9110-0E37CC58F081}"/>
    <cellStyle name="20% - Accent2 3 2 5 4" xfId="2677" xr:uid="{236C8C50-B456-42C5-99D1-AF698BF4662A}"/>
    <cellStyle name="20% - Accent2 3 2 5 5" xfId="2678" xr:uid="{1A119B76-04E0-4F9E-ACA6-65C52A4FEA68}"/>
    <cellStyle name="20% - Accent2 3 2 6" xfId="2679" xr:uid="{D63844B3-13CE-4BE3-BCAE-1900A883203E}"/>
    <cellStyle name="20% - Accent2 3 2 6 2" xfId="2680" xr:uid="{2EDBCD53-18EB-40A7-A5F1-B2828C1529B9}"/>
    <cellStyle name="20% - Accent2 3 2 6 2 2" xfId="2681" xr:uid="{D0F728F3-4603-4B93-A4B9-F3C5E392CA0A}"/>
    <cellStyle name="20% - Accent2 3 2 6 2 2 2" xfId="2682" xr:uid="{10B34D0A-CA04-440D-8979-0E721757EB85}"/>
    <cellStyle name="20% - Accent2 3 2 6 2 3" xfId="2683" xr:uid="{82A11F34-1968-464F-9794-E94D2BC016D2}"/>
    <cellStyle name="20% - Accent2 3 2 6 2 4" xfId="2684" xr:uid="{2C9ED9D8-A9A0-4DEE-8FD9-B06CB53204F3}"/>
    <cellStyle name="20% - Accent2 3 2 6 3" xfId="2685" xr:uid="{D5DD1D6B-A16D-48BC-8B13-582577B1EDA5}"/>
    <cellStyle name="20% - Accent2 3 2 6 3 2" xfId="2686" xr:uid="{2A0772FB-9494-453B-94A8-E82ABB92C20E}"/>
    <cellStyle name="20% - Accent2 3 2 6 4" xfId="2687" xr:uid="{2341AFA9-196A-4A45-A229-3A3886E3DB4B}"/>
    <cellStyle name="20% - Accent2 3 2 6 5" xfId="2688" xr:uid="{B61B7C7D-6904-41B0-8DE1-388541E95B74}"/>
    <cellStyle name="20% - Accent2 3 2 7" xfId="2689" xr:uid="{0CEB37F8-7B98-4FE2-BD32-C05BAF316E61}"/>
    <cellStyle name="20% - Accent2 3 2 7 2" xfId="2690" xr:uid="{A447738B-B4DC-472E-A727-0B6D0EB748EF}"/>
    <cellStyle name="20% - Accent2 3 2 7 2 2" xfId="2691" xr:uid="{3A42AEB5-2879-425D-A565-9EE12186422A}"/>
    <cellStyle name="20% - Accent2 3 2 7 3" xfId="2692" xr:uid="{8E4972A0-9C17-4DAD-B899-67DD11A71FA8}"/>
    <cellStyle name="20% - Accent2 3 2 7 4" xfId="2693" xr:uid="{86CB0F7E-48FD-408D-A8A0-23775EEBC62D}"/>
    <cellStyle name="20% - Accent2 3 2 8" xfId="2694" xr:uid="{8508C991-DAB1-4F48-9C34-A19DAE3A4084}"/>
    <cellStyle name="20% - Accent2 3 2 8 2" xfId="2695" xr:uid="{9D6B930B-18C1-4A83-9BAB-6FFA3B589520}"/>
    <cellStyle name="20% - Accent2 3 2 8 2 2" xfId="2696" xr:uid="{57EED996-7A01-465C-8B47-627FEAE5B22C}"/>
    <cellStyle name="20% - Accent2 3 2 8 3" xfId="2697" xr:uid="{C6FAC43E-AF13-4138-95F7-C4D7CFD9DC65}"/>
    <cellStyle name="20% - Accent2 3 2 8 4" xfId="2698" xr:uid="{64B957F3-AE6E-4448-A935-3DB180F61F49}"/>
    <cellStyle name="20% - Accent2 3 2 9" xfId="2699" xr:uid="{D930E84E-2CE4-4583-B342-9F7F11B3376C}"/>
    <cellStyle name="20% - Accent2 3 2 9 2" xfId="2700" xr:uid="{7340C530-1077-4DE3-AA89-BD344BB57522}"/>
    <cellStyle name="20% - Accent2 3 2 9 2 2" xfId="2701" xr:uid="{F28E25A6-073D-4D1D-9F33-209B8DAD3E53}"/>
    <cellStyle name="20% - Accent2 3 2 9 3" xfId="2702" xr:uid="{9ED1B5B9-E282-49B4-A4D9-E25B6757CAB7}"/>
    <cellStyle name="20% - Accent2 3 2 9 4" xfId="2703" xr:uid="{E493A1EF-26C2-48F4-A778-C3629B752816}"/>
    <cellStyle name="20% - Accent2 3 3" xfId="2704" xr:uid="{EF236A9B-CBED-4F25-A99A-D97026F7EB04}"/>
    <cellStyle name="20% - Accent2 3 4" xfId="2705" xr:uid="{B9B6E0C1-E640-4CDA-A4D9-94A7C1CB42A8}"/>
    <cellStyle name="20% - Accent2 3 5" xfId="2706" xr:uid="{C02A6E4B-C846-4383-8C9D-1F94775D97E8}"/>
    <cellStyle name="20% - Accent2 3 6" xfId="35531" xr:uid="{EF3F3021-0578-48F8-820E-87D79B3FC5FA}"/>
    <cellStyle name="20% - Accent2 3 7" xfId="2383" xr:uid="{67CD15F8-4CFB-4424-8EF4-D90ABFAE2CB9}"/>
    <cellStyle name="20% - Accent2 4" xfId="246" xr:uid="{A76DBB45-1016-4DB5-B71C-18F3BD50E219}"/>
    <cellStyle name="20% - Accent2 4 10" xfId="2708" xr:uid="{A3B753E0-CAE0-4411-AE81-118F12A271D1}"/>
    <cellStyle name="20% - Accent2 4 10 2" xfId="2709" xr:uid="{6880F81B-674F-4C60-BC28-1E874A54A00C}"/>
    <cellStyle name="20% - Accent2 4 11" xfId="2710" xr:uid="{32ABEC8A-0795-4629-807B-9D9110725A72}"/>
    <cellStyle name="20% - Accent2 4 12" xfId="2711" xr:uid="{826C7E0E-5B48-4904-A0BD-1C8613F40BFB}"/>
    <cellStyle name="20% - Accent2 4 13" xfId="35532" xr:uid="{8493F05E-BAEE-49A0-92FC-3EA94B3C8DB3}"/>
    <cellStyle name="20% - Accent2 4 14" xfId="2707" xr:uid="{9E59ED72-9666-4D30-A6EB-08A62A41BD71}"/>
    <cellStyle name="20% - Accent2 4 2" xfId="2712" xr:uid="{07A06132-FFAD-44B3-88EA-CB4747C108C1}"/>
    <cellStyle name="20% - Accent2 4 2 10" xfId="2713" xr:uid="{4FB154EC-153E-48FC-B524-7BC14A47DEE3}"/>
    <cellStyle name="20% - Accent2 4 2 11" xfId="2714" xr:uid="{48DEDC22-D3B8-4099-B0A0-4AE8DDE67650}"/>
    <cellStyle name="20% - Accent2 4 2 2" xfId="2715" xr:uid="{393A9512-1E94-4FB2-886F-311FCE83579D}"/>
    <cellStyle name="20% - Accent2 4 2 2 10" xfId="2716" xr:uid="{E7D4EB9B-FB3A-4073-91B8-A4CC3838A500}"/>
    <cellStyle name="20% - Accent2 4 2 2 2" xfId="2717" xr:uid="{F4DC08D6-715F-4239-8643-67D28AA5D2BF}"/>
    <cellStyle name="20% - Accent2 4 2 2 2 2" xfId="2718" xr:uid="{E9E84E8A-3690-420A-8B3A-CB20B4CDE103}"/>
    <cellStyle name="20% - Accent2 4 2 2 2 2 2" xfId="2719" xr:uid="{15DD934A-9FBF-414D-A8EA-C9B74DBBCBB4}"/>
    <cellStyle name="20% - Accent2 4 2 2 2 2 2 2" xfId="2720" xr:uid="{8616CEBE-21C2-48F0-8C2E-DCBE5A2E1A2B}"/>
    <cellStyle name="20% - Accent2 4 2 2 2 2 2 2 2" xfId="2721" xr:uid="{04085D85-9AC9-47DF-9F76-53F4DE68C032}"/>
    <cellStyle name="20% - Accent2 4 2 2 2 2 2 3" xfId="2722" xr:uid="{32F6DBF8-EA04-4BD3-8D9B-017AEAA96767}"/>
    <cellStyle name="20% - Accent2 4 2 2 2 2 2 4" xfId="2723" xr:uid="{0689C215-F5D5-42C2-BDE7-9AF4CAC1C475}"/>
    <cellStyle name="20% - Accent2 4 2 2 2 2 3" xfId="2724" xr:uid="{8FAA232E-9D63-40FE-8085-C186ABA05FEB}"/>
    <cellStyle name="20% - Accent2 4 2 2 2 2 3 2" xfId="2725" xr:uid="{C064EBFC-9530-42B3-8C4F-B222B34B9DEA}"/>
    <cellStyle name="20% - Accent2 4 2 2 2 2 4" xfId="2726" xr:uid="{64464C14-64EC-42FE-BCF5-AC92610DED49}"/>
    <cellStyle name="20% - Accent2 4 2 2 2 2 5" xfId="2727" xr:uid="{C253D637-9106-4E87-A415-85B14D0A61B9}"/>
    <cellStyle name="20% - Accent2 4 2 2 2 3" xfId="2728" xr:uid="{8C34286D-5E7E-4FC7-98E3-FA5D42EA86FB}"/>
    <cellStyle name="20% - Accent2 4 2 2 2 3 2" xfId="2729" xr:uid="{66972A9C-D22D-48B9-9D63-D8F8FB7C2661}"/>
    <cellStyle name="20% - Accent2 4 2 2 2 3 2 2" xfId="2730" xr:uid="{7064863B-9FCE-4EEF-940F-7E56F7D6FE61}"/>
    <cellStyle name="20% - Accent2 4 2 2 2 3 2 2 2" xfId="2731" xr:uid="{87973859-F05F-4495-84E3-0806204248E0}"/>
    <cellStyle name="20% - Accent2 4 2 2 2 3 2 3" xfId="2732" xr:uid="{6F67A186-8C3D-4331-9E60-B427B0E1E864}"/>
    <cellStyle name="20% - Accent2 4 2 2 2 3 2 4" xfId="2733" xr:uid="{EABCB44F-E138-4023-A602-CE02DAE7465D}"/>
    <cellStyle name="20% - Accent2 4 2 2 2 3 3" xfId="2734" xr:uid="{9D701D44-3F46-4D49-BD86-EF7864060354}"/>
    <cellStyle name="20% - Accent2 4 2 2 2 3 3 2" xfId="2735" xr:uid="{A3661D7C-608A-4F00-A829-45B1444DBD18}"/>
    <cellStyle name="20% - Accent2 4 2 2 2 3 4" xfId="2736" xr:uid="{FE1503D5-1A35-4D90-B953-0AB7CEB32BB1}"/>
    <cellStyle name="20% - Accent2 4 2 2 2 3 5" xfId="2737" xr:uid="{4B5C8402-787C-4FB6-8FE2-331AB724C44D}"/>
    <cellStyle name="20% - Accent2 4 2 2 2 4" xfId="2738" xr:uid="{6F342C28-33C5-412B-85DE-2BB1C9C3B352}"/>
    <cellStyle name="20% - Accent2 4 2 2 2 4 2" xfId="2739" xr:uid="{989C2A7F-07A8-4C0D-9743-FDADC531FBEC}"/>
    <cellStyle name="20% - Accent2 4 2 2 2 4 2 2" xfId="2740" xr:uid="{675F98B7-1924-4C31-A8D9-9428001C052B}"/>
    <cellStyle name="20% - Accent2 4 2 2 2 4 3" xfId="2741" xr:uid="{5BCBDEB4-086D-4A04-A562-FCDD2CCDB47F}"/>
    <cellStyle name="20% - Accent2 4 2 2 2 4 4" xfId="2742" xr:uid="{2603ABDE-D195-4C41-95E7-79174944B590}"/>
    <cellStyle name="20% - Accent2 4 2 2 2 5" xfId="2743" xr:uid="{244D518B-D9EF-4C23-8F4F-BBCE38DDF621}"/>
    <cellStyle name="20% - Accent2 4 2 2 2 5 2" xfId="2744" xr:uid="{54AB7DD7-2224-42BA-917C-DC6F454FEEFC}"/>
    <cellStyle name="20% - Accent2 4 2 2 2 5 2 2" xfId="2745" xr:uid="{7B262192-508B-4639-A2D9-9148DD0B69C1}"/>
    <cellStyle name="20% - Accent2 4 2 2 2 5 3" xfId="2746" xr:uid="{9DEA1258-9BA0-4D81-9D0A-04638B0CA7E6}"/>
    <cellStyle name="20% - Accent2 4 2 2 2 5 4" xfId="2747" xr:uid="{2BA478E4-3A55-471A-BA23-259CBE1E4A55}"/>
    <cellStyle name="20% - Accent2 4 2 2 2 6" xfId="2748" xr:uid="{6FEEF049-CEDE-48A4-800A-929D6394508E}"/>
    <cellStyle name="20% - Accent2 4 2 2 2 6 2" xfId="2749" xr:uid="{1188282D-31C7-48BD-ADB6-47A41239119C}"/>
    <cellStyle name="20% - Accent2 4 2 2 2 6 2 2" xfId="2750" xr:uid="{8BEB95A8-7194-4E93-8BD2-85C21F1B133D}"/>
    <cellStyle name="20% - Accent2 4 2 2 2 6 3" xfId="2751" xr:uid="{5CAAD7A6-F366-445B-93EE-C74240577267}"/>
    <cellStyle name="20% - Accent2 4 2 2 2 6 4" xfId="2752" xr:uid="{74136D7C-2579-4D55-835F-D8E37AC54B85}"/>
    <cellStyle name="20% - Accent2 4 2 2 2 7" xfId="2753" xr:uid="{3C0080C6-A56E-4E39-9FE8-73EC249E738E}"/>
    <cellStyle name="20% - Accent2 4 2 2 2 7 2" xfId="2754" xr:uid="{ED21EA2B-EA9E-4685-BCA4-8DA5CB5A9951}"/>
    <cellStyle name="20% - Accent2 4 2 2 2 8" xfId="2755" xr:uid="{879B2487-B2F8-4413-9859-FEE0A1390671}"/>
    <cellStyle name="20% - Accent2 4 2 2 2 9" xfId="2756" xr:uid="{CFCFD9B5-BDED-4E5B-AF0A-9544ABA2817D}"/>
    <cellStyle name="20% - Accent2 4 2 2 3" xfId="2757" xr:uid="{77C91289-EC7B-41DC-A16C-30BBA6C95BD0}"/>
    <cellStyle name="20% - Accent2 4 2 2 3 2" xfId="2758" xr:uid="{E6CB190B-7BCA-471F-8686-79DFC6D40F40}"/>
    <cellStyle name="20% - Accent2 4 2 2 3 2 2" xfId="2759" xr:uid="{3F7FBE86-2E30-4A6C-BD38-0BDE89F2E801}"/>
    <cellStyle name="20% - Accent2 4 2 2 3 2 2 2" xfId="2760" xr:uid="{12EFFFD7-3C48-488C-952F-C44187C24353}"/>
    <cellStyle name="20% - Accent2 4 2 2 3 2 3" xfId="2761" xr:uid="{8368EB9B-68DC-48C2-AD22-4638A83CA246}"/>
    <cellStyle name="20% - Accent2 4 2 2 3 2 4" xfId="2762" xr:uid="{70A83184-7DFC-44F7-AD37-CC827D808CE9}"/>
    <cellStyle name="20% - Accent2 4 2 2 3 3" xfId="2763" xr:uid="{EF72C5B6-CDEF-425F-86F5-34E8FB3CA7B0}"/>
    <cellStyle name="20% - Accent2 4 2 2 3 3 2" xfId="2764" xr:uid="{C3B29511-CB35-42E9-8DB7-715E7765C722}"/>
    <cellStyle name="20% - Accent2 4 2 2 3 4" xfId="2765" xr:uid="{835802C4-932E-40C5-8D0C-AAEBE060F803}"/>
    <cellStyle name="20% - Accent2 4 2 2 3 5" xfId="2766" xr:uid="{DAA1BA41-D326-4061-9B40-714234982921}"/>
    <cellStyle name="20% - Accent2 4 2 2 4" xfId="2767" xr:uid="{E59C5BFE-1F06-4851-A367-1FCB5A9845E8}"/>
    <cellStyle name="20% - Accent2 4 2 2 4 2" xfId="2768" xr:uid="{129DD4F4-63A8-428D-937C-21162CEC5C94}"/>
    <cellStyle name="20% - Accent2 4 2 2 4 2 2" xfId="2769" xr:uid="{C64FCB06-B23E-4A47-9E9E-D98E85A51351}"/>
    <cellStyle name="20% - Accent2 4 2 2 4 2 2 2" xfId="2770" xr:uid="{DED0EE00-6C51-4F1C-8CDE-8AD95B06FEE1}"/>
    <cellStyle name="20% - Accent2 4 2 2 4 2 3" xfId="2771" xr:uid="{D8E54A45-C565-45DE-B8AB-E6A70BE9303A}"/>
    <cellStyle name="20% - Accent2 4 2 2 4 2 4" xfId="2772" xr:uid="{9261AB16-B09B-49D4-A603-B21433E5ADC2}"/>
    <cellStyle name="20% - Accent2 4 2 2 4 3" xfId="2773" xr:uid="{585DE0E2-3582-4FFF-A1C9-F9F0B2AF7E28}"/>
    <cellStyle name="20% - Accent2 4 2 2 4 3 2" xfId="2774" xr:uid="{4757B461-973B-4DE4-B552-40598057DC48}"/>
    <cellStyle name="20% - Accent2 4 2 2 4 4" xfId="2775" xr:uid="{EEC3302F-8927-40BD-BF8A-602E26CF774F}"/>
    <cellStyle name="20% - Accent2 4 2 2 4 5" xfId="2776" xr:uid="{89353A9F-A68A-4F53-94F0-F7F9FB73E167}"/>
    <cellStyle name="20% - Accent2 4 2 2 5" xfId="2777" xr:uid="{CEA63A76-2543-44E3-B5A9-F3B8F0BBA1D8}"/>
    <cellStyle name="20% - Accent2 4 2 2 5 2" xfId="2778" xr:uid="{01524EF5-2AA9-405C-A996-2D5ADF809F1C}"/>
    <cellStyle name="20% - Accent2 4 2 2 5 2 2" xfId="2779" xr:uid="{778E66E3-A278-4794-9649-67586AB02708}"/>
    <cellStyle name="20% - Accent2 4 2 2 5 3" xfId="2780" xr:uid="{BE5FABA4-B635-4B4E-8DD6-5F855D903DC2}"/>
    <cellStyle name="20% - Accent2 4 2 2 5 4" xfId="2781" xr:uid="{54228965-6044-4E6A-8378-22446E177ED1}"/>
    <cellStyle name="20% - Accent2 4 2 2 6" xfId="2782" xr:uid="{DAB886D6-9069-4B9C-89B4-6C2BC6E5283A}"/>
    <cellStyle name="20% - Accent2 4 2 2 6 2" xfId="2783" xr:uid="{F166780F-BB3E-436F-A807-4FAEC495657A}"/>
    <cellStyle name="20% - Accent2 4 2 2 6 2 2" xfId="2784" xr:uid="{4E49B6B8-988F-43FD-9768-ADE4C1A9DB3C}"/>
    <cellStyle name="20% - Accent2 4 2 2 6 3" xfId="2785" xr:uid="{7E92F62D-488A-4C2C-96A5-B45A0A08B398}"/>
    <cellStyle name="20% - Accent2 4 2 2 6 4" xfId="2786" xr:uid="{C1A58065-3E96-4F94-B594-6D0FE995F318}"/>
    <cellStyle name="20% - Accent2 4 2 2 7" xfId="2787" xr:uid="{A8CC09FF-4BDB-4D75-9473-BC068B8EEE7F}"/>
    <cellStyle name="20% - Accent2 4 2 2 7 2" xfId="2788" xr:uid="{3E8AEFF1-C46F-4512-8817-D55E79C938A9}"/>
    <cellStyle name="20% - Accent2 4 2 2 7 2 2" xfId="2789" xr:uid="{4478C514-7B19-45C7-962C-AD9EA16EE822}"/>
    <cellStyle name="20% - Accent2 4 2 2 7 3" xfId="2790" xr:uid="{852E3BC8-1D81-49A9-8058-4F31801079B5}"/>
    <cellStyle name="20% - Accent2 4 2 2 7 4" xfId="2791" xr:uid="{47C19197-EC23-41CE-B850-BA84D0CF4F17}"/>
    <cellStyle name="20% - Accent2 4 2 2 8" xfId="2792" xr:uid="{A8D37CE0-5F94-4145-B03C-9E1BE400F25F}"/>
    <cellStyle name="20% - Accent2 4 2 2 8 2" xfId="2793" xr:uid="{B9C723E5-FBC5-496F-8EAA-81C7F97A9D6A}"/>
    <cellStyle name="20% - Accent2 4 2 2 9" xfId="2794" xr:uid="{725C8C23-A605-4339-A8F7-DF4D70504CDB}"/>
    <cellStyle name="20% - Accent2 4 2 3" xfId="2795" xr:uid="{D44846E8-5EA7-4D45-9025-5794785385C4}"/>
    <cellStyle name="20% - Accent2 4 2 3 2" xfId="2796" xr:uid="{1694585C-6777-41CB-A09A-8AA3CD574D94}"/>
    <cellStyle name="20% - Accent2 4 2 3 2 2" xfId="2797" xr:uid="{55CD51D9-1FBB-4554-B2B7-EDDE8AF26A31}"/>
    <cellStyle name="20% - Accent2 4 2 3 2 2 2" xfId="2798" xr:uid="{3B541138-E9E6-4C87-B9AB-12610F04AC4E}"/>
    <cellStyle name="20% - Accent2 4 2 3 2 2 2 2" xfId="2799" xr:uid="{2288E543-6FCC-4E87-8F50-88EA7E2EBC74}"/>
    <cellStyle name="20% - Accent2 4 2 3 2 2 3" xfId="2800" xr:uid="{F2BDAD0A-1B40-4776-8E7A-305F0D95D239}"/>
    <cellStyle name="20% - Accent2 4 2 3 2 2 4" xfId="2801" xr:uid="{524C6976-3D0B-479D-9FA5-76AB49D0564D}"/>
    <cellStyle name="20% - Accent2 4 2 3 2 3" xfId="2802" xr:uid="{ED0061BA-CD81-4ED7-8A03-B0F75D375A0E}"/>
    <cellStyle name="20% - Accent2 4 2 3 2 3 2" xfId="2803" xr:uid="{6E68C304-34FB-4BF0-A28D-0D7CD0130912}"/>
    <cellStyle name="20% - Accent2 4 2 3 2 4" xfId="2804" xr:uid="{8320D73A-A158-41FB-B568-3BBBF9E05055}"/>
    <cellStyle name="20% - Accent2 4 2 3 2 5" xfId="2805" xr:uid="{9092528F-7D50-423E-B7B9-ABD48B40F80D}"/>
    <cellStyle name="20% - Accent2 4 2 3 3" xfId="2806" xr:uid="{5A930C12-4C8E-4CD2-BCF5-3BD3D81412F4}"/>
    <cellStyle name="20% - Accent2 4 2 3 3 2" xfId="2807" xr:uid="{E1B3F1CA-7847-4CEF-96B5-1DCDC805FF99}"/>
    <cellStyle name="20% - Accent2 4 2 3 3 2 2" xfId="2808" xr:uid="{63D08C75-7C86-4222-9B17-D1E70A86B0E2}"/>
    <cellStyle name="20% - Accent2 4 2 3 3 2 2 2" xfId="2809" xr:uid="{B46A02F0-D35A-463E-B93B-B20CDC808B2E}"/>
    <cellStyle name="20% - Accent2 4 2 3 3 2 3" xfId="2810" xr:uid="{8D04F1A8-74D6-4A2E-94BF-003F5D6E0549}"/>
    <cellStyle name="20% - Accent2 4 2 3 3 2 4" xfId="2811" xr:uid="{A7FEDF53-03CC-4534-9593-4A6AC81B47ED}"/>
    <cellStyle name="20% - Accent2 4 2 3 3 3" xfId="2812" xr:uid="{EFDBCAE2-20B9-430F-BD6D-288CCEF0D7FE}"/>
    <cellStyle name="20% - Accent2 4 2 3 3 3 2" xfId="2813" xr:uid="{6403E266-A322-4F3D-83A6-E9DA94550C86}"/>
    <cellStyle name="20% - Accent2 4 2 3 3 4" xfId="2814" xr:uid="{8473C149-EA0E-4EF9-A6E6-B2157593B91F}"/>
    <cellStyle name="20% - Accent2 4 2 3 3 5" xfId="2815" xr:uid="{7118E0C4-6301-4E81-B45E-607A782A1715}"/>
    <cellStyle name="20% - Accent2 4 2 3 4" xfId="2816" xr:uid="{2AE26E45-2B43-4D6A-AC68-69A42B7E5E70}"/>
    <cellStyle name="20% - Accent2 4 2 3 4 2" xfId="2817" xr:uid="{F2CD4329-308E-4CDE-87A4-2D74958FE6BA}"/>
    <cellStyle name="20% - Accent2 4 2 3 4 2 2" xfId="2818" xr:uid="{83790F22-98A4-4F30-82C5-10B358D44CC9}"/>
    <cellStyle name="20% - Accent2 4 2 3 4 3" xfId="2819" xr:uid="{C14A4C98-98C9-458E-9427-5A0CCADBB58E}"/>
    <cellStyle name="20% - Accent2 4 2 3 4 4" xfId="2820" xr:uid="{A743CDF0-48F5-45A2-A0FA-A84ADF1579D4}"/>
    <cellStyle name="20% - Accent2 4 2 3 5" xfId="2821" xr:uid="{FB6A490C-D218-4285-90C2-B62A441ACC35}"/>
    <cellStyle name="20% - Accent2 4 2 3 5 2" xfId="2822" xr:uid="{0363C8B4-470A-4172-B133-697284FF75E1}"/>
    <cellStyle name="20% - Accent2 4 2 3 5 2 2" xfId="2823" xr:uid="{752036EA-3E2A-4C92-A04F-F20D9903D04E}"/>
    <cellStyle name="20% - Accent2 4 2 3 5 3" xfId="2824" xr:uid="{6530D247-F4A4-4014-8349-F36EA89DC635}"/>
    <cellStyle name="20% - Accent2 4 2 3 5 4" xfId="2825" xr:uid="{AEBA75AF-0FCF-443D-84CD-085283CD7A20}"/>
    <cellStyle name="20% - Accent2 4 2 3 6" xfId="2826" xr:uid="{2CA4A8B0-34E4-423D-BBB1-547AA1A54AF5}"/>
    <cellStyle name="20% - Accent2 4 2 3 6 2" xfId="2827" xr:uid="{3470E074-946C-4898-857B-835FB1341879}"/>
    <cellStyle name="20% - Accent2 4 2 3 6 2 2" xfId="2828" xr:uid="{E9E1CD0F-3331-483E-8A81-26BC5CCFADD2}"/>
    <cellStyle name="20% - Accent2 4 2 3 6 3" xfId="2829" xr:uid="{A09B4D13-1EEB-46FC-87FF-2209424A59ED}"/>
    <cellStyle name="20% - Accent2 4 2 3 6 4" xfId="2830" xr:uid="{36B2EA2A-EE81-4AE9-B6E9-D25A052CAA1F}"/>
    <cellStyle name="20% - Accent2 4 2 3 7" xfId="2831" xr:uid="{93DAE4EE-FB5B-4687-B046-D9773D2F4886}"/>
    <cellStyle name="20% - Accent2 4 2 3 7 2" xfId="2832" xr:uid="{36AE6E0A-DBD6-433E-AF1A-BE58FF9410C3}"/>
    <cellStyle name="20% - Accent2 4 2 3 8" xfId="2833" xr:uid="{0182DE2E-2073-4BFF-AD99-590AE98388C5}"/>
    <cellStyle name="20% - Accent2 4 2 3 9" xfId="2834" xr:uid="{FDF0BD39-F6B4-4CD1-9AC1-DDB8C07082A3}"/>
    <cellStyle name="20% - Accent2 4 2 4" xfId="2835" xr:uid="{B2922B7C-247B-4C29-85B9-DD4ACA66289D}"/>
    <cellStyle name="20% - Accent2 4 2 4 2" xfId="2836" xr:uid="{D074FC8C-8357-487D-8279-7D916CD175DC}"/>
    <cellStyle name="20% - Accent2 4 2 4 2 2" xfId="2837" xr:uid="{8B150401-4DAB-494C-A8FE-4A3736B0878D}"/>
    <cellStyle name="20% - Accent2 4 2 4 2 2 2" xfId="2838" xr:uid="{5F572956-AA6F-4DB7-8A9D-E5B0A20910A7}"/>
    <cellStyle name="20% - Accent2 4 2 4 2 3" xfId="2839" xr:uid="{C3FB91A3-4C56-40A7-9096-F53FFFEF9E2D}"/>
    <cellStyle name="20% - Accent2 4 2 4 2 4" xfId="2840" xr:uid="{8F0F5AF2-6759-424E-9DFF-8F543D247E5A}"/>
    <cellStyle name="20% - Accent2 4 2 4 3" xfId="2841" xr:uid="{5486AFB5-B572-4E11-A54C-CAEF38FCBDEA}"/>
    <cellStyle name="20% - Accent2 4 2 4 3 2" xfId="2842" xr:uid="{1659340A-3C65-4584-A816-585FC4F4B777}"/>
    <cellStyle name="20% - Accent2 4 2 4 4" xfId="2843" xr:uid="{0A84FC42-4D96-46FE-A76C-E061B1B09DF3}"/>
    <cellStyle name="20% - Accent2 4 2 4 5" xfId="2844" xr:uid="{41DD8851-5938-4D16-8E8A-CC8BE329D000}"/>
    <cellStyle name="20% - Accent2 4 2 5" xfId="2845" xr:uid="{F074CFC8-CB8A-4FFF-B59D-B70E6F5C11CA}"/>
    <cellStyle name="20% - Accent2 4 2 5 2" xfId="2846" xr:uid="{0D8B1E05-738E-46B3-8D41-FC64EB3B808D}"/>
    <cellStyle name="20% - Accent2 4 2 5 2 2" xfId="2847" xr:uid="{D1E497DB-3935-4978-A689-2E9A06BB63DE}"/>
    <cellStyle name="20% - Accent2 4 2 5 2 2 2" xfId="2848" xr:uid="{047D830D-3843-4842-B31D-1881C2682C25}"/>
    <cellStyle name="20% - Accent2 4 2 5 2 3" xfId="2849" xr:uid="{AA80B7BB-2539-43CD-859F-1C8626C124AA}"/>
    <cellStyle name="20% - Accent2 4 2 5 2 4" xfId="2850" xr:uid="{E6764B82-04C1-41E8-ABBD-A106F53EEEC0}"/>
    <cellStyle name="20% - Accent2 4 2 5 3" xfId="2851" xr:uid="{BE03A10E-709F-42C0-B3F6-7A0743D15E78}"/>
    <cellStyle name="20% - Accent2 4 2 5 3 2" xfId="2852" xr:uid="{4061A64E-DA35-4F82-85A0-B6B0BBCBA632}"/>
    <cellStyle name="20% - Accent2 4 2 5 4" xfId="2853" xr:uid="{9EB9DC8F-A0F7-4B29-B437-7EAB1DDB57AF}"/>
    <cellStyle name="20% - Accent2 4 2 5 5" xfId="2854" xr:uid="{5E31A0A3-E161-4734-99DC-F98FEFE26AD1}"/>
    <cellStyle name="20% - Accent2 4 2 6" xfId="2855" xr:uid="{DC3A2BF1-E0E1-4782-941C-D09884C520BE}"/>
    <cellStyle name="20% - Accent2 4 2 6 2" xfId="2856" xr:uid="{7C5F6AA7-1DC0-4F60-9473-FEF718484B62}"/>
    <cellStyle name="20% - Accent2 4 2 6 2 2" xfId="2857" xr:uid="{3FA4302A-FA95-4A18-8B8E-6687BAFDD48E}"/>
    <cellStyle name="20% - Accent2 4 2 6 3" xfId="2858" xr:uid="{80749A51-D156-4415-B416-E172BBE4E316}"/>
    <cellStyle name="20% - Accent2 4 2 6 4" xfId="2859" xr:uid="{66848EA0-6DE4-41CC-A2D0-8B28717792C0}"/>
    <cellStyle name="20% - Accent2 4 2 7" xfId="2860" xr:uid="{5C3B8B05-A9C7-4D37-A48F-35042CD5D077}"/>
    <cellStyle name="20% - Accent2 4 2 7 2" xfId="2861" xr:uid="{B6DD6A6D-DEC2-4465-9017-88ABDDEA8352}"/>
    <cellStyle name="20% - Accent2 4 2 7 2 2" xfId="2862" xr:uid="{B3D46A63-57AD-4F23-95A1-723FE8A990F7}"/>
    <cellStyle name="20% - Accent2 4 2 7 3" xfId="2863" xr:uid="{5D4840B7-E4F8-47C4-A26C-2E5C9B713004}"/>
    <cellStyle name="20% - Accent2 4 2 7 4" xfId="2864" xr:uid="{76ADC677-3C7E-48B7-9FD2-92C8EAFA3F89}"/>
    <cellStyle name="20% - Accent2 4 2 8" xfId="2865" xr:uid="{155237DB-6957-4C69-9D35-13E5ABB196EB}"/>
    <cellStyle name="20% - Accent2 4 2 8 2" xfId="2866" xr:uid="{A9DE6701-02DA-4207-A40D-42103D87AA6F}"/>
    <cellStyle name="20% - Accent2 4 2 8 2 2" xfId="2867" xr:uid="{267DD8A0-C86B-42D3-889E-06FAF279B727}"/>
    <cellStyle name="20% - Accent2 4 2 8 3" xfId="2868" xr:uid="{394B8EEA-7AC2-4F83-B5A2-ADEC2D13EC63}"/>
    <cellStyle name="20% - Accent2 4 2 8 4" xfId="2869" xr:uid="{7AD47F89-A61D-4E01-9189-81D8B2FF2076}"/>
    <cellStyle name="20% - Accent2 4 2 9" xfId="2870" xr:uid="{2260577C-F425-4FFA-B2F6-A980A74B7613}"/>
    <cellStyle name="20% - Accent2 4 2 9 2" xfId="2871" xr:uid="{97BBD259-9C20-4FC7-8B0E-9E7B18E80004}"/>
    <cellStyle name="20% - Accent2 4 3" xfId="2872" xr:uid="{1A4AAF1C-9C29-4B9D-9086-E2ACD3DF2ABE}"/>
    <cellStyle name="20% - Accent2 4 3 10" xfId="2873" xr:uid="{4E8D5521-EEC9-4139-8939-810B1D10820B}"/>
    <cellStyle name="20% - Accent2 4 3 2" xfId="2874" xr:uid="{27CD40D9-5124-4395-8336-F0EAD5F15087}"/>
    <cellStyle name="20% - Accent2 4 3 2 2" xfId="2875" xr:uid="{37471F1C-5185-45B6-A58E-85CD3CC8958E}"/>
    <cellStyle name="20% - Accent2 4 3 2 2 2" xfId="2876" xr:uid="{05B7B593-A24E-42FA-8217-6E5A26F2420E}"/>
    <cellStyle name="20% - Accent2 4 3 2 2 2 2" xfId="2877" xr:uid="{5C0C7C3C-7D54-4C42-AE17-A5134649A763}"/>
    <cellStyle name="20% - Accent2 4 3 2 2 2 2 2" xfId="2878" xr:uid="{9D83F0F9-2AAF-4831-A174-7AC9216FB108}"/>
    <cellStyle name="20% - Accent2 4 3 2 2 2 3" xfId="2879" xr:uid="{4CA609A1-D5D7-4362-A852-76095F4B173C}"/>
    <cellStyle name="20% - Accent2 4 3 2 2 2 4" xfId="2880" xr:uid="{0FD6502B-52C9-4610-B144-1C9D12F1ACDF}"/>
    <cellStyle name="20% - Accent2 4 3 2 2 3" xfId="2881" xr:uid="{801917CE-A81B-43E5-AE10-BC28852AF927}"/>
    <cellStyle name="20% - Accent2 4 3 2 2 3 2" xfId="2882" xr:uid="{1774CA50-4958-45EA-8A8F-97048475F73D}"/>
    <cellStyle name="20% - Accent2 4 3 2 2 4" xfId="2883" xr:uid="{D780972C-5348-4FCA-8BDE-1E5BC02B4BE3}"/>
    <cellStyle name="20% - Accent2 4 3 2 2 5" xfId="2884" xr:uid="{30EDD1EE-1552-4966-B811-715E51BADA4C}"/>
    <cellStyle name="20% - Accent2 4 3 2 3" xfId="2885" xr:uid="{AEEF6004-3745-4F6B-B3EC-7C0DAD9B8EF9}"/>
    <cellStyle name="20% - Accent2 4 3 2 3 2" xfId="2886" xr:uid="{92D9ACC3-959D-4DF4-B9D3-5293835778F8}"/>
    <cellStyle name="20% - Accent2 4 3 2 3 2 2" xfId="2887" xr:uid="{8E812AA6-6A6A-48FA-BC42-3CF64A423418}"/>
    <cellStyle name="20% - Accent2 4 3 2 3 2 2 2" xfId="2888" xr:uid="{C2080BBF-6CA9-486A-BB0D-580DFF682A8C}"/>
    <cellStyle name="20% - Accent2 4 3 2 3 2 3" xfId="2889" xr:uid="{1E1B749F-3378-472A-8E29-C107D077F2B8}"/>
    <cellStyle name="20% - Accent2 4 3 2 3 2 4" xfId="2890" xr:uid="{439EEF7D-BEC6-4378-89ED-0863660CA7CC}"/>
    <cellStyle name="20% - Accent2 4 3 2 3 3" xfId="2891" xr:uid="{9B0C008B-6731-4922-87C7-3ECE6F04D663}"/>
    <cellStyle name="20% - Accent2 4 3 2 3 3 2" xfId="2892" xr:uid="{30FD3FE3-C11F-446E-B2EA-AB09ACCF5E0D}"/>
    <cellStyle name="20% - Accent2 4 3 2 3 4" xfId="2893" xr:uid="{FE91A860-6D21-4308-98E0-8C3569156D27}"/>
    <cellStyle name="20% - Accent2 4 3 2 3 5" xfId="2894" xr:uid="{40283547-D42A-444D-81DF-EF3B06FE812C}"/>
    <cellStyle name="20% - Accent2 4 3 2 4" xfId="2895" xr:uid="{F2EF8ADA-F819-4683-80A4-9D4AFD012D2D}"/>
    <cellStyle name="20% - Accent2 4 3 2 4 2" xfId="2896" xr:uid="{E929DEB4-A465-499E-A220-3AF8826FEADA}"/>
    <cellStyle name="20% - Accent2 4 3 2 4 2 2" xfId="2897" xr:uid="{43C675CE-7CDD-45C5-BD58-DF3A0D18DF34}"/>
    <cellStyle name="20% - Accent2 4 3 2 4 3" xfId="2898" xr:uid="{00B30859-666F-48D5-B338-914F97B02F7D}"/>
    <cellStyle name="20% - Accent2 4 3 2 4 4" xfId="2899" xr:uid="{B19BF35F-6BB9-489B-9AB3-09CB27513348}"/>
    <cellStyle name="20% - Accent2 4 3 2 5" xfId="2900" xr:uid="{ADA9D461-578C-4BE6-A1B9-DBC81839D0A0}"/>
    <cellStyle name="20% - Accent2 4 3 2 5 2" xfId="2901" xr:uid="{0FC882FE-D602-4BEF-B781-34D94C46B56D}"/>
    <cellStyle name="20% - Accent2 4 3 2 5 2 2" xfId="2902" xr:uid="{1DE627F1-AC34-4896-83FD-AFC4C339EDCE}"/>
    <cellStyle name="20% - Accent2 4 3 2 5 3" xfId="2903" xr:uid="{7A4BC076-6097-4883-A913-B3F1FDC3BB6D}"/>
    <cellStyle name="20% - Accent2 4 3 2 5 4" xfId="2904" xr:uid="{E66E918E-050F-4436-8822-7A62B78FA357}"/>
    <cellStyle name="20% - Accent2 4 3 2 6" xfId="2905" xr:uid="{40B9530A-7A1D-4FD9-A5B8-916A666931D4}"/>
    <cellStyle name="20% - Accent2 4 3 2 6 2" xfId="2906" xr:uid="{1B978A3D-47F4-4DEE-9C6F-77A1657FE9D5}"/>
    <cellStyle name="20% - Accent2 4 3 2 6 2 2" xfId="2907" xr:uid="{50B35754-8F42-454D-BC65-9C7658B3B6B7}"/>
    <cellStyle name="20% - Accent2 4 3 2 6 3" xfId="2908" xr:uid="{562B84FD-8353-4E9E-996E-7C027BA92BFB}"/>
    <cellStyle name="20% - Accent2 4 3 2 6 4" xfId="2909" xr:uid="{4B64E2CA-1339-4587-9D44-EBD8F0A57859}"/>
    <cellStyle name="20% - Accent2 4 3 2 7" xfId="2910" xr:uid="{57EEDF71-C9C7-4B8E-BD13-CC9E13DC440F}"/>
    <cellStyle name="20% - Accent2 4 3 2 7 2" xfId="2911" xr:uid="{AB96A4B5-4728-4260-A7F4-60E2028433BC}"/>
    <cellStyle name="20% - Accent2 4 3 2 8" xfId="2912" xr:uid="{12158BD6-DDE4-42A3-98CA-F4CF50041F95}"/>
    <cellStyle name="20% - Accent2 4 3 2 9" xfId="2913" xr:uid="{4EDB5046-21C7-4E99-BC7A-05813BCA2F08}"/>
    <cellStyle name="20% - Accent2 4 3 3" xfId="2914" xr:uid="{7E916820-045D-4AF2-A659-D1037F8F9857}"/>
    <cellStyle name="20% - Accent2 4 3 3 2" xfId="2915" xr:uid="{BE6C6588-87B4-4A47-9790-A483320B160D}"/>
    <cellStyle name="20% - Accent2 4 3 3 2 2" xfId="2916" xr:uid="{0E83B23C-494A-43B1-BE2F-098696B4AA41}"/>
    <cellStyle name="20% - Accent2 4 3 3 2 2 2" xfId="2917" xr:uid="{99073F4E-A62D-446F-BA90-643A94D8058A}"/>
    <cellStyle name="20% - Accent2 4 3 3 2 3" xfId="2918" xr:uid="{C2505AD9-C1E3-4F96-9B29-7BE1DD0F8291}"/>
    <cellStyle name="20% - Accent2 4 3 3 2 4" xfId="2919" xr:uid="{0A36435E-A410-4977-86E7-00F421900939}"/>
    <cellStyle name="20% - Accent2 4 3 3 3" xfId="2920" xr:uid="{F67A1A06-D282-4FF4-B36C-8FF13EFD05DE}"/>
    <cellStyle name="20% - Accent2 4 3 3 3 2" xfId="2921" xr:uid="{CDF263B7-51C0-46D6-8389-592089789740}"/>
    <cellStyle name="20% - Accent2 4 3 3 4" xfId="2922" xr:uid="{54C52DBF-0E5A-4F57-963F-C1A0F3E532FD}"/>
    <cellStyle name="20% - Accent2 4 3 3 5" xfId="2923" xr:uid="{BDA22D19-9D12-4987-BA03-6CED443025FD}"/>
    <cellStyle name="20% - Accent2 4 3 4" xfId="2924" xr:uid="{56831DCA-34F3-4563-888C-55E6D112AF2D}"/>
    <cellStyle name="20% - Accent2 4 3 4 2" xfId="2925" xr:uid="{31AE92AF-9D04-47CC-96AA-61170FF449B1}"/>
    <cellStyle name="20% - Accent2 4 3 4 2 2" xfId="2926" xr:uid="{5F1BC44E-EFB5-4B4D-83F3-6E570F3D75FE}"/>
    <cellStyle name="20% - Accent2 4 3 4 2 2 2" xfId="2927" xr:uid="{807D7CB3-BDCC-457E-97F1-AE1BDC4F1A4C}"/>
    <cellStyle name="20% - Accent2 4 3 4 2 3" xfId="2928" xr:uid="{1FBDED87-3176-4916-BB01-4BB0C71B43C7}"/>
    <cellStyle name="20% - Accent2 4 3 4 2 4" xfId="2929" xr:uid="{36B97300-20A6-42C6-9A3D-9E750AE35834}"/>
    <cellStyle name="20% - Accent2 4 3 4 3" xfId="2930" xr:uid="{72DA7D97-40E2-466A-889F-396D8B80619C}"/>
    <cellStyle name="20% - Accent2 4 3 4 3 2" xfId="2931" xr:uid="{0B65BF02-8C5D-4A01-8EDF-DE96BB8EAC3A}"/>
    <cellStyle name="20% - Accent2 4 3 4 4" xfId="2932" xr:uid="{42ED1C76-7A1B-49A6-B388-29A377195F19}"/>
    <cellStyle name="20% - Accent2 4 3 4 5" xfId="2933" xr:uid="{46B15049-7016-4307-B87E-DCB42791F8EA}"/>
    <cellStyle name="20% - Accent2 4 3 5" xfId="2934" xr:uid="{3EB669F1-DB67-4453-A296-D31D5AE1156D}"/>
    <cellStyle name="20% - Accent2 4 3 5 2" xfId="2935" xr:uid="{EC12DE7F-0A0D-4B2D-9EB7-6F21E8A8FC61}"/>
    <cellStyle name="20% - Accent2 4 3 5 2 2" xfId="2936" xr:uid="{42CD2486-1E07-4503-926D-077D0E6233E3}"/>
    <cellStyle name="20% - Accent2 4 3 5 3" xfId="2937" xr:uid="{8CF24DC1-D841-4B38-B18B-BA7271E551B8}"/>
    <cellStyle name="20% - Accent2 4 3 5 4" xfId="2938" xr:uid="{3FD9260B-6BFF-4EC3-9F06-7547E392EA85}"/>
    <cellStyle name="20% - Accent2 4 3 6" xfId="2939" xr:uid="{95C60FD8-3380-4EDE-B0AA-D361B802044B}"/>
    <cellStyle name="20% - Accent2 4 3 6 2" xfId="2940" xr:uid="{510BB118-87AE-4109-AB10-F7515D65BB6A}"/>
    <cellStyle name="20% - Accent2 4 3 6 2 2" xfId="2941" xr:uid="{CC594051-23BA-44CD-965E-F782A767154A}"/>
    <cellStyle name="20% - Accent2 4 3 6 3" xfId="2942" xr:uid="{8145D0D2-C05D-42A2-BD48-07C740D38F80}"/>
    <cellStyle name="20% - Accent2 4 3 6 4" xfId="2943" xr:uid="{C5A2B31F-5B0B-441C-B9C8-1CDE48DCCDBE}"/>
    <cellStyle name="20% - Accent2 4 3 7" xfId="2944" xr:uid="{C93CC93C-0833-4C50-8F47-73113A2C6E25}"/>
    <cellStyle name="20% - Accent2 4 3 7 2" xfId="2945" xr:uid="{6146AA3B-E705-4281-BB2F-728427AA2BD6}"/>
    <cellStyle name="20% - Accent2 4 3 7 2 2" xfId="2946" xr:uid="{F255C2C4-EEBA-46B5-ABF4-68CC161863CC}"/>
    <cellStyle name="20% - Accent2 4 3 7 3" xfId="2947" xr:uid="{50B5EB95-9159-4EF9-BECB-E287602451E4}"/>
    <cellStyle name="20% - Accent2 4 3 7 4" xfId="2948" xr:uid="{EF8E7066-A469-4AD6-B23F-A670661E8404}"/>
    <cellStyle name="20% - Accent2 4 3 8" xfId="2949" xr:uid="{823C11B4-2C93-433B-8BE4-01CD753B0A73}"/>
    <cellStyle name="20% - Accent2 4 3 8 2" xfId="2950" xr:uid="{88C5D95B-26DA-4532-A691-E3301BC92D4C}"/>
    <cellStyle name="20% - Accent2 4 3 9" xfId="2951" xr:uid="{6B6E4221-D1CD-4398-8FC5-31C224FF2892}"/>
    <cellStyle name="20% - Accent2 4 4" xfId="2952" xr:uid="{9D4A38C3-0C8D-4E3A-8B21-E6947459E608}"/>
    <cellStyle name="20% - Accent2 4 4 2" xfId="2953" xr:uid="{F141236F-5396-4A53-AB5D-F46AAE597F24}"/>
    <cellStyle name="20% - Accent2 4 4 2 2" xfId="2954" xr:uid="{983CCC7E-7DAA-4C8B-A8FE-25A0E8E46E47}"/>
    <cellStyle name="20% - Accent2 4 4 2 2 2" xfId="2955" xr:uid="{02870673-5ED2-41E7-8425-8A0CD06BD13E}"/>
    <cellStyle name="20% - Accent2 4 4 2 2 2 2" xfId="2956" xr:uid="{C957B5BF-D3A9-4EEA-BD84-73E3FD8CBB19}"/>
    <cellStyle name="20% - Accent2 4 4 2 2 3" xfId="2957" xr:uid="{A709C919-3755-4F57-B37B-C493012A9A3A}"/>
    <cellStyle name="20% - Accent2 4 4 2 2 4" xfId="2958" xr:uid="{E6D115EF-B445-4A5F-9517-70A73B44B2A6}"/>
    <cellStyle name="20% - Accent2 4 4 2 3" xfId="2959" xr:uid="{8E0E4FE6-1F70-4A07-89B7-16A11491DC40}"/>
    <cellStyle name="20% - Accent2 4 4 2 3 2" xfId="2960" xr:uid="{29F77C38-0DA8-41BA-9421-1526EBAEC72D}"/>
    <cellStyle name="20% - Accent2 4 4 2 4" xfId="2961" xr:uid="{A71886AF-C719-4632-80EE-C30C25CFA299}"/>
    <cellStyle name="20% - Accent2 4 4 2 5" xfId="2962" xr:uid="{D10B3614-F6DF-421E-95EA-53A4DFB23404}"/>
    <cellStyle name="20% - Accent2 4 4 3" xfId="2963" xr:uid="{B1C6CEB7-7093-46FB-9652-6B8744915CEB}"/>
    <cellStyle name="20% - Accent2 4 4 3 2" xfId="2964" xr:uid="{48816ABB-7698-4003-B116-2FE9CCD3A235}"/>
    <cellStyle name="20% - Accent2 4 4 3 2 2" xfId="2965" xr:uid="{8F120E67-77ED-41FF-A7FC-74BBAA31D563}"/>
    <cellStyle name="20% - Accent2 4 4 3 2 2 2" xfId="2966" xr:uid="{B268FA46-97BE-4C8D-8E39-C2521CA78CE2}"/>
    <cellStyle name="20% - Accent2 4 4 3 2 3" xfId="2967" xr:uid="{A4819184-CFAA-4A01-A919-ECBD91F680D0}"/>
    <cellStyle name="20% - Accent2 4 4 3 2 4" xfId="2968" xr:uid="{77B89A1E-CD8F-4B7E-B502-9ABC22069ADD}"/>
    <cellStyle name="20% - Accent2 4 4 3 3" xfId="2969" xr:uid="{945D5BC8-7C61-4572-9B58-5B87CCB0CEF3}"/>
    <cellStyle name="20% - Accent2 4 4 3 3 2" xfId="2970" xr:uid="{8833A7E9-960E-4F13-BC88-FFE149943354}"/>
    <cellStyle name="20% - Accent2 4 4 3 4" xfId="2971" xr:uid="{BFA09A11-2DA4-4396-83F8-02761E5965E6}"/>
    <cellStyle name="20% - Accent2 4 4 3 5" xfId="2972" xr:uid="{F86CAC1C-F4A2-4E21-9EC7-52BE7D979842}"/>
    <cellStyle name="20% - Accent2 4 4 4" xfId="2973" xr:uid="{33B60E42-310F-4038-9B26-5607DD93EB22}"/>
    <cellStyle name="20% - Accent2 4 4 4 2" xfId="2974" xr:uid="{E93C3275-D2D4-47A3-BC04-93BB1644CBDA}"/>
    <cellStyle name="20% - Accent2 4 4 4 2 2" xfId="2975" xr:uid="{950EE059-CA7D-426E-9684-544A152773E2}"/>
    <cellStyle name="20% - Accent2 4 4 4 3" xfId="2976" xr:uid="{0B4656F9-5E9E-44E5-8572-0D44B57B150C}"/>
    <cellStyle name="20% - Accent2 4 4 4 4" xfId="2977" xr:uid="{B7119AD9-17DA-4367-A33B-A34DB8DF4A26}"/>
    <cellStyle name="20% - Accent2 4 4 5" xfId="2978" xr:uid="{412C26AF-B679-4EE6-B02D-1308A653FD99}"/>
    <cellStyle name="20% - Accent2 4 4 5 2" xfId="2979" xr:uid="{F4F9B986-F898-42E1-93CE-B7931ED6F5D9}"/>
    <cellStyle name="20% - Accent2 4 4 5 2 2" xfId="2980" xr:uid="{94122C1A-80CA-4E5D-8A81-826C32B3E81E}"/>
    <cellStyle name="20% - Accent2 4 4 5 3" xfId="2981" xr:uid="{62BA9869-07CE-4D95-854E-55304773E4A0}"/>
    <cellStyle name="20% - Accent2 4 4 5 4" xfId="2982" xr:uid="{406D3F93-20DA-4107-8942-0965C9A68C8C}"/>
    <cellStyle name="20% - Accent2 4 4 6" xfId="2983" xr:uid="{F8FFEB40-559A-4D43-901B-3138371708DD}"/>
    <cellStyle name="20% - Accent2 4 4 6 2" xfId="2984" xr:uid="{CC14E7B1-F0D1-4413-998F-9B48FD409845}"/>
    <cellStyle name="20% - Accent2 4 4 6 2 2" xfId="2985" xr:uid="{9C70AFC2-6CC5-4B25-A881-F6FEE30F05CD}"/>
    <cellStyle name="20% - Accent2 4 4 6 3" xfId="2986" xr:uid="{A1F3ACC0-ABA5-404A-96C1-190AE2EF2E0E}"/>
    <cellStyle name="20% - Accent2 4 4 6 4" xfId="2987" xr:uid="{E086641A-267D-46FA-A5B5-9A60BBAF9309}"/>
    <cellStyle name="20% - Accent2 4 4 7" xfId="2988" xr:uid="{157E9303-069A-4940-9423-14BA763B570A}"/>
    <cellStyle name="20% - Accent2 4 4 7 2" xfId="2989" xr:uid="{F20F66FB-73A0-4F31-A4CC-B99CB2BD72F8}"/>
    <cellStyle name="20% - Accent2 4 4 8" xfId="2990" xr:uid="{1A0AD6A7-C6FB-4AD5-AA90-00FCA0D5D088}"/>
    <cellStyle name="20% - Accent2 4 4 9" xfId="2991" xr:uid="{C62EFFD7-DC50-499E-9FD5-3C0A7E43731F}"/>
    <cellStyle name="20% - Accent2 4 5" xfId="2992" xr:uid="{D435937C-5F19-4A56-846A-D13F1B38B4E1}"/>
    <cellStyle name="20% - Accent2 4 5 2" xfId="2993" xr:uid="{5F239FFB-4B42-4D69-84DD-2DA3C06E3FBD}"/>
    <cellStyle name="20% - Accent2 4 5 2 2" xfId="2994" xr:uid="{F6A48D52-BA30-4F84-A63D-DAC2D88F2FA8}"/>
    <cellStyle name="20% - Accent2 4 5 2 2 2" xfId="2995" xr:uid="{E3F0ACB4-1155-4B7C-97E5-67C0C9F0B026}"/>
    <cellStyle name="20% - Accent2 4 5 2 3" xfId="2996" xr:uid="{67010A69-43FE-4225-9CD4-6F7A9EA51DB8}"/>
    <cellStyle name="20% - Accent2 4 5 2 4" xfId="2997" xr:uid="{FD85C0D4-6529-44D5-92C4-3A63FE238FB4}"/>
    <cellStyle name="20% - Accent2 4 5 3" xfId="2998" xr:uid="{B64EB73F-C221-40ED-8127-1B8EE8918CE6}"/>
    <cellStyle name="20% - Accent2 4 5 4" xfId="2999" xr:uid="{479D1DAC-4DA7-4350-9C82-CFDD7645B8D2}"/>
    <cellStyle name="20% - Accent2 4 5 4 2" xfId="3000" xr:uid="{5D1AEB5C-872D-4ECC-8816-E8AC678B5CE1}"/>
    <cellStyle name="20% - Accent2 4 5 5" xfId="3001" xr:uid="{164DFD43-95DC-4149-AAB2-6588DA5F13F7}"/>
    <cellStyle name="20% - Accent2 4 5 6" xfId="3002" xr:uid="{9DF10F92-AA9D-4949-996E-2836254A435F}"/>
    <cellStyle name="20% - Accent2 4 6" xfId="3003" xr:uid="{CBAC9B4B-33C9-4EFE-9838-C56A9DE756F5}"/>
    <cellStyle name="20% - Accent2 4 6 2" xfId="3004" xr:uid="{8A311B47-32E6-4E30-86C0-8D060D54DAC4}"/>
    <cellStyle name="20% - Accent2 4 6 2 2" xfId="3005" xr:uid="{0593078A-585F-4A63-B14C-326C92479404}"/>
    <cellStyle name="20% - Accent2 4 6 2 2 2" xfId="3006" xr:uid="{063D6B0D-5B0C-4DE5-AB4F-3DA6AF4B39B5}"/>
    <cellStyle name="20% - Accent2 4 6 2 3" xfId="3007" xr:uid="{491B7886-6F33-471B-9928-C84F2EAEACF3}"/>
    <cellStyle name="20% - Accent2 4 6 2 4" xfId="3008" xr:uid="{4AE668B3-A13C-4E07-9295-7C8D72B154E9}"/>
    <cellStyle name="20% - Accent2 4 6 3" xfId="3009" xr:uid="{B7E16814-4CC3-4E46-9EA7-787886A8F1A6}"/>
    <cellStyle name="20% - Accent2 4 6 3 2" xfId="3010" xr:uid="{E0E14684-C57D-42FB-A531-560F8DFA4801}"/>
    <cellStyle name="20% - Accent2 4 6 3 2 2" xfId="3011" xr:uid="{BB542A9F-EB94-448A-898F-62A26B5AAE13}"/>
    <cellStyle name="20% - Accent2 4 6 3 3" xfId="3012" xr:uid="{0BFA5C63-78E0-4A57-940E-B6484C1CCAB0}"/>
    <cellStyle name="20% - Accent2 4 6 3 4" xfId="3013" xr:uid="{5459D84E-F704-418A-BA1B-EA58E214D765}"/>
    <cellStyle name="20% - Accent2 4 6 4" xfId="3014" xr:uid="{52C09860-346A-453F-B104-14526379D2AA}"/>
    <cellStyle name="20% - Accent2 4 6 4 2" xfId="3015" xr:uid="{AA4C6276-654D-4A05-A4F6-C0787A560999}"/>
    <cellStyle name="20% - Accent2 4 6 5" xfId="3016" xr:uid="{00251FD8-279A-4FBF-96A7-8B962E64A594}"/>
    <cellStyle name="20% - Accent2 4 6 6" xfId="3017" xr:uid="{A3D52CA3-B734-4928-8FC1-57DDF2AA478C}"/>
    <cellStyle name="20% - Accent2 4 7" xfId="3018" xr:uid="{18F4F992-EF89-4160-A0E4-EA4CA8672563}"/>
    <cellStyle name="20% - Accent2 4 7 2" xfId="3019" xr:uid="{1A80594B-19C6-4240-9793-592471FD8FAB}"/>
    <cellStyle name="20% - Accent2 4 7 2 2" xfId="3020" xr:uid="{284F88A2-805B-43EE-A820-D68F002312DD}"/>
    <cellStyle name="20% - Accent2 4 7 3" xfId="3021" xr:uid="{A9F7C909-E89C-45AD-B517-DACF13DC94EE}"/>
    <cellStyle name="20% - Accent2 4 7 4" xfId="3022" xr:uid="{137DEB98-72B2-4CA8-ABA4-222371E92A50}"/>
    <cellStyle name="20% - Accent2 4 8" xfId="3023" xr:uid="{4710CF85-0C9A-4815-BCB9-CE5C7F5D6BE4}"/>
    <cellStyle name="20% - Accent2 4 8 2" xfId="3024" xr:uid="{1FF1FA1F-22FC-4920-9C3E-2E81A0CABCBA}"/>
    <cellStyle name="20% - Accent2 4 8 2 2" xfId="3025" xr:uid="{3620C82F-BCBD-42DA-A232-00D6F9CEB39C}"/>
    <cellStyle name="20% - Accent2 4 8 3" xfId="3026" xr:uid="{8319105D-B660-4D3B-92B7-5533D6E2F56A}"/>
    <cellStyle name="20% - Accent2 4 8 4" xfId="3027" xr:uid="{96101BA2-41C2-4613-9151-E7FF2F70297E}"/>
    <cellStyle name="20% - Accent2 4 9" xfId="3028" xr:uid="{13BF4544-1E02-46CC-9375-B6742C42D466}"/>
    <cellStyle name="20% - Accent2 4 9 2" xfId="3029" xr:uid="{F7EC2A8A-2AC8-42EA-99B5-91410C20E419}"/>
    <cellStyle name="20% - Accent2 4 9 2 2" xfId="3030" xr:uid="{577C3B01-BE6E-45BC-BAF5-E8EC7561B6FD}"/>
    <cellStyle name="20% - Accent2 4 9 3" xfId="3031" xr:uid="{9D4201D7-F72D-4FB2-A329-E7585539B2DD}"/>
    <cellStyle name="20% - Accent2 4 9 4" xfId="3032" xr:uid="{6F649BDF-6DB4-4400-8A88-EBF8C3D3C7B9}"/>
    <cellStyle name="20% - Accent2 5" xfId="3033" xr:uid="{F8CB2ADE-2CC2-4B32-8257-75539F74D57B}"/>
    <cellStyle name="20% - Accent2 5 10" xfId="3034" xr:uid="{D571C569-9CCD-4C12-A698-6843736620FE}"/>
    <cellStyle name="20% - Accent2 5 10 2" xfId="3035" xr:uid="{1370C362-B550-423F-BE27-4036FE79DF23}"/>
    <cellStyle name="20% - Accent2 5 11" xfId="3036" xr:uid="{B0D76790-B89E-479F-A902-ACD6BDE62AE0}"/>
    <cellStyle name="20% - Accent2 5 12" xfId="3037" xr:uid="{D6821986-3636-4664-A1AD-5F9A1E59931C}"/>
    <cellStyle name="20% - Accent2 5 2" xfId="3038" xr:uid="{5CCB3A6E-8558-4853-AC7C-A76E5D1F6456}"/>
    <cellStyle name="20% - Accent2 5 2 10" xfId="3039" xr:uid="{79669E12-1D81-4529-A6E0-3FC24627A8A8}"/>
    <cellStyle name="20% - Accent2 5 2 11" xfId="3040" xr:uid="{6CD4822A-BB6A-44C7-8958-7CF45794533C}"/>
    <cellStyle name="20% - Accent2 5 2 2" xfId="3041" xr:uid="{3FA10C84-D069-411C-8C69-69B3AB6D1AB3}"/>
    <cellStyle name="20% - Accent2 5 2 2 10" xfId="3042" xr:uid="{3443F032-59A9-4461-A825-8C727CC85777}"/>
    <cellStyle name="20% - Accent2 5 2 2 2" xfId="3043" xr:uid="{7EFC0162-E123-413F-AFF3-15DCF448BECB}"/>
    <cellStyle name="20% - Accent2 5 2 2 2 2" xfId="3044" xr:uid="{7A920808-EF65-42FC-9BE6-1DC0CFACDFB1}"/>
    <cellStyle name="20% - Accent2 5 2 2 2 2 2" xfId="3045" xr:uid="{2147A9EC-3D2E-4DEB-A839-369FF8CA124A}"/>
    <cellStyle name="20% - Accent2 5 2 2 2 2 2 2" xfId="3046" xr:uid="{C3E77FAC-ED9C-4F9F-8269-A51A678014BF}"/>
    <cellStyle name="20% - Accent2 5 2 2 2 2 2 2 2" xfId="3047" xr:uid="{E9AAA0FA-0AFD-4B2A-9636-C121BFF2692D}"/>
    <cellStyle name="20% - Accent2 5 2 2 2 2 2 3" xfId="3048" xr:uid="{3A489293-F23D-41A7-A4F6-295B98DD7B79}"/>
    <cellStyle name="20% - Accent2 5 2 2 2 2 2 4" xfId="3049" xr:uid="{3368837D-8B2A-4751-9B7D-A10EFEDC18B4}"/>
    <cellStyle name="20% - Accent2 5 2 2 2 2 3" xfId="3050" xr:uid="{BEB150FC-77C1-41C8-AD95-A68694E0AC11}"/>
    <cellStyle name="20% - Accent2 5 2 2 2 2 3 2" xfId="3051" xr:uid="{AAA55E28-618B-4B9D-9EA1-B27EAA67ABD6}"/>
    <cellStyle name="20% - Accent2 5 2 2 2 2 4" xfId="3052" xr:uid="{A5CEECD3-4E78-402C-97CA-13781E7EF435}"/>
    <cellStyle name="20% - Accent2 5 2 2 2 2 5" xfId="3053" xr:uid="{B78E81F3-72A2-4188-999F-78B42F3C4045}"/>
    <cellStyle name="20% - Accent2 5 2 2 2 3" xfId="3054" xr:uid="{AFB49DE0-091B-4AED-9527-766FDCB97D65}"/>
    <cellStyle name="20% - Accent2 5 2 2 2 3 2" xfId="3055" xr:uid="{E9E09C46-BB07-4EDF-B3C4-22607A30EB9D}"/>
    <cellStyle name="20% - Accent2 5 2 2 2 3 2 2" xfId="3056" xr:uid="{F75267F6-A40E-4A09-A025-06B3DF503CA5}"/>
    <cellStyle name="20% - Accent2 5 2 2 2 3 2 2 2" xfId="3057" xr:uid="{ACB35932-6A96-4C5E-ABEA-E2D5971CE9BF}"/>
    <cellStyle name="20% - Accent2 5 2 2 2 3 2 3" xfId="3058" xr:uid="{73A03B0A-C390-409B-8734-AF3B9A8FC419}"/>
    <cellStyle name="20% - Accent2 5 2 2 2 3 2 4" xfId="3059" xr:uid="{123B5F37-58B3-47DF-820E-9D97BD80F69C}"/>
    <cellStyle name="20% - Accent2 5 2 2 2 3 3" xfId="3060" xr:uid="{8115E8B8-13B4-45E7-A705-B7B6D418F2A1}"/>
    <cellStyle name="20% - Accent2 5 2 2 2 3 3 2" xfId="3061" xr:uid="{E3408629-70E3-44EB-8631-1C4C988C89CA}"/>
    <cellStyle name="20% - Accent2 5 2 2 2 3 4" xfId="3062" xr:uid="{493CDE50-4A1A-49C0-90BC-07CDB4120C75}"/>
    <cellStyle name="20% - Accent2 5 2 2 2 3 5" xfId="3063" xr:uid="{F90FF43A-6329-46E9-A5AA-2EC25F20B3B9}"/>
    <cellStyle name="20% - Accent2 5 2 2 2 4" xfId="3064" xr:uid="{216958BE-AC9F-479D-A588-DC59576DE3A2}"/>
    <cellStyle name="20% - Accent2 5 2 2 2 4 2" xfId="3065" xr:uid="{3B89ED17-06CD-4FCD-BEA0-41B28075E8A4}"/>
    <cellStyle name="20% - Accent2 5 2 2 2 4 2 2" xfId="3066" xr:uid="{99101575-E675-4515-9ED9-A8D7B91F83FA}"/>
    <cellStyle name="20% - Accent2 5 2 2 2 4 3" xfId="3067" xr:uid="{B0F6F609-CE8E-4B83-8E13-08D6EF3565FF}"/>
    <cellStyle name="20% - Accent2 5 2 2 2 4 4" xfId="3068" xr:uid="{704F305F-73DD-4A07-97AE-90D0FE9772A2}"/>
    <cellStyle name="20% - Accent2 5 2 2 2 5" xfId="3069" xr:uid="{ED58D285-8828-49D2-A8F5-C38DF529DC71}"/>
    <cellStyle name="20% - Accent2 5 2 2 2 5 2" xfId="3070" xr:uid="{9F10C5E3-5ABD-47F6-B7F1-6A1E8D624A12}"/>
    <cellStyle name="20% - Accent2 5 2 2 2 5 2 2" xfId="3071" xr:uid="{A4E3B835-2A58-46B6-9152-58E00FF3629F}"/>
    <cellStyle name="20% - Accent2 5 2 2 2 5 3" xfId="3072" xr:uid="{1B34861D-05D6-409F-8025-ECDD93FF9ADC}"/>
    <cellStyle name="20% - Accent2 5 2 2 2 5 4" xfId="3073" xr:uid="{28B326E6-D49B-43F8-A047-51554C7D44FE}"/>
    <cellStyle name="20% - Accent2 5 2 2 2 6" xfId="3074" xr:uid="{6E0005A0-65AA-482F-84AE-BB7DE9DD0702}"/>
    <cellStyle name="20% - Accent2 5 2 2 2 6 2" xfId="3075" xr:uid="{85925DD9-7C38-4C10-8E00-7D9A208BD306}"/>
    <cellStyle name="20% - Accent2 5 2 2 2 6 2 2" xfId="3076" xr:uid="{342A9709-1CF7-4433-B1AF-CE280266D60F}"/>
    <cellStyle name="20% - Accent2 5 2 2 2 6 3" xfId="3077" xr:uid="{F5578713-CC32-4CCE-A725-D7241872F3D9}"/>
    <cellStyle name="20% - Accent2 5 2 2 2 6 4" xfId="3078" xr:uid="{14D8B4D4-D042-447A-99D2-C734C68D0F0E}"/>
    <cellStyle name="20% - Accent2 5 2 2 2 7" xfId="3079" xr:uid="{E1854BEE-A9D2-4A90-9F68-C7EB13E6CFFD}"/>
    <cellStyle name="20% - Accent2 5 2 2 2 7 2" xfId="3080" xr:uid="{A3E99F7B-4368-42D7-BA9F-F82436DD878D}"/>
    <cellStyle name="20% - Accent2 5 2 2 2 8" xfId="3081" xr:uid="{7BB56BF6-E4B9-427E-85ED-83010BF3D92C}"/>
    <cellStyle name="20% - Accent2 5 2 2 2 9" xfId="3082" xr:uid="{D39697FC-B5BB-4117-8EC5-143120A264AD}"/>
    <cellStyle name="20% - Accent2 5 2 2 3" xfId="3083" xr:uid="{D8DFF958-50F9-4000-975A-819ADC60E8C3}"/>
    <cellStyle name="20% - Accent2 5 2 2 3 2" xfId="3084" xr:uid="{031D2E23-0037-4D4F-810B-8C6EA2C8F15D}"/>
    <cellStyle name="20% - Accent2 5 2 2 3 2 2" xfId="3085" xr:uid="{30AF85AD-8265-4730-9014-8329274E2232}"/>
    <cellStyle name="20% - Accent2 5 2 2 3 2 2 2" xfId="3086" xr:uid="{C771ACBE-238D-4B5E-BECC-6D827B53622F}"/>
    <cellStyle name="20% - Accent2 5 2 2 3 2 3" xfId="3087" xr:uid="{6F40A8E7-9133-444C-9348-54811956936F}"/>
    <cellStyle name="20% - Accent2 5 2 2 3 2 4" xfId="3088" xr:uid="{14BFA8D0-9BAE-4BF9-A7FD-159B3B4C3FDF}"/>
    <cellStyle name="20% - Accent2 5 2 2 3 3" xfId="3089" xr:uid="{84307C58-0450-47C8-8624-9BA06F2F1CA4}"/>
    <cellStyle name="20% - Accent2 5 2 2 3 3 2" xfId="3090" xr:uid="{4B921ACD-FFE5-4636-BD0D-FE7A0EE4CE81}"/>
    <cellStyle name="20% - Accent2 5 2 2 3 4" xfId="3091" xr:uid="{87F2E980-8C6B-42C1-A64E-67C6CBA335E3}"/>
    <cellStyle name="20% - Accent2 5 2 2 3 5" xfId="3092" xr:uid="{0F8F26F9-6398-4557-9DC5-32086186A758}"/>
    <cellStyle name="20% - Accent2 5 2 2 4" xfId="3093" xr:uid="{B5A60A36-0A77-4EDF-81AB-413CDEB879E7}"/>
    <cellStyle name="20% - Accent2 5 2 2 4 2" xfId="3094" xr:uid="{E0C8AC10-3E5F-43D3-A656-E2955AE3428F}"/>
    <cellStyle name="20% - Accent2 5 2 2 4 2 2" xfId="3095" xr:uid="{96595DEE-2217-4533-9446-69E4463B48E2}"/>
    <cellStyle name="20% - Accent2 5 2 2 4 2 2 2" xfId="3096" xr:uid="{79765DC4-E1EC-4742-BA03-52C02512CA96}"/>
    <cellStyle name="20% - Accent2 5 2 2 4 2 3" xfId="3097" xr:uid="{A889E376-FC1A-464D-B34E-9EA7EEE17C4C}"/>
    <cellStyle name="20% - Accent2 5 2 2 4 2 4" xfId="3098" xr:uid="{775D2D97-5B8E-4DBB-867B-142124101C13}"/>
    <cellStyle name="20% - Accent2 5 2 2 4 3" xfId="3099" xr:uid="{B5592E4A-1DCA-4790-ADB0-1FA7BBF77C02}"/>
    <cellStyle name="20% - Accent2 5 2 2 4 3 2" xfId="3100" xr:uid="{52B12E63-733B-4E48-B77A-2D85BF5BD61B}"/>
    <cellStyle name="20% - Accent2 5 2 2 4 4" xfId="3101" xr:uid="{7E8940BF-B77E-40B0-94F2-4F8224E7DBAD}"/>
    <cellStyle name="20% - Accent2 5 2 2 4 5" xfId="3102" xr:uid="{FD35BD3F-49EE-4751-B5F6-AA3B38AC7502}"/>
    <cellStyle name="20% - Accent2 5 2 2 5" xfId="3103" xr:uid="{143288F6-D2E1-4D91-A4FE-62AF57C3F142}"/>
    <cellStyle name="20% - Accent2 5 2 2 5 2" xfId="3104" xr:uid="{5790A8E7-B45C-4580-A1B8-4264F9F33AF1}"/>
    <cellStyle name="20% - Accent2 5 2 2 5 2 2" xfId="3105" xr:uid="{8D95681D-5C8D-47B5-AB92-6336E5CD75B1}"/>
    <cellStyle name="20% - Accent2 5 2 2 5 3" xfId="3106" xr:uid="{A9E295BA-C032-410A-9778-FB6017080C19}"/>
    <cellStyle name="20% - Accent2 5 2 2 5 4" xfId="3107" xr:uid="{37BBADFE-7C32-41FB-86C3-D5E64F77C2BA}"/>
    <cellStyle name="20% - Accent2 5 2 2 6" xfId="3108" xr:uid="{A1A1BDDD-A094-401F-BA13-64AA1EADA26C}"/>
    <cellStyle name="20% - Accent2 5 2 2 6 2" xfId="3109" xr:uid="{9A60F04E-AD83-41A0-8257-DCADEA8DF616}"/>
    <cellStyle name="20% - Accent2 5 2 2 6 2 2" xfId="3110" xr:uid="{C9C431EF-30BD-42F2-BF32-E2B54A07FA59}"/>
    <cellStyle name="20% - Accent2 5 2 2 6 3" xfId="3111" xr:uid="{916A4CF5-9523-4B07-B73F-ABFF478A20DA}"/>
    <cellStyle name="20% - Accent2 5 2 2 6 4" xfId="3112" xr:uid="{2462897F-A43F-4E7C-9052-DED4681068CA}"/>
    <cellStyle name="20% - Accent2 5 2 2 7" xfId="3113" xr:uid="{BF1FAF5B-0610-4C4D-83D2-2E08BABB0B2A}"/>
    <cellStyle name="20% - Accent2 5 2 2 7 2" xfId="3114" xr:uid="{A5C2DF9A-4B0C-441E-915A-3B954DD8B9C4}"/>
    <cellStyle name="20% - Accent2 5 2 2 7 2 2" xfId="3115" xr:uid="{E66E0D8C-3133-4754-8EF7-A5C14A152DAE}"/>
    <cellStyle name="20% - Accent2 5 2 2 7 3" xfId="3116" xr:uid="{3988E047-6129-4933-88EB-A3E6E6F45150}"/>
    <cellStyle name="20% - Accent2 5 2 2 7 4" xfId="3117" xr:uid="{2624654A-6673-4BFE-B793-799A81349344}"/>
    <cellStyle name="20% - Accent2 5 2 2 8" xfId="3118" xr:uid="{399565CF-0E6C-4CEC-B03E-FCB07FDAE277}"/>
    <cellStyle name="20% - Accent2 5 2 2 8 2" xfId="3119" xr:uid="{0B1CB0A0-FD16-45EF-8439-44F0411B901B}"/>
    <cellStyle name="20% - Accent2 5 2 2 9" xfId="3120" xr:uid="{D27D700B-9CDB-4340-9B89-83C22CBDF2AA}"/>
    <cellStyle name="20% - Accent2 5 2 3" xfId="3121" xr:uid="{80774B35-E06C-4471-9393-A06AE738B425}"/>
    <cellStyle name="20% - Accent2 5 2 3 2" xfId="3122" xr:uid="{030A07B3-0F08-437F-A3AA-E6784E3C2265}"/>
    <cellStyle name="20% - Accent2 5 2 3 2 2" xfId="3123" xr:uid="{9DBB5276-E8FD-4569-AB0B-A00BC5A689EE}"/>
    <cellStyle name="20% - Accent2 5 2 3 2 2 2" xfId="3124" xr:uid="{8EC52CF1-AA80-4ADD-9091-CA042C3E3206}"/>
    <cellStyle name="20% - Accent2 5 2 3 2 2 2 2" xfId="3125" xr:uid="{352649F4-0EAB-4721-BBCD-4BC14EFA0760}"/>
    <cellStyle name="20% - Accent2 5 2 3 2 2 3" xfId="3126" xr:uid="{39BEE86A-E080-404B-990B-C6FAC70622C2}"/>
    <cellStyle name="20% - Accent2 5 2 3 2 2 4" xfId="3127" xr:uid="{53F31554-6FCA-4EDC-B64A-8D9BC30C3878}"/>
    <cellStyle name="20% - Accent2 5 2 3 2 3" xfId="3128" xr:uid="{73BB61BA-199E-4270-BC24-60E1D69ECE6B}"/>
    <cellStyle name="20% - Accent2 5 2 3 2 3 2" xfId="3129" xr:uid="{F2FE54AB-E2CC-41BF-AEEE-0A7C46336961}"/>
    <cellStyle name="20% - Accent2 5 2 3 2 4" xfId="3130" xr:uid="{B3D2B0EE-78EB-4F26-AEC5-4D432839989F}"/>
    <cellStyle name="20% - Accent2 5 2 3 2 5" xfId="3131" xr:uid="{70B6529A-138E-482B-8401-518B205351D7}"/>
    <cellStyle name="20% - Accent2 5 2 3 3" xfId="3132" xr:uid="{26F5FC85-183F-479F-A021-F1E515D4E36A}"/>
    <cellStyle name="20% - Accent2 5 2 3 3 2" xfId="3133" xr:uid="{596E0EEC-DD62-4679-ACCA-B9A746CE5229}"/>
    <cellStyle name="20% - Accent2 5 2 3 3 2 2" xfId="3134" xr:uid="{7AB1F5A2-B04A-438C-B840-0622DB50B4F8}"/>
    <cellStyle name="20% - Accent2 5 2 3 3 2 2 2" xfId="3135" xr:uid="{757881B6-2B9B-4492-BB8D-A7AC8553E3B5}"/>
    <cellStyle name="20% - Accent2 5 2 3 3 2 3" xfId="3136" xr:uid="{B83F241D-FB7C-4686-B19B-ACFF0B2DED68}"/>
    <cellStyle name="20% - Accent2 5 2 3 3 2 4" xfId="3137" xr:uid="{46F5997F-CE57-4161-B3FB-C3EA0529FC90}"/>
    <cellStyle name="20% - Accent2 5 2 3 3 3" xfId="3138" xr:uid="{05743A13-5E82-4B69-95A3-5CD07084569B}"/>
    <cellStyle name="20% - Accent2 5 2 3 3 3 2" xfId="3139" xr:uid="{F68A3B83-93E2-4D07-B3E8-71BD0E300BA8}"/>
    <cellStyle name="20% - Accent2 5 2 3 3 4" xfId="3140" xr:uid="{470B256D-8447-4EDA-863E-7DADB6141567}"/>
    <cellStyle name="20% - Accent2 5 2 3 3 5" xfId="3141" xr:uid="{D43715FA-C6D2-4AD1-9502-48F5A2D6161B}"/>
    <cellStyle name="20% - Accent2 5 2 3 4" xfId="3142" xr:uid="{53C977F6-C30C-4934-A9CC-8603A1EA0B0A}"/>
    <cellStyle name="20% - Accent2 5 2 3 4 2" xfId="3143" xr:uid="{E94B82D2-7FF5-46EB-B04C-FAA98120DDDF}"/>
    <cellStyle name="20% - Accent2 5 2 3 4 2 2" xfId="3144" xr:uid="{17F06ED7-9E06-4FB6-8A8C-4D61E43CEB5B}"/>
    <cellStyle name="20% - Accent2 5 2 3 4 3" xfId="3145" xr:uid="{F7F337A4-BAB3-49FC-B236-00048E917894}"/>
    <cellStyle name="20% - Accent2 5 2 3 4 4" xfId="3146" xr:uid="{38867C97-554B-4D6B-A153-4C288A368008}"/>
    <cellStyle name="20% - Accent2 5 2 3 5" xfId="3147" xr:uid="{F1B3BEA3-5F81-4B8E-8231-E9F0CFCFD36F}"/>
    <cellStyle name="20% - Accent2 5 2 3 5 2" xfId="3148" xr:uid="{9B79542D-195D-4959-A6DA-2E94E519AE2E}"/>
    <cellStyle name="20% - Accent2 5 2 3 5 2 2" xfId="3149" xr:uid="{2183282F-394E-48F8-83AC-1E15AD1F0C7B}"/>
    <cellStyle name="20% - Accent2 5 2 3 5 3" xfId="3150" xr:uid="{2D254E63-8062-487C-8557-B47D46B6DB76}"/>
    <cellStyle name="20% - Accent2 5 2 3 5 4" xfId="3151" xr:uid="{0B8D3A8E-F507-4E35-BA59-9E4221024586}"/>
    <cellStyle name="20% - Accent2 5 2 3 6" xfId="3152" xr:uid="{2F218E24-0BA2-4CE0-9700-27261E986A46}"/>
    <cellStyle name="20% - Accent2 5 2 3 6 2" xfId="3153" xr:uid="{3BAEB04D-B9B6-4CC7-B01C-3C198C00D2AB}"/>
    <cellStyle name="20% - Accent2 5 2 3 6 2 2" xfId="3154" xr:uid="{0788F9F0-D145-483A-B823-17B89DED4358}"/>
    <cellStyle name="20% - Accent2 5 2 3 6 3" xfId="3155" xr:uid="{53201106-FD3C-46ED-A853-04343B9D6268}"/>
    <cellStyle name="20% - Accent2 5 2 3 6 4" xfId="3156" xr:uid="{DDB95C0C-C13C-425B-9115-672FD307D10D}"/>
    <cellStyle name="20% - Accent2 5 2 3 7" xfId="3157" xr:uid="{A34E110F-DA52-4991-8881-0E7AD8979DFA}"/>
    <cellStyle name="20% - Accent2 5 2 3 7 2" xfId="3158" xr:uid="{DFFFD741-564F-4F1A-A87A-FE89F5E9FE00}"/>
    <cellStyle name="20% - Accent2 5 2 3 8" xfId="3159" xr:uid="{76266D56-70F2-4D99-80DD-923EFF02BF20}"/>
    <cellStyle name="20% - Accent2 5 2 3 9" xfId="3160" xr:uid="{91C4A189-CA35-4DDB-B3D3-769F9FF95AC3}"/>
    <cellStyle name="20% - Accent2 5 2 4" xfId="3161" xr:uid="{ED47475E-D542-4043-AFA5-68AEEAC3242B}"/>
    <cellStyle name="20% - Accent2 5 2 4 2" xfId="3162" xr:uid="{F620FBC3-0640-4ABD-8177-D58536FBBC96}"/>
    <cellStyle name="20% - Accent2 5 2 4 2 2" xfId="3163" xr:uid="{2BB1049B-73C1-45B4-97D5-D6B0C2AE88A1}"/>
    <cellStyle name="20% - Accent2 5 2 4 2 2 2" xfId="3164" xr:uid="{F5F741FF-8DF5-4C0B-AB06-41749D60546A}"/>
    <cellStyle name="20% - Accent2 5 2 4 2 3" xfId="3165" xr:uid="{2B95B761-C65B-45F8-87D7-09595F1615EC}"/>
    <cellStyle name="20% - Accent2 5 2 4 2 4" xfId="3166" xr:uid="{C183DE26-1A50-4CC1-B634-273DE5E9406C}"/>
    <cellStyle name="20% - Accent2 5 2 4 3" xfId="3167" xr:uid="{E3D6FFD2-5C0C-4F61-BC21-B95960FD965F}"/>
    <cellStyle name="20% - Accent2 5 2 4 3 2" xfId="3168" xr:uid="{3D168817-71FB-48F0-A565-186493385C6E}"/>
    <cellStyle name="20% - Accent2 5 2 4 4" xfId="3169" xr:uid="{56DCB7C3-014A-4E54-9518-81DC116F0A01}"/>
    <cellStyle name="20% - Accent2 5 2 4 5" xfId="3170" xr:uid="{F7A88858-1528-4A70-BED6-B6A2F7DE04D6}"/>
    <cellStyle name="20% - Accent2 5 2 5" xfId="3171" xr:uid="{C0D0AFB5-B484-4DC7-9548-5D59EC7DB929}"/>
    <cellStyle name="20% - Accent2 5 2 5 2" xfId="3172" xr:uid="{33B2A8D3-0342-4188-A115-34ED2F9093A6}"/>
    <cellStyle name="20% - Accent2 5 2 5 2 2" xfId="3173" xr:uid="{D0F87B3D-9470-4DD5-83E7-AD7028AF2636}"/>
    <cellStyle name="20% - Accent2 5 2 5 2 2 2" xfId="3174" xr:uid="{49E99444-3FD3-4115-BA7F-BC665D25BB90}"/>
    <cellStyle name="20% - Accent2 5 2 5 2 3" xfId="3175" xr:uid="{9A7CF7F6-BEEC-4E3C-9558-84EE291F99CF}"/>
    <cellStyle name="20% - Accent2 5 2 5 2 4" xfId="3176" xr:uid="{CCA0E8B4-C829-4534-9016-C3DBD80BB756}"/>
    <cellStyle name="20% - Accent2 5 2 5 3" xfId="3177" xr:uid="{66FE51BD-A9A2-4DF4-B7EB-DB4A1E232D33}"/>
    <cellStyle name="20% - Accent2 5 2 5 3 2" xfId="3178" xr:uid="{8FB67A42-CE12-4DC3-BB30-1BFC88B051A0}"/>
    <cellStyle name="20% - Accent2 5 2 5 4" xfId="3179" xr:uid="{9DAC0013-FD25-4651-97A7-3D936A91D52C}"/>
    <cellStyle name="20% - Accent2 5 2 5 5" xfId="3180" xr:uid="{5AE094EB-D9A4-45EA-92F0-368BA580D7CA}"/>
    <cellStyle name="20% - Accent2 5 2 6" xfId="3181" xr:uid="{C974ECDE-D11E-4877-9105-331089EF194B}"/>
    <cellStyle name="20% - Accent2 5 2 6 2" xfId="3182" xr:uid="{F5CC0874-C628-4273-A4DC-9514040BC791}"/>
    <cellStyle name="20% - Accent2 5 2 6 2 2" xfId="3183" xr:uid="{9FB6F539-6607-4506-B1B5-6803B21761A0}"/>
    <cellStyle name="20% - Accent2 5 2 6 3" xfId="3184" xr:uid="{CDBBBAD3-316F-4CBC-AE16-0BDE3AEA90AA}"/>
    <cellStyle name="20% - Accent2 5 2 6 4" xfId="3185" xr:uid="{02B0E624-B076-4914-9CA3-EEE76E51A0FC}"/>
    <cellStyle name="20% - Accent2 5 2 7" xfId="3186" xr:uid="{42DA9905-BDA1-445F-9679-DF306C6103B8}"/>
    <cellStyle name="20% - Accent2 5 2 7 2" xfId="3187" xr:uid="{9E86ED8D-28D1-4D7B-88C7-F632980C6ABF}"/>
    <cellStyle name="20% - Accent2 5 2 7 2 2" xfId="3188" xr:uid="{556596A1-5142-43AD-BA15-1858FA82A7D4}"/>
    <cellStyle name="20% - Accent2 5 2 7 3" xfId="3189" xr:uid="{15B82A0E-215A-43DA-9B87-675C1719B5D8}"/>
    <cellStyle name="20% - Accent2 5 2 7 4" xfId="3190" xr:uid="{9F32DE8B-055E-4398-8F5C-472C89F024CF}"/>
    <cellStyle name="20% - Accent2 5 2 8" xfId="3191" xr:uid="{9A3DFD71-5614-4740-B61C-731A7D0C689E}"/>
    <cellStyle name="20% - Accent2 5 2 8 2" xfId="3192" xr:uid="{0A8AF427-4218-433C-AF93-88902D8F528A}"/>
    <cellStyle name="20% - Accent2 5 2 8 2 2" xfId="3193" xr:uid="{8E0CD0FD-93BF-4325-95E3-CEFB497A75FC}"/>
    <cellStyle name="20% - Accent2 5 2 8 3" xfId="3194" xr:uid="{783FAE18-DBAC-4C3F-8A72-6EEEC5544DC7}"/>
    <cellStyle name="20% - Accent2 5 2 8 4" xfId="3195" xr:uid="{83D5801D-7B89-4626-837E-514D3E43C209}"/>
    <cellStyle name="20% - Accent2 5 2 9" xfId="3196" xr:uid="{4D1CD566-4D85-48FB-8981-4F70E167DD05}"/>
    <cellStyle name="20% - Accent2 5 2 9 2" xfId="3197" xr:uid="{4C237C50-A2BE-49AB-BEF0-258C5FC9F31B}"/>
    <cellStyle name="20% - Accent2 5 3" xfId="3198" xr:uid="{3A008F17-5DEF-44AC-914E-A1B15BB89164}"/>
    <cellStyle name="20% - Accent2 5 3 10" xfId="3199" xr:uid="{B41DF528-914B-43CB-898B-B9F1B30E0918}"/>
    <cellStyle name="20% - Accent2 5 3 2" xfId="3200" xr:uid="{0C6B2CFF-E7F0-4E35-B95E-241E450BC899}"/>
    <cellStyle name="20% - Accent2 5 3 2 2" xfId="3201" xr:uid="{B5934405-EFCD-4B9D-8AD9-CE64DD50257F}"/>
    <cellStyle name="20% - Accent2 5 3 2 2 2" xfId="3202" xr:uid="{324573D2-724B-4B06-8584-C9FB2DE95913}"/>
    <cellStyle name="20% - Accent2 5 3 2 2 2 2" xfId="3203" xr:uid="{E15B3672-2831-48F1-B82E-0E040F345DD9}"/>
    <cellStyle name="20% - Accent2 5 3 2 2 2 2 2" xfId="3204" xr:uid="{78C81163-301B-4B1B-9D1F-40CA89B3B6C3}"/>
    <cellStyle name="20% - Accent2 5 3 2 2 2 3" xfId="3205" xr:uid="{76E4F043-00ED-4E32-8E01-1E95743687F8}"/>
    <cellStyle name="20% - Accent2 5 3 2 2 2 4" xfId="3206" xr:uid="{884B5607-4DDE-4095-B373-314ADA9C5449}"/>
    <cellStyle name="20% - Accent2 5 3 2 2 3" xfId="3207" xr:uid="{CEC4408C-92BB-4A5D-90CA-70384A284AD8}"/>
    <cellStyle name="20% - Accent2 5 3 2 2 3 2" xfId="3208" xr:uid="{2C48D255-585F-49DA-AEB7-7F65DC2E3938}"/>
    <cellStyle name="20% - Accent2 5 3 2 2 4" xfId="3209" xr:uid="{61E33DEB-CA85-4514-B400-4896932D47CC}"/>
    <cellStyle name="20% - Accent2 5 3 2 2 5" xfId="3210" xr:uid="{83D91600-0595-412F-BD1A-61BFF72B2EA7}"/>
    <cellStyle name="20% - Accent2 5 3 2 3" xfId="3211" xr:uid="{FDB5DF49-4C6A-4D2D-A107-DC8AA3CFB09B}"/>
    <cellStyle name="20% - Accent2 5 3 2 3 2" xfId="3212" xr:uid="{C20D8EAC-2B39-428F-9E5F-894E25BC0C4E}"/>
    <cellStyle name="20% - Accent2 5 3 2 3 2 2" xfId="3213" xr:uid="{44F2E666-33B6-4FEF-8E0A-20355672625C}"/>
    <cellStyle name="20% - Accent2 5 3 2 3 2 2 2" xfId="3214" xr:uid="{2E5298E7-D074-449D-9E4E-C04724157733}"/>
    <cellStyle name="20% - Accent2 5 3 2 3 2 3" xfId="3215" xr:uid="{E4279E5D-C510-4AB1-9DEC-8459DA514495}"/>
    <cellStyle name="20% - Accent2 5 3 2 3 2 4" xfId="3216" xr:uid="{472DDDAE-A65C-43DF-8829-D490FABE6E0D}"/>
    <cellStyle name="20% - Accent2 5 3 2 3 3" xfId="3217" xr:uid="{E6864ED1-A751-4764-B91D-D47B8ACC9027}"/>
    <cellStyle name="20% - Accent2 5 3 2 3 3 2" xfId="3218" xr:uid="{E8BB8F2B-4DDC-4BDC-9261-4F2C9644FA4C}"/>
    <cellStyle name="20% - Accent2 5 3 2 3 4" xfId="3219" xr:uid="{55D50BB2-EA4A-4D62-A5D7-42D4A7A9E842}"/>
    <cellStyle name="20% - Accent2 5 3 2 3 5" xfId="3220" xr:uid="{C1944572-89EB-47C2-802D-37DC379B2163}"/>
    <cellStyle name="20% - Accent2 5 3 2 4" xfId="3221" xr:uid="{4C5CB721-8B09-402D-8CAA-5719E0EFFDA0}"/>
    <cellStyle name="20% - Accent2 5 3 2 4 2" xfId="3222" xr:uid="{508B422F-B748-49A7-B985-FBC923C565FE}"/>
    <cellStyle name="20% - Accent2 5 3 2 4 2 2" xfId="3223" xr:uid="{15AFF32A-ED98-414C-BBB6-FE92BB43735A}"/>
    <cellStyle name="20% - Accent2 5 3 2 4 3" xfId="3224" xr:uid="{C3096122-3CC4-4EEB-A2FD-58814228C94A}"/>
    <cellStyle name="20% - Accent2 5 3 2 4 4" xfId="3225" xr:uid="{1E607704-2ABF-4559-997B-167BC9E57A97}"/>
    <cellStyle name="20% - Accent2 5 3 2 5" xfId="3226" xr:uid="{0C439A3A-354B-40A7-8B30-68E93BEBAAE0}"/>
    <cellStyle name="20% - Accent2 5 3 2 5 2" xfId="3227" xr:uid="{F2093C04-0CC4-4A42-97C1-6369A33F7910}"/>
    <cellStyle name="20% - Accent2 5 3 2 5 2 2" xfId="3228" xr:uid="{0BE4E147-9E66-4948-8ADD-FA9C8AFE8AD6}"/>
    <cellStyle name="20% - Accent2 5 3 2 5 3" xfId="3229" xr:uid="{1D2ADD00-0898-4DDF-8110-CE9D3EB6A6BD}"/>
    <cellStyle name="20% - Accent2 5 3 2 5 4" xfId="3230" xr:uid="{3E82CB5A-F218-494B-9DDE-A0862287E5C6}"/>
    <cellStyle name="20% - Accent2 5 3 2 6" xfId="3231" xr:uid="{7D2A94FD-F5E2-45B1-81A7-0C83B47D34AB}"/>
    <cellStyle name="20% - Accent2 5 3 2 6 2" xfId="3232" xr:uid="{2313102F-DC7C-4A25-B1EB-C3F56CDE6EED}"/>
    <cellStyle name="20% - Accent2 5 3 2 6 2 2" xfId="3233" xr:uid="{A6D0BFCC-9364-4CFA-B804-6E7A3E3D82EB}"/>
    <cellStyle name="20% - Accent2 5 3 2 6 3" xfId="3234" xr:uid="{661018CA-C378-4DC6-B464-C16D604A9B27}"/>
    <cellStyle name="20% - Accent2 5 3 2 6 4" xfId="3235" xr:uid="{A0721A2B-1402-42D0-9AA3-9A8D7CD538DB}"/>
    <cellStyle name="20% - Accent2 5 3 2 7" xfId="3236" xr:uid="{87AFE3BF-D0A3-419F-BF06-2B6F5E0E834D}"/>
    <cellStyle name="20% - Accent2 5 3 2 7 2" xfId="3237" xr:uid="{AD347095-E237-4507-B672-43C8743A2D2B}"/>
    <cellStyle name="20% - Accent2 5 3 2 8" xfId="3238" xr:uid="{9A5EE912-B121-4634-B80C-EEA025ED433A}"/>
    <cellStyle name="20% - Accent2 5 3 2 9" xfId="3239" xr:uid="{E4C45F64-9C25-489B-8273-E86B52E73962}"/>
    <cellStyle name="20% - Accent2 5 3 3" xfId="3240" xr:uid="{C8DB2E42-E044-4C9B-8320-531698A0678A}"/>
    <cellStyle name="20% - Accent2 5 3 3 2" xfId="3241" xr:uid="{2A54922C-D253-414E-B1CD-1AA516D5BEED}"/>
    <cellStyle name="20% - Accent2 5 3 3 2 2" xfId="3242" xr:uid="{FD814483-9814-42D8-A0A2-8728B29C6138}"/>
    <cellStyle name="20% - Accent2 5 3 3 2 2 2" xfId="3243" xr:uid="{69087327-5629-4698-AC07-487E239FF737}"/>
    <cellStyle name="20% - Accent2 5 3 3 2 3" xfId="3244" xr:uid="{494E7C99-042C-478E-BB46-19658C2655AA}"/>
    <cellStyle name="20% - Accent2 5 3 3 2 4" xfId="3245" xr:uid="{3AE22290-3876-4D12-A0C7-3080653E1509}"/>
    <cellStyle name="20% - Accent2 5 3 3 3" xfId="3246" xr:uid="{0E07B714-B2E2-4B33-B258-3D3028734A39}"/>
    <cellStyle name="20% - Accent2 5 3 3 3 2" xfId="3247" xr:uid="{5CC138F6-44A1-40B4-A05C-2FDADD189C11}"/>
    <cellStyle name="20% - Accent2 5 3 3 4" xfId="3248" xr:uid="{C1BD7933-FDC1-405F-91BC-722AA2B67E35}"/>
    <cellStyle name="20% - Accent2 5 3 3 5" xfId="3249" xr:uid="{3A7A8513-2525-4C07-9DE0-62DA563251F3}"/>
    <cellStyle name="20% - Accent2 5 3 4" xfId="3250" xr:uid="{1A6E829E-35BC-4AA3-806D-33FE0BF37324}"/>
    <cellStyle name="20% - Accent2 5 3 4 2" xfId="3251" xr:uid="{C8A8466E-0CF7-4BD9-A931-996C65CB3288}"/>
    <cellStyle name="20% - Accent2 5 3 4 2 2" xfId="3252" xr:uid="{4D7F567A-B754-4D1E-B346-209FEA19F4E5}"/>
    <cellStyle name="20% - Accent2 5 3 4 2 2 2" xfId="3253" xr:uid="{4FFEA368-7C8B-4D65-924F-CD76B9C65C15}"/>
    <cellStyle name="20% - Accent2 5 3 4 2 3" xfId="3254" xr:uid="{F296B756-ACE3-4301-A39C-B187248C8AB9}"/>
    <cellStyle name="20% - Accent2 5 3 4 2 4" xfId="3255" xr:uid="{E0A6C957-A921-4CF6-9379-047FDE0574A7}"/>
    <cellStyle name="20% - Accent2 5 3 4 3" xfId="3256" xr:uid="{39CECABF-A135-47AD-844B-BCEE2E383082}"/>
    <cellStyle name="20% - Accent2 5 3 4 3 2" xfId="3257" xr:uid="{2298EA23-7FD2-4AE6-AD63-4C7C2E2D30F7}"/>
    <cellStyle name="20% - Accent2 5 3 4 4" xfId="3258" xr:uid="{29B64850-35AA-48AF-9789-39EB962105E2}"/>
    <cellStyle name="20% - Accent2 5 3 4 5" xfId="3259" xr:uid="{D19CAB87-C377-4480-A4FF-1502483D9796}"/>
    <cellStyle name="20% - Accent2 5 3 5" xfId="3260" xr:uid="{A913CBB4-B55A-49D0-B1A5-FA8AD031766E}"/>
    <cellStyle name="20% - Accent2 5 3 5 2" xfId="3261" xr:uid="{E2844281-0145-45E3-BD32-6B32B6336C63}"/>
    <cellStyle name="20% - Accent2 5 3 5 2 2" xfId="3262" xr:uid="{181F4539-9107-4105-ACAB-FBF375965FAF}"/>
    <cellStyle name="20% - Accent2 5 3 5 3" xfId="3263" xr:uid="{A04DA1D3-4EB4-4406-8FA3-6552F35788D7}"/>
    <cellStyle name="20% - Accent2 5 3 5 4" xfId="3264" xr:uid="{1FB8B7C5-C3DD-4A35-8540-2BABD5AD220A}"/>
    <cellStyle name="20% - Accent2 5 3 6" xfId="3265" xr:uid="{778F12D9-88B8-4669-8D37-53812A69C738}"/>
    <cellStyle name="20% - Accent2 5 3 6 2" xfId="3266" xr:uid="{72DEF588-2E27-4948-9BD8-70F5887444F0}"/>
    <cellStyle name="20% - Accent2 5 3 6 2 2" xfId="3267" xr:uid="{63F54262-A9C1-4CB2-BC9B-7E58E5325771}"/>
    <cellStyle name="20% - Accent2 5 3 6 3" xfId="3268" xr:uid="{6EDC0410-9F57-4FC8-BC34-6AE061A84F6C}"/>
    <cellStyle name="20% - Accent2 5 3 6 4" xfId="3269" xr:uid="{A9D755FB-EFBA-4A0D-9150-7C4E8747C0FD}"/>
    <cellStyle name="20% - Accent2 5 3 7" xfId="3270" xr:uid="{CFC2C979-88DE-48B9-8AC7-265147514FA7}"/>
    <cellStyle name="20% - Accent2 5 3 7 2" xfId="3271" xr:uid="{C0981527-A81E-4369-9595-69789654FF43}"/>
    <cellStyle name="20% - Accent2 5 3 7 2 2" xfId="3272" xr:uid="{7B1712A4-9555-441A-9330-4BC3B9138098}"/>
    <cellStyle name="20% - Accent2 5 3 7 3" xfId="3273" xr:uid="{E247BF2C-0FD8-472C-9AE6-27120F3C513E}"/>
    <cellStyle name="20% - Accent2 5 3 7 4" xfId="3274" xr:uid="{AC305F1F-CE1B-43C1-85D6-2531F78A5729}"/>
    <cellStyle name="20% - Accent2 5 3 8" xfId="3275" xr:uid="{787B9D33-31A9-49EE-A216-B655A188F1DA}"/>
    <cellStyle name="20% - Accent2 5 3 8 2" xfId="3276" xr:uid="{882FC369-852C-4E64-8A62-BC79EB876872}"/>
    <cellStyle name="20% - Accent2 5 3 9" xfId="3277" xr:uid="{B28A9488-1EEB-40ED-9D26-0A7BC9D5A302}"/>
    <cellStyle name="20% - Accent2 5 4" xfId="3278" xr:uid="{EC1CB931-A248-4743-98C7-BA9C0C74DE3F}"/>
    <cellStyle name="20% - Accent2 5 4 2" xfId="3279" xr:uid="{A96AF6EC-3CF3-46A9-9D3F-B08BB7B703A9}"/>
    <cellStyle name="20% - Accent2 5 4 2 2" xfId="3280" xr:uid="{CB1D4778-B4D4-404E-83EE-6E9A03E81549}"/>
    <cellStyle name="20% - Accent2 5 4 2 2 2" xfId="3281" xr:uid="{3640D51C-BF0D-4324-BC4D-235EC4C56752}"/>
    <cellStyle name="20% - Accent2 5 4 2 2 2 2" xfId="3282" xr:uid="{D8DCC2C0-2E78-4357-8E64-0132ED502B1A}"/>
    <cellStyle name="20% - Accent2 5 4 2 2 3" xfId="3283" xr:uid="{FCF15B70-2F66-44BC-97F4-DA75472477D3}"/>
    <cellStyle name="20% - Accent2 5 4 2 2 4" xfId="3284" xr:uid="{947BC722-3524-4E1D-ACF1-2230A46DDBB5}"/>
    <cellStyle name="20% - Accent2 5 4 2 3" xfId="3285" xr:uid="{89FD745E-C913-48F3-ABEA-1ADE4BB70B72}"/>
    <cellStyle name="20% - Accent2 5 4 2 3 2" xfId="3286" xr:uid="{52A414B3-DB7E-4C8F-9591-F947ED37FF28}"/>
    <cellStyle name="20% - Accent2 5 4 2 4" xfId="3287" xr:uid="{640A38C0-E2F3-4168-90B4-BA4051741AAA}"/>
    <cellStyle name="20% - Accent2 5 4 2 5" xfId="3288" xr:uid="{35504F12-C51A-46ED-B1BE-FE479F4DFB7A}"/>
    <cellStyle name="20% - Accent2 5 4 3" xfId="3289" xr:uid="{184DA520-0874-4A8A-AF4E-25E95998F117}"/>
    <cellStyle name="20% - Accent2 5 4 3 2" xfId="3290" xr:uid="{77C7DCD5-8024-4FCF-BC1B-576C79DC8D3D}"/>
    <cellStyle name="20% - Accent2 5 4 3 2 2" xfId="3291" xr:uid="{F5E439E3-01C9-4339-96ED-10D2612D9D5A}"/>
    <cellStyle name="20% - Accent2 5 4 3 2 2 2" xfId="3292" xr:uid="{A1CB3237-73C1-4222-B03C-C271A0C07011}"/>
    <cellStyle name="20% - Accent2 5 4 3 2 3" xfId="3293" xr:uid="{B994B114-6D6D-43DD-9621-B8659E6EC6E9}"/>
    <cellStyle name="20% - Accent2 5 4 3 2 4" xfId="3294" xr:uid="{4568CD4A-74ED-4D96-BE0A-4A6E3F25A43D}"/>
    <cellStyle name="20% - Accent2 5 4 3 3" xfId="3295" xr:uid="{ACCD893A-45EA-46BF-A3D9-72D37EB48C27}"/>
    <cellStyle name="20% - Accent2 5 4 3 3 2" xfId="3296" xr:uid="{8D610484-4295-4CC7-BB61-AABDD7244486}"/>
    <cellStyle name="20% - Accent2 5 4 3 4" xfId="3297" xr:uid="{A439C475-6F0F-4D21-8FD8-8CF0244B4264}"/>
    <cellStyle name="20% - Accent2 5 4 3 5" xfId="3298" xr:uid="{12C93542-2DD1-4E84-98C7-88DF8BBE4E72}"/>
    <cellStyle name="20% - Accent2 5 4 4" xfId="3299" xr:uid="{28176C3C-7CF4-4832-9179-C36EFA68B8E2}"/>
    <cellStyle name="20% - Accent2 5 4 4 2" xfId="3300" xr:uid="{4938A116-7A70-4852-9454-9F2150545526}"/>
    <cellStyle name="20% - Accent2 5 4 4 2 2" xfId="3301" xr:uid="{FA0F92E7-D854-4CD4-8AB8-62B09C2E4375}"/>
    <cellStyle name="20% - Accent2 5 4 4 3" xfId="3302" xr:uid="{E60643D3-C9AB-461E-A809-97412B82493F}"/>
    <cellStyle name="20% - Accent2 5 4 4 4" xfId="3303" xr:uid="{BF0DC790-8AB9-474B-9B4F-6BAC5AA7150B}"/>
    <cellStyle name="20% - Accent2 5 4 5" xfId="3304" xr:uid="{D18545EC-2655-4D05-9127-A7160111C764}"/>
    <cellStyle name="20% - Accent2 5 4 5 2" xfId="3305" xr:uid="{AA71BD3C-CAF4-4F3E-A92F-7355557E8A40}"/>
    <cellStyle name="20% - Accent2 5 4 5 2 2" xfId="3306" xr:uid="{7BF4E27E-824F-49C1-80EB-50EB63383A51}"/>
    <cellStyle name="20% - Accent2 5 4 5 3" xfId="3307" xr:uid="{52B878F2-408C-4E4D-BAAF-B5E146216908}"/>
    <cellStyle name="20% - Accent2 5 4 5 4" xfId="3308" xr:uid="{2FE3BD8E-1C0C-4836-8F9C-DBE3E9DF0B1F}"/>
    <cellStyle name="20% - Accent2 5 4 6" xfId="3309" xr:uid="{07355724-A026-4211-B1FE-E1534C104EC9}"/>
    <cellStyle name="20% - Accent2 5 4 6 2" xfId="3310" xr:uid="{05E1E23A-4395-4358-BA76-EC823429A187}"/>
    <cellStyle name="20% - Accent2 5 4 6 2 2" xfId="3311" xr:uid="{465BDB63-47EF-4DBF-B348-CDCC1256A7FE}"/>
    <cellStyle name="20% - Accent2 5 4 6 3" xfId="3312" xr:uid="{6D003378-E6CB-476A-9697-999E85F09FD1}"/>
    <cellStyle name="20% - Accent2 5 4 6 4" xfId="3313" xr:uid="{BF8168A5-C017-4E20-AEB7-081AE32FF325}"/>
    <cellStyle name="20% - Accent2 5 4 7" xfId="3314" xr:uid="{8D2AB6A6-E6C3-40D9-9BF5-2A668BA76B18}"/>
    <cellStyle name="20% - Accent2 5 4 7 2" xfId="3315" xr:uid="{3F72EB6D-D36B-49AB-A4B7-B85240910F88}"/>
    <cellStyle name="20% - Accent2 5 4 8" xfId="3316" xr:uid="{DAB262EF-4F42-414E-8FD9-78BD48F3271D}"/>
    <cellStyle name="20% - Accent2 5 4 9" xfId="3317" xr:uid="{628F9412-2984-4A08-8274-4D4A3144EAA9}"/>
    <cellStyle name="20% - Accent2 5 5" xfId="3318" xr:uid="{03272A2F-A355-4CB8-9207-B582A53054D9}"/>
    <cellStyle name="20% - Accent2 5 5 2" xfId="3319" xr:uid="{C7D39914-17F0-4E63-8DF1-8C09A5ED5C04}"/>
    <cellStyle name="20% - Accent2 5 5 2 2" xfId="3320" xr:uid="{B5FE0D69-380D-4E8D-8EDE-4C190E72C1D4}"/>
    <cellStyle name="20% - Accent2 5 5 2 2 2" xfId="3321" xr:uid="{CC76408D-E91D-41A9-B074-9E8BA061103F}"/>
    <cellStyle name="20% - Accent2 5 5 2 3" xfId="3322" xr:uid="{AF8AE340-8999-40AA-8037-571747BA4A65}"/>
    <cellStyle name="20% - Accent2 5 5 2 4" xfId="3323" xr:uid="{B7462845-6ADB-4208-BB6F-15E9F0D216B6}"/>
    <cellStyle name="20% - Accent2 5 5 3" xfId="3324" xr:uid="{F1139EBD-71EB-420A-AFC8-0BD5C6C836EF}"/>
    <cellStyle name="20% - Accent2 5 5 3 2" xfId="3325" xr:uid="{FE767477-69D2-4C7A-A3DD-5D954B559C87}"/>
    <cellStyle name="20% - Accent2 5 5 3 2 2" xfId="3326" xr:uid="{590D7F3E-B089-43D6-9DA2-B2D1FC435CE4}"/>
    <cellStyle name="20% - Accent2 5 5 3 3" xfId="3327" xr:uid="{11FFAA46-2347-4BFC-A2B1-19BBEA7A5B97}"/>
    <cellStyle name="20% - Accent2 5 5 3 4" xfId="3328" xr:uid="{B5710BF0-96ED-4686-9B8F-224B5CDC8C35}"/>
    <cellStyle name="20% - Accent2 5 5 4" xfId="3329" xr:uid="{C2FD525C-E843-4F67-96FF-4DC6E1E5E9D4}"/>
    <cellStyle name="20% - Accent2 5 5 4 2" xfId="3330" xr:uid="{55FDACE6-0E8A-40A3-9301-A73E6401A84A}"/>
    <cellStyle name="20% - Accent2 5 5 5" xfId="3331" xr:uid="{084AFCB8-F6A9-4374-B790-085399D26394}"/>
    <cellStyle name="20% - Accent2 5 5 6" xfId="3332" xr:uid="{CA105C99-8C09-4C2F-8DED-F4FF6527B89C}"/>
    <cellStyle name="20% - Accent2 5 6" xfId="3333" xr:uid="{3C0ACB85-AB6C-4083-85ED-59649C76F995}"/>
    <cellStyle name="20% - Accent2 5 6 2" xfId="3334" xr:uid="{7E5E2E24-7EB0-4618-A094-929DE5456953}"/>
    <cellStyle name="20% - Accent2 5 6 2 2" xfId="3335" xr:uid="{DB04C748-913E-43FD-B4BE-8B017793A32A}"/>
    <cellStyle name="20% - Accent2 5 6 2 2 2" xfId="3336" xr:uid="{61877947-4D3F-43E7-A6B6-B170F80E7C08}"/>
    <cellStyle name="20% - Accent2 5 6 2 3" xfId="3337" xr:uid="{0F9E28D8-BFFD-4535-B322-8E5027681E8E}"/>
    <cellStyle name="20% - Accent2 5 6 2 4" xfId="3338" xr:uid="{27B01927-3D36-4446-86DE-9F13EB197044}"/>
    <cellStyle name="20% - Accent2 5 6 3" xfId="3339" xr:uid="{85157629-64D0-40EC-B8B0-3D7656757277}"/>
    <cellStyle name="20% - Accent2 5 6 3 2" xfId="3340" xr:uid="{E458FAE7-C8C5-489F-A427-63991BF6F00C}"/>
    <cellStyle name="20% - Accent2 5 6 4" xfId="3341" xr:uid="{9B2586D2-6618-4D08-A074-688BDCF7F522}"/>
    <cellStyle name="20% - Accent2 5 6 5" xfId="3342" xr:uid="{25D77C5E-5244-4655-95E0-BCB8C4DD374A}"/>
    <cellStyle name="20% - Accent2 5 7" xfId="3343" xr:uid="{8CE4EE13-1FB0-41ED-89CB-73E2F52E0DF8}"/>
    <cellStyle name="20% - Accent2 5 7 2" xfId="3344" xr:uid="{6AA1E799-1CC5-41BE-8E06-21F15BAE13C8}"/>
    <cellStyle name="20% - Accent2 5 7 2 2" xfId="3345" xr:uid="{CE4DA90A-EDE1-4320-994C-4447E35D391F}"/>
    <cellStyle name="20% - Accent2 5 7 3" xfId="3346" xr:uid="{8286F3BE-439A-4E06-8B22-D0DAFD12F2AA}"/>
    <cellStyle name="20% - Accent2 5 7 4" xfId="3347" xr:uid="{DAA16973-6D4C-47A9-A355-113B18276A42}"/>
    <cellStyle name="20% - Accent2 5 8" xfId="3348" xr:uid="{1D568693-4650-4E01-9EB3-D72181543D3E}"/>
    <cellStyle name="20% - Accent2 5 8 2" xfId="3349" xr:uid="{79944B1A-D4FB-4DA7-A79E-ADFE1029E374}"/>
    <cellStyle name="20% - Accent2 5 8 2 2" xfId="3350" xr:uid="{E6AFBEAA-F174-409D-8F88-DC9F253154D9}"/>
    <cellStyle name="20% - Accent2 5 8 3" xfId="3351" xr:uid="{A2506524-C612-4386-9DC3-0FF8A6B7E0B2}"/>
    <cellStyle name="20% - Accent2 5 8 4" xfId="3352" xr:uid="{693C1600-DAE4-4FC7-88F4-EC98EB92BFF2}"/>
    <cellStyle name="20% - Accent2 5 9" xfId="3353" xr:uid="{E95D629C-C5AD-47DB-82BF-B0BA3B0F7DB8}"/>
    <cellStyle name="20% - Accent2 5 9 2" xfId="3354" xr:uid="{BE0E128C-DEFC-4978-86D8-121892D715BA}"/>
    <cellStyle name="20% - Accent2 5 9 2 2" xfId="3355" xr:uid="{B26B379F-21A9-4BB0-A070-2073B5A6E511}"/>
    <cellStyle name="20% - Accent2 5 9 3" xfId="3356" xr:uid="{CA5612ED-443C-4E6B-BDBB-7C3E9BF5E7FD}"/>
    <cellStyle name="20% - Accent2 5 9 4" xfId="3357" xr:uid="{45035E1B-E8A9-4BC9-B100-33B725A2583D}"/>
    <cellStyle name="20% - Accent2 6" xfId="3358" xr:uid="{1FBCDC51-80A7-44E2-9F68-FE038AEBEF04}"/>
    <cellStyle name="20% - Accent2 7" xfId="3359" xr:uid="{A2BA21B7-43A7-420B-9202-8980ECDAE356}"/>
    <cellStyle name="20% - Accent2 8" xfId="3360" xr:uid="{095335C5-C733-402F-B227-9855CBCFAF41}"/>
    <cellStyle name="20% - Accent2 9" xfId="3361" xr:uid="{8DA2018E-0F32-4C03-B62A-F4571C6FBDFE}"/>
    <cellStyle name="20% - Accent2 9 2" xfId="3362" xr:uid="{00154310-BDF9-4AE6-A7A6-657C4CF8617B}"/>
    <cellStyle name="20% - Accent2 9 2 2" xfId="3363" xr:uid="{41D351A0-00A8-4162-A3A4-85D66F4B384F}"/>
    <cellStyle name="20% - Accent2 9 3" xfId="3364" xr:uid="{D1CBD046-BC5D-4517-952E-2FF73BFD5111}"/>
    <cellStyle name="20% - Accent2 9 4" xfId="3365" xr:uid="{4EB5D10E-B72A-473F-A78E-9D477F94F54C}"/>
    <cellStyle name="20% - Accent3" xfId="28" builtinId="38" customBuiltin="1"/>
    <cellStyle name="20% - Accent3 2" xfId="72" xr:uid="{909A13DF-5DED-4D14-A319-A003B661DAB7}"/>
    <cellStyle name="20% - Accent3 2 10" xfId="3366" xr:uid="{EFC974B6-4349-4947-A464-1B0DAD987306}"/>
    <cellStyle name="20% - Accent3 2 10 2" xfId="3367" xr:uid="{15B5C17B-6940-42CA-9F30-BD27F9DDA2C1}"/>
    <cellStyle name="20% - Accent3 2 10 2 2" xfId="3368" xr:uid="{238A48A9-A685-4340-8E98-CEAD9E686C20}"/>
    <cellStyle name="20% - Accent3 2 10 3" xfId="3369" xr:uid="{BAD819FE-17AE-4336-8E28-204E2D3B40F6}"/>
    <cellStyle name="20% - Accent3 2 10 4" xfId="3370" xr:uid="{3DD8E2E1-DF63-4358-8556-97D707257292}"/>
    <cellStyle name="20% - Accent3 2 11" xfId="3371" xr:uid="{87B4C57C-B15A-4B4D-9287-B947732B293B}"/>
    <cellStyle name="20% - Accent3 2 11 2" xfId="3372" xr:uid="{0E4C43F2-BDE2-4944-9496-FB628DF0B011}"/>
    <cellStyle name="20% - Accent3 2 12" xfId="3373" xr:uid="{E944E46D-F5B4-4259-BB15-F37367DC6AB5}"/>
    <cellStyle name="20% - Accent3 2 13" xfId="3374" xr:uid="{679DDB1F-5F40-40F5-A217-F89FF95D0D23}"/>
    <cellStyle name="20% - Accent3 2 2" xfId="138" xr:uid="{808BC9D5-67F5-43C7-8FA3-4C6511DAD3B7}"/>
    <cellStyle name="20% - Accent3 2 2 2" xfId="3376" xr:uid="{A6C5C9D8-C3D3-4B80-B02E-9D450FE324AF}"/>
    <cellStyle name="20% - Accent3 2 2 3" xfId="3377" xr:uid="{92DA9E9A-AE59-47BF-BA3F-A16D28DABBA9}"/>
    <cellStyle name="20% - Accent3 2 2 4" xfId="3378" xr:uid="{0179C2BD-DD05-46DE-97FB-3BEA4D971979}"/>
    <cellStyle name="20% - Accent3 2 2 5" xfId="35650" xr:uid="{501C1A24-E85A-455B-AF3F-27B0FBC2CF1B}"/>
    <cellStyle name="20% - Accent3 2 2 6" xfId="3375" xr:uid="{6997C5F2-A7C0-43DD-A8A3-131B4C20EF82}"/>
    <cellStyle name="20% - Accent3 2 3" xfId="3379" xr:uid="{0623D671-494C-4811-A496-B8122458CC82}"/>
    <cellStyle name="20% - Accent3 2 3 10" xfId="3380" xr:uid="{8F6C0FA9-4151-4FFE-A599-FE70CFFC9828}"/>
    <cellStyle name="20% - Accent3 2 3 11" xfId="3381" xr:uid="{466FEEAA-9B2F-45C9-9647-03236F286660}"/>
    <cellStyle name="20% - Accent3 2 3 2" xfId="3382" xr:uid="{C83B8F71-3C92-4A73-B7FE-7A6E0D6F5B07}"/>
    <cellStyle name="20% - Accent3 2 3 2 10" xfId="3383" xr:uid="{B7B2E873-249F-4A8B-BEFE-AB7D64D5F00D}"/>
    <cellStyle name="20% - Accent3 2 3 2 2" xfId="3384" xr:uid="{6F8B0606-5553-4B4C-A56A-E99A420EBED4}"/>
    <cellStyle name="20% - Accent3 2 3 2 2 2" xfId="3385" xr:uid="{FB59DF9F-1F1A-46C3-8B72-D731631F1016}"/>
    <cellStyle name="20% - Accent3 2 3 2 2 2 2" xfId="3386" xr:uid="{C4A0C48E-EF34-4687-B131-EEBF1F4F2A1F}"/>
    <cellStyle name="20% - Accent3 2 3 2 2 2 2 2" xfId="3387" xr:uid="{FB23AF6F-8CDD-416C-BE2E-DCD20BA34713}"/>
    <cellStyle name="20% - Accent3 2 3 2 2 2 2 2 2" xfId="3388" xr:uid="{7B3DF778-13E0-4242-8D30-671B4379535A}"/>
    <cellStyle name="20% - Accent3 2 3 2 2 2 2 3" xfId="3389" xr:uid="{5A0D61F1-A0CF-415A-89D5-FED62E56951E}"/>
    <cellStyle name="20% - Accent3 2 3 2 2 2 2 4" xfId="3390" xr:uid="{703A4F01-3E03-45F7-8D8C-CC471E4AD12F}"/>
    <cellStyle name="20% - Accent3 2 3 2 2 2 3" xfId="3391" xr:uid="{B670420E-CB9F-415B-9D77-D5AB288415A2}"/>
    <cellStyle name="20% - Accent3 2 3 2 2 2 3 2" xfId="3392" xr:uid="{C3271CB5-890F-418A-BF9A-F58E647D74CD}"/>
    <cellStyle name="20% - Accent3 2 3 2 2 2 4" xfId="3393" xr:uid="{74D26B2A-0031-4957-BE2E-66573EF09243}"/>
    <cellStyle name="20% - Accent3 2 3 2 2 2 5" xfId="3394" xr:uid="{8BE6DB4A-E583-4319-A6FF-35ACA9534A2A}"/>
    <cellStyle name="20% - Accent3 2 3 2 2 3" xfId="3395" xr:uid="{A11913B7-D870-494F-9B9F-56D7D1D9189E}"/>
    <cellStyle name="20% - Accent3 2 3 2 2 3 2" xfId="3396" xr:uid="{A3DA1B5F-51D4-40A8-B419-233C5CF4269F}"/>
    <cellStyle name="20% - Accent3 2 3 2 2 3 2 2" xfId="3397" xr:uid="{DD5DC3C8-CA53-4B99-802F-A8FD089140A0}"/>
    <cellStyle name="20% - Accent3 2 3 2 2 3 2 2 2" xfId="3398" xr:uid="{C374CE27-7B1E-4407-AD95-2CBA107B0230}"/>
    <cellStyle name="20% - Accent3 2 3 2 2 3 2 3" xfId="3399" xr:uid="{1F8C626B-9D5D-40E1-8CCD-3ED557D4C282}"/>
    <cellStyle name="20% - Accent3 2 3 2 2 3 2 4" xfId="3400" xr:uid="{96D6879C-AFAA-40F1-A510-32B55B87B214}"/>
    <cellStyle name="20% - Accent3 2 3 2 2 3 3" xfId="3401" xr:uid="{FE4839A0-AC96-49CE-9D7E-D53EEA23F7FF}"/>
    <cellStyle name="20% - Accent3 2 3 2 2 3 3 2" xfId="3402" xr:uid="{EE4A81AC-D5B1-4D21-8534-872A146D28A5}"/>
    <cellStyle name="20% - Accent3 2 3 2 2 3 4" xfId="3403" xr:uid="{AB6CA53F-25D8-4132-BE58-75161A7EE5ED}"/>
    <cellStyle name="20% - Accent3 2 3 2 2 3 5" xfId="3404" xr:uid="{C8765B93-FCAA-4653-8108-67464EA174C5}"/>
    <cellStyle name="20% - Accent3 2 3 2 2 4" xfId="3405" xr:uid="{37CCAAD1-7000-4437-9140-15A0BEC99403}"/>
    <cellStyle name="20% - Accent3 2 3 2 2 4 2" xfId="3406" xr:uid="{9DB8E739-7A10-4236-BDA6-39011BB72610}"/>
    <cellStyle name="20% - Accent3 2 3 2 2 4 2 2" xfId="3407" xr:uid="{23591928-351F-4D46-98B3-79E47E66168A}"/>
    <cellStyle name="20% - Accent3 2 3 2 2 4 3" xfId="3408" xr:uid="{BFA0B384-D61B-4EA9-A105-0287E3056248}"/>
    <cellStyle name="20% - Accent3 2 3 2 2 4 4" xfId="3409" xr:uid="{FA0DB31E-4B89-4125-9753-2534A5B448C5}"/>
    <cellStyle name="20% - Accent3 2 3 2 2 5" xfId="3410" xr:uid="{500B3F5F-7BCE-4C46-90FB-B9D00A862FCC}"/>
    <cellStyle name="20% - Accent3 2 3 2 2 5 2" xfId="3411" xr:uid="{2E809494-1652-4D3C-A868-86A48112678D}"/>
    <cellStyle name="20% - Accent3 2 3 2 2 5 2 2" xfId="3412" xr:uid="{F011037A-9184-494A-9247-6A1FCC5F8D3E}"/>
    <cellStyle name="20% - Accent3 2 3 2 2 5 3" xfId="3413" xr:uid="{C784C295-7E0A-4059-B33E-EA70413F217D}"/>
    <cellStyle name="20% - Accent3 2 3 2 2 5 4" xfId="3414" xr:uid="{A43F999E-1BF7-4090-B58A-10F7D2B006C9}"/>
    <cellStyle name="20% - Accent3 2 3 2 2 6" xfId="3415" xr:uid="{6E6ACDBB-77D5-4751-927F-0390BB19F5F9}"/>
    <cellStyle name="20% - Accent3 2 3 2 2 6 2" xfId="3416" xr:uid="{89052F35-AF85-4840-8CCA-D65BFA4FC074}"/>
    <cellStyle name="20% - Accent3 2 3 2 2 6 2 2" xfId="3417" xr:uid="{19C5F994-29F9-4253-9B2C-AA36093DE66C}"/>
    <cellStyle name="20% - Accent3 2 3 2 2 6 3" xfId="3418" xr:uid="{52489A01-7545-4E1E-A409-51C41694FC83}"/>
    <cellStyle name="20% - Accent3 2 3 2 2 6 4" xfId="3419" xr:uid="{EFE431DD-D5F5-45D4-9F56-53A680458835}"/>
    <cellStyle name="20% - Accent3 2 3 2 2 7" xfId="3420" xr:uid="{8F1BE631-E17A-4019-90E6-36B71A239D11}"/>
    <cellStyle name="20% - Accent3 2 3 2 2 7 2" xfId="3421" xr:uid="{42D4CF2C-0676-49E8-95A5-9C1849E6816B}"/>
    <cellStyle name="20% - Accent3 2 3 2 2 8" xfId="3422" xr:uid="{3FEAEAC1-D7AD-4A7E-BE67-7A3BC7CACD56}"/>
    <cellStyle name="20% - Accent3 2 3 2 2 9" xfId="3423" xr:uid="{CA461AF7-4F36-46D2-AE0F-D5FE95B50C9C}"/>
    <cellStyle name="20% - Accent3 2 3 2 3" xfId="3424" xr:uid="{12C944AB-1B24-46BF-B8CD-D2A029C2E6DD}"/>
    <cellStyle name="20% - Accent3 2 3 2 3 2" xfId="3425" xr:uid="{71F1985D-104C-498E-A22F-C0A203DAEB45}"/>
    <cellStyle name="20% - Accent3 2 3 2 3 2 2" xfId="3426" xr:uid="{EB92B838-5F27-4E87-94AC-E9634313C10F}"/>
    <cellStyle name="20% - Accent3 2 3 2 3 2 2 2" xfId="3427" xr:uid="{D4AF2D4E-DE86-472F-985C-50679C7E1946}"/>
    <cellStyle name="20% - Accent3 2 3 2 3 2 3" xfId="3428" xr:uid="{4CB4FE2C-DCEC-47A0-832C-C0A330130D98}"/>
    <cellStyle name="20% - Accent3 2 3 2 3 2 4" xfId="3429" xr:uid="{83494467-149A-470B-BC19-878759ADE888}"/>
    <cellStyle name="20% - Accent3 2 3 2 3 3" xfId="3430" xr:uid="{36F48297-F81B-46DC-B6E7-4AD3319A82E3}"/>
    <cellStyle name="20% - Accent3 2 3 2 3 3 2" xfId="3431" xr:uid="{2DBAAC1B-CC1F-4825-B1C4-183979F0AC4A}"/>
    <cellStyle name="20% - Accent3 2 3 2 3 4" xfId="3432" xr:uid="{249A1F18-36AA-4B53-8A57-555E345C3E7A}"/>
    <cellStyle name="20% - Accent3 2 3 2 3 5" xfId="3433" xr:uid="{4F3CA39E-E16C-48AA-B54A-927F21E4EECC}"/>
    <cellStyle name="20% - Accent3 2 3 2 4" xfId="3434" xr:uid="{26C6AA05-4CAF-45F0-901F-8F05826ADD88}"/>
    <cellStyle name="20% - Accent3 2 3 2 4 2" xfId="3435" xr:uid="{5016D8C8-8525-492F-B66D-6C66BAE59D60}"/>
    <cellStyle name="20% - Accent3 2 3 2 4 2 2" xfId="3436" xr:uid="{25C549BE-B296-4D9C-BF2B-58E3D826A44A}"/>
    <cellStyle name="20% - Accent3 2 3 2 4 2 2 2" xfId="3437" xr:uid="{61C197B4-94D2-4C76-88E8-FE8622B44720}"/>
    <cellStyle name="20% - Accent3 2 3 2 4 2 3" xfId="3438" xr:uid="{C96ADF09-B990-44B1-BF2D-3C0A53B791BC}"/>
    <cellStyle name="20% - Accent3 2 3 2 4 2 4" xfId="3439" xr:uid="{ADBE238B-CD4C-4C11-9E2A-BD7C2A477685}"/>
    <cellStyle name="20% - Accent3 2 3 2 4 3" xfId="3440" xr:uid="{4901A30E-7B3D-48E8-9159-98DBF2E1D3EB}"/>
    <cellStyle name="20% - Accent3 2 3 2 4 3 2" xfId="3441" xr:uid="{773F3CAF-3FC4-4837-95F3-99A386A92890}"/>
    <cellStyle name="20% - Accent3 2 3 2 4 4" xfId="3442" xr:uid="{1BA06A28-9F9F-4880-8A5C-54F13E85B2DC}"/>
    <cellStyle name="20% - Accent3 2 3 2 4 5" xfId="3443" xr:uid="{31010C30-8EEF-4A26-97C4-24485E9242BF}"/>
    <cellStyle name="20% - Accent3 2 3 2 5" xfId="3444" xr:uid="{F4EE0C89-26EF-45B4-B7D6-5600E633C8E0}"/>
    <cellStyle name="20% - Accent3 2 3 2 5 2" xfId="3445" xr:uid="{021B5548-3E3D-4420-8E46-AE9200A08991}"/>
    <cellStyle name="20% - Accent3 2 3 2 5 2 2" xfId="3446" xr:uid="{E0733DE0-A97A-42C5-9A11-2F6E86224184}"/>
    <cellStyle name="20% - Accent3 2 3 2 5 3" xfId="3447" xr:uid="{567A34BA-1E7C-4B09-B4AF-B4A86B5B3F2F}"/>
    <cellStyle name="20% - Accent3 2 3 2 5 4" xfId="3448" xr:uid="{45D9CADF-DDAB-4998-A591-0A03707E2103}"/>
    <cellStyle name="20% - Accent3 2 3 2 6" xfId="3449" xr:uid="{7B2C7376-6E63-4B0B-872E-2A36A418BC75}"/>
    <cellStyle name="20% - Accent3 2 3 2 6 2" xfId="3450" xr:uid="{BAC122F4-9116-4EF4-954A-CDBC66018842}"/>
    <cellStyle name="20% - Accent3 2 3 2 6 2 2" xfId="3451" xr:uid="{CF78B50D-DDC1-490F-96EB-E0B6BE482FF3}"/>
    <cellStyle name="20% - Accent3 2 3 2 6 3" xfId="3452" xr:uid="{7A7C2B11-57D4-4069-8B10-27A926B5949A}"/>
    <cellStyle name="20% - Accent3 2 3 2 6 4" xfId="3453" xr:uid="{7A946144-72C9-4EBB-862F-56AAA2E1FCE8}"/>
    <cellStyle name="20% - Accent3 2 3 2 7" xfId="3454" xr:uid="{562523F4-F41F-42E4-BA91-934039165D36}"/>
    <cellStyle name="20% - Accent3 2 3 2 7 2" xfId="3455" xr:uid="{C1C237A6-FC3F-4B2C-B333-83EC2C2315A5}"/>
    <cellStyle name="20% - Accent3 2 3 2 7 2 2" xfId="3456" xr:uid="{95711C43-71F4-4FC6-9327-BA11A707D1F2}"/>
    <cellStyle name="20% - Accent3 2 3 2 7 3" xfId="3457" xr:uid="{2BFA3CFA-FF27-4F90-967E-989E565843A8}"/>
    <cellStyle name="20% - Accent3 2 3 2 7 4" xfId="3458" xr:uid="{B225B5B5-FD32-4A21-A903-E5711B27FE3F}"/>
    <cellStyle name="20% - Accent3 2 3 2 8" xfId="3459" xr:uid="{C3D3A891-A521-4BB8-A886-CA34FBF759A9}"/>
    <cellStyle name="20% - Accent3 2 3 2 8 2" xfId="3460" xr:uid="{117B2AE8-CBA2-47C8-8CC9-227F7B3C06CD}"/>
    <cellStyle name="20% - Accent3 2 3 2 9" xfId="3461" xr:uid="{A458954E-15FB-485C-9606-5514739C66FB}"/>
    <cellStyle name="20% - Accent3 2 3 3" xfId="3462" xr:uid="{38F47289-ABA9-4D05-91FA-9D0F04E2ADA9}"/>
    <cellStyle name="20% - Accent3 2 3 3 2" xfId="3463" xr:uid="{DB498497-AA3E-4BC1-B48F-00EF44A3F380}"/>
    <cellStyle name="20% - Accent3 2 3 3 2 2" xfId="3464" xr:uid="{F4161411-D77D-4297-BC46-9259567D7F1A}"/>
    <cellStyle name="20% - Accent3 2 3 3 2 2 2" xfId="3465" xr:uid="{A051D6B6-6293-48EF-8F8F-506146F0B8B0}"/>
    <cellStyle name="20% - Accent3 2 3 3 2 2 2 2" xfId="3466" xr:uid="{D8A61634-C186-496A-8CB6-4DF5034A3E33}"/>
    <cellStyle name="20% - Accent3 2 3 3 2 2 3" xfId="3467" xr:uid="{BC7A8AA9-C36C-4EDA-8181-8D5431510E1D}"/>
    <cellStyle name="20% - Accent3 2 3 3 2 2 4" xfId="3468" xr:uid="{362AEDDA-413E-41EA-852B-4586D459EA89}"/>
    <cellStyle name="20% - Accent3 2 3 3 2 3" xfId="3469" xr:uid="{38B4B330-750D-40F5-ADF6-039E25CA58F4}"/>
    <cellStyle name="20% - Accent3 2 3 3 2 3 2" xfId="3470" xr:uid="{CB82F301-2B02-442F-B3C8-732178E60A65}"/>
    <cellStyle name="20% - Accent3 2 3 3 2 4" xfId="3471" xr:uid="{70248A16-C99B-4A8A-B78F-C039142077A6}"/>
    <cellStyle name="20% - Accent3 2 3 3 2 5" xfId="3472" xr:uid="{3CE88E6B-48F2-44EF-8FDE-286C1198E484}"/>
    <cellStyle name="20% - Accent3 2 3 3 3" xfId="3473" xr:uid="{817757EE-AEB4-41CB-9D7D-10C146465F9F}"/>
    <cellStyle name="20% - Accent3 2 3 3 3 2" xfId="3474" xr:uid="{A04F79F1-63ED-43AE-AF8D-303959AD65F5}"/>
    <cellStyle name="20% - Accent3 2 3 3 3 2 2" xfId="3475" xr:uid="{6F1B8767-BD0F-4CC4-81F7-38598C8EFB22}"/>
    <cellStyle name="20% - Accent3 2 3 3 3 2 2 2" xfId="3476" xr:uid="{F4B0BE7C-A4EB-45E0-A506-A0F2AE40861B}"/>
    <cellStyle name="20% - Accent3 2 3 3 3 2 3" xfId="3477" xr:uid="{03FBA02F-F933-44B2-B5A1-C4FCA915EB35}"/>
    <cellStyle name="20% - Accent3 2 3 3 3 2 4" xfId="3478" xr:uid="{411D8CBE-FE68-4504-9526-8EBBFBA78265}"/>
    <cellStyle name="20% - Accent3 2 3 3 3 3" xfId="3479" xr:uid="{D3B677CE-271B-4CC2-9742-BF69CEA85A44}"/>
    <cellStyle name="20% - Accent3 2 3 3 3 3 2" xfId="3480" xr:uid="{C74187C1-2AF3-4261-A95D-BD7EB09E92F6}"/>
    <cellStyle name="20% - Accent3 2 3 3 3 4" xfId="3481" xr:uid="{AAD58552-7564-46D5-BC21-E0C3B25A8008}"/>
    <cellStyle name="20% - Accent3 2 3 3 3 5" xfId="3482" xr:uid="{2C8097F4-16BD-4231-8B6A-E73F44751BC4}"/>
    <cellStyle name="20% - Accent3 2 3 3 4" xfId="3483" xr:uid="{EC77209C-892C-4818-B87D-06A8C6921542}"/>
    <cellStyle name="20% - Accent3 2 3 3 4 2" xfId="3484" xr:uid="{BF556271-1D59-492F-A407-F0735CC62423}"/>
    <cellStyle name="20% - Accent3 2 3 3 4 2 2" xfId="3485" xr:uid="{5F8FB3DD-0D91-4724-98EB-8952DED31D0C}"/>
    <cellStyle name="20% - Accent3 2 3 3 4 3" xfId="3486" xr:uid="{27FFCC13-DDB8-407E-9B7F-75C3D38375D3}"/>
    <cellStyle name="20% - Accent3 2 3 3 4 4" xfId="3487" xr:uid="{2A766B25-C63B-48BB-912E-C7B1508C759D}"/>
    <cellStyle name="20% - Accent3 2 3 3 5" xfId="3488" xr:uid="{3D5ECA25-44D3-45AA-9116-714F1CCFE78E}"/>
    <cellStyle name="20% - Accent3 2 3 3 5 2" xfId="3489" xr:uid="{FC24AC54-CB88-442C-AC83-9E67F0A0B16A}"/>
    <cellStyle name="20% - Accent3 2 3 3 5 2 2" xfId="3490" xr:uid="{BE7F77D2-98A1-4A3D-AB04-594E9EB12767}"/>
    <cellStyle name="20% - Accent3 2 3 3 5 3" xfId="3491" xr:uid="{B051F396-D9B3-4EFA-AF04-03B78AE394BD}"/>
    <cellStyle name="20% - Accent3 2 3 3 5 4" xfId="3492" xr:uid="{67E0495A-BD7A-4114-9DC5-1C4D499B9FB7}"/>
    <cellStyle name="20% - Accent3 2 3 3 6" xfId="3493" xr:uid="{92EA0622-B8D9-4871-A134-B665F922F2D1}"/>
    <cellStyle name="20% - Accent3 2 3 3 6 2" xfId="3494" xr:uid="{0F7E1E87-FB7F-4F63-A5BA-D4121BA82D3F}"/>
    <cellStyle name="20% - Accent3 2 3 3 6 2 2" xfId="3495" xr:uid="{874B5D32-BA49-4550-884F-C9769A84B870}"/>
    <cellStyle name="20% - Accent3 2 3 3 6 3" xfId="3496" xr:uid="{B760FAE1-957C-4226-A81B-EFA9CEF29D96}"/>
    <cellStyle name="20% - Accent3 2 3 3 6 4" xfId="3497" xr:uid="{40ECB43B-0ABD-49E8-81A0-F97D5E43F0DC}"/>
    <cellStyle name="20% - Accent3 2 3 3 7" xfId="3498" xr:uid="{E4CE0FBC-6F4D-4D3B-8FA3-29743079303F}"/>
    <cellStyle name="20% - Accent3 2 3 3 7 2" xfId="3499" xr:uid="{3622456A-4568-4FCE-916C-A8B89D7BE2EA}"/>
    <cellStyle name="20% - Accent3 2 3 3 8" xfId="3500" xr:uid="{1F9D638D-67E0-498F-963E-72C295C9B54E}"/>
    <cellStyle name="20% - Accent3 2 3 3 9" xfId="3501" xr:uid="{49E2FEFC-71F0-4047-AC5B-2C2341ABA71F}"/>
    <cellStyle name="20% - Accent3 2 3 4" xfId="3502" xr:uid="{0832A93F-67CD-400A-919C-6F3CCAC1D890}"/>
    <cellStyle name="20% - Accent3 2 3 4 2" xfId="3503" xr:uid="{DC254FA2-DD92-497C-99BE-668D282282FA}"/>
    <cellStyle name="20% - Accent3 2 3 4 2 2" xfId="3504" xr:uid="{5AD49050-4771-4D85-B96E-D941C1998E56}"/>
    <cellStyle name="20% - Accent3 2 3 4 2 2 2" xfId="3505" xr:uid="{E7BEABBA-A087-4EE2-AB7D-AE5633EAD970}"/>
    <cellStyle name="20% - Accent3 2 3 4 2 3" xfId="3506" xr:uid="{0127CDD1-430A-4766-854F-855CA4D19BAE}"/>
    <cellStyle name="20% - Accent3 2 3 4 2 4" xfId="3507" xr:uid="{1FC26F2D-FB81-40E1-8AEB-7D9B75EDA22E}"/>
    <cellStyle name="20% - Accent3 2 3 4 3" xfId="3508" xr:uid="{3FF1E962-1779-4891-AA42-2174F230C7D1}"/>
    <cellStyle name="20% - Accent3 2 3 4 4" xfId="3509" xr:uid="{592462AB-C50F-4DB1-99D3-9752FE098CD9}"/>
    <cellStyle name="20% - Accent3 2 3 4 4 2" xfId="3510" xr:uid="{00BA5C36-72D2-4A7F-9E9C-8909F07C71F4}"/>
    <cellStyle name="20% - Accent3 2 3 4 5" xfId="3511" xr:uid="{216C99F2-002D-4D18-A8CE-4C69A10CE0D2}"/>
    <cellStyle name="20% - Accent3 2 3 4 6" xfId="3512" xr:uid="{AD3A2240-A524-4AD4-99D6-80C4D4318E23}"/>
    <cellStyle name="20% - Accent3 2 3 5" xfId="3513" xr:uid="{58320598-DFB0-4812-A27E-B649759711ED}"/>
    <cellStyle name="20% - Accent3 2 3 5 2" xfId="3514" xr:uid="{0A4DCAB0-56C0-442F-A1AB-7B0910C91286}"/>
    <cellStyle name="20% - Accent3 2 3 5 2 2" xfId="3515" xr:uid="{33A3E4C8-C54C-4675-A3C3-C84F45EA9E57}"/>
    <cellStyle name="20% - Accent3 2 3 5 2 2 2" xfId="3516" xr:uid="{E016D1C8-74EB-4B48-8DD5-B58F35FE75A3}"/>
    <cellStyle name="20% - Accent3 2 3 5 2 3" xfId="3517" xr:uid="{CF75E449-C9F6-4D09-BE93-326A088BF4A5}"/>
    <cellStyle name="20% - Accent3 2 3 5 2 4" xfId="3518" xr:uid="{8F06273A-BD6D-497C-AB9F-B246C2B1190F}"/>
    <cellStyle name="20% - Accent3 2 3 5 3" xfId="3519" xr:uid="{32DC450D-BE05-4453-96E2-D62B388D5898}"/>
    <cellStyle name="20% - Accent3 2 3 5 3 2" xfId="3520" xr:uid="{6841F79C-DD77-4EDB-B427-9DFF78152A32}"/>
    <cellStyle name="20% - Accent3 2 3 5 4" xfId="3521" xr:uid="{3CC31A56-72A5-42D9-8935-708972EFCC02}"/>
    <cellStyle name="20% - Accent3 2 3 5 5" xfId="3522" xr:uid="{CD4E6740-9645-48AC-AE53-75582A5C669E}"/>
    <cellStyle name="20% - Accent3 2 3 6" xfId="3523" xr:uid="{4098ABE6-6B90-47F9-A6F9-E23353F34853}"/>
    <cellStyle name="20% - Accent3 2 3 6 2" xfId="3524" xr:uid="{81D2F6C1-6402-4ED8-B006-B94A5A560387}"/>
    <cellStyle name="20% - Accent3 2 3 6 2 2" xfId="3525" xr:uid="{02C77C78-2175-4CBD-ACA7-BB4807D987D9}"/>
    <cellStyle name="20% - Accent3 2 3 6 3" xfId="3526" xr:uid="{43C9B7FB-CD37-4BAC-87EE-E09010AD4650}"/>
    <cellStyle name="20% - Accent3 2 3 6 4" xfId="3527" xr:uid="{65CEA7DA-71E2-4B3B-9406-BF96C70EF971}"/>
    <cellStyle name="20% - Accent3 2 3 7" xfId="3528" xr:uid="{31429FBA-A34E-4A12-B6D8-826CF82FA548}"/>
    <cellStyle name="20% - Accent3 2 3 7 2" xfId="3529" xr:uid="{AE128F53-1DB7-4AFE-A2B8-EDF6527D2178}"/>
    <cellStyle name="20% - Accent3 2 3 7 2 2" xfId="3530" xr:uid="{1479526A-F5F0-4858-80E7-E1CFD8A4B252}"/>
    <cellStyle name="20% - Accent3 2 3 7 3" xfId="3531" xr:uid="{EB53010A-9646-4878-ABAA-B208EABD9F22}"/>
    <cellStyle name="20% - Accent3 2 3 7 4" xfId="3532" xr:uid="{0E3D2025-2E70-4BE5-917C-B05C2FA17445}"/>
    <cellStyle name="20% - Accent3 2 3 8" xfId="3533" xr:uid="{F555C4A4-4B48-4931-9899-E0EAAFA3FC2B}"/>
    <cellStyle name="20% - Accent3 2 3 8 2" xfId="3534" xr:uid="{CA5F90B1-4013-438D-AD44-1006DABDC116}"/>
    <cellStyle name="20% - Accent3 2 3 8 2 2" xfId="3535" xr:uid="{ADAE01EC-66CD-4E09-92FD-78C556C27FA7}"/>
    <cellStyle name="20% - Accent3 2 3 8 3" xfId="3536" xr:uid="{4764C359-B96A-4737-B715-9CDD2E8436B1}"/>
    <cellStyle name="20% - Accent3 2 3 8 4" xfId="3537" xr:uid="{27C0CC15-748C-496D-8C47-66541C5801ED}"/>
    <cellStyle name="20% - Accent3 2 3 9" xfId="3538" xr:uid="{7E899458-FBD8-45D4-B770-9C28C9F80D1A}"/>
    <cellStyle name="20% - Accent3 2 3 9 2" xfId="3539" xr:uid="{F738F8FB-532A-4FFC-9337-C725C54166CC}"/>
    <cellStyle name="20% - Accent3 2 4" xfId="3540" xr:uid="{C4701094-5FF1-4C85-A301-91DAAD72BEF4}"/>
    <cellStyle name="20% - Accent3 2 4 10" xfId="3541" xr:uid="{694FCF92-2E42-44FC-B882-23A8EA0D57EA}"/>
    <cellStyle name="20% - Accent3 2 4 2" xfId="3542" xr:uid="{A4D79FA6-D6E0-478F-9061-4843942AB479}"/>
    <cellStyle name="20% - Accent3 2 4 2 2" xfId="3543" xr:uid="{E2945259-8E3B-4524-9CAE-72998D7CAC0F}"/>
    <cellStyle name="20% - Accent3 2 4 2 2 2" xfId="3544" xr:uid="{0E13E8F1-2FCA-44C1-AFFF-549B31F4409A}"/>
    <cellStyle name="20% - Accent3 2 4 2 2 2 2" xfId="3545" xr:uid="{F555D839-16E7-4893-A6EF-4FCDB7727F6F}"/>
    <cellStyle name="20% - Accent3 2 4 2 2 2 2 2" xfId="3546" xr:uid="{A6F8D860-5352-4B83-8E6D-3E62E800AD64}"/>
    <cellStyle name="20% - Accent3 2 4 2 2 2 3" xfId="3547" xr:uid="{7CB12529-FE0B-4E84-A19C-B6D61DC6648E}"/>
    <cellStyle name="20% - Accent3 2 4 2 2 2 4" xfId="3548" xr:uid="{99585800-988E-465F-86B7-0C19A96728FC}"/>
    <cellStyle name="20% - Accent3 2 4 2 2 3" xfId="3549" xr:uid="{D031DE4A-C51D-46BF-A12B-8BD7279EB2F1}"/>
    <cellStyle name="20% - Accent3 2 4 2 2 3 2" xfId="3550" xr:uid="{A7C5952A-712C-4E06-993B-F514FA496FAD}"/>
    <cellStyle name="20% - Accent3 2 4 2 2 4" xfId="3551" xr:uid="{46CFABA6-D0E2-452F-87CB-B8A9BE77BA3F}"/>
    <cellStyle name="20% - Accent3 2 4 2 2 5" xfId="3552" xr:uid="{AF2C2554-6E22-4E7D-9094-F45794E77E78}"/>
    <cellStyle name="20% - Accent3 2 4 2 3" xfId="3553" xr:uid="{AD5B4544-5E78-41D6-91F5-A916DF872FE9}"/>
    <cellStyle name="20% - Accent3 2 4 2 3 2" xfId="3554" xr:uid="{84EA3776-C124-4451-B2C7-2D1559F476E2}"/>
    <cellStyle name="20% - Accent3 2 4 2 3 2 2" xfId="3555" xr:uid="{B98B553A-125D-4021-AEBD-EE7E670E2F1B}"/>
    <cellStyle name="20% - Accent3 2 4 2 3 2 2 2" xfId="3556" xr:uid="{5BDCB6E7-C762-40BC-9B46-0AA36C0C4287}"/>
    <cellStyle name="20% - Accent3 2 4 2 3 2 3" xfId="3557" xr:uid="{971D9688-62B0-4699-806A-2BC04C1FC6B8}"/>
    <cellStyle name="20% - Accent3 2 4 2 3 2 4" xfId="3558" xr:uid="{873F115E-2F89-43A2-B8E7-1892BD02739A}"/>
    <cellStyle name="20% - Accent3 2 4 2 3 3" xfId="3559" xr:uid="{22048D8A-120F-4030-94FD-65B390FF83A7}"/>
    <cellStyle name="20% - Accent3 2 4 2 3 3 2" xfId="3560" xr:uid="{3FF2525D-4A56-4DBE-87F5-E46E717C1D2B}"/>
    <cellStyle name="20% - Accent3 2 4 2 3 4" xfId="3561" xr:uid="{1EBDF1B8-8B5A-4B12-A8C4-8DF481F6F676}"/>
    <cellStyle name="20% - Accent3 2 4 2 3 5" xfId="3562" xr:uid="{F95E4A53-FC17-4D6C-8817-9BF094EDA430}"/>
    <cellStyle name="20% - Accent3 2 4 2 4" xfId="3563" xr:uid="{6ACEFAFF-1DCD-4140-95C7-EC35E45D1DBB}"/>
    <cellStyle name="20% - Accent3 2 4 2 4 2" xfId="3564" xr:uid="{96E1B0AF-6932-49B4-8681-FDB94135B026}"/>
    <cellStyle name="20% - Accent3 2 4 2 4 2 2" xfId="3565" xr:uid="{A6407FB5-534D-4FBD-B237-E46DB9860E04}"/>
    <cellStyle name="20% - Accent3 2 4 2 4 3" xfId="3566" xr:uid="{8CE5B60D-78AC-42DE-9A20-0D28E2FE0B22}"/>
    <cellStyle name="20% - Accent3 2 4 2 4 4" xfId="3567" xr:uid="{DCD28022-9B05-4DA8-82EA-4641A67D4F8D}"/>
    <cellStyle name="20% - Accent3 2 4 2 5" xfId="3568" xr:uid="{2D1C42B6-003B-4107-A615-D2CD1EEA254E}"/>
    <cellStyle name="20% - Accent3 2 4 2 5 2" xfId="3569" xr:uid="{6C258694-C0D1-4F22-B4C6-B6304FC8CDFE}"/>
    <cellStyle name="20% - Accent3 2 4 2 5 2 2" xfId="3570" xr:uid="{8F9C43EA-204E-4911-AD92-05423754981B}"/>
    <cellStyle name="20% - Accent3 2 4 2 5 3" xfId="3571" xr:uid="{76E86E81-A95F-4F19-AB8B-E865A511B906}"/>
    <cellStyle name="20% - Accent3 2 4 2 5 4" xfId="3572" xr:uid="{B044EFDE-2AA0-490A-A1AE-DECC5DDEF85E}"/>
    <cellStyle name="20% - Accent3 2 4 2 6" xfId="3573" xr:uid="{E5CCDD3D-D4BF-4F66-93BE-A090205658FF}"/>
    <cellStyle name="20% - Accent3 2 4 2 6 2" xfId="3574" xr:uid="{22A92BE5-930D-4AB4-AE38-2BB56AF4C9D9}"/>
    <cellStyle name="20% - Accent3 2 4 2 6 2 2" xfId="3575" xr:uid="{731810EF-CF14-4536-B148-D653DBC4ECDB}"/>
    <cellStyle name="20% - Accent3 2 4 2 6 3" xfId="3576" xr:uid="{60AD2778-50E0-4331-8DF5-B03A4111EB05}"/>
    <cellStyle name="20% - Accent3 2 4 2 6 4" xfId="3577" xr:uid="{E867A127-A22A-47A3-803E-45B56E07A4B4}"/>
    <cellStyle name="20% - Accent3 2 4 2 7" xfId="3578" xr:uid="{A3C517A2-06EA-4EAC-87EB-06CA5341095C}"/>
    <cellStyle name="20% - Accent3 2 4 2 7 2" xfId="3579" xr:uid="{51471DE7-34F6-475D-8790-AE0F4FF3DDBD}"/>
    <cellStyle name="20% - Accent3 2 4 2 8" xfId="3580" xr:uid="{FF55A029-6865-45B4-9F8D-EAE72D1661A6}"/>
    <cellStyle name="20% - Accent3 2 4 2 9" xfId="3581" xr:uid="{D37CC208-E037-45C7-8AA4-ACE2B65E4789}"/>
    <cellStyle name="20% - Accent3 2 4 3" xfId="3582" xr:uid="{B0E2913B-B1CE-4B0C-AFAA-7E177C17AEFC}"/>
    <cellStyle name="20% - Accent3 2 4 3 2" xfId="3583" xr:uid="{27497000-E498-4A41-8834-5E98CA851BE3}"/>
    <cellStyle name="20% - Accent3 2 4 3 2 2" xfId="3584" xr:uid="{57600556-2D05-442E-A26B-B996ACC95A0F}"/>
    <cellStyle name="20% - Accent3 2 4 3 2 2 2" xfId="3585" xr:uid="{E399FD88-6EC3-402E-B8C6-91B0F587CB4D}"/>
    <cellStyle name="20% - Accent3 2 4 3 2 3" xfId="3586" xr:uid="{65A13BD5-BFBA-4803-ADC7-BAC96A4BB7A9}"/>
    <cellStyle name="20% - Accent3 2 4 3 2 4" xfId="3587" xr:uid="{57AFA763-6BEB-4EA1-992B-F948E45705EC}"/>
    <cellStyle name="20% - Accent3 2 4 3 3" xfId="3588" xr:uid="{12EB1878-B958-425F-A852-C482ECEC384F}"/>
    <cellStyle name="20% - Accent3 2 4 3 3 2" xfId="3589" xr:uid="{CF87661D-2910-4ECF-9CD3-64877C4C9FA4}"/>
    <cellStyle name="20% - Accent3 2 4 3 4" xfId="3590" xr:uid="{A8BB6224-4DC0-4C93-BFA2-E57A10D8F64D}"/>
    <cellStyle name="20% - Accent3 2 4 3 5" xfId="3591" xr:uid="{996CC937-DF72-470C-9BC2-AA2CB5A8CCF2}"/>
    <cellStyle name="20% - Accent3 2 4 4" xfId="3592" xr:uid="{DF799525-EB89-4A18-B217-F3F4BFEFC099}"/>
    <cellStyle name="20% - Accent3 2 4 4 2" xfId="3593" xr:uid="{6C18F88C-4B68-417F-8ACB-149DB841E6EA}"/>
    <cellStyle name="20% - Accent3 2 4 4 2 2" xfId="3594" xr:uid="{7EBF5B93-6EDD-437F-843C-08C7F4C03D71}"/>
    <cellStyle name="20% - Accent3 2 4 4 2 2 2" xfId="3595" xr:uid="{7B97BA13-00D5-44D3-B0B3-654CF9482444}"/>
    <cellStyle name="20% - Accent3 2 4 4 2 3" xfId="3596" xr:uid="{08179CC4-CB61-4F92-8790-2F30C60919E4}"/>
    <cellStyle name="20% - Accent3 2 4 4 2 4" xfId="3597" xr:uid="{13323495-3C59-472E-A3B1-1896DDEC8557}"/>
    <cellStyle name="20% - Accent3 2 4 4 3" xfId="3598" xr:uid="{13A6F581-CC75-4557-ABFB-74CB7D42D889}"/>
    <cellStyle name="20% - Accent3 2 4 4 3 2" xfId="3599" xr:uid="{1A45C77A-AA1A-470F-AF66-DDBD34FD18CC}"/>
    <cellStyle name="20% - Accent3 2 4 4 4" xfId="3600" xr:uid="{E7E849D7-3D8A-4CDC-89B7-F21ED6F7EFC4}"/>
    <cellStyle name="20% - Accent3 2 4 4 5" xfId="3601" xr:uid="{06BA5811-FC5E-4CC9-9909-68CF5B174661}"/>
    <cellStyle name="20% - Accent3 2 4 5" xfId="3602" xr:uid="{29702C37-712B-42CC-9CE8-4EBB0E06A141}"/>
    <cellStyle name="20% - Accent3 2 4 5 2" xfId="3603" xr:uid="{ACAAE3E0-3246-4597-939C-5BC9A0A21E4F}"/>
    <cellStyle name="20% - Accent3 2 4 5 2 2" xfId="3604" xr:uid="{C5E9CA9C-426B-4B4A-BA0E-C20FE7F227C3}"/>
    <cellStyle name="20% - Accent3 2 4 5 3" xfId="3605" xr:uid="{3349628D-39D8-4B87-88F8-A017EC04C228}"/>
    <cellStyle name="20% - Accent3 2 4 5 4" xfId="3606" xr:uid="{9FBE2702-5ECD-4CE5-B4A1-95EDC08DF6FF}"/>
    <cellStyle name="20% - Accent3 2 4 6" xfId="3607" xr:uid="{89FBA8A4-1D48-4C89-8B67-77E267B0602A}"/>
    <cellStyle name="20% - Accent3 2 4 6 2" xfId="3608" xr:uid="{F8DE6396-DBD8-4052-B6B0-B51AF736339C}"/>
    <cellStyle name="20% - Accent3 2 4 6 2 2" xfId="3609" xr:uid="{F162E68C-CC31-4EC8-9969-A9E820199710}"/>
    <cellStyle name="20% - Accent3 2 4 6 3" xfId="3610" xr:uid="{788FDC73-C9AB-4DFF-91B1-891E29A19E31}"/>
    <cellStyle name="20% - Accent3 2 4 6 4" xfId="3611" xr:uid="{966AB009-C8A0-49B5-8ED3-168B797955D6}"/>
    <cellStyle name="20% - Accent3 2 4 7" xfId="3612" xr:uid="{B612E872-DE33-48E0-A91B-44D137AB474D}"/>
    <cellStyle name="20% - Accent3 2 4 7 2" xfId="3613" xr:uid="{9D9DB324-17B3-41BB-96CA-9A4E84B7F8A8}"/>
    <cellStyle name="20% - Accent3 2 4 7 2 2" xfId="3614" xr:uid="{3222848F-DC05-47A5-A765-CF1B49F5F390}"/>
    <cellStyle name="20% - Accent3 2 4 7 3" xfId="3615" xr:uid="{48370CCF-2AA6-4292-864B-656A81C2E784}"/>
    <cellStyle name="20% - Accent3 2 4 7 4" xfId="3616" xr:uid="{4B48A4F9-521F-4846-ADE0-F90914EBE237}"/>
    <cellStyle name="20% - Accent3 2 4 8" xfId="3617" xr:uid="{71E9A75B-89FB-43E9-B5B9-03BCE7BA41FE}"/>
    <cellStyle name="20% - Accent3 2 4 8 2" xfId="3618" xr:uid="{F6F256F1-0DE8-4D53-98D5-F0B902C81B12}"/>
    <cellStyle name="20% - Accent3 2 4 9" xfId="3619" xr:uid="{D8F48822-1F47-4757-9A2E-3CAF7159698D}"/>
    <cellStyle name="20% - Accent3 2 5" xfId="3620" xr:uid="{09CDCD0C-6963-4270-AF7C-BD4C80B59867}"/>
    <cellStyle name="20% - Accent3 2 5 2" xfId="3621" xr:uid="{8936D18D-C4C9-45D8-B5D3-E157E8284EE7}"/>
    <cellStyle name="20% - Accent3 2 5 2 2" xfId="3622" xr:uid="{325E9B40-ED43-4E7B-B150-4D22298A6243}"/>
    <cellStyle name="20% - Accent3 2 5 2 2 2" xfId="3623" xr:uid="{C6C0A7B8-32F9-4B09-A36A-3E96A9463802}"/>
    <cellStyle name="20% - Accent3 2 5 2 2 2 2" xfId="3624" xr:uid="{B1FF3289-A10A-4AAF-A807-E078C1B7A111}"/>
    <cellStyle name="20% - Accent3 2 5 2 2 3" xfId="3625" xr:uid="{066A1917-D049-4AE1-BBE2-63019C45AE02}"/>
    <cellStyle name="20% - Accent3 2 5 2 2 4" xfId="3626" xr:uid="{26E6A9E2-4B98-457A-B1AA-1577C8482168}"/>
    <cellStyle name="20% - Accent3 2 5 2 3" xfId="3627" xr:uid="{9CB807C3-A337-4D9A-B30E-BB441B409B16}"/>
    <cellStyle name="20% - Accent3 2 5 2 3 2" xfId="3628" xr:uid="{D79F6D4C-DF0B-4597-9417-E320C3FE5FC0}"/>
    <cellStyle name="20% - Accent3 2 5 2 4" xfId="3629" xr:uid="{E031E5E9-15E0-4466-B848-15C3A5DDFB53}"/>
    <cellStyle name="20% - Accent3 2 5 2 5" xfId="3630" xr:uid="{E48831F7-56E7-443D-B65C-F63C614B75DB}"/>
    <cellStyle name="20% - Accent3 2 5 3" xfId="3631" xr:uid="{850FC04D-2CC0-414D-8FE2-99C83721A8BE}"/>
    <cellStyle name="20% - Accent3 2 5 3 2" xfId="3632" xr:uid="{B88605D9-18DB-4253-97B0-37ABF31D2946}"/>
    <cellStyle name="20% - Accent3 2 5 3 2 2" xfId="3633" xr:uid="{8313200B-48F3-410B-9B74-59D4885C4A78}"/>
    <cellStyle name="20% - Accent3 2 5 3 2 2 2" xfId="3634" xr:uid="{56C27D98-CC03-4AD4-BE39-1A24E58F2FA9}"/>
    <cellStyle name="20% - Accent3 2 5 3 2 3" xfId="3635" xr:uid="{09C26701-5E5F-405E-BBEF-D75156A5D98A}"/>
    <cellStyle name="20% - Accent3 2 5 3 2 4" xfId="3636" xr:uid="{619A536D-198D-4A2F-809E-9E1B5844A8A5}"/>
    <cellStyle name="20% - Accent3 2 5 3 3" xfId="3637" xr:uid="{CF7E6F64-E343-4C97-BD21-7BC14A073B1B}"/>
    <cellStyle name="20% - Accent3 2 5 3 3 2" xfId="3638" xr:uid="{F18CB968-C5DC-4473-B445-5135CBB9681F}"/>
    <cellStyle name="20% - Accent3 2 5 3 4" xfId="3639" xr:uid="{7E1352FE-1656-4709-A59F-554D044D5338}"/>
    <cellStyle name="20% - Accent3 2 5 3 5" xfId="3640" xr:uid="{55B2CEA0-99A0-4389-A905-388B416DBC45}"/>
    <cellStyle name="20% - Accent3 2 5 4" xfId="3641" xr:uid="{DB33CC23-58C0-4DF4-A185-7348D74AACC0}"/>
    <cellStyle name="20% - Accent3 2 5 4 2" xfId="3642" xr:uid="{866A0493-3C58-4FC1-9F8E-BDAF564B787A}"/>
    <cellStyle name="20% - Accent3 2 5 4 2 2" xfId="3643" xr:uid="{F9A8A21B-DCBA-4729-93A2-449D81CB218D}"/>
    <cellStyle name="20% - Accent3 2 5 4 3" xfId="3644" xr:uid="{BA5DA3FD-DB9F-473F-A188-CE39D3F8B95C}"/>
    <cellStyle name="20% - Accent3 2 5 4 4" xfId="3645" xr:uid="{62A944C3-3180-428B-9E7F-D232B61A18DA}"/>
    <cellStyle name="20% - Accent3 2 5 5" xfId="3646" xr:uid="{26B8AF36-9C61-43C6-B07F-F62D79AF776E}"/>
    <cellStyle name="20% - Accent3 2 5 5 2" xfId="3647" xr:uid="{F4B8EAE5-F159-4218-8A52-DFCF72AE25B0}"/>
    <cellStyle name="20% - Accent3 2 5 5 2 2" xfId="3648" xr:uid="{49402FF3-C0E2-4B68-BC4C-E8ABC751B754}"/>
    <cellStyle name="20% - Accent3 2 5 5 3" xfId="3649" xr:uid="{DEB1F3D0-BC0E-4AF6-A639-571FEF0514EE}"/>
    <cellStyle name="20% - Accent3 2 5 5 4" xfId="3650" xr:uid="{703E97DA-DF9F-400C-9DC2-30867665F60C}"/>
    <cellStyle name="20% - Accent3 2 5 6" xfId="3651" xr:uid="{8FD71463-4C99-4325-A2BB-7667DAA4CA41}"/>
    <cellStyle name="20% - Accent3 2 5 6 2" xfId="3652" xr:uid="{F235E65D-FCDC-4D27-86F9-5AEAE7C67F65}"/>
    <cellStyle name="20% - Accent3 2 5 6 2 2" xfId="3653" xr:uid="{065F7D39-FF4C-4A70-94AC-98C6D47A6F44}"/>
    <cellStyle name="20% - Accent3 2 5 6 3" xfId="3654" xr:uid="{30F041E3-6928-49D3-913E-805332949358}"/>
    <cellStyle name="20% - Accent3 2 5 6 4" xfId="3655" xr:uid="{94092B6D-E094-4C1F-981E-F4EC065366E5}"/>
    <cellStyle name="20% - Accent3 2 5 7" xfId="3656" xr:uid="{FEE8A709-853E-4E53-BBE3-733E79A4DF8B}"/>
    <cellStyle name="20% - Accent3 2 5 7 2" xfId="3657" xr:uid="{EE97979D-ADDF-499B-B9F2-0E6EE324DF85}"/>
    <cellStyle name="20% - Accent3 2 5 8" xfId="3658" xr:uid="{79FCA1FC-9413-4AB2-BB59-4F25B9375709}"/>
    <cellStyle name="20% - Accent3 2 5 9" xfId="3659" xr:uid="{D668DACA-5D64-41A6-A832-1794990A3F03}"/>
    <cellStyle name="20% - Accent3 2 6" xfId="3660" xr:uid="{BF56DD23-FD7A-4777-8B7A-E569C3F18077}"/>
    <cellStyle name="20% - Accent3 2 7" xfId="3661" xr:uid="{387EA9D0-D178-4C68-A07E-63A6BA3093D4}"/>
    <cellStyle name="20% - Accent3 2 8" xfId="3662" xr:uid="{EBC83CD9-3246-454C-84AB-8821EA0284F4}"/>
    <cellStyle name="20% - Accent3 2 8 2" xfId="3663" xr:uid="{46E36774-5852-4FE5-B5E6-E39741576962}"/>
    <cellStyle name="20% - Accent3 2 9" xfId="3664" xr:uid="{6FEFC020-B91E-4AC0-8DD8-AAA6B00DBBBC}"/>
    <cellStyle name="20% - Accent3 2 9 2" xfId="3665" xr:uid="{AC9CC455-7414-4329-AB69-AF0505C01AFA}"/>
    <cellStyle name="20% - Accent3 2 9 2 2" xfId="3666" xr:uid="{EA13AF91-EF57-4C73-BC94-67AC30F590BD}"/>
    <cellStyle name="20% - Accent3 2 9 2 2 2" xfId="3667" xr:uid="{D7940DD9-1719-4F9B-91D5-6652289654CB}"/>
    <cellStyle name="20% - Accent3 2 9 2 3" xfId="3668" xr:uid="{93A2BD0F-C7E8-47BB-8AEF-83D3723E5672}"/>
    <cellStyle name="20% - Accent3 2 9 2 4" xfId="3669" xr:uid="{B9282B93-F197-4B34-B69D-7766E386EEE8}"/>
    <cellStyle name="20% - Accent3 2 9 3" xfId="3670" xr:uid="{C7B75129-15AC-4151-80EB-04C15D55E16F}"/>
    <cellStyle name="20% - Accent3 2 9 4" xfId="3671" xr:uid="{C3BC9C89-5B3D-4D59-9718-77242ECA41C0}"/>
    <cellStyle name="20% - Accent3 2 9 4 2" xfId="3672" xr:uid="{4093330E-C7CB-47F4-AD7C-6939C217EA03}"/>
    <cellStyle name="20% - Accent3 2 9 5" xfId="3673" xr:uid="{ABADC1B6-E2B2-48BC-8037-1F10E05A3B5F}"/>
    <cellStyle name="20% - Accent3 2 9 6" xfId="3674" xr:uid="{9964D8EA-849E-4BDC-89D8-9DEE42C4B7F4}"/>
    <cellStyle name="20% - Accent3 3" xfId="139" xr:uid="{E8AD98F5-AB78-4A11-B0DA-0D52253539CF}"/>
    <cellStyle name="20% - Accent3 3 2" xfId="3676" xr:uid="{3C736801-8A8B-4254-B032-020DDAD6A532}"/>
    <cellStyle name="20% - Accent3 3 2 10" xfId="3677" xr:uid="{511A5E3A-ACA2-4121-9C09-A459D3C9DEF1}"/>
    <cellStyle name="20% - Accent3 3 2 10 2" xfId="3678" xr:uid="{D9AAF636-E585-4368-AAF7-A1F8FBF45CF3}"/>
    <cellStyle name="20% - Accent3 3 2 11" xfId="3679" xr:uid="{DED6FED5-ECFB-4635-8109-99B557B0522F}"/>
    <cellStyle name="20% - Accent3 3 2 12" xfId="3680" xr:uid="{65E17E6B-9AC6-4668-8DB3-FCED9C440923}"/>
    <cellStyle name="20% - Accent3 3 2 2" xfId="3681" xr:uid="{E0037996-EA4C-4752-8F21-63A547041DE9}"/>
    <cellStyle name="20% - Accent3 3 2 2 10" xfId="3682" xr:uid="{59807FB2-011F-4AC6-B2B3-267A4B399E35}"/>
    <cellStyle name="20% - Accent3 3 2 2 11" xfId="3683" xr:uid="{AFA4A7D2-FF1C-4CF8-A847-A9E8566EED2D}"/>
    <cellStyle name="20% - Accent3 3 2 2 2" xfId="3684" xr:uid="{714321D9-C844-496B-B093-723CA4CB60BA}"/>
    <cellStyle name="20% - Accent3 3 2 2 2 10" xfId="3685" xr:uid="{915B65AD-F509-41D7-8B0D-9D0CF0C653F9}"/>
    <cellStyle name="20% - Accent3 3 2 2 2 2" xfId="3686" xr:uid="{91C4DFB2-F429-4A0C-9158-2FBB8BC56D3A}"/>
    <cellStyle name="20% - Accent3 3 2 2 2 2 2" xfId="3687" xr:uid="{FD54BCE7-B9BB-45B1-BA43-CB3D12DAEDA3}"/>
    <cellStyle name="20% - Accent3 3 2 2 2 2 2 2" xfId="3688" xr:uid="{107B8A85-52A8-4CA1-93A3-D2784FEB0AB5}"/>
    <cellStyle name="20% - Accent3 3 2 2 2 2 2 2 2" xfId="3689" xr:uid="{23AA6E10-B263-4A3D-9DFC-6B5A1C755A30}"/>
    <cellStyle name="20% - Accent3 3 2 2 2 2 2 2 2 2" xfId="3690" xr:uid="{233BC806-65F5-4B01-9D87-8E0A8A742EE5}"/>
    <cellStyle name="20% - Accent3 3 2 2 2 2 2 2 3" xfId="3691" xr:uid="{B6D4551F-D39C-409D-84C1-21A3CC4BE67E}"/>
    <cellStyle name="20% - Accent3 3 2 2 2 2 2 2 4" xfId="3692" xr:uid="{151272A0-E15E-4C72-A722-F1FD6221BBFE}"/>
    <cellStyle name="20% - Accent3 3 2 2 2 2 2 3" xfId="3693" xr:uid="{F2395C73-EB73-48A7-9644-9DC560BF7295}"/>
    <cellStyle name="20% - Accent3 3 2 2 2 2 2 3 2" xfId="3694" xr:uid="{3A9757D9-9682-4024-A6DB-42193BEA2EBC}"/>
    <cellStyle name="20% - Accent3 3 2 2 2 2 2 4" xfId="3695" xr:uid="{9CCB03CA-1118-4E4A-ADD6-EC5CDD1C4CE9}"/>
    <cellStyle name="20% - Accent3 3 2 2 2 2 2 5" xfId="3696" xr:uid="{0B3C9A27-E014-459B-BE6F-707647CEAE86}"/>
    <cellStyle name="20% - Accent3 3 2 2 2 2 3" xfId="3697" xr:uid="{E46B496D-B0D4-4234-97DC-946EA308DAA6}"/>
    <cellStyle name="20% - Accent3 3 2 2 2 2 3 2" xfId="3698" xr:uid="{CBC0853D-E2F6-4429-94D6-38DBB5E53D5C}"/>
    <cellStyle name="20% - Accent3 3 2 2 2 2 3 2 2" xfId="3699" xr:uid="{C66CC58B-64EF-4ECB-A57B-5EFCE9A697B7}"/>
    <cellStyle name="20% - Accent3 3 2 2 2 2 3 2 2 2" xfId="3700" xr:uid="{1DCC1EDF-6C0A-4B12-AF19-57550FC1FBDC}"/>
    <cellStyle name="20% - Accent3 3 2 2 2 2 3 2 3" xfId="3701" xr:uid="{9EAA3306-FFEC-4FAB-8E34-3B6E998E7F55}"/>
    <cellStyle name="20% - Accent3 3 2 2 2 2 3 2 4" xfId="3702" xr:uid="{A591B442-8D3A-4C0F-936B-2FBBF808CE75}"/>
    <cellStyle name="20% - Accent3 3 2 2 2 2 3 3" xfId="3703" xr:uid="{E041846A-D50B-4813-9EA1-493AFD1679B2}"/>
    <cellStyle name="20% - Accent3 3 2 2 2 2 3 3 2" xfId="3704" xr:uid="{402914AF-2D0D-457A-979C-974E659E7DCB}"/>
    <cellStyle name="20% - Accent3 3 2 2 2 2 3 4" xfId="3705" xr:uid="{CB6A86EF-A759-45A2-9733-3ADAF6DFA740}"/>
    <cellStyle name="20% - Accent3 3 2 2 2 2 3 5" xfId="3706" xr:uid="{BE04BCB9-23D5-43AF-BF00-909A6E4759E3}"/>
    <cellStyle name="20% - Accent3 3 2 2 2 2 4" xfId="3707" xr:uid="{8D10FDD6-B4D3-48CA-A8A6-642799DE2EC3}"/>
    <cellStyle name="20% - Accent3 3 2 2 2 2 4 2" xfId="3708" xr:uid="{D1FB6BFD-09E1-43B5-858C-F911FECBABE5}"/>
    <cellStyle name="20% - Accent3 3 2 2 2 2 4 2 2" xfId="3709" xr:uid="{F69F0B87-D65D-4179-B309-2B0026C538DE}"/>
    <cellStyle name="20% - Accent3 3 2 2 2 2 4 3" xfId="3710" xr:uid="{05762835-2B56-4FB1-A488-4EA7646C2692}"/>
    <cellStyle name="20% - Accent3 3 2 2 2 2 4 4" xfId="3711" xr:uid="{F9F2E433-321E-4BC5-8F92-6FBBD2627C48}"/>
    <cellStyle name="20% - Accent3 3 2 2 2 2 5" xfId="3712" xr:uid="{B1D018E1-07D8-40EF-997D-28F7F22A252A}"/>
    <cellStyle name="20% - Accent3 3 2 2 2 2 5 2" xfId="3713" xr:uid="{42B9F336-E6A4-4D72-ABE0-F2BC7E828B9C}"/>
    <cellStyle name="20% - Accent3 3 2 2 2 2 5 2 2" xfId="3714" xr:uid="{7294F22B-DE77-41C3-816B-9605A5F93CC6}"/>
    <cellStyle name="20% - Accent3 3 2 2 2 2 5 3" xfId="3715" xr:uid="{7773D9E4-99FF-4444-B4C4-B6B212D60666}"/>
    <cellStyle name="20% - Accent3 3 2 2 2 2 5 4" xfId="3716" xr:uid="{E52FCDD2-3F71-4487-A634-AE8343A592EE}"/>
    <cellStyle name="20% - Accent3 3 2 2 2 2 6" xfId="3717" xr:uid="{4A319ED0-B5BD-4016-A9CE-FF5FFF9A56E0}"/>
    <cellStyle name="20% - Accent3 3 2 2 2 2 6 2" xfId="3718" xr:uid="{DB443116-8594-4CC4-8A1F-7BD41B325407}"/>
    <cellStyle name="20% - Accent3 3 2 2 2 2 6 2 2" xfId="3719" xr:uid="{99949377-4EA0-45EF-8EA7-1DF978EFAEAD}"/>
    <cellStyle name="20% - Accent3 3 2 2 2 2 6 3" xfId="3720" xr:uid="{664C0AAD-9058-4EA1-ACC4-AE07CD70BB93}"/>
    <cellStyle name="20% - Accent3 3 2 2 2 2 6 4" xfId="3721" xr:uid="{848D9BA9-5056-4B71-B741-88D398A7E474}"/>
    <cellStyle name="20% - Accent3 3 2 2 2 2 7" xfId="3722" xr:uid="{5D246DCA-5094-41A4-9364-8B32FA46D5FD}"/>
    <cellStyle name="20% - Accent3 3 2 2 2 2 7 2" xfId="3723" xr:uid="{DE6E61BA-CF64-40F2-81A5-F57F2D3A67FA}"/>
    <cellStyle name="20% - Accent3 3 2 2 2 2 8" xfId="3724" xr:uid="{33B8B1D9-2EDA-4760-8D6B-1377325101EE}"/>
    <cellStyle name="20% - Accent3 3 2 2 2 2 9" xfId="3725" xr:uid="{3C9431FB-3CD8-47D1-80D0-CDC5436EA9C5}"/>
    <cellStyle name="20% - Accent3 3 2 2 2 3" xfId="3726" xr:uid="{701E5C92-5FDF-4584-90D0-66592520B488}"/>
    <cellStyle name="20% - Accent3 3 2 2 2 3 2" xfId="3727" xr:uid="{13A20092-9515-4F7F-996A-DCECABBA7A00}"/>
    <cellStyle name="20% - Accent3 3 2 2 2 3 2 2" xfId="3728" xr:uid="{643FC0CD-5B60-4B4D-9920-52E2752B69FB}"/>
    <cellStyle name="20% - Accent3 3 2 2 2 3 2 2 2" xfId="3729" xr:uid="{870514A7-58EC-450C-B7C6-30B1CE847BD4}"/>
    <cellStyle name="20% - Accent3 3 2 2 2 3 2 3" xfId="3730" xr:uid="{9322E6FF-8ECF-47A8-8A59-7170AA1E8B7A}"/>
    <cellStyle name="20% - Accent3 3 2 2 2 3 2 4" xfId="3731" xr:uid="{BF171785-42B9-41C8-9224-5D56D3A456BF}"/>
    <cellStyle name="20% - Accent3 3 2 2 2 3 3" xfId="3732" xr:uid="{56D52154-4FF6-42BC-AE58-8A1D87B7E611}"/>
    <cellStyle name="20% - Accent3 3 2 2 2 3 3 2" xfId="3733" xr:uid="{30C32FD2-4E4A-4DA0-8C9C-BBD52DCA22AB}"/>
    <cellStyle name="20% - Accent3 3 2 2 2 3 4" xfId="3734" xr:uid="{4ADB7352-4119-4C35-AED4-35755B91A7FD}"/>
    <cellStyle name="20% - Accent3 3 2 2 2 3 5" xfId="3735" xr:uid="{D705A07F-4323-44D8-B8EA-3F235CEDFCE0}"/>
    <cellStyle name="20% - Accent3 3 2 2 2 4" xfId="3736" xr:uid="{E3A56945-0A52-47D0-81C8-176358696959}"/>
    <cellStyle name="20% - Accent3 3 2 2 2 4 2" xfId="3737" xr:uid="{DE275430-B008-46F4-803E-FC92D23B7B4A}"/>
    <cellStyle name="20% - Accent3 3 2 2 2 4 2 2" xfId="3738" xr:uid="{0DA55090-7891-4C09-84A4-D38911A2C83A}"/>
    <cellStyle name="20% - Accent3 3 2 2 2 4 2 2 2" xfId="3739" xr:uid="{A7622A67-AE54-4579-ACE1-04BD6EEA3D6E}"/>
    <cellStyle name="20% - Accent3 3 2 2 2 4 2 3" xfId="3740" xr:uid="{5315C558-18AC-4E87-A8A3-1F4F99EA5AEE}"/>
    <cellStyle name="20% - Accent3 3 2 2 2 4 2 4" xfId="3741" xr:uid="{990861D9-D039-4916-AFA7-6549D3DD652A}"/>
    <cellStyle name="20% - Accent3 3 2 2 2 4 3" xfId="3742" xr:uid="{960999D0-7127-41C8-B813-F341D936A2CB}"/>
    <cellStyle name="20% - Accent3 3 2 2 2 4 3 2" xfId="3743" xr:uid="{ED52DDA5-FDD2-4F40-93AC-599D3DB17C5C}"/>
    <cellStyle name="20% - Accent3 3 2 2 2 4 4" xfId="3744" xr:uid="{DEFBEF70-7E16-4707-8FFD-2B8D590338C9}"/>
    <cellStyle name="20% - Accent3 3 2 2 2 4 5" xfId="3745" xr:uid="{3D3F3289-792D-4BC3-A0A7-196D79923350}"/>
    <cellStyle name="20% - Accent3 3 2 2 2 5" xfId="3746" xr:uid="{42F39867-A55E-461E-8178-DE3ED039FBFE}"/>
    <cellStyle name="20% - Accent3 3 2 2 2 5 2" xfId="3747" xr:uid="{284480EE-C840-46CB-9101-2BCB29987AF5}"/>
    <cellStyle name="20% - Accent3 3 2 2 2 5 2 2" xfId="3748" xr:uid="{514912D3-1114-4F45-8839-133A253961BA}"/>
    <cellStyle name="20% - Accent3 3 2 2 2 5 3" xfId="3749" xr:uid="{CE342F36-7C72-42EF-890A-AF04E1B1C597}"/>
    <cellStyle name="20% - Accent3 3 2 2 2 5 4" xfId="3750" xr:uid="{4312D269-8010-4C00-8F14-269B8C824379}"/>
    <cellStyle name="20% - Accent3 3 2 2 2 6" xfId="3751" xr:uid="{6FD2222E-2E1A-4F01-A234-7A6D1B287CCD}"/>
    <cellStyle name="20% - Accent3 3 2 2 2 6 2" xfId="3752" xr:uid="{39649CED-E19E-4AC5-BE98-54783D9C6681}"/>
    <cellStyle name="20% - Accent3 3 2 2 2 6 2 2" xfId="3753" xr:uid="{9CD9B21D-D257-463D-885F-A42381EEC518}"/>
    <cellStyle name="20% - Accent3 3 2 2 2 6 3" xfId="3754" xr:uid="{02DF32D2-8C58-4955-B217-774AB1AEEF64}"/>
    <cellStyle name="20% - Accent3 3 2 2 2 6 4" xfId="3755" xr:uid="{61956B84-AFC1-4301-B4E2-A21350B21169}"/>
    <cellStyle name="20% - Accent3 3 2 2 2 7" xfId="3756" xr:uid="{DDE9FD43-32F0-4CEC-82CE-E736ABEACEB8}"/>
    <cellStyle name="20% - Accent3 3 2 2 2 7 2" xfId="3757" xr:uid="{12E1F4C7-CFB4-419D-9158-01080944C41D}"/>
    <cellStyle name="20% - Accent3 3 2 2 2 7 2 2" xfId="3758" xr:uid="{2D355CF8-E5DE-404A-84E6-7A4F7707FF1B}"/>
    <cellStyle name="20% - Accent3 3 2 2 2 7 3" xfId="3759" xr:uid="{3B86F5AE-74F1-428C-83C8-7B5903E9D9B6}"/>
    <cellStyle name="20% - Accent3 3 2 2 2 7 4" xfId="3760" xr:uid="{D91DF539-EEB2-4C73-9F0F-587BE09D83DB}"/>
    <cellStyle name="20% - Accent3 3 2 2 2 8" xfId="3761" xr:uid="{B3918138-33CA-4BD9-8614-AE10D3A28124}"/>
    <cellStyle name="20% - Accent3 3 2 2 2 8 2" xfId="3762" xr:uid="{F7810F6F-0697-4560-AB39-CD9AF78989C9}"/>
    <cellStyle name="20% - Accent3 3 2 2 2 9" xfId="3763" xr:uid="{91D2502B-04E5-495D-834A-6C777061ECDA}"/>
    <cellStyle name="20% - Accent3 3 2 2 3" xfId="3764" xr:uid="{C47A81C3-16F9-45CD-A26C-D20E8D330FCC}"/>
    <cellStyle name="20% - Accent3 3 2 2 3 2" xfId="3765" xr:uid="{9D0ACD6D-9E12-4841-B940-8FC95028625B}"/>
    <cellStyle name="20% - Accent3 3 2 2 3 2 2" xfId="3766" xr:uid="{1FA853AC-457F-4F30-97CC-ABA5111EEE42}"/>
    <cellStyle name="20% - Accent3 3 2 2 3 2 2 2" xfId="3767" xr:uid="{C64B5F07-1BF1-41F1-A0D8-C0D04B2966E5}"/>
    <cellStyle name="20% - Accent3 3 2 2 3 2 2 2 2" xfId="3768" xr:uid="{E6F02CD9-BDC4-4F3E-B810-7FE22A9D86E6}"/>
    <cellStyle name="20% - Accent3 3 2 2 3 2 2 3" xfId="3769" xr:uid="{39B4E926-851E-41CF-A778-8F3D859FE3AD}"/>
    <cellStyle name="20% - Accent3 3 2 2 3 2 2 4" xfId="3770" xr:uid="{F482B43B-5661-454B-BB9E-B1E91A203E19}"/>
    <cellStyle name="20% - Accent3 3 2 2 3 2 3" xfId="3771" xr:uid="{1EEE6950-E559-4C8D-83DD-2F18AFC2470A}"/>
    <cellStyle name="20% - Accent3 3 2 2 3 2 3 2" xfId="3772" xr:uid="{E2A4FE9E-E450-4AC4-80E7-42664A1ADE4C}"/>
    <cellStyle name="20% - Accent3 3 2 2 3 2 4" xfId="3773" xr:uid="{342CAEA9-3B3C-47C2-AE2C-99DF376F826E}"/>
    <cellStyle name="20% - Accent3 3 2 2 3 2 5" xfId="3774" xr:uid="{9786397F-7237-416C-857F-C060088868F4}"/>
    <cellStyle name="20% - Accent3 3 2 2 3 3" xfId="3775" xr:uid="{A2A81478-A219-441B-BD2B-73DDDAA86CC8}"/>
    <cellStyle name="20% - Accent3 3 2 2 3 3 2" xfId="3776" xr:uid="{0B80FE38-19A0-44CB-AAF4-A3ACB701A09B}"/>
    <cellStyle name="20% - Accent3 3 2 2 3 3 2 2" xfId="3777" xr:uid="{86F15448-FEAB-432E-95ED-D15D8AAEBABD}"/>
    <cellStyle name="20% - Accent3 3 2 2 3 3 2 2 2" xfId="3778" xr:uid="{9C64577A-4D5B-4BDD-B34F-B69310F2EA3E}"/>
    <cellStyle name="20% - Accent3 3 2 2 3 3 2 3" xfId="3779" xr:uid="{EF0A8C38-42A3-4937-B682-194C6A41BF1F}"/>
    <cellStyle name="20% - Accent3 3 2 2 3 3 2 4" xfId="3780" xr:uid="{70DBDA8C-6B47-4C8F-B3E5-96A366915047}"/>
    <cellStyle name="20% - Accent3 3 2 2 3 3 3" xfId="3781" xr:uid="{2956F65A-9B10-4E02-ACB4-40407897E83F}"/>
    <cellStyle name="20% - Accent3 3 2 2 3 3 3 2" xfId="3782" xr:uid="{2D532735-79C5-49A3-8355-B049F6A4D313}"/>
    <cellStyle name="20% - Accent3 3 2 2 3 3 4" xfId="3783" xr:uid="{C2B3A8C3-8980-4F03-8811-C73FD98BAC8A}"/>
    <cellStyle name="20% - Accent3 3 2 2 3 3 5" xfId="3784" xr:uid="{BC43190A-DFD0-45DD-9ECB-0273124696AC}"/>
    <cellStyle name="20% - Accent3 3 2 2 3 4" xfId="3785" xr:uid="{B09BEB7D-D8D1-4397-AEC4-2CA0DD77C843}"/>
    <cellStyle name="20% - Accent3 3 2 2 3 4 2" xfId="3786" xr:uid="{3B928DA9-4B87-44D6-BA07-724F679F1E68}"/>
    <cellStyle name="20% - Accent3 3 2 2 3 4 2 2" xfId="3787" xr:uid="{8B45474A-2800-4524-9582-65CB5CB9CDB0}"/>
    <cellStyle name="20% - Accent3 3 2 2 3 4 3" xfId="3788" xr:uid="{D6A95265-E735-4A6A-B16F-E627300584F0}"/>
    <cellStyle name="20% - Accent3 3 2 2 3 4 4" xfId="3789" xr:uid="{CAC50AE6-EBDB-4091-970A-377513FA36F6}"/>
    <cellStyle name="20% - Accent3 3 2 2 3 5" xfId="3790" xr:uid="{6050F176-A56A-4001-80F6-DFD80EFFFC53}"/>
    <cellStyle name="20% - Accent3 3 2 2 3 5 2" xfId="3791" xr:uid="{740FE048-724E-4131-81D3-73EB04D5C965}"/>
    <cellStyle name="20% - Accent3 3 2 2 3 5 2 2" xfId="3792" xr:uid="{C037415C-8D77-441D-859D-34E03EB887BE}"/>
    <cellStyle name="20% - Accent3 3 2 2 3 5 3" xfId="3793" xr:uid="{AB77F64B-CCED-47A2-B5EA-E9D145646467}"/>
    <cellStyle name="20% - Accent3 3 2 2 3 5 4" xfId="3794" xr:uid="{C98B6975-978D-4678-A885-361CABE9A88A}"/>
    <cellStyle name="20% - Accent3 3 2 2 3 6" xfId="3795" xr:uid="{29746025-4A01-4120-96C2-9E2B1EF59BAF}"/>
    <cellStyle name="20% - Accent3 3 2 2 3 6 2" xfId="3796" xr:uid="{AE8B9FC2-989B-461B-9DE8-7E7DDC16636D}"/>
    <cellStyle name="20% - Accent3 3 2 2 3 6 2 2" xfId="3797" xr:uid="{05D14512-3B47-44C7-B518-67F3FB422E39}"/>
    <cellStyle name="20% - Accent3 3 2 2 3 6 3" xfId="3798" xr:uid="{7BA2D98C-7E64-4BA4-A49F-8BF7B6A06247}"/>
    <cellStyle name="20% - Accent3 3 2 2 3 6 4" xfId="3799" xr:uid="{1B098A02-B701-442B-A3D7-06EBFB501BC5}"/>
    <cellStyle name="20% - Accent3 3 2 2 3 7" xfId="3800" xr:uid="{53466B74-8608-4BB4-9752-9F8E88B572A0}"/>
    <cellStyle name="20% - Accent3 3 2 2 3 7 2" xfId="3801" xr:uid="{75735421-0DAB-4F9E-BE62-C8E3EA3073E2}"/>
    <cellStyle name="20% - Accent3 3 2 2 3 8" xfId="3802" xr:uid="{C2EA5943-FF03-4C44-845D-849053655167}"/>
    <cellStyle name="20% - Accent3 3 2 2 3 9" xfId="3803" xr:uid="{BF8CC074-E3CA-442C-91C4-68EA986D4961}"/>
    <cellStyle name="20% - Accent3 3 2 2 4" xfId="3804" xr:uid="{2D8C4F16-733D-44CE-8865-4D1FCE17EB1C}"/>
    <cellStyle name="20% - Accent3 3 2 2 4 2" xfId="3805" xr:uid="{644DE965-A0A5-4AC7-B39B-8DD81CA7AFFD}"/>
    <cellStyle name="20% - Accent3 3 2 2 4 2 2" xfId="3806" xr:uid="{873EDB6D-A3CE-4C2A-A774-F42A39E53D1E}"/>
    <cellStyle name="20% - Accent3 3 2 2 4 2 2 2" xfId="3807" xr:uid="{526F8D89-CD91-4CB3-BDA1-D95CCC2E79B0}"/>
    <cellStyle name="20% - Accent3 3 2 2 4 2 3" xfId="3808" xr:uid="{51E130D9-CCCA-4983-B919-7744E8EDAF6A}"/>
    <cellStyle name="20% - Accent3 3 2 2 4 2 4" xfId="3809" xr:uid="{DE626C80-6067-4F56-B7CC-BE910181CB4B}"/>
    <cellStyle name="20% - Accent3 3 2 2 4 3" xfId="3810" xr:uid="{8F5BE888-132B-4FB1-8059-8AF31AEF75FA}"/>
    <cellStyle name="20% - Accent3 3 2 2 4 3 2" xfId="3811" xr:uid="{C6B698A7-5955-46E4-A0AD-CD779AF15C27}"/>
    <cellStyle name="20% - Accent3 3 2 2 4 4" xfId="3812" xr:uid="{7FDE1B48-DF90-4655-9112-6C7F2116F643}"/>
    <cellStyle name="20% - Accent3 3 2 2 4 5" xfId="3813" xr:uid="{49D12BD4-A8CF-4BFA-B442-E5B05944A9BF}"/>
    <cellStyle name="20% - Accent3 3 2 2 5" xfId="3814" xr:uid="{6BA5321F-6FBF-4AF8-A1CF-5F4A7889165A}"/>
    <cellStyle name="20% - Accent3 3 2 2 5 2" xfId="3815" xr:uid="{0A798D9A-B555-400C-AB10-11762D80B23C}"/>
    <cellStyle name="20% - Accent3 3 2 2 5 2 2" xfId="3816" xr:uid="{2B488471-4BE0-44AA-AC46-2EFF380C40AD}"/>
    <cellStyle name="20% - Accent3 3 2 2 5 2 2 2" xfId="3817" xr:uid="{FB29F034-B6EC-4FF9-A721-93A2BFA98916}"/>
    <cellStyle name="20% - Accent3 3 2 2 5 2 3" xfId="3818" xr:uid="{5D6CCF2C-8FF0-4D70-BF29-E4DE2F5A9AE6}"/>
    <cellStyle name="20% - Accent3 3 2 2 5 2 4" xfId="3819" xr:uid="{72EAD383-091C-4EC6-B885-0362957A96CE}"/>
    <cellStyle name="20% - Accent3 3 2 2 5 3" xfId="3820" xr:uid="{6909812A-43F0-47E7-9811-2252D09073D2}"/>
    <cellStyle name="20% - Accent3 3 2 2 5 3 2" xfId="3821" xr:uid="{04E6222E-247A-4EDB-8509-CD18A88F1D03}"/>
    <cellStyle name="20% - Accent3 3 2 2 5 4" xfId="3822" xr:uid="{30D43DA7-1005-4B19-8A9A-A259662C9476}"/>
    <cellStyle name="20% - Accent3 3 2 2 5 5" xfId="3823" xr:uid="{A8BF0DCB-2997-42FC-8481-42D483C9DE22}"/>
    <cellStyle name="20% - Accent3 3 2 2 6" xfId="3824" xr:uid="{A81EF592-CC06-4D69-B5FA-6524047E414F}"/>
    <cellStyle name="20% - Accent3 3 2 2 6 2" xfId="3825" xr:uid="{FB280017-B29A-4502-8BEA-2AC1AE272192}"/>
    <cellStyle name="20% - Accent3 3 2 2 6 2 2" xfId="3826" xr:uid="{84771647-58B9-48F6-B82D-ED32C0027BA3}"/>
    <cellStyle name="20% - Accent3 3 2 2 6 3" xfId="3827" xr:uid="{E7E0DAD0-0171-45D4-BF41-B5DF18C38044}"/>
    <cellStyle name="20% - Accent3 3 2 2 6 4" xfId="3828" xr:uid="{6B98B355-2352-45D0-92FB-BAB898A8BA67}"/>
    <cellStyle name="20% - Accent3 3 2 2 7" xfId="3829" xr:uid="{C056352E-54C9-4AB9-86D8-F50EC12B35AE}"/>
    <cellStyle name="20% - Accent3 3 2 2 7 2" xfId="3830" xr:uid="{DDF1E216-8A27-4E55-997F-28A79C8869A7}"/>
    <cellStyle name="20% - Accent3 3 2 2 7 2 2" xfId="3831" xr:uid="{B4F23A64-A97C-4915-A99C-6E8BE32AC4FC}"/>
    <cellStyle name="20% - Accent3 3 2 2 7 3" xfId="3832" xr:uid="{733AA5D7-9BEE-490E-9306-D7A7D90648A9}"/>
    <cellStyle name="20% - Accent3 3 2 2 7 4" xfId="3833" xr:uid="{7FD3003E-6560-4E65-AFD5-27226AAB98F3}"/>
    <cellStyle name="20% - Accent3 3 2 2 8" xfId="3834" xr:uid="{FCFD823E-5261-433A-94C0-F27114A1C9CE}"/>
    <cellStyle name="20% - Accent3 3 2 2 8 2" xfId="3835" xr:uid="{52A96B23-BFDF-4718-81AE-CC6A3DCE8959}"/>
    <cellStyle name="20% - Accent3 3 2 2 8 2 2" xfId="3836" xr:uid="{E029D97A-4596-45F3-82B0-2B5848498643}"/>
    <cellStyle name="20% - Accent3 3 2 2 8 3" xfId="3837" xr:uid="{44F5F8D8-3072-4FC2-8012-F11923109DD1}"/>
    <cellStyle name="20% - Accent3 3 2 2 8 4" xfId="3838" xr:uid="{10BA28E4-27BA-41E0-BA2A-347262FD6683}"/>
    <cellStyle name="20% - Accent3 3 2 2 9" xfId="3839" xr:uid="{B7BCEB05-CA8D-45FE-8B89-A3CACC7AFFCC}"/>
    <cellStyle name="20% - Accent3 3 2 2 9 2" xfId="3840" xr:uid="{5EF9FC41-83C7-44AC-B169-581539248565}"/>
    <cellStyle name="20% - Accent3 3 2 3" xfId="3841" xr:uid="{1A23D684-E3F0-4B4D-BB5D-B9480A67F8A9}"/>
    <cellStyle name="20% - Accent3 3 2 3 10" xfId="3842" xr:uid="{4589D344-8B76-454F-9F21-31A893048E9E}"/>
    <cellStyle name="20% - Accent3 3 2 3 2" xfId="3843" xr:uid="{F34F0352-1CC3-4F39-8BB2-489DA7A645B7}"/>
    <cellStyle name="20% - Accent3 3 2 3 2 2" xfId="3844" xr:uid="{A2133F86-1929-4C18-97E4-7F977F4B5A9B}"/>
    <cellStyle name="20% - Accent3 3 2 3 2 2 2" xfId="3845" xr:uid="{39418DC8-76AE-46CF-A89E-B4B5F0076B20}"/>
    <cellStyle name="20% - Accent3 3 2 3 2 2 2 2" xfId="3846" xr:uid="{4E7C812F-7566-4DCA-9628-16F66A37A12A}"/>
    <cellStyle name="20% - Accent3 3 2 3 2 2 2 2 2" xfId="3847" xr:uid="{364D9893-DC12-440E-8E04-9117F460C87F}"/>
    <cellStyle name="20% - Accent3 3 2 3 2 2 2 3" xfId="3848" xr:uid="{EB578279-EAC0-418A-AD7D-33E87E6BCE01}"/>
    <cellStyle name="20% - Accent3 3 2 3 2 2 2 4" xfId="3849" xr:uid="{DD3E7DFD-9C3B-4A78-AA0E-D7AFD4FBE444}"/>
    <cellStyle name="20% - Accent3 3 2 3 2 2 3" xfId="3850" xr:uid="{B54426FA-D62E-4EB2-B30B-FB8C15DDE9A7}"/>
    <cellStyle name="20% - Accent3 3 2 3 2 2 3 2" xfId="3851" xr:uid="{05C21A98-A7F0-4547-B39E-8EBD4FD4DCB0}"/>
    <cellStyle name="20% - Accent3 3 2 3 2 2 4" xfId="3852" xr:uid="{A7D1F985-5D85-4F8F-9702-4693438C60AF}"/>
    <cellStyle name="20% - Accent3 3 2 3 2 2 5" xfId="3853" xr:uid="{DE2D33A9-A951-4534-8BCA-AE5C5BF9E19F}"/>
    <cellStyle name="20% - Accent3 3 2 3 2 3" xfId="3854" xr:uid="{81458AA9-05FE-49B3-9ABD-E68275A60FB9}"/>
    <cellStyle name="20% - Accent3 3 2 3 2 3 2" xfId="3855" xr:uid="{D80ACCC9-9AA7-475D-9483-CCC3FA634D47}"/>
    <cellStyle name="20% - Accent3 3 2 3 2 3 2 2" xfId="3856" xr:uid="{B12CC042-7432-4137-8112-1E087F910632}"/>
    <cellStyle name="20% - Accent3 3 2 3 2 3 2 2 2" xfId="3857" xr:uid="{A9E1AED5-5AB2-4972-9F72-397878916C16}"/>
    <cellStyle name="20% - Accent3 3 2 3 2 3 2 3" xfId="3858" xr:uid="{3D8FC8E5-64DC-43CA-8867-BE11486211A8}"/>
    <cellStyle name="20% - Accent3 3 2 3 2 3 2 4" xfId="3859" xr:uid="{E9246765-C72C-4ADA-87DD-F744B291204C}"/>
    <cellStyle name="20% - Accent3 3 2 3 2 3 3" xfId="3860" xr:uid="{4086ACB0-257D-4FA7-912B-B13639EE8980}"/>
    <cellStyle name="20% - Accent3 3 2 3 2 3 3 2" xfId="3861" xr:uid="{9C53FAAC-CD43-4EAE-A798-2B4CBC5E0CC1}"/>
    <cellStyle name="20% - Accent3 3 2 3 2 3 4" xfId="3862" xr:uid="{4B9CE784-161E-41C9-8D02-BBB67B3C1DEB}"/>
    <cellStyle name="20% - Accent3 3 2 3 2 3 5" xfId="3863" xr:uid="{D1483128-B992-4597-BED8-D95DD5442A4C}"/>
    <cellStyle name="20% - Accent3 3 2 3 2 4" xfId="3864" xr:uid="{407D8368-217E-4D4A-95B8-57AFECF82D6C}"/>
    <cellStyle name="20% - Accent3 3 2 3 2 4 2" xfId="3865" xr:uid="{531487E8-B964-43D5-9EC2-A2A3B0BD8ABF}"/>
    <cellStyle name="20% - Accent3 3 2 3 2 4 2 2" xfId="3866" xr:uid="{9C2F3FE4-DD34-441E-9ED4-A03EEA6416F7}"/>
    <cellStyle name="20% - Accent3 3 2 3 2 4 3" xfId="3867" xr:uid="{3B6A11E3-1568-4852-8689-721F02FBD647}"/>
    <cellStyle name="20% - Accent3 3 2 3 2 4 4" xfId="3868" xr:uid="{54D75D56-C215-4FF4-AB9B-D3CB434897B2}"/>
    <cellStyle name="20% - Accent3 3 2 3 2 5" xfId="3869" xr:uid="{50AC671D-1BDE-4900-B40A-599E3CCC8A03}"/>
    <cellStyle name="20% - Accent3 3 2 3 2 5 2" xfId="3870" xr:uid="{BB06388D-CD5A-40BE-AA5C-2327BD76DDD8}"/>
    <cellStyle name="20% - Accent3 3 2 3 2 5 2 2" xfId="3871" xr:uid="{45EF7487-8F72-4FC6-9F42-AD2D4653C9EA}"/>
    <cellStyle name="20% - Accent3 3 2 3 2 5 3" xfId="3872" xr:uid="{FD553FDD-8D29-454A-A575-14542D02A3F6}"/>
    <cellStyle name="20% - Accent3 3 2 3 2 5 4" xfId="3873" xr:uid="{23025756-F46A-406D-A458-3443BB3B26BD}"/>
    <cellStyle name="20% - Accent3 3 2 3 2 6" xfId="3874" xr:uid="{BF655397-107C-430A-B906-A16A2981CCBB}"/>
    <cellStyle name="20% - Accent3 3 2 3 2 6 2" xfId="3875" xr:uid="{131D1155-C364-4345-870D-443BD98BB779}"/>
    <cellStyle name="20% - Accent3 3 2 3 2 6 2 2" xfId="3876" xr:uid="{FF8B4549-1C59-4C1E-BD03-A9F50EECE376}"/>
    <cellStyle name="20% - Accent3 3 2 3 2 6 3" xfId="3877" xr:uid="{DAA692CA-2C64-44B3-AA06-F9654CB6D08E}"/>
    <cellStyle name="20% - Accent3 3 2 3 2 6 4" xfId="3878" xr:uid="{A808126C-D9E7-4A5E-943F-AC9B4840EE85}"/>
    <cellStyle name="20% - Accent3 3 2 3 2 7" xfId="3879" xr:uid="{379E165F-236E-41CE-955F-B749F1D18B49}"/>
    <cellStyle name="20% - Accent3 3 2 3 2 7 2" xfId="3880" xr:uid="{5C90ABCF-EBDE-4EE4-B6C6-00805E6A9E82}"/>
    <cellStyle name="20% - Accent3 3 2 3 2 8" xfId="3881" xr:uid="{03D6903E-FDD3-4199-8B40-CE476CFE7D6C}"/>
    <cellStyle name="20% - Accent3 3 2 3 2 9" xfId="3882" xr:uid="{5FD90376-4C99-49D6-90E2-DF833EF0634F}"/>
    <cellStyle name="20% - Accent3 3 2 3 3" xfId="3883" xr:uid="{86EF889E-4226-4312-B99B-FF9C3B7496EB}"/>
    <cellStyle name="20% - Accent3 3 2 3 3 2" xfId="3884" xr:uid="{2559CA4C-5319-4FE8-A4A2-0E92241BBE50}"/>
    <cellStyle name="20% - Accent3 3 2 3 3 2 2" xfId="3885" xr:uid="{BD101A17-009C-49AA-AF82-8E611E1A5F85}"/>
    <cellStyle name="20% - Accent3 3 2 3 3 2 2 2" xfId="3886" xr:uid="{0A8A9345-29ED-4F86-9908-07FF95F45C01}"/>
    <cellStyle name="20% - Accent3 3 2 3 3 2 3" xfId="3887" xr:uid="{DCFF3165-45E6-4E9D-9BBF-0E3D8E8499BE}"/>
    <cellStyle name="20% - Accent3 3 2 3 3 2 4" xfId="3888" xr:uid="{A26B792A-9860-442E-9359-D87886E8AD90}"/>
    <cellStyle name="20% - Accent3 3 2 3 3 3" xfId="3889" xr:uid="{FF7AAEE7-7520-4293-B11F-25259FE5E863}"/>
    <cellStyle name="20% - Accent3 3 2 3 3 3 2" xfId="3890" xr:uid="{52918842-7F65-4955-8A39-58D389889B69}"/>
    <cellStyle name="20% - Accent3 3 2 3 3 4" xfId="3891" xr:uid="{DA8B64C8-AAA5-4AD8-9772-A9B1405E47EC}"/>
    <cellStyle name="20% - Accent3 3 2 3 3 5" xfId="3892" xr:uid="{E30BB7CF-F486-4D35-A6A2-B279B77FAC5F}"/>
    <cellStyle name="20% - Accent3 3 2 3 4" xfId="3893" xr:uid="{1387EEC3-B34A-4A07-8D91-4B4CB1B212F5}"/>
    <cellStyle name="20% - Accent3 3 2 3 4 2" xfId="3894" xr:uid="{E0DC3B91-DBF2-46C2-BAE6-BE80CEDDA897}"/>
    <cellStyle name="20% - Accent3 3 2 3 4 2 2" xfId="3895" xr:uid="{6A22AC70-15D0-40AA-8C1E-CD82BF64FF63}"/>
    <cellStyle name="20% - Accent3 3 2 3 4 2 2 2" xfId="3896" xr:uid="{D678E3E4-C969-4C86-A3FC-36D62C98EF24}"/>
    <cellStyle name="20% - Accent3 3 2 3 4 2 3" xfId="3897" xr:uid="{1C89AC89-566D-4159-8CD1-3499F6110527}"/>
    <cellStyle name="20% - Accent3 3 2 3 4 2 4" xfId="3898" xr:uid="{199DE22C-D4A7-44CD-9E70-319EEBF42A54}"/>
    <cellStyle name="20% - Accent3 3 2 3 4 3" xfId="3899" xr:uid="{F298C367-9190-4B3A-A22F-485C92970CED}"/>
    <cellStyle name="20% - Accent3 3 2 3 4 3 2" xfId="3900" xr:uid="{AE538A58-C75B-4EB3-B4E8-24B79053DD78}"/>
    <cellStyle name="20% - Accent3 3 2 3 4 4" xfId="3901" xr:uid="{FE203222-CFED-4C5F-A95D-E7392D101BB3}"/>
    <cellStyle name="20% - Accent3 3 2 3 4 5" xfId="3902" xr:uid="{825C6117-3F46-4F4A-9524-DCD5D5348A19}"/>
    <cellStyle name="20% - Accent3 3 2 3 5" xfId="3903" xr:uid="{7FA6861B-A895-4A22-981E-88BAB0FD3DD0}"/>
    <cellStyle name="20% - Accent3 3 2 3 5 2" xfId="3904" xr:uid="{30EE21B5-4191-458F-A40D-124F56E6F791}"/>
    <cellStyle name="20% - Accent3 3 2 3 5 2 2" xfId="3905" xr:uid="{BCB50B70-EF50-4C84-BA07-F577E497B0BB}"/>
    <cellStyle name="20% - Accent3 3 2 3 5 3" xfId="3906" xr:uid="{026BFE07-100C-4AA3-95CE-6168F9D869A1}"/>
    <cellStyle name="20% - Accent3 3 2 3 5 4" xfId="3907" xr:uid="{EDDACB27-B81D-4C99-84B1-41B70BCD8152}"/>
    <cellStyle name="20% - Accent3 3 2 3 6" xfId="3908" xr:uid="{C8E30454-76EE-4954-8296-A6BB46D2E256}"/>
    <cellStyle name="20% - Accent3 3 2 3 6 2" xfId="3909" xr:uid="{D539B290-6155-4CAF-A9AE-9D360EF0918F}"/>
    <cellStyle name="20% - Accent3 3 2 3 6 2 2" xfId="3910" xr:uid="{8D31DE1D-4E90-4DE4-BD6E-CF45C63FA627}"/>
    <cellStyle name="20% - Accent3 3 2 3 6 3" xfId="3911" xr:uid="{B3BEE893-1A20-4264-9FAE-5CF02415B9D6}"/>
    <cellStyle name="20% - Accent3 3 2 3 6 4" xfId="3912" xr:uid="{04447967-1B53-4F7E-BA02-16E2C209D5AC}"/>
    <cellStyle name="20% - Accent3 3 2 3 7" xfId="3913" xr:uid="{CD12E844-FC57-47E3-9BFA-EEFA1B06A673}"/>
    <cellStyle name="20% - Accent3 3 2 3 7 2" xfId="3914" xr:uid="{D054DBF7-09D3-441E-8C3C-1066AC55D275}"/>
    <cellStyle name="20% - Accent3 3 2 3 7 2 2" xfId="3915" xr:uid="{597F347A-81C1-4E79-A96D-B7ABD77E0DFF}"/>
    <cellStyle name="20% - Accent3 3 2 3 7 3" xfId="3916" xr:uid="{4EBF62D8-5BA1-485B-A361-93B881FEA8ED}"/>
    <cellStyle name="20% - Accent3 3 2 3 7 4" xfId="3917" xr:uid="{2A7D6671-581C-41A9-8C56-C09D80BEC5DD}"/>
    <cellStyle name="20% - Accent3 3 2 3 8" xfId="3918" xr:uid="{43822BE4-D55B-4FAB-A5C9-4010D82EDE98}"/>
    <cellStyle name="20% - Accent3 3 2 3 8 2" xfId="3919" xr:uid="{63281996-AC00-40D2-A729-CBD6E3867603}"/>
    <cellStyle name="20% - Accent3 3 2 3 9" xfId="3920" xr:uid="{4C43A1C4-ACFE-413B-8DF6-FD01AA2F99E7}"/>
    <cellStyle name="20% - Accent3 3 2 4" xfId="3921" xr:uid="{AFE601C7-3F09-4479-B168-9899DB5B643B}"/>
    <cellStyle name="20% - Accent3 3 2 4 2" xfId="3922" xr:uid="{B1BD5E30-0510-47C7-B5C6-D7403195AEB0}"/>
    <cellStyle name="20% - Accent3 3 2 4 2 2" xfId="3923" xr:uid="{7C88C1DB-B963-42BC-BA29-3F4E9C9A427D}"/>
    <cellStyle name="20% - Accent3 3 2 4 2 2 2" xfId="3924" xr:uid="{D0CBA13C-64A5-42E7-A481-7E4729A28D72}"/>
    <cellStyle name="20% - Accent3 3 2 4 2 2 2 2" xfId="3925" xr:uid="{A8E29596-3810-474E-B1B1-6E48D3C969AD}"/>
    <cellStyle name="20% - Accent3 3 2 4 2 2 3" xfId="3926" xr:uid="{7AE73CF8-6C5B-40AD-9C9B-0A146B6E8AD7}"/>
    <cellStyle name="20% - Accent3 3 2 4 2 2 4" xfId="3927" xr:uid="{5F93DD0E-FD76-4A45-8315-B646E0FCC23F}"/>
    <cellStyle name="20% - Accent3 3 2 4 2 3" xfId="3928" xr:uid="{046D39B4-EDC8-4149-80BA-4C2F25D63D97}"/>
    <cellStyle name="20% - Accent3 3 2 4 2 3 2" xfId="3929" xr:uid="{1B365D23-D6CD-409E-8125-367108B8CBCF}"/>
    <cellStyle name="20% - Accent3 3 2 4 2 4" xfId="3930" xr:uid="{7801EF19-64A4-4093-A31F-C9E8EEDA03F0}"/>
    <cellStyle name="20% - Accent3 3 2 4 2 5" xfId="3931" xr:uid="{15227185-D0EB-4682-8CD0-7EC4637D6367}"/>
    <cellStyle name="20% - Accent3 3 2 4 3" xfId="3932" xr:uid="{B6C658B1-19D1-40FF-AF0D-60EFD546F933}"/>
    <cellStyle name="20% - Accent3 3 2 4 3 2" xfId="3933" xr:uid="{B698FD0B-21D5-42BF-9585-BE9B71A5AA8B}"/>
    <cellStyle name="20% - Accent3 3 2 4 3 2 2" xfId="3934" xr:uid="{CFC39D16-6267-469E-9CDC-62A0CEEF9E87}"/>
    <cellStyle name="20% - Accent3 3 2 4 3 2 2 2" xfId="3935" xr:uid="{FB406588-A79C-4C65-B659-544F576069D2}"/>
    <cellStyle name="20% - Accent3 3 2 4 3 2 3" xfId="3936" xr:uid="{E1FC748B-85B4-4AB7-90ED-2A61FCDF040F}"/>
    <cellStyle name="20% - Accent3 3 2 4 3 2 4" xfId="3937" xr:uid="{94E29659-A262-422B-81EE-C867A0792EE0}"/>
    <cellStyle name="20% - Accent3 3 2 4 3 3" xfId="3938" xr:uid="{00DAA520-7053-44C5-844E-A42E321B0402}"/>
    <cellStyle name="20% - Accent3 3 2 4 3 3 2" xfId="3939" xr:uid="{5AD540C1-F57A-43F5-B159-985AF810E2C2}"/>
    <cellStyle name="20% - Accent3 3 2 4 3 4" xfId="3940" xr:uid="{C2D72467-613D-44DB-95F0-9C01EE75046E}"/>
    <cellStyle name="20% - Accent3 3 2 4 3 5" xfId="3941" xr:uid="{8252EFAF-F0AF-4AC5-839A-E0BC46D482C3}"/>
    <cellStyle name="20% - Accent3 3 2 4 4" xfId="3942" xr:uid="{A916AB72-EA27-412E-9E05-20D84499352A}"/>
    <cellStyle name="20% - Accent3 3 2 4 4 2" xfId="3943" xr:uid="{33DB0B0C-20DF-442F-AFF2-BEE13F4964B1}"/>
    <cellStyle name="20% - Accent3 3 2 4 4 2 2" xfId="3944" xr:uid="{5FDAED6B-956B-41EC-A3ED-7FBEF8C5BB54}"/>
    <cellStyle name="20% - Accent3 3 2 4 4 3" xfId="3945" xr:uid="{673F8C32-AF1F-441B-BF23-A8617146164A}"/>
    <cellStyle name="20% - Accent3 3 2 4 4 4" xfId="3946" xr:uid="{DD9DF894-8FA5-405B-8FFB-F5697A610182}"/>
    <cellStyle name="20% - Accent3 3 2 4 5" xfId="3947" xr:uid="{2DA8B632-0A64-4EDB-B9DC-7FC59BA7AA74}"/>
    <cellStyle name="20% - Accent3 3 2 4 5 2" xfId="3948" xr:uid="{1C27A2B6-3A0E-440E-AE28-EB13908FB787}"/>
    <cellStyle name="20% - Accent3 3 2 4 5 2 2" xfId="3949" xr:uid="{59162394-499D-4421-99C1-DD522A9BAE37}"/>
    <cellStyle name="20% - Accent3 3 2 4 5 3" xfId="3950" xr:uid="{DFD4559A-4716-41D1-85D0-FC6ACEEB27EC}"/>
    <cellStyle name="20% - Accent3 3 2 4 5 4" xfId="3951" xr:uid="{C5AF444C-4835-40D9-913D-8B814F3574BB}"/>
    <cellStyle name="20% - Accent3 3 2 4 6" xfId="3952" xr:uid="{8DC54EAB-9ABD-4439-AF8F-89910B993225}"/>
    <cellStyle name="20% - Accent3 3 2 4 6 2" xfId="3953" xr:uid="{C62B9E4D-8812-463C-9CBF-36BE3099488C}"/>
    <cellStyle name="20% - Accent3 3 2 4 6 2 2" xfId="3954" xr:uid="{BC1460C0-56D0-4542-9DFC-4C145CFDD0C2}"/>
    <cellStyle name="20% - Accent3 3 2 4 6 3" xfId="3955" xr:uid="{85C00083-A440-45D2-82B3-66898C9C5ADA}"/>
    <cellStyle name="20% - Accent3 3 2 4 6 4" xfId="3956" xr:uid="{B59E26F2-B7BF-48D0-870B-C75835E08446}"/>
    <cellStyle name="20% - Accent3 3 2 4 7" xfId="3957" xr:uid="{78EA1B9B-0E6C-4802-8D31-001A508F4385}"/>
    <cellStyle name="20% - Accent3 3 2 4 7 2" xfId="3958" xr:uid="{E5289DB0-A48A-4138-947B-9BC976A90F9C}"/>
    <cellStyle name="20% - Accent3 3 2 4 8" xfId="3959" xr:uid="{57FA2F9A-17AF-4028-ADC6-A1D38B64FB15}"/>
    <cellStyle name="20% - Accent3 3 2 4 9" xfId="3960" xr:uid="{DD45FDA7-7702-4D7C-AC61-3D1AE367CE31}"/>
    <cellStyle name="20% - Accent3 3 2 5" xfId="3961" xr:uid="{6517800D-8933-4560-8302-877BE5BE54E2}"/>
    <cellStyle name="20% - Accent3 3 2 5 2" xfId="3962" xr:uid="{FFBD76A3-F9C2-4C79-95EA-9A836E80205E}"/>
    <cellStyle name="20% - Accent3 3 2 5 2 2" xfId="3963" xr:uid="{11835F04-537C-4E5D-ACA7-0F9C276288BD}"/>
    <cellStyle name="20% - Accent3 3 2 5 2 2 2" xfId="3964" xr:uid="{916C7F84-A1EC-451C-93C4-4C483B7F0704}"/>
    <cellStyle name="20% - Accent3 3 2 5 2 3" xfId="3965" xr:uid="{86758C82-E346-42FE-9011-EF3A78F16BD6}"/>
    <cellStyle name="20% - Accent3 3 2 5 2 4" xfId="3966" xr:uid="{17FB070B-094B-4F05-8227-406C90E00B84}"/>
    <cellStyle name="20% - Accent3 3 2 5 3" xfId="3967" xr:uid="{28AAF3C0-9586-4216-BF4F-75232B7F1DCB}"/>
    <cellStyle name="20% - Accent3 3 2 5 3 2" xfId="3968" xr:uid="{3CDE04FF-D45E-40D2-9B1E-EA05F8CE33B2}"/>
    <cellStyle name="20% - Accent3 3 2 5 4" xfId="3969" xr:uid="{EB2C0966-F2FA-4952-BBFE-587E509621C3}"/>
    <cellStyle name="20% - Accent3 3 2 5 5" xfId="3970" xr:uid="{FC8D2E76-907A-4358-9AB3-02F1F79B8C9A}"/>
    <cellStyle name="20% - Accent3 3 2 6" xfId="3971" xr:uid="{62D82B78-5BFE-4A26-AF18-D69C26AA0E87}"/>
    <cellStyle name="20% - Accent3 3 2 6 2" xfId="3972" xr:uid="{84700C57-BE59-45F3-93C9-8EF4CD2A7AA7}"/>
    <cellStyle name="20% - Accent3 3 2 6 2 2" xfId="3973" xr:uid="{6E43A92D-2E45-4339-A00C-9922148B19CE}"/>
    <cellStyle name="20% - Accent3 3 2 6 2 2 2" xfId="3974" xr:uid="{78680F08-FC64-43DE-9CDF-636B03CA6E91}"/>
    <cellStyle name="20% - Accent3 3 2 6 2 3" xfId="3975" xr:uid="{8B0CBD84-A4D2-4425-9C4F-EB3A2B459876}"/>
    <cellStyle name="20% - Accent3 3 2 6 2 4" xfId="3976" xr:uid="{AE91F6E8-EDB2-4C49-8D3A-176E29CCB123}"/>
    <cellStyle name="20% - Accent3 3 2 6 3" xfId="3977" xr:uid="{DBFA3DD4-73EC-4DD8-9D9F-AF5CD8C1C2DB}"/>
    <cellStyle name="20% - Accent3 3 2 6 3 2" xfId="3978" xr:uid="{C0FB55DE-C77B-498A-A905-A1D1004CF9B6}"/>
    <cellStyle name="20% - Accent3 3 2 6 4" xfId="3979" xr:uid="{B507291A-321E-4918-A06A-65864B3E0ED0}"/>
    <cellStyle name="20% - Accent3 3 2 6 5" xfId="3980" xr:uid="{B3530DEA-F89C-4D7C-9C43-6D9749CAAE56}"/>
    <cellStyle name="20% - Accent3 3 2 7" xfId="3981" xr:uid="{C65360E4-DEED-46DF-B5CB-585DA83DA90C}"/>
    <cellStyle name="20% - Accent3 3 2 7 2" xfId="3982" xr:uid="{FB456504-A81D-4E93-85B4-8C9C3C3B8654}"/>
    <cellStyle name="20% - Accent3 3 2 7 2 2" xfId="3983" xr:uid="{49299EA1-B2C2-4696-967D-3A5019B087D8}"/>
    <cellStyle name="20% - Accent3 3 2 7 3" xfId="3984" xr:uid="{25EED6D7-458F-45E6-B8F1-FC51665F16D8}"/>
    <cellStyle name="20% - Accent3 3 2 7 4" xfId="3985" xr:uid="{BE4A5DF0-9071-41A8-A5FE-60A8B7E30270}"/>
    <cellStyle name="20% - Accent3 3 2 8" xfId="3986" xr:uid="{149EE19C-33A1-44F8-B635-42F93D17BC19}"/>
    <cellStyle name="20% - Accent3 3 2 8 2" xfId="3987" xr:uid="{5C66B1E0-C5D8-42CE-A488-538A952E5074}"/>
    <cellStyle name="20% - Accent3 3 2 8 2 2" xfId="3988" xr:uid="{9A78F269-F693-4D9B-B1D6-B7345D55E6DA}"/>
    <cellStyle name="20% - Accent3 3 2 8 3" xfId="3989" xr:uid="{6F5C6B0A-EBA9-4BFD-A6E9-0A3ECC9C1846}"/>
    <cellStyle name="20% - Accent3 3 2 8 4" xfId="3990" xr:uid="{E322D841-31FB-49F3-9B2D-154515428EBA}"/>
    <cellStyle name="20% - Accent3 3 2 9" xfId="3991" xr:uid="{7615529B-B8D9-45FF-B0EA-602AE53BD022}"/>
    <cellStyle name="20% - Accent3 3 2 9 2" xfId="3992" xr:uid="{420891C5-1EC2-49AF-94B5-985F199DD459}"/>
    <cellStyle name="20% - Accent3 3 2 9 2 2" xfId="3993" xr:uid="{74A735A7-6559-4F90-8608-8365CCEE72DD}"/>
    <cellStyle name="20% - Accent3 3 2 9 3" xfId="3994" xr:uid="{3A3E47C7-7EDB-4418-9D27-8B0127305BB2}"/>
    <cellStyle name="20% - Accent3 3 2 9 4" xfId="3995" xr:uid="{340F1BD9-4242-4D8A-A51C-CF5BEB2E5815}"/>
    <cellStyle name="20% - Accent3 3 3" xfId="3996" xr:uid="{FE7B091E-CB62-4B7C-B710-BAAAAB28DC61}"/>
    <cellStyle name="20% - Accent3 3 4" xfId="3997" xr:uid="{7E915FC3-3644-4594-BF9A-381A4508BC52}"/>
    <cellStyle name="20% - Accent3 3 5" xfId="3998" xr:uid="{A454D915-7160-4B42-84CB-C00D90D914C7}"/>
    <cellStyle name="20% - Accent3 3 5 2" xfId="3999" xr:uid="{7FCD2418-FA13-4331-A8B6-6306EBEB5AD3}"/>
    <cellStyle name="20% - Accent3 3 5 2 2" xfId="4000" xr:uid="{D11E06DC-8068-4917-B71D-2F6F150A7E7C}"/>
    <cellStyle name="20% - Accent3 3 5 3" xfId="4001" xr:uid="{081FDE71-2884-4AFC-97AD-03F3C79C6699}"/>
    <cellStyle name="20% - Accent3 3 5 4" xfId="4002" xr:uid="{59AD3370-718D-4122-829D-26A3891BB407}"/>
    <cellStyle name="20% - Accent3 3 6" xfId="4003" xr:uid="{5C9F9B22-9FB9-4743-9DDD-4853E2B0CBA7}"/>
    <cellStyle name="20% - Accent3 3 6 2" xfId="4004" xr:uid="{057BC9ED-62F9-4505-A7D6-0E5C3282FF5D}"/>
    <cellStyle name="20% - Accent3 3 6 2 2" xfId="4005" xr:uid="{8D1FF761-F90C-44A3-AFD5-3F38E2DEAD59}"/>
    <cellStyle name="20% - Accent3 3 6 3" xfId="4006" xr:uid="{00490C97-6FD8-4371-B093-B850C5386714}"/>
    <cellStyle name="20% - Accent3 3 6 4" xfId="4007" xr:uid="{944CC784-036F-41F4-84C2-8E83624A42BC}"/>
    <cellStyle name="20% - Accent3 3 7" xfId="4008" xr:uid="{94041BD2-4063-4E4B-9189-18AD01B1121F}"/>
    <cellStyle name="20% - Accent3 3 8" xfId="3675" xr:uid="{9E4DD229-5504-4E3B-B230-5BB97CA9FA89}"/>
    <cellStyle name="20% - Accent3 4" xfId="247" xr:uid="{D0C89FB7-38F5-40B4-B133-47DC2EAA5052}"/>
    <cellStyle name="20% - Accent3 4 10" xfId="4010" xr:uid="{67DC6ECE-2E3E-4142-B8FB-212E9519AFBD}"/>
    <cellStyle name="20% - Accent3 4 10 2" xfId="4011" xr:uid="{B095353F-AAAC-43D9-914F-C8A52C08BE83}"/>
    <cellStyle name="20% - Accent3 4 11" xfId="4012" xr:uid="{37F90FDB-A2C4-43EB-BE4D-40F3ADDAD7B6}"/>
    <cellStyle name="20% - Accent3 4 12" xfId="4013" xr:uid="{9BB96E76-CE71-4F2C-96B7-E9346E81BA0A}"/>
    <cellStyle name="20% - Accent3 4 13" xfId="35533" xr:uid="{DB7A8ED4-A2AD-4D83-AD4D-2D61C1BEE239}"/>
    <cellStyle name="20% - Accent3 4 14" xfId="4009" xr:uid="{9638AB47-8287-45B5-8000-59B8CAFB561C}"/>
    <cellStyle name="20% - Accent3 4 2" xfId="4014" xr:uid="{7D62C36E-C6ED-4E09-B6F7-75D56222E2C7}"/>
    <cellStyle name="20% - Accent3 4 2 10" xfId="4015" xr:uid="{D07F7B5E-0F78-403C-9F7D-2631934A5986}"/>
    <cellStyle name="20% - Accent3 4 2 11" xfId="4016" xr:uid="{BFF304F0-13DB-425C-80D8-E45D63934E8B}"/>
    <cellStyle name="20% - Accent3 4 2 2" xfId="4017" xr:uid="{D4DCEB29-929C-41B7-B48D-BCA79034E5FC}"/>
    <cellStyle name="20% - Accent3 4 2 2 10" xfId="4018" xr:uid="{8443B7B6-48EA-49D5-843D-382A60323158}"/>
    <cellStyle name="20% - Accent3 4 2 2 2" xfId="4019" xr:uid="{A4F65439-53D1-49C0-A834-DAA80E325145}"/>
    <cellStyle name="20% - Accent3 4 2 2 2 2" xfId="4020" xr:uid="{EC0E5239-CC24-4E05-819A-A964F264BAD5}"/>
    <cellStyle name="20% - Accent3 4 2 2 2 2 2" xfId="4021" xr:uid="{3B2B38E1-2571-4D74-8391-764A521E1CEF}"/>
    <cellStyle name="20% - Accent3 4 2 2 2 2 2 2" xfId="4022" xr:uid="{8C4CA967-0AC7-4ACA-AEAF-A987DF2F0D97}"/>
    <cellStyle name="20% - Accent3 4 2 2 2 2 2 2 2" xfId="4023" xr:uid="{61650F50-944C-44BE-9F15-DC43962ECEE7}"/>
    <cellStyle name="20% - Accent3 4 2 2 2 2 2 3" xfId="4024" xr:uid="{E57F552E-4999-4BCB-81E5-89D024165DBC}"/>
    <cellStyle name="20% - Accent3 4 2 2 2 2 2 4" xfId="4025" xr:uid="{CD50286B-F9C4-497D-A72B-F810BEB1607D}"/>
    <cellStyle name="20% - Accent3 4 2 2 2 2 3" xfId="4026" xr:uid="{E28F24F4-35C1-4380-954F-2D4A23444362}"/>
    <cellStyle name="20% - Accent3 4 2 2 2 2 3 2" xfId="4027" xr:uid="{583F31A6-7910-4523-849A-D3B0D84EBDA3}"/>
    <cellStyle name="20% - Accent3 4 2 2 2 2 4" xfId="4028" xr:uid="{60AE8A0D-1B4D-47A5-BB51-6741F7FCC1EE}"/>
    <cellStyle name="20% - Accent3 4 2 2 2 2 5" xfId="4029" xr:uid="{3FDF67C8-3536-49AE-92F7-BD24E9AA98C1}"/>
    <cellStyle name="20% - Accent3 4 2 2 2 3" xfId="4030" xr:uid="{FA471808-077F-4CC4-A703-7DEE163259A5}"/>
    <cellStyle name="20% - Accent3 4 2 2 2 3 2" xfId="4031" xr:uid="{D1134B3E-D740-451C-B396-A7C831B86822}"/>
    <cellStyle name="20% - Accent3 4 2 2 2 3 2 2" xfId="4032" xr:uid="{90A68983-2674-41D4-AB80-ED79C07211B9}"/>
    <cellStyle name="20% - Accent3 4 2 2 2 3 2 2 2" xfId="4033" xr:uid="{A6DD978E-0384-4C0B-86F9-EA197E401128}"/>
    <cellStyle name="20% - Accent3 4 2 2 2 3 2 3" xfId="4034" xr:uid="{070C7EB8-8DB1-4BA3-99D7-7C17C1089A1B}"/>
    <cellStyle name="20% - Accent3 4 2 2 2 3 2 4" xfId="4035" xr:uid="{804C8EE9-2F3C-44E0-A2D8-C1FDF0EEBE29}"/>
    <cellStyle name="20% - Accent3 4 2 2 2 3 3" xfId="4036" xr:uid="{0D6E6BFE-97B7-4754-8D1C-6A1E94D094B3}"/>
    <cellStyle name="20% - Accent3 4 2 2 2 3 3 2" xfId="4037" xr:uid="{D3D06DDB-FDC0-4E66-854B-D54761B023BC}"/>
    <cellStyle name="20% - Accent3 4 2 2 2 3 4" xfId="4038" xr:uid="{492408CE-7C04-4DAD-B17F-5CC7F2D6A03C}"/>
    <cellStyle name="20% - Accent3 4 2 2 2 3 5" xfId="4039" xr:uid="{43F0E651-B3BA-4306-ADD9-04C31110AB90}"/>
    <cellStyle name="20% - Accent3 4 2 2 2 4" xfId="4040" xr:uid="{F55629F8-76C2-4144-8DB7-AFFF4C7D5CFD}"/>
    <cellStyle name="20% - Accent3 4 2 2 2 4 2" xfId="4041" xr:uid="{3D795AD3-8572-464E-B55F-C8CB9249804F}"/>
    <cellStyle name="20% - Accent3 4 2 2 2 4 2 2" xfId="4042" xr:uid="{964795E2-276C-420E-A208-B996DAC490DB}"/>
    <cellStyle name="20% - Accent3 4 2 2 2 4 3" xfId="4043" xr:uid="{B7A9E2F4-2284-47C5-8D18-C166C34A309B}"/>
    <cellStyle name="20% - Accent3 4 2 2 2 4 4" xfId="4044" xr:uid="{3C255D6E-CCAD-46FA-956A-8B6627111F7C}"/>
    <cellStyle name="20% - Accent3 4 2 2 2 5" xfId="4045" xr:uid="{CE612EF8-C41F-4F68-9C6C-A98D1F52D626}"/>
    <cellStyle name="20% - Accent3 4 2 2 2 5 2" xfId="4046" xr:uid="{1607B920-C29E-4356-847C-C727371D95DB}"/>
    <cellStyle name="20% - Accent3 4 2 2 2 5 2 2" xfId="4047" xr:uid="{8609F2B4-F124-4E83-93C0-1712985ABDCA}"/>
    <cellStyle name="20% - Accent3 4 2 2 2 5 3" xfId="4048" xr:uid="{004A606B-7144-48B3-ACA3-79E1945DC7F8}"/>
    <cellStyle name="20% - Accent3 4 2 2 2 5 4" xfId="4049" xr:uid="{9DCEDDF5-EFB3-4361-89BF-27C5EBA06901}"/>
    <cellStyle name="20% - Accent3 4 2 2 2 6" xfId="4050" xr:uid="{CA486D04-F9DC-480D-9A91-A86EBA1976E2}"/>
    <cellStyle name="20% - Accent3 4 2 2 2 6 2" xfId="4051" xr:uid="{36B7AEDB-6039-4BFC-90F2-EA6696AA04A1}"/>
    <cellStyle name="20% - Accent3 4 2 2 2 6 2 2" xfId="4052" xr:uid="{D1D9B747-AE73-4B04-8593-0BD9D080F15D}"/>
    <cellStyle name="20% - Accent3 4 2 2 2 6 3" xfId="4053" xr:uid="{DB5D6C0E-07EE-4358-82B9-7D7AAB2D0CB3}"/>
    <cellStyle name="20% - Accent3 4 2 2 2 6 4" xfId="4054" xr:uid="{9F0C652F-422E-4974-B034-4EE17AC0197D}"/>
    <cellStyle name="20% - Accent3 4 2 2 2 7" xfId="4055" xr:uid="{BB4175FC-5874-4DD8-8479-06B3AD43EC4E}"/>
    <cellStyle name="20% - Accent3 4 2 2 2 7 2" xfId="4056" xr:uid="{F1A1885F-A03B-49E8-9AA6-001248611284}"/>
    <cellStyle name="20% - Accent3 4 2 2 2 8" xfId="4057" xr:uid="{36B8A922-ADE1-4B6D-8692-98663152E494}"/>
    <cellStyle name="20% - Accent3 4 2 2 2 9" xfId="4058" xr:uid="{23168BDF-0E3A-40EF-9E05-896620CAB4BB}"/>
    <cellStyle name="20% - Accent3 4 2 2 3" xfId="4059" xr:uid="{C06D0411-7A6C-45B2-87FA-4BDCDB9D212B}"/>
    <cellStyle name="20% - Accent3 4 2 2 3 2" xfId="4060" xr:uid="{D0773F74-5681-424D-B019-45CC5AFF2F22}"/>
    <cellStyle name="20% - Accent3 4 2 2 3 2 2" xfId="4061" xr:uid="{7829D3D1-FD9C-45AA-8CA1-6E2A643EAE92}"/>
    <cellStyle name="20% - Accent3 4 2 2 3 2 2 2" xfId="4062" xr:uid="{C309D79B-7B74-48DE-8E66-1F49B075FEDB}"/>
    <cellStyle name="20% - Accent3 4 2 2 3 2 3" xfId="4063" xr:uid="{035B274B-F3E9-4CA9-BC49-67089C853486}"/>
    <cellStyle name="20% - Accent3 4 2 2 3 2 4" xfId="4064" xr:uid="{AEF8FB61-8CF8-434F-A89C-92A74C502245}"/>
    <cellStyle name="20% - Accent3 4 2 2 3 3" xfId="4065" xr:uid="{29A9EF5D-CB79-4870-8D03-391BA5A1B7C8}"/>
    <cellStyle name="20% - Accent3 4 2 2 3 3 2" xfId="4066" xr:uid="{A4D6EBD0-7F1A-4B63-930B-00D63932DC7C}"/>
    <cellStyle name="20% - Accent3 4 2 2 3 4" xfId="4067" xr:uid="{85E5DFE6-0ED7-42BC-A5C2-4444B3476AD1}"/>
    <cellStyle name="20% - Accent3 4 2 2 3 5" xfId="4068" xr:uid="{65E1B52D-D06C-487F-974F-9EE2675B8099}"/>
    <cellStyle name="20% - Accent3 4 2 2 4" xfId="4069" xr:uid="{B0F50D92-7CFE-43F6-BC5A-F1314BD8D0C3}"/>
    <cellStyle name="20% - Accent3 4 2 2 4 2" xfId="4070" xr:uid="{D1B4B613-5200-4344-958E-AEA36436269F}"/>
    <cellStyle name="20% - Accent3 4 2 2 4 2 2" xfId="4071" xr:uid="{3835D945-CFB1-4D81-810B-EE85621ACBB3}"/>
    <cellStyle name="20% - Accent3 4 2 2 4 2 2 2" xfId="4072" xr:uid="{C87533ED-18F4-4422-A122-9F78D47FBF8D}"/>
    <cellStyle name="20% - Accent3 4 2 2 4 2 3" xfId="4073" xr:uid="{4A8CD1A9-C499-4DA9-A057-4646A620D2BB}"/>
    <cellStyle name="20% - Accent3 4 2 2 4 2 4" xfId="4074" xr:uid="{401F53F5-937A-445E-8483-5189FCBDC3C4}"/>
    <cellStyle name="20% - Accent3 4 2 2 4 3" xfId="4075" xr:uid="{CCBFFD8A-53DA-4FE4-AC17-3761BA1F2AE8}"/>
    <cellStyle name="20% - Accent3 4 2 2 4 3 2" xfId="4076" xr:uid="{4F473FC2-F51E-48F9-9DF9-FADE58C7CF71}"/>
    <cellStyle name="20% - Accent3 4 2 2 4 4" xfId="4077" xr:uid="{898C5493-440E-46FC-BDA9-C3241FBA40F9}"/>
    <cellStyle name="20% - Accent3 4 2 2 4 5" xfId="4078" xr:uid="{0CAC61C6-170E-4574-8960-E844782D51C0}"/>
    <cellStyle name="20% - Accent3 4 2 2 5" xfId="4079" xr:uid="{EF88E5CD-00A7-4EAF-8D12-E87681C90DC2}"/>
    <cellStyle name="20% - Accent3 4 2 2 5 2" xfId="4080" xr:uid="{DD13FF85-5772-4F67-A1E7-48DEB651E334}"/>
    <cellStyle name="20% - Accent3 4 2 2 5 2 2" xfId="4081" xr:uid="{9979D5B8-26BC-48FF-9DD1-8AEAE7444200}"/>
    <cellStyle name="20% - Accent3 4 2 2 5 3" xfId="4082" xr:uid="{5904FB3E-AE3E-4D2E-AEE4-09F7E68A6317}"/>
    <cellStyle name="20% - Accent3 4 2 2 5 4" xfId="4083" xr:uid="{9599CA5D-686F-4FCA-9D53-6FB1E764129C}"/>
    <cellStyle name="20% - Accent3 4 2 2 6" xfId="4084" xr:uid="{691A20F9-B98B-4D90-84E0-313E84D5CB0E}"/>
    <cellStyle name="20% - Accent3 4 2 2 6 2" xfId="4085" xr:uid="{8490B1B6-43C6-41B8-9596-7EBE5505A906}"/>
    <cellStyle name="20% - Accent3 4 2 2 6 2 2" xfId="4086" xr:uid="{4B201183-1F0A-4102-879D-0BE0F0FA92FE}"/>
    <cellStyle name="20% - Accent3 4 2 2 6 3" xfId="4087" xr:uid="{EA78832E-E05B-49CD-86CB-4B20CC932830}"/>
    <cellStyle name="20% - Accent3 4 2 2 6 4" xfId="4088" xr:uid="{255BDFA2-535D-44F4-A321-D0D357C67A2C}"/>
    <cellStyle name="20% - Accent3 4 2 2 7" xfId="4089" xr:uid="{76F90A39-AE89-444A-90BB-26893A54A0D9}"/>
    <cellStyle name="20% - Accent3 4 2 2 7 2" xfId="4090" xr:uid="{DCE545F1-DC21-48F1-8F4D-8E65AD8CE5FF}"/>
    <cellStyle name="20% - Accent3 4 2 2 7 2 2" xfId="4091" xr:uid="{2340090C-FBD6-46E8-90C5-B3AB8CE210BC}"/>
    <cellStyle name="20% - Accent3 4 2 2 7 3" xfId="4092" xr:uid="{63C62813-346F-4CB3-A17A-C795A8DE74F5}"/>
    <cellStyle name="20% - Accent3 4 2 2 7 4" xfId="4093" xr:uid="{A25B0950-02F3-429F-8536-0BEFB099A90D}"/>
    <cellStyle name="20% - Accent3 4 2 2 8" xfId="4094" xr:uid="{9BDED60E-8D5B-453D-9632-405DB40A5131}"/>
    <cellStyle name="20% - Accent3 4 2 2 8 2" xfId="4095" xr:uid="{216C02EE-C2D4-4CC1-96CB-0BF401332F1B}"/>
    <cellStyle name="20% - Accent3 4 2 2 9" xfId="4096" xr:uid="{EB92BB19-DDF0-4687-B751-1C8EB6586B65}"/>
    <cellStyle name="20% - Accent3 4 2 3" xfId="4097" xr:uid="{124DA11B-C12F-425F-9BF0-370918E95147}"/>
    <cellStyle name="20% - Accent3 4 2 3 2" xfId="4098" xr:uid="{F6EF72CE-6531-4CB7-97D8-4E0480F4EB2F}"/>
    <cellStyle name="20% - Accent3 4 2 3 2 2" xfId="4099" xr:uid="{751B7B0D-B0BE-44B4-B93D-727FCB3B0320}"/>
    <cellStyle name="20% - Accent3 4 2 3 2 2 2" xfId="4100" xr:uid="{348BE24D-2021-4CD4-85CA-72AB6AEEA7F7}"/>
    <cellStyle name="20% - Accent3 4 2 3 2 2 2 2" xfId="4101" xr:uid="{A8DC87A5-A1D0-435C-8459-B43B798A7C56}"/>
    <cellStyle name="20% - Accent3 4 2 3 2 2 3" xfId="4102" xr:uid="{9FA78732-0D3B-4811-B91E-C81237D562C2}"/>
    <cellStyle name="20% - Accent3 4 2 3 2 2 4" xfId="4103" xr:uid="{EAAEC6FB-08EF-4749-A390-1C431256529A}"/>
    <cellStyle name="20% - Accent3 4 2 3 2 3" xfId="4104" xr:uid="{3D07B771-B221-4720-A3AE-E4851E0123F8}"/>
    <cellStyle name="20% - Accent3 4 2 3 2 3 2" xfId="4105" xr:uid="{679EC82B-F418-4C2D-80AF-6B5B3A8C5CE2}"/>
    <cellStyle name="20% - Accent3 4 2 3 2 4" xfId="4106" xr:uid="{3A5A2E6D-F299-4377-9A20-1BFEE3FC7DC2}"/>
    <cellStyle name="20% - Accent3 4 2 3 2 5" xfId="4107" xr:uid="{C603649D-779A-439A-B6E4-7A14A8880A43}"/>
    <cellStyle name="20% - Accent3 4 2 3 3" xfId="4108" xr:uid="{413F71D9-8BFF-4E7A-93C3-455B1213AC88}"/>
    <cellStyle name="20% - Accent3 4 2 3 3 2" xfId="4109" xr:uid="{0A8CBFC7-68A5-4DC0-9374-76B98472CDC6}"/>
    <cellStyle name="20% - Accent3 4 2 3 3 2 2" xfId="4110" xr:uid="{9F45B919-9F7C-4AE2-9411-3CF8ED55155E}"/>
    <cellStyle name="20% - Accent3 4 2 3 3 2 2 2" xfId="4111" xr:uid="{DCDD2F89-2D92-4407-8E51-0A47BD3ACAAF}"/>
    <cellStyle name="20% - Accent3 4 2 3 3 2 3" xfId="4112" xr:uid="{9C5D8B4E-10BD-4DB9-8B13-A7376458D8B9}"/>
    <cellStyle name="20% - Accent3 4 2 3 3 2 4" xfId="4113" xr:uid="{5AFEDFC8-773B-4CB8-99A5-433A1332E9DD}"/>
    <cellStyle name="20% - Accent3 4 2 3 3 3" xfId="4114" xr:uid="{444D6FEA-20C1-432B-A1A1-C00270DB3A94}"/>
    <cellStyle name="20% - Accent3 4 2 3 3 3 2" xfId="4115" xr:uid="{ED5E1D5E-9FDE-4B06-B86E-5E03869A9552}"/>
    <cellStyle name="20% - Accent3 4 2 3 3 4" xfId="4116" xr:uid="{A92BD63E-DA2E-4615-B6AD-2F6C6314BF83}"/>
    <cellStyle name="20% - Accent3 4 2 3 3 5" xfId="4117" xr:uid="{AA1FBA1D-6BFF-484D-9B86-59132B6A89C5}"/>
    <cellStyle name="20% - Accent3 4 2 3 4" xfId="4118" xr:uid="{0FB98141-E405-4A92-9D55-C999DC9345AB}"/>
    <cellStyle name="20% - Accent3 4 2 3 4 2" xfId="4119" xr:uid="{0160390C-A94C-45A3-9734-7047122DF735}"/>
    <cellStyle name="20% - Accent3 4 2 3 4 2 2" xfId="4120" xr:uid="{0EA8810A-7F65-482A-92A7-893733E12AEE}"/>
    <cellStyle name="20% - Accent3 4 2 3 4 3" xfId="4121" xr:uid="{9B092126-0094-493B-A5C8-C7EF7862EB12}"/>
    <cellStyle name="20% - Accent3 4 2 3 4 4" xfId="4122" xr:uid="{570AD430-2816-4274-B2FA-9F86E18C00D3}"/>
    <cellStyle name="20% - Accent3 4 2 3 5" xfId="4123" xr:uid="{6583534B-FB0B-41E3-B8ED-3234C60C67D4}"/>
    <cellStyle name="20% - Accent3 4 2 3 5 2" xfId="4124" xr:uid="{A77CA924-8527-4253-AAD0-0442C0FF7C00}"/>
    <cellStyle name="20% - Accent3 4 2 3 5 2 2" xfId="4125" xr:uid="{CE784B88-54B4-465F-B407-9617BA2D2640}"/>
    <cellStyle name="20% - Accent3 4 2 3 5 3" xfId="4126" xr:uid="{4F498B50-2A0F-4462-A454-7D8F21015040}"/>
    <cellStyle name="20% - Accent3 4 2 3 5 4" xfId="4127" xr:uid="{63F647F2-0F4C-4B7A-A0F7-20758E620081}"/>
    <cellStyle name="20% - Accent3 4 2 3 6" xfId="4128" xr:uid="{F12B4CA0-3F63-4E1F-9D38-09D17E500CF5}"/>
    <cellStyle name="20% - Accent3 4 2 3 6 2" xfId="4129" xr:uid="{07B5DAD1-A71D-4A85-BC78-AE263C19B008}"/>
    <cellStyle name="20% - Accent3 4 2 3 6 2 2" xfId="4130" xr:uid="{E0471FE5-9969-475C-9EA9-314CFB306F6B}"/>
    <cellStyle name="20% - Accent3 4 2 3 6 3" xfId="4131" xr:uid="{6773EC42-F819-4DB7-B019-1493246C3BBF}"/>
    <cellStyle name="20% - Accent3 4 2 3 6 4" xfId="4132" xr:uid="{FED26575-5167-48F7-94F0-C68C01BE4C6E}"/>
    <cellStyle name="20% - Accent3 4 2 3 7" xfId="4133" xr:uid="{160C7E56-4A76-4C17-BDDF-D31522DF27E2}"/>
    <cellStyle name="20% - Accent3 4 2 3 7 2" xfId="4134" xr:uid="{61535B1A-101E-4072-B381-FC63089444C4}"/>
    <cellStyle name="20% - Accent3 4 2 3 8" xfId="4135" xr:uid="{01674A37-CE8E-4607-B425-0ECC8DBEB5E9}"/>
    <cellStyle name="20% - Accent3 4 2 3 9" xfId="4136" xr:uid="{904CB3C8-9898-42B6-AC7B-841857A5F375}"/>
    <cellStyle name="20% - Accent3 4 2 4" xfId="4137" xr:uid="{7D103C76-3AD0-4567-AB62-DB648EE37F05}"/>
    <cellStyle name="20% - Accent3 4 2 4 2" xfId="4138" xr:uid="{2B1628C4-1E80-4DE1-9B1A-60A6D15522FE}"/>
    <cellStyle name="20% - Accent3 4 2 4 2 2" xfId="4139" xr:uid="{6A5EEA2E-86EB-4C89-AB3B-C7A0D2F7971F}"/>
    <cellStyle name="20% - Accent3 4 2 4 2 2 2" xfId="4140" xr:uid="{C673A3D6-4A9E-4BDD-9876-B0971BA3AE13}"/>
    <cellStyle name="20% - Accent3 4 2 4 2 3" xfId="4141" xr:uid="{1DEE47A6-6EB3-4641-ADC1-590A6D1C0D3B}"/>
    <cellStyle name="20% - Accent3 4 2 4 2 4" xfId="4142" xr:uid="{B38E94F0-DEF0-4E94-86BB-CF5214658551}"/>
    <cellStyle name="20% - Accent3 4 2 4 3" xfId="4143" xr:uid="{441FAF72-9A36-41F6-A8C0-2865D375F8F6}"/>
    <cellStyle name="20% - Accent3 4 2 4 3 2" xfId="4144" xr:uid="{B3D22C8F-00FC-48F1-A103-74D8699D129A}"/>
    <cellStyle name="20% - Accent3 4 2 4 4" xfId="4145" xr:uid="{DE9664EC-6676-41DE-9345-C96B518CF22B}"/>
    <cellStyle name="20% - Accent3 4 2 4 5" xfId="4146" xr:uid="{E69E10B4-E45E-4D23-B4DB-36DF3E4FA95F}"/>
    <cellStyle name="20% - Accent3 4 2 5" xfId="4147" xr:uid="{035578FF-D4C9-42F0-86B2-AE6CCA2D2A74}"/>
    <cellStyle name="20% - Accent3 4 2 5 2" xfId="4148" xr:uid="{82A9B58C-B0E2-48D4-89C6-EF3C10F244F8}"/>
    <cellStyle name="20% - Accent3 4 2 5 2 2" xfId="4149" xr:uid="{C6AD6C10-C51E-4647-A7C1-A7799A193C83}"/>
    <cellStyle name="20% - Accent3 4 2 5 2 2 2" xfId="4150" xr:uid="{9BE87300-BED4-4CA0-B9F6-E848A89CEE4C}"/>
    <cellStyle name="20% - Accent3 4 2 5 2 3" xfId="4151" xr:uid="{CBDD0206-22B0-40C6-A46F-24BC315E8B7F}"/>
    <cellStyle name="20% - Accent3 4 2 5 2 4" xfId="4152" xr:uid="{E6EB5B15-8ECD-449D-9389-3BB0A17D9538}"/>
    <cellStyle name="20% - Accent3 4 2 5 3" xfId="4153" xr:uid="{7558446A-0647-4C36-A2B9-4B3B64272C85}"/>
    <cellStyle name="20% - Accent3 4 2 5 3 2" xfId="4154" xr:uid="{41AA970B-100A-46EB-8692-FB6CE041A076}"/>
    <cellStyle name="20% - Accent3 4 2 5 4" xfId="4155" xr:uid="{41BCEABE-D6A5-4207-9D1C-2A090B4BD29D}"/>
    <cellStyle name="20% - Accent3 4 2 5 5" xfId="4156" xr:uid="{EA85D15D-9D5F-425A-86A0-AFF0460AE5C0}"/>
    <cellStyle name="20% - Accent3 4 2 6" xfId="4157" xr:uid="{7CA72A76-28FB-4BED-80D6-4B3CE1551ECF}"/>
    <cellStyle name="20% - Accent3 4 2 6 2" xfId="4158" xr:uid="{6D1AFDE2-267F-49C6-8EE5-156A1D1B5B21}"/>
    <cellStyle name="20% - Accent3 4 2 6 2 2" xfId="4159" xr:uid="{A45A38BE-343A-424B-84F9-9260FE8FBB44}"/>
    <cellStyle name="20% - Accent3 4 2 6 3" xfId="4160" xr:uid="{0A1CC097-01B2-4B26-9B91-3560A4886DF5}"/>
    <cellStyle name="20% - Accent3 4 2 6 4" xfId="4161" xr:uid="{3051516B-2F15-4E91-9607-2BA08254C4F1}"/>
    <cellStyle name="20% - Accent3 4 2 7" xfId="4162" xr:uid="{5AB70451-4914-44BB-9059-F88613CC11E7}"/>
    <cellStyle name="20% - Accent3 4 2 7 2" xfId="4163" xr:uid="{2040AF72-87B0-436A-A814-34B86E0CD5D3}"/>
    <cellStyle name="20% - Accent3 4 2 7 2 2" xfId="4164" xr:uid="{B4930502-E5F9-426C-A19D-136DC83CDFC8}"/>
    <cellStyle name="20% - Accent3 4 2 7 3" xfId="4165" xr:uid="{07946E1A-4FBB-4897-8435-2D8EFA1CCD72}"/>
    <cellStyle name="20% - Accent3 4 2 7 4" xfId="4166" xr:uid="{70EC1CEB-F5DC-4F45-BC96-356FF7AF1555}"/>
    <cellStyle name="20% - Accent3 4 2 8" xfId="4167" xr:uid="{20BB1310-ED65-4C96-A7F4-EEF748A03356}"/>
    <cellStyle name="20% - Accent3 4 2 8 2" xfId="4168" xr:uid="{55D7D8E3-AFC5-4B25-A031-7920ADDF7651}"/>
    <cellStyle name="20% - Accent3 4 2 8 2 2" xfId="4169" xr:uid="{5669EE4D-7B9D-4357-B711-D9DB2B5199ED}"/>
    <cellStyle name="20% - Accent3 4 2 8 3" xfId="4170" xr:uid="{28012667-14BB-48D9-AF5A-245B8799D970}"/>
    <cellStyle name="20% - Accent3 4 2 8 4" xfId="4171" xr:uid="{FBF73344-4254-42F4-8CAF-D5D6426AE901}"/>
    <cellStyle name="20% - Accent3 4 2 9" xfId="4172" xr:uid="{1990E48F-3FCE-446B-9EC1-BB060D29231B}"/>
    <cellStyle name="20% - Accent3 4 2 9 2" xfId="4173" xr:uid="{590B1707-A289-4D1C-93A5-EBA994C4196B}"/>
    <cellStyle name="20% - Accent3 4 3" xfId="4174" xr:uid="{7DE0ABF9-28C5-4B41-B1FE-365EF9106B00}"/>
    <cellStyle name="20% - Accent3 4 3 10" xfId="4175" xr:uid="{128BB6D2-F742-43A4-AD35-F6580A0FB9D1}"/>
    <cellStyle name="20% - Accent3 4 3 2" xfId="4176" xr:uid="{65EF0E22-CBAD-4570-8DDD-99B67D799356}"/>
    <cellStyle name="20% - Accent3 4 3 2 2" xfId="4177" xr:uid="{07115170-0BC4-4416-9B49-DD8DFF2648F6}"/>
    <cellStyle name="20% - Accent3 4 3 2 2 2" xfId="4178" xr:uid="{432D29E2-49D5-4DFA-8886-917656DCD5F2}"/>
    <cellStyle name="20% - Accent3 4 3 2 2 2 2" xfId="4179" xr:uid="{65AB5136-309F-44BE-83F1-3AE74F5B740F}"/>
    <cellStyle name="20% - Accent3 4 3 2 2 2 2 2" xfId="4180" xr:uid="{EC452F53-8C2F-46C6-9140-1AC361122BC9}"/>
    <cellStyle name="20% - Accent3 4 3 2 2 2 3" xfId="4181" xr:uid="{E8E4FA1D-0F45-49FA-8C02-1D82A3200510}"/>
    <cellStyle name="20% - Accent3 4 3 2 2 2 4" xfId="4182" xr:uid="{9698F1BE-65AF-48D3-8413-29B681F19A48}"/>
    <cellStyle name="20% - Accent3 4 3 2 2 3" xfId="4183" xr:uid="{41F50AB7-6CBF-4403-B853-6C923DE32A66}"/>
    <cellStyle name="20% - Accent3 4 3 2 2 3 2" xfId="4184" xr:uid="{BA268B55-A799-47D6-8BC2-9A7C3DF5B3DB}"/>
    <cellStyle name="20% - Accent3 4 3 2 2 4" xfId="4185" xr:uid="{1E4611FB-6236-403E-B714-2DA7C8210777}"/>
    <cellStyle name="20% - Accent3 4 3 2 2 5" xfId="4186" xr:uid="{93C59141-50F5-4607-A899-55DE3031A981}"/>
    <cellStyle name="20% - Accent3 4 3 2 3" xfId="4187" xr:uid="{40BC5402-9AF2-4A78-ABCF-68A9523CADDA}"/>
    <cellStyle name="20% - Accent3 4 3 2 3 2" xfId="4188" xr:uid="{EA972D85-893C-4E9D-ADB7-31786AA6E9BD}"/>
    <cellStyle name="20% - Accent3 4 3 2 3 2 2" xfId="4189" xr:uid="{FF84449F-1D7C-4623-8D98-EF7AFF35EF9F}"/>
    <cellStyle name="20% - Accent3 4 3 2 3 2 2 2" xfId="4190" xr:uid="{1F26B412-4E87-44A4-95C4-A75ADEA1E503}"/>
    <cellStyle name="20% - Accent3 4 3 2 3 2 3" xfId="4191" xr:uid="{0E5B6F7E-7DB0-4F3D-A31F-821D5D489043}"/>
    <cellStyle name="20% - Accent3 4 3 2 3 2 4" xfId="4192" xr:uid="{9B36BC2B-DE21-484B-95C0-FBD36AD6137C}"/>
    <cellStyle name="20% - Accent3 4 3 2 3 3" xfId="4193" xr:uid="{5C086D7D-8811-461E-AA53-C2A32B9D4C6D}"/>
    <cellStyle name="20% - Accent3 4 3 2 3 3 2" xfId="4194" xr:uid="{A917B5AC-47E1-4841-9483-C38EBFDE6507}"/>
    <cellStyle name="20% - Accent3 4 3 2 3 4" xfId="4195" xr:uid="{8783FC47-766A-4280-AEB3-A7D921773A8A}"/>
    <cellStyle name="20% - Accent3 4 3 2 3 5" xfId="4196" xr:uid="{DE501AEF-67E2-42CD-BD35-1EFC13784F0D}"/>
    <cellStyle name="20% - Accent3 4 3 2 4" xfId="4197" xr:uid="{6CAD907C-818B-486A-83CE-C032ED27D98D}"/>
    <cellStyle name="20% - Accent3 4 3 2 4 2" xfId="4198" xr:uid="{B45C6AB9-5F66-4C1B-98E8-FA604573F126}"/>
    <cellStyle name="20% - Accent3 4 3 2 4 2 2" xfId="4199" xr:uid="{9BFCFC38-0845-4961-B31D-93315277F7BA}"/>
    <cellStyle name="20% - Accent3 4 3 2 4 3" xfId="4200" xr:uid="{DE7DA5BA-43D5-40AE-9BCA-459F4EA55964}"/>
    <cellStyle name="20% - Accent3 4 3 2 4 4" xfId="4201" xr:uid="{474CBB4A-8349-43BC-9301-831AA2624389}"/>
    <cellStyle name="20% - Accent3 4 3 2 5" xfId="4202" xr:uid="{0F54344A-8C29-40C6-8C51-33A01B0D04BB}"/>
    <cellStyle name="20% - Accent3 4 3 2 5 2" xfId="4203" xr:uid="{5F46A93D-EF94-4216-815C-5CCEAB68DBFA}"/>
    <cellStyle name="20% - Accent3 4 3 2 5 2 2" xfId="4204" xr:uid="{0C78A5D6-0423-4537-97E8-00D8DDA4E47C}"/>
    <cellStyle name="20% - Accent3 4 3 2 5 3" xfId="4205" xr:uid="{3F59A2C5-247C-4B7D-991B-9CC7382E8CCD}"/>
    <cellStyle name="20% - Accent3 4 3 2 5 4" xfId="4206" xr:uid="{87DBB80F-470B-4721-B458-3606E0C8C9AE}"/>
    <cellStyle name="20% - Accent3 4 3 2 6" xfId="4207" xr:uid="{A67221CC-4341-4B36-8A0F-9E15D0FB48AC}"/>
    <cellStyle name="20% - Accent3 4 3 2 6 2" xfId="4208" xr:uid="{173E428F-CED8-4A4F-BA48-1882DAED2E22}"/>
    <cellStyle name="20% - Accent3 4 3 2 6 2 2" xfId="4209" xr:uid="{E8CD497F-25B9-47A5-BDCD-7C7E4B602CCE}"/>
    <cellStyle name="20% - Accent3 4 3 2 6 3" xfId="4210" xr:uid="{2B9FAE0A-A023-44CA-8DF2-D5ABC67818D1}"/>
    <cellStyle name="20% - Accent3 4 3 2 6 4" xfId="4211" xr:uid="{640276A6-3D62-4B2D-A7F6-728F7311B850}"/>
    <cellStyle name="20% - Accent3 4 3 2 7" xfId="4212" xr:uid="{31EAA72C-102D-4B3B-B53B-2ECE64918EB4}"/>
    <cellStyle name="20% - Accent3 4 3 2 7 2" xfId="4213" xr:uid="{FBFDDE03-CCA6-4C7C-B6C1-BC2C1C8D1A46}"/>
    <cellStyle name="20% - Accent3 4 3 2 8" xfId="4214" xr:uid="{8385A160-F72E-4FA1-B777-08CA84ECB2C5}"/>
    <cellStyle name="20% - Accent3 4 3 2 9" xfId="4215" xr:uid="{4ECC941D-621C-49C5-8EF9-60D0028E5D86}"/>
    <cellStyle name="20% - Accent3 4 3 3" xfId="4216" xr:uid="{8D1AD734-148F-45C7-AF70-B1441E41DC3C}"/>
    <cellStyle name="20% - Accent3 4 3 3 2" xfId="4217" xr:uid="{79D73F11-1B73-4DBE-A7CC-805CC87FE522}"/>
    <cellStyle name="20% - Accent3 4 3 3 2 2" xfId="4218" xr:uid="{43CBA450-9534-4022-82C6-B8B7901BDB92}"/>
    <cellStyle name="20% - Accent3 4 3 3 2 2 2" xfId="4219" xr:uid="{6B9D5AE3-91BE-4C2F-98B2-14F07D1C4B18}"/>
    <cellStyle name="20% - Accent3 4 3 3 2 3" xfId="4220" xr:uid="{FC4E2F7A-5AFD-46CB-829A-521E5F0B6FB2}"/>
    <cellStyle name="20% - Accent3 4 3 3 2 4" xfId="4221" xr:uid="{23A0ED39-1088-4C2C-B944-915DD9A634B4}"/>
    <cellStyle name="20% - Accent3 4 3 3 3" xfId="4222" xr:uid="{97942AA6-A61A-4D88-BD1D-5467B7ABA68F}"/>
    <cellStyle name="20% - Accent3 4 3 3 3 2" xfId="4223" xr:uid="{30C7CBC3-0303-465D-994F-91923B4802DD}"/>
    <cellStyle name="20% - Accent3 4 3 3 4" xfId="4224" xr:uid="{E5858133-E296-4E48-B550-DFC0311A5302}"/>
    <cellStyle name="20% - Accent3 4 3 3 5" xfId="4225" xr:uid="{10B65271-8C0B-4698-9B51-431592AD3F2F}"/>
    <cellStyle name="20% - Accent3 4 3 4" xfId="4226" xr:uid="{3FB00300-58A7-44D1-9873-9577F4AB9DDD}"/>
    <cellStyle name="20% - Accent3 4 3 4 2" xfId="4227" xr:uid="{CC12293C-0E90-4762-B956-03478C7F3C6F}"/>
    <cellStyle name="20% - Accent3 4 3 4 2 2" xfId="4228" xr:uid="{C6034F71-9310-4EF1-90E3-25C0C734EE71}"/>
    <cellStyle name="20% - Accent3 4 3 4 2 2 2" xfId="4229" xr:uid="{0185A752-EEB8-4424-81B0-18C3A6C1B32F}"/>
    <cellStyle name="20% - Accent3 4 3 4 2 3" xfId="4230" xr:uid="{8798A8D5-0918-4E71-B7C8-FE0F2D1F58D1}"/>
    <cellStyle name="20% - Accent3 4 3 4 2 4" xfId="4231" xr:uid="{78AEEBC0-A7CD-4EA1-9B0D-A02503B39BC0}"/>
    <cellStyle name="20% - Accent3 4 3 4 3" xfId="4232" xr:uid="{BFE5B49A-C434-4D0D-95FC-3130772DCC05}"/>
    <cellStyle name="20% - Accent3 4 3 4 3 2" xfId="4233" xr:uid="{D0FB6422-C717-4772-88E1-88B6549B579C}"/>
    <cellStyle name="20% - Accent3 4 3 4 4" xfId="4234" xr:uid="{8F409AE0-42EB-47D9-B514-2B5F9E019611}"/>
    <cellStyle name="20% - Accent3 4 3 4 5" xfId="4235" xr:uid="{76F70F36-6FD7-4ACA-B409-1A7563C3DB19}"/>
    <cellStyle name="20% - Accent3 4 3 5" xfId="4236" xr:uid="{1EA874DA-BE54-476E-B0ED-678D4D5EF46E}"/>
    <cellStyle name="20% - Accent3 4 3 5 2" xfId="4237" xr:uid="{C6A71517-4681-48D6-9D50-48AA7B7E7758}"/>
    <cellStyle name="20% - Accent3 4 3 5 2 2" xfId="4238" xr:uid="{B475B66B-E212-4F4A-86EB-4676B13F8DB1}"/>
    <cellStyle name="20% - Accent3 4 3 5 3" xfId="4239" xr:uid="{475AEC0F-ACA2-4342-97C7-509ED5A72D32}"/>
    <cellStyle name="20% - Accent3 4 3 5 4" xfId="4240" xr:uid="{4B6EED6E-A418-4D9F-A710-F4AB3109F5D5}"/>
    <cellStyle name="20% - Accent3 4 3 6" xfId="4241" xr:uid="{C21ECF04-F944-45D0-8D1B-A3F38A87C657}"/>
    <cellStyle name="20% - Accent3 4 3 6 2" xfId="4242" xr:uid="{0E1F5ED8-126D-46DE-938A-B55B49B16081}"/>
    <cellStyle name="20% - Accent3 4 3 6 2 2" xfId="4243" xr:uid="{C9BCCCAC-B5EE-4B58-BD02-89CAAB55A760}"/>
    <cellStyle name="20% - Accent3 4 3 6 3" xfId="4244" xr:uid="{D5BCDE46-AD22-460A-8898-DB021EDF6AEB}"/>
    <cellStyle name="20% - Accent3 4 3 6 4" xfId="4245" xr:uid="{51CB828D-AAA1-4CE5-942D-271621002DA5}"/>
    <cellStyle name="20% - Accent3 4 3 7" xfId="4246" xr:uid="{7E045F02-57CE-4DFA-A8B0-5F8F2F066551}"/>
    <cellStyle name="20% - Accent3 4 3 7 2" xfId="4247" xr:uid="{8707A1AC-8186-4A08-BE9B-6DB3FA014586}"/>
    <cellStyle name="20% - Accent3 4 3 7 2 2" xfId="4248" xr:uid="{948768BF-11DF-49E4-8424-0FDDE57B214A}"/>
    <cellStyle name="20% - Accent3 4 3 7 3" xfId="4249" xr:uid="{4CB3B8C1-348B-4E9E-B555-AD3EBD88C79C}"/>
    <cellStyle name="20% - Accent3 4 3 7 4" xfId="4250" xr:uid="{D6056DCF-51CF-4811-8CF8-105DB5BB5D74}"/>
    <cellStyle name="20% - Accent3 4 3 8" xfId="4251" xr:uid="{F4A68F00-518E-4A59-AAF7-527077CC9E2F}"/>
    <cellStyle name="20% - Accent3 4 3 8 2" xfId="4252" xr:uid="{5324D03C-A631-465A-AE40-5EBF6E3EC44D}"/>
    <cellStyle name="20% - Accent3 4 3 9" xfId="4253" xr:uid="{2DE7E453-7D95-45C1-8665-7501476C2FC3}"/>
    <cellStyle name="20% - Accent3 4 4" xfId="4254" xr:uid="{56FB2FF3-2F66-417C-9AC5-BA272AAE693B}"/>
    <cellStyle name="20% - Accent3 4 4 2" xfId="4255" xr:uid="{AAAC5712-1BAD-47A8-A7E9-A62E2A1EF375}"/>
    <cellStyle name="20% - Accent3 4 4 2 2" xfId="4256" xr:uid="{65B1F366-E3C4-4F6D-A487-2C9F680ED7DC}"/>
    <cellStyle name="20% - Accent3 4 4 2 2 2" xfId="4257" xr:uid="{FD007690-F745-4D8B-B460-BF9B1B1457F2}"/>
    <cellStyle name="20% - Accent3 4 4 2 2 2 2" xfId="4258" xr:uid="{D2CC6E30-3A37-4FF1-AEC1-1264A89E775B}"/>
    <cellStyle name="20% - Accent3 4 4 2 2 3" xfId="4259" xr:uid="{40F68750-7EF4-48A2-9215-DBBF9ABAF7EA}"/>
    <cellStyle name="20% - Accent3 4 4 2 2 4" xfId="4260" xr:uid="{FFFAEB5A-7321-4C5C-AC7E-BAE0BE6DB976}"/>
    <cellStyle name="20% - Accent3 4 4 2 3" xfId="4261" xr:uid="{56D4C4D8-D26C-4AFC-84D3-9585A3759D0F}"/>
    <cellStyle name="20% - Accent3 4 4 2 3 2" xfId="4262" xr:uid="{3777759F-B140-46AA-AC9C-3BC69EE5A903}"/>
    <cellStyle name="20% - Accent3 4 4 2 4" xfId="4263" xr:uid="{F872890D-309D-4296-A6CE-6E6B7F9CD0A4}"/>
    <cellStyle name="20% - Accent3 4 4 2 5" xfId="4264" xr:uid="{3FB2BB89-6A0A-47A9-BD69-1108E041761B}"/>
    <cellStyle name="20% - Accent3 4 4 3" xfId="4265" xr:uid="{BB484125-B299-4592-B516-5527257D457C}"/>
    <cellStyle name="20% - Accent3 4 4 3 2" xfId="4266" xr:uid="{0FE5AD43-596D-45F0-8472-4CDC9B111474}"/>
    <cellStyle name="20% - Accent3 4 4 3 2 2" xfId="4267" xr:uid="{71CA9947-D586-4D49-9E58-F81891EE117A}"/>
    <cellStyle name="20% - Accent3 4 4 3 2 2 2" xfId="4268" xr:uid="{3800C79F-524F-4B78-8A30-5B3958D3EDA0}"/>
    <cellStyle name="20% - Accent3 4 4 3 2 3" xfId="4269" xr:uid="{ACBF66A7-9C56-4A3F-832C-A72B51D3C907}"/>
    <cellStyle name="20% - Accent3 4 4 3 2 4" xfId="4270" xr:uid="{BDFDF00E-D284-437C-B0CF-E6CBAB7EAEE8}"/>
    <cellStyle name="20% - Accent3 4 4 3 3" xfId="4271" xr:uid="{826642E3-5E77-484C-AE88-2ACD2F339787}"/>
    <cellStyle name="20% - Accent3 4 4 3 3 2" xfId="4272" xr:uid="{6BA931A7-C3E6-4EF1-9737-AB17179ED86E}"/>
    <cellStyle name="20% - Accent3 4 4 3 4" xfId="4273" xr:uid="{3D163D45-B336-473C-8A44-E4901C157161}"/>
    <cellStyle name="20% - Accent3 4 4 3 5" xfId="4274" xr:uid="{B2135B78-534C-4EBA-A6B2-02B0241DB141}"/>
    <cellStyle name="20% - Accent3 4 4 4" xfId="4275" xr:uid="{AA9728DD-1945-49E0-BBB0-8E24EBE39303}"/>
    <cellStyle name="20% - Accent3 4 4 4 2" xfId="4276" xr:uid="{BD458CB4-2DFF-43F1-87EE-A725FF9F4ED0}"/>
    <cellStyle name="20% - Accent3 4 4 4 2 2" xfId="4277" xr:uid="{A575FDC2-9A27-492D-B5B1-5177AFCBF2D8}"/>
    <cellStyle name="20% - Accent3 4 4 4 3" xfId="4278" xr:uid="{16981E41-6595-43D4-95A8-8AB256B65F48}"/>
    <cellStyle name="20% - Accent3 4 4 4 4" xfId="4279" xr:uid="{E8A19119-1F0A-4E1B-A90B-6C9B4B8C0EF7}"/>
    <cellStyle name="20% - Accent3 4 4 5" xfId="4280" xr:uid="{0E12FA39-C2C7-40EC-86DE-691E95088ED0}"/>
    <cellStyle name="20% - Accent3 4 4 5 2" xfId="4281" xr:uid="{9AF82A91-6DE7-49DF-B534-6A4EA92422F4}"/>
    <cellStyle name="20% - Accent3 4 4 5 2 2" xfId="4282" xr:uid="{8CECB56E-751B-48B2-B5E1-5E83274593C3}"/>
    <cellStyle name="20% - Accent3 4 4 5 3" xfId="4283" xr:uid="{3A222049-23C0-4D3E-BB11-27F93CA33E05}"/>
    <cellStyle name="20% - Accent3 4 4 5 4" xfId="4284" xr:uid="{23CA0ECA-A7F0-4BDB-B609-385999415F7E}"/>
    <cellStyle name="20% - Accent3 4 4 6" xfId="4285" xr:uid="{EB51D1DA-427B-4921-A6B9-47B78A4137C7}"/>
    <cellStyle name="20% - Accent3 4 4 6 2" xfId="4286" xr:uid="{A795C001-0C0C-44ED-BE16-FF5A6149731B}"/>
    <cellStyle name="20% - Accent3 4 4 6 2 2" xfId="4287" xr:uid="{3EB29DD2-CC1D-4CD2-AF27-5B28E8FF2D82}"/>
    <cellStyle name="20% - Accent3 4 4 6 3" xfId="4288" xr:uid="{A6872AE0-DC64-4A46-A75F-B94209EFDF47}"/>
    <cellStyle name="20% - Accent3 4 4 6 4" xfId="4289" xr:uid="{37577BBE-3E24-4F89-83E4-7D88D66BEF3E}"/>
    <cellStyle name="20% - Accent3 4 4 7" xfId="4290" xr:uid="{26B93AD3-BA90-45D2-ADD6-C6807B4CAB0D}"/>
    <cellStyle name="20% - Accent3 4 4 7 2" xfId="4291" xr:uid="{6433A5FF-D13C-4CB1-8D7F-CFCD6355DB5A}"/>
    <cellStyle name="20% - Accent3 4 4 8" xfId="4292" xr:uid="{C2F4DF73-54BD-45BF-8205-D8D3FC7B97BD}"/>
    <cellStyle name="20% - Accent3 4 4 9" xfId="4293" xr:uid="{EFD89FDA-C0EC-4CE2-8B70-F0FD171531C3}"/>
    <cellStyle name="20% - Accent3 4 5" xfId="4294" xr:uid="{26B14504-D585-46D5-8AAE-E5846A04E286}"/>
    <cellStyle name="20% - Accent3 4 5 2" xfId="4295" xr:uid="{C8AD0FEB-7094-40ED-8340-038529D458E6}"/>
    <cellStyle name="20% - Accent3 4 5 2 2" xfId="4296" xr:uid="{0E5EF164-0027-4BF4-98A7-0FE296EC8167}"/>
    <cellStyle name="20% - Accent3 4 5 2 2 2" xfId="4297" xr:uid="{F5CBC92A-DF9D-4C9C-A561-4CBB178297F2}"/>
    <cellStyle name="20% - Accent3 4 5 2 3" xfId="4298" xr:uid="{40FAC368-71A2-43AC-914E-9DD28DFEA70E}"/>
    <cellStyle name="20% - Accent3 4 5 2 4" xfId="4299" xr:uid="{51548550-DC99-41BD-8A44-04415E683519}"/>
    <cellStyle name="20% - Accent3 4 5 3" xfId="4300" xr:uid="{0D638F3A-9D05-4B89-8F67-103EB463F0CC}"/>
    <cellStyle name="20% - Accent3 4 5 3 2" xfId="4301" xr:uid="{E41EBFBD-2FD3-4610-8C1F-3F1760EE2FB8}"/>
    <cellStyle name="20% - Accent3 4 5 3 2 2" xfId="4302" xr:uid="{763B3613-DCDE-4EDC-8D1F-F85AC47B94FA}"/>
    <cellStyle name="20% - Accent3 4 5 3 3" xfId="4303" xr:uid="{071DE66C-6E95-4E3D-8E01-0A71D4B4F041}"/>
    <cellStyle name="20% - Accent3 4 5 3 4" xfId="4304" xr:uid="{609DA3C9-5BE5-4588-AB5F-FBB325B3E29F}"/>
    <cellStyle name="20% - Accent3 4 5 4" xfId="4305" xr:uid="{9BC4A598-2E55-4E4F-B879-62F466656269}"/>
    <cellStyle name="20% - Accent3 4 5 4 2" xfId="4306" xr:uid="{85BDCA69-124D-48AA-8C78-CA33F19EE4F2}"/>
    <cellStyle name="20% - Accent3 4 5 5" xfId="4307" xr:uid="{854A1813-58EF-438E-A119-56FDD181CF06}"/>
    <cellStyle name="20% - Accent3 4 5 6" xfId="4308" xr:uid="{C58FC4B2-BC7B-4457-9E62-7F231CABD91D}"/>
    <cellStyle name="20% - Accent3 4 6" xfId="4309" xr:uid="{186A4499-A296-4CE6-82C2-1731B99B6E9F}"/>
    <cellStyle name="20% - Accent3 4 6 2" xfId="4310" xr:uid="{C94CE47A-2241-4832-BBE4-CA8C32DE671B}"/>
    <cellStyle name="20% - Accent3 4 6 2 2" xfId="4311" xr:uid="{0BBF5E47-E626-44F7-A221-88119CED5452}"/>
    <cellStyle name="20% - Accent3 4 6 2 2 2" xfId="4312" xr:uid="{CA22F826-187E-4B9F-AA29-D013D75AD86C}"/>
    <cellStyle name="20% - Accent3 4 6 2 3" xfId="4313" xr:uid="{61B449BB-ED05-410A-B604-BC485C233D9F}"/>
    <cellStyle name="20% - Accent3 4 6 2 4" xfId="4314" xr:uid="{44A3F2C4-855D-4120-B474-7940B391105D}"/>
    <cellStyle name="20% - Accent3 4 6 3" xfId="4315" xr:uid="{EF79FF87-8AE4-4517-8FEE-65B2C02EB411}"/>
    <cellStyle name="20% - Accent3 4 6 4" xfId="4316" xr:uid="{B5F4FBB9-04B6-4315-BE80-C6F08C026B96}"/>
    <cellStyle name="20% - Accent3 4 6 4 2" xfId="4317" xr:uid="{EA3EBB3C-A31A-4ADA-980F-B33BF6B30E15}"/>
    <cellStyle name="20% - Accent3 4 6 5" xfId="4318" xr:uid="{9A0E9437-863B-4BA9-9556-360E08B0F89A}"/>
    <cellStyle name="20% - Accent3 4 6 6" xfId="4319" xr:uid="{D87D75CE-AD96-4BB7-AAEE-E3B99DEDDEB2}"/>
    <cellStyle name="20% - Accent3 4 7" xfId="4320" xr:uid="{A134C291-A857-44D1-B015-C3102582D57B}"/>
    <cellStyle name="20% - Accent3 4 7 2" xfId="4321" xr:uid="{861E2CEB-8F5F-4AD4-8B6E-A2D1A936F428}"/>
    <cellStyle name="20% - Accent3 4 7 2 2" xfId="4322" xr:uid="{2DB7D04C-6161-4AB0-981A-C07567266BA5}"/>
    <cellStyle name="20% - Accent3 4 7 3" xfId="4323" xr:uid="{EFF7AB27-C507-43E4-961E-770ADA1C7F29}"/>
    <cellStyle name="20% - Accent3 4 7 4" xfId="4324" xr:uid="{E83D0E92-FA8C-4491-8DB7-441A79070DEA}"/>
    <cellStyle name="20% - Accent3 4 8" xfId="4325" xr:uid="{94DB370A-FAFA-4FE0-81E1-FA51AEBE3046}"/>
    <cellStyle name="20% - Accent3 4 8 2" xfId="4326" xr:uid="{83D38B38-1523-41FB-B65C-918FE2146A78}"/>
    <cellStyle name="20% - Accent3 4 8 2 2" xfId="4327" xr:uid="{955D6475-5F03-419C-8FE5-C09E1FE8D8F1}"/>
    <cellStyle name="20% - Accent3 4 8 3" xfId="4328" xr:uid="{8258947E-C618-44A1-BE71-DE53CF9362C3}"/>
    <cellStyle name="20% - Accent3 4 8 4" xfId="4329" xr:uid="{D7C52CC9-2D14-45F7-AB5A-6F44FD817BEC}"/>
    <cellStyle name="20% - Accent3 4 9" xfId="4330" xr:uid="{24F503D6-7AE5-42C4-82FC-42CACA85D6C7}"/>
    <cellStyle name="20% - Accent3 5" xfId="4331" xr:uid="{0D1E2218-49C7-4256-96F7-3A8B45AA741F}"/>
    <cellStyle name="20% - Accent3 5 10" xfId="4332" xr:uid="{C979BE4F-2FD2-4E5C-8DC5-9AC7736DCDBB}"/>
    <cellStyle name="20% - Accent3 5 10 2" xfId="4333" xr:uid="{C0F6CA05-26B7-4D4C-B934-E7204EE0CB3D}"/>
    <cellStyle name="20% - Accent3 5 11" xfId="4334" xr:uid="{C37ACA3C-DC15-4EF3-AB6C-DD380A9BDBF8}"/>
    <cellStyle name="20% - Accent3 5 12" xfId="4335" xr:uid="{FB272031-7E0D-4337-BD00-879ECCF0418C}"/>
    <cellStyle name="20% - Accent3 5 2" xfId="4336" xr:uid="{219D69F0-465C-4A01-B81A-60425DD3D53A}"/>
    <cellStyle name="20% - Accent3 5 2 10" xfId="4337" xr:uid="{BA5FA59D-C0D0-47B7-B88E-419228409B15}"/>
    <cellStyle name="20% - Accent3 5 2 11" xfId="4338" xr:uid="{383ADD94-E85C-4E20-A5D6-EE40B2425AFA}"/>
    <cellStyle name="20% - Accent3 5 2 2" xfId="4339" xr:uid="{25C340A8-376F-4449-9F60-395AB816515F}"/>
    <cellStyle name="20% - Accent3 5 2 2 10" xfId="4340" xr:uid="{C5485198-2F4B-424E-A711-C6685A59CE8C}"/>
    <cellStyle name="20% - Accent3 5 2 2 2" xfId="4341" xr:uid="{7A81F0AB-8A6C-45A1-8F36-46C7B048DF94}"/>
    <cellStyle name="20% - Accent3 5 2 2 2 2" xfId="4342" xr:uid="{8F764FD7-75A6-4953-9342-8107D9CE28FB}"/>
    <cellStyle name="20% - Accent3 5 2 2 2 2 2" xfId="4343" xr:uid="{60263713-2C6D-4B19-A986-968ABDF1D49C}"/>
    <cellStyle name="20% - Accent3 5 2 2 2 2 2 2" xfId="4344" xr:uid="{D6CB3F8C-4498-4F19-8115-F149D1B416F3}"/>
    <cellStyle name="20% - Accent3 5 2 2 2 2 2 2 2" xfId="4345" xr:uid="{2D62C087-BAD7-477F-8358-9170B1770827}"/>
    <cellStyle name="20% - Accent3 5 2 2 2 2 2 3" xfId="4346" xr:uid="{312322D7-7641-4218-9225-B5F25CAF0700}"/>
    <cellStyle name="20% - Accent3 5 2 2 2 2 2 4" xfId="4347" xr:uid="{4316B77C-D8D1-4D6C-B427-E85CAD2D8984}"/>
    <cellStyle name="20% - Accent3 5 2 2 2 2 3" xfId="4348" xr:uid="{831D0A5F-3AE6-4F81-A23B-78AA120F0C28}"/>
    <cellStyle name="20% - Accent3 5 2 2 2 2 3 2" xfId="4349" xr:uid="{4DCB8C99-6C54-4DEB-B6F0-106EC1DDDBAE}"/>
    <cellStyle name="20% - Accent3 5 2 2 2 2 4" xfId="4350" xr:uid="{ACB1CAF3-F9D2-4126-A3E7-3C49D4F9117B}"/>
    <cellStyle name="20% - Accent3 5 2 2 2 2 5" xfId="4351" xr:uid="{48A77647-A7C3-49FA-B133-E068DCE6AF15}"/>
    <cellStyle name="20% - Accent3 5 2 2 2 3" xfId="4352" xr:uid="{40C779DA-7211-43C8-A784-7A8C0A8F3CA7}"/>
    <cellStyle name="20% - Accent3 5 2 2 2 3 2" xfId="4353" xr:uid="{C7BBC663-F9E7-464D-ACDA-220DDC5015BE}"/>
    <cellStyle name="20% - Accent3 5 2 2 2 3 2 2" xfId="4354" xr:uid="{A185C153-1F4F-479E-A4D6-9842B4C7067D}"/>
    <cellStyle name="20% - Accent3 5 2 2 2 3 2 2 2" xfId="4355" xr:uid="{92DB248A-EC89-4036-9995-C7D54FEBF6F6}"/>
    <cellStyle name="20% - Accent3 5 2 2 2 3 2 3" xfId="4356" xr:uid="{85ACBFDB-1D03-4F5E-9467-6957A5AD98A1}"/>
    <cellStyle name="20% - Accent3 5 2 2 2 3 2 4" xfId="4357" xr:uid="{464884C0-9185-4893-BE91-F3B6291700FE}"/>
    <cellStyle name="20% - Accent3 5 2 2 2 3 3" xfId="4358" xr:uid="{7293C9D6-5B87-403A-BE01-DD624FFA3662}"/>
    <cellStyle name="20% - Accent3 5 2 2 2 3 3 2" xfId="4359" xr:uid="{CE95D09D-C830-4381-B889-9A3B77925F8D}"/>
    <cellStyle name="20% - Accent3 5 2 2 2 3 4" xfId="4360" xr:uid="{41D3ABCA-AC6B-492C-BE79-9691ACCE4E30}"/>
    <cellStyle name="20% - Accent3 5 2 2 2 3 5" xfId="4361" xr:uid="{AF6D629F-8CC6-4EC2-9E86-07C17F3CF93C}"/>
    <cellStyle name="20% - Accent3 5 2 2 2 4" xfId="4362" xr:uid="{0CA949C5-3AF9-4AA9-969F-73EEA5A8BF36}"/>
    <cellStyle name="20% - Accent3 5 2 2 2 4 2" xfId="4363" xr:uid="{6688CC15-ABEA-4358-BE31-2E6404C8DA4F}"/>
    <cellStyle name="20% - Accent3 5 2 2 2 4 2 2" xfId="4364" xr:uid="{0040922C-A42F-4708-B0E6-33B2A27D2882}"/>
    <cellStyle name="20% - Accent3 5 2 2 2 4 3" xfId="4365" xr:uid="{827E4805-1F44-4EE7-ACCE-1F38C860CF16}"/>
    <cellStyle name="20% - Accent3 5 2 2 2 4 4" xfId="4366" xr:uid="{0EBFDB8C-D9DD-4753-8F22-91CDF03E68CA}"/>
    <cellStyle name="20% - Accent3 5 2 2 2 5" xfId="4367" xr:uid="{5FBCBD9B-2AF1-47D5-884D-436DE6F6959C}"/>
    <cellStyle name="20% - Accent3 5 2 2 2 5 2" xfId="4368" xr:uid="{18DF69A8-DECA-43F2-839C-CB3BB7A03ECE}"/>
    <cellStyle name="20% - Accent3 5 2 2 2 5 2 2" xfId="4369" xr:uid="{EFACF83D-2EE4-40AB-89DC-D7699E6D4F72}"/>
    <cellStyle name="20% - Accent3 5 2 2 2 5 3" xfId="4370" xr:uid="{8F062B08-3FC1-4202-9C61-EADA23DE9B6F}"/>
    <cellStyle name="20% - Accent3 5 2 2 2 5 4" xfId="4371" xr:uid="{C6E3B736-CA82-4B21-80A4-2F1A48ECE985}"/>
    <cellStyle name="20% - Accent3 5 2 2 2 6" xfId="4372" xr:uid="{4E05B6F3-E5C0-4B42-AA6B-5504C81DDEDE}"/>
    <cellStyle name="20% - Accent3 5 2 2 2 6 2" xfId="4373" xr:uid="{3894F6A9-9F75-4009-8F29-C9168ED4A1DA}"/>
    <cellStyle name="20% - Accent3 5 2 2 2 6 2 2" xfId="4374" xr:uid="{64FE5359-9611-49BA-8865-61522A32CECB}"/>
    <cellStyle name="20% - Accent3 5 2 2 2 6 3" xfId="4375" xr:uid="{22BBAD5F-ED82-4804-84A8-B3E19355D1D1}"/>
    <cellStyle name="20% - Accent3 5 2 2 2 6 4" xfId="4376" xr:uid="{4FEFAA7A-6AB9-46EC-8F84-CCC47DF15DD9}"/>
    <cellStyle name="20% - Accent3 5 2 2 2 7" xfId="4377" xr:uid="{50E4B060-7A77-497F-A4D3-8CFAF81C08F3}"/>
    <cellStyle name="20% - Accent3 5 2 2 2 7 2" xfId="4378" xr:uid="{518EC39B-097D-4217-834A-1489E281148B}"/>
    <cellStyle name="20% - Accent3 5 2 2 2 8" xfId="4379" xr:uid="{0C87420E-6C5D-42C9-BAC3-887381A20728}"/>
    <cellStyle name="20% - Accent3 5 2 2 2 9" xfId="4380" xr:uid="{A2DF7E14-5E0D-4C10-8D10-A02AAB6B7C2F}"/>
    <cellStyle name="20% - Accent3 5 2 2 3" xfId="4381" xr:uid="{EF7EE240-63F4-4C4B-8E04-54B26E60D92C}"/>
    <cellStyle name="20% - Accent3 5 2 2 3 2" xfId="4382" xr:uid="{A7E995FD-DB46-4620-A1DE-35127274A4D3}"/>
    <cellStyle name="20% - Accent3 5 2 2 3 2 2" xfId="4383" xr:uid="{22D94A76-7FEA-439B-B761-11252EFE797B}"/>
    <cellStyle name="20% - Accent3 5 2 2 3 2 2 2" xfId="4384" xr:uid="{C509E2A1-1056-46F5-8D31-696236039A93}"/>
    <cellStyle name="20% - Accent3 5 2 2 3 2 3" xfId="4385" xr:uid="{9BFE4A63-6248-4382-BE45-C1A369C19EF9}"/>
    <cellStyle name="20% - Accent3 5 2 2 3 2 4" xfId="4386" xr:uid="{23CE00F8-83C7-4C86-BB66-9EBCFF1293FA}"/>
    <cellStyle name="20% - Accent3 5 2 2 3 3" xfId="4387" xr:uid="{5D71CB9A-2BFA-4678-ADBB-03248B24EE29}"/>
    <cellStyle name="20% - Accent3 5 2 2 3 3 2" xfId="4388" xr:uid="{D23E0BA3-8725-4CDE-BC39-887CDC566D15}"/>
    <cellStyle name="20% - Accent3 5 2 2 3 4" xfId="4389" xr:uid="{6936D5B0-2B64-4F8F-AE60-87D6F3C4688C}"/>
    <cellStyle name="20% - Accent3 5 2 2 3 5" xfId="4390" xr:uid="{9A5D24BE-AED2-451A-BC28-C355EB552907}"/>
    <cellStyle name="20% - Accent3 5 2 2 4" xfId="4391" xr:uid="{11450184-88F6-4D5E-A4F7-B439144BBC85}"/>
    <cellStyle name="20% - Accent3 5 2 2 4 2" xfId="4392" xr:uid="{97962DDB-F5CD-416D-B36B-CF179E9105D5}"/>
    <cellStyle name="20% - Accent3 5 2 2 4 2 2" xfId="4393" xr:uid="{4060EA68-B3F9-4A6F-A2AA-94B2212AF8AE}"/>
    <cellStyle name="20% - Accent3 5 2 2 4 2 2 2" xfId="4394" xr:uid="{1DD4C4D5-36BC-4318-9B76-8055C7BF7ACE}"/>
    <cellStyle name="20% - Accent3 5 2 2 4 2 3" xfId="4395" xr:uid="{D3F2643A-0C60-478C-A7C0-20799FBCA9F1}"/>
    <cellStyle name="20% - Accent3 5 2 2 4 2 4" xfId="4396" xr:uid="{539501AB-1BFC-4825-BF39-A7376FA42746}"/>
    <cellStyle name="20% - Accent3 5 2 2 4 3" xfId="4397" xr:uid="{B9216A09-4AF2-4A45-86A8-0F0C4DD7840D}"/>
    <cellStyle name="20% - Accent3 5 2 2 4 3 2" xfId="4398" xr:uid="{4DF9C946-974E-4E96-83E0-D0E815FDB092}"/>
    <cellStyle name="20% - Accent3 5 2 2 4 4" xfId="4399" xr:uid="{B4F17BA7-BC28-4464-9E80-C39F84C9D6DD}"/>
    <cellStyle name="20% - Accent3 5 2 2 4 5" xfId="4400" xr:uid="{493F0A85-306D-46F6-9DB0-D960B2457EEB}"/>
    <cellStyle name="20% - Accent3 5 2 2 5" xfId="4401" xr:uid="{200BC1ED-5408-4530-AF97-12912F8E2275}"/>
    <cellStyle name="20% - Accent3 5 2 2 5 2" xfId="4402" xr:uid="{F4191D01-2560-4D2C-9D8F-CD098AF0294E}"/>
    <cellStyle name="20% - Accent3 5 2 2 5 2 2" xfId="4403" xr:uid="{6DCA4005-A809-4E73-96DC-B7E70C1BCE9E}"/>
    <cellStyle name="20% - Accent3 5 2 2 5 3" xfId="4404" xr:uid="{237BDB3F-09B9-4D1B-8EED-9E01243E033C}"/>
    <cellStyle name="20% - Accent3 5 2 2 5 4" xfId="4405" xr:uid="{6EF9E703-B975-448E-9E12-A4632743CCDE}"/>
    <cellStyle name="20% - Accent3 5 2 2 6" xfId="4406" xr:uid="{8C0CC07B-1F84-4837-B87E-3C9766C03306}"/>
    <cellStyle name="20% - Accent3 5 2 2 6 2" xfId="4407" xr:uid="{78A2C954-4FB8-4292-BA5D-5723C8D1AD86}"/>
    <cellStyle name="20% - Accent3 5 2 2 6 2 2" xfId="4408" xr:uid="{F70ACBE8-B4DF-4898-9191-920ED1DED0AB}"/>
    <cellStyle name="20% - Accent3 5 2 2 6 3" xfId="4409" xr:uid="{CF09A640-1D7C-4BEB-BE18-9E1E2AA15F38}"/>
    <cellStyle name="20% - Accent3 5 2 2 6 4" xfId="4410" xr:uid="{1C338D29-2710-4381-8875-B9588303CF96}"/>
    <cellStyle name="20% - Accent3 5 2 2 7" xfId="4411" xr:uid="{10F9A542-2394-4BB5-9467-8937C94245F5}"/>
    <cellStyle name="20% - Accent3 5 2 2 7 2" xfId="4412" xr:uid="{32E02FAF-8FD9-4061-8BC6-F12C855DF566}"/>
    <cellStyle name="20% - Accent3 5 2 2 7 2 2" xfId="4413" xr:uid="{75028685-7942-404B-95F8-DF08CEC1F8E4}"/>
    <cellStyle name="20% - Accent3 5 2 2 7 3" xfId="4414" xr:uid="{175B87EA-EC72-4BE1-9DD5-24E3BD5997CB}"/>
    <cellStyle name="20% - Accent3 5 2 2 7 4" xfId="4415" xr:uid="{1DDFAF3B-7452-4D23-9A43-A71320079D6D}"/>
    <cellStyle name="20% - Accent3 5 2 2 8" xfId="4416" xr:uid="{A3BDBB14-5BDD-437A-9344-99ABE9E1A9F5}"/>
    <cellStyle name="20% - Accent3 5 2 2 8 2" xfId="4417" xr:uid="{A9F762DC-86E2-4B5E-A676-55C4A6D70F88}"/>
    <cellStyle name="20% - Accent3 5 2 2 9" xfId="4418" xr:uid="{11D30322-1D79-4CEA-8EED-36C2401077FB}"/>
    <cellStyle name="20% - Accent3 5 2 3" xfId="4419" xr:uid="{9D208A51-FEAA-4FBB-8773-C6A776183D46}"/>
    <cellStyle name="20% - Accent3 5 2 3 2" xfId="4420" xr:uid="{15658B37-6EA6-4B54-9817-33E82BD7D1B6}"/>
    <cellStyle name="20% - Accent3 5 2 3 2 2" xfId="4421" xr:uid="{D3103291-99F8-4785-A6E3-AA8C00DC7016}"/>
    <cellStyle name="20% - Accent3 5 2 3 2 2 2" xfId="4422" xr:uid="{FA9E9CE4-2EA1-43DE-943A-6099CC629E94}"/>
    <cellStyle name="20% - Accent3 5 2 3 2 2 2 2" xfId="4423" xr:uid="{854677FE-A385-4434-954B-BCB89FF4D755}"/>
    <cellStyle name="20% - Accent3 5 2 3 2 2 3" xfId="4424" xr:uid="{9EA6CEE9-9343-4AA0-86EF-B3FEA3F0AF2D}"/>
    <cellStyle name="20% - Accent3 5 2 3 2 2 4" xfId="4425" xr:uid="{0E6A3992-671F-4733-8C7E-741DB5B280FA}"/>
    <cellStyle name="20% - Accent3 5 2 3 2 3" xfId="4426" xr:uid="{58D6D819-B115-4CE3-8721-92EB6C25F3A5}"/>
    <cellStyle name="20% - Accent3 5 2 3 2 3 2" xfId="4427" xr:uid="{940EB0CB-47BB-4A39-BAF6-99882405D745}"/>
    <cellStyle name="20% - Accent3 5 2 3 2 4" xfId="4428" xr:uid="{C1AF56CF-7BC7-4345-98EB-09A68C11AA9F}"/>
    <cellStyle name="20% - Accent3 5 2 3 2 5" xfId="4429" xr:uid="{2FFB65D3-0B66-4201-846B-F9016768CD83}"/>
    <cellStyle name="20% - Accent3 5 2 3 3" xfId="4430" xr:uid="{ADFC299E-70DB-486D-A2CD-0F81A598F125}"/>
    <cellStyle name="20% - Accent3 5 2 3 3 2" xfId="4431" xr:uid="{226FCFA7-8131-407D-BBBA-6FB3F82449F7}"/>
    <cellStyle name="20% - Accent3 5 2 3 3 2 2" xfId="4432" xr:uid="{755AF178-650E-4FB9-A924-6ECF2E53ABF0}"/>
    <cellStyle name="20% - Accent3 5 2 3 3 2 2 2" xfId="4433" xr:uid="{E875B736-FCEC-4C59-8B83-E4660F00D9C1}"/>
    <cellStyle name="20% - Accent3 5 2 3 3 2 3" xfId="4434" xr:uid="{EE638B2B-DD44-4706-9B49-8C7482442929}"/>
    <cellStyle name="20% - Accent3 5 2 3 3 2 4" xfId="4435" xr:uid="{DFB618F9-6CBA-47F8-AF93-85307A4F70FA}"/>
    <cellStyle name="20% - Accent3 5 2 3 3 3" xfId="4436" xr:uid="{C0197E53-8250-49E5-8D32-B1BC6B820605}"/>
    <cellStyle name="20% - Accent3 5 2 3 3 3 2" xfId="4437" xr:uid="{E6D4E4E7-237F-484E-81D0-9C46692BB392}"/>
    <cellStyle name="20% - Accent3 5 2 3 3 4" xfId="4438" xr:uid="{1124F647-0761-4D93-B44C-3F8A06B689D9}"/>
    <cellStyle name="20% - Accent3 5 2 3 3 5" xfId="4439" xr:uid="{BFA4B6D8-89D6-4118-BF52-12AD83623E81}"/>
    <cellStyle name="20% - Accent3 5 2 3 4" xfId="4440" xr:uid="{D3D7082C-E3B9-42B7-B025-1CD3FB4ECA94}"/>
    <cellStyle name="20% - Accent3 5 2 3 4 2" xfId="4441" xr:uid="{ACBA3D44-3D4E-4EF7-9494-BA86C65987CA}"/>
    <cellStyle name="20% - Accent3 5 2 3 4 2 2" xfId="4442" xr:uid="{168BCD8C-C395-4B7C-8A2F-D36AD93A1097}"/>
    <cellStyle name="20% - Accent3 5 2 3 4 3" xfId="4443" xr:uid="{9ED52F25-5125-4BE0-BA83-C1316A17C1F1}"/>
    <cellStyle name="20% - Accent3 5 2 3 4 4" xfId="4444" xr:uid="{60F9BD3A-36B3-426F-A002-C809DAD23B52}"/>
    <cellStyle name="20% - Accent3 5 2 3 5" xfId="4445" xr:uid="{16FC92F3-12A8-4780-A278-798E568530AB}"/>
    <cellStyle name="20% - Accent3 5 2 3 5 2" xfId="4446" xr:uid="{DB7FC25B-7176-4893-A4F6-FAE93DC8E544}"/>
    <cellStyle name="20% - Accent3 5 2 3 5 2 2" xfId="4447" xr:uid="{72199C57-A048-4745-9A22-455BE343223B}"/>
    <cellStyle name="20% - Accent3 5 2 3 5 3" xfId="4448" xr:uid="{94B8CDB4-9942-4BD3-A88D-F8CA87D2DCE2}"/>
    <cellStyle name="20% - Accent3 5 2 3 5 4" xfId="4449" xr:uid="{80F98136-F225-4C30-9159-BC2F3E2C73A9}"/>
    <cellStyle name="20% - Accent3 5 2 3 6" xfId="4450" xr:uid="{3523C509-1D5C-4E94-BE0F-0BFD05AA8710}"/>
    <cellStyle name="20% - Accent3 5 2 3 6 2" xfId="4451" xr:uid="{628573F5-6C07-42FC-A246-EA0ABCF2C040}"/>
    <cellStyle name="20% - Accent3 5 2 3 6 2 2" xfId="4452" xr:uid="{214721CA-10D2-4463-AF79-E341B030B0F8}"/>
    <cellStyle name="20% - Accent3 5 2 3 6 3" xfId="4453" xr:uid="{4B45C940-1CFB-4810-A612-239874DA4339}"/>
    <cellStyle name="20% - Accent3 5 2 3 6 4" xfId="4454" xr:uid="{DA696A14-B261-4E0B-98C5-2FB39A10D47F}"/>
    <cellStyle name="20% - Accent3 5 2 3 7" xfId="4455" xr:uid="{9F96F0D9-7EDD-442D-B934-861E3E7BDD7D}"/>
    <cellStyle name="20% - Accent3 5 2 3 7 2" xfId="4456" xr:uid="{D7B5937D-2E26-4292-9823-165FB38D6451}"/>
    <cellStyle name="20% - Accent3 5 2 3 8" xfId="4457" xr:uid="{A08124B3-8AC2-4EE3-AF3E-471FABA73AF5}"/>
    <cellStyle name="20% - Accent3 5 2 3 9" xfId="4458" xr:uid="{84E7A758-06C9-428B-8118-5AA69A85BDA5}"/>
    <cellStyle name="20% - Accent3 5 2 4" xfId="4459" xr:uid="{C2E087D6-AED4-47CC-B205-5A759D56191B}"/>
    <cellStyle name="20% - Accent3 5 2 4 2" xfId="4460" xr:uid="{A5F94C26-E27F-41B6-A6DF-F6A9A6B52EA7}"/>
    <cellStyle name="20% - Accent3 5 2 4 2 2" xfId="4461" xr:uid="{0F49FA89-F49F-4F7C-8811-840C64DBE1A5}"/>
    <cellStyle name="20% - Accent3 5 2 4 2 2 2" xfId="4462" xr:uid="{45E75F64-CA11-42D4-ADBE-5B2DFD548F49}"/>
    <cellStyle name="20% - Accent3 5 2 4 2 3" xfId="4463" xr:uid="{28E0FFC0-2725-49C6-BE8F-26C6A6138395}"/>
    <cellStyle name="20% - Accent3 5 2 4 2 4" xfId="4464" xr:uid="{205B62DE-EB33-49F3-A910-0BD4064CBA0E}"/>
    <cellStyle name="20% - Accent3 5 2 4 3" xfId="4465" xr:uid="{85565A5F-A755-4660-858E-F51AA1AC7870}"/>
    <cellStyle name="20% - Accent3 5 2 4 3 2" xfId="4466" xr:uid="{2531BE1C-94F0-42C3-A144-F0211452D2FD}"/>
    <cellStyle name="20% - Accent3 5 2 4 4" xfId="4467" xr:uid="{51392F9E-4981-4A39-BC81-2AC328D2F52F}"/>
    <cellStyle name="20% - Accent3 5 2 4 5" xfId="4468" xr:uid="{2DBD7A44-1EE2-4347-A29F-2A23B7FB9007}"/>
    <cellStyle name="20% - Accent3 5 2 5" xfId="4469" xr:uid="{1AC8899F-FCFC-43B4-9A05-4FD77D692BDE}"/>
    <cellStyle name="20% - Accent3 5 2 5 2" xfId="4470" xr:uid="{8DFCB622-4E98-4CFB-A810-BDF0DBA65E30}"/>
    <cellStyle name="20% - Accent3 5 2 5 2 2" xfId="4471" xr:uid="{FB5EFBB7-9718-47E9-A0B9-DDC8DF41CEFF}"/>
    <cellStyle name="20% - Accent3 5 2 5 2 2 2" xfId="4472" xr:uid="{1968F928-F6BC-4A03-8FC6-F3FB2978E4A3}"/>
    <cellStyle name="20% - Accent3 5 2 5 2 3" xfId="4473" xr:uid="{4625E2CF-11C8-40AF-A987-93DB689317BF}"/>
    <cellStyle name="20% - Accent3 5 2 5 2 4" xfId="4474" xr:uid="{8AE6C07D-E529-4BBB-BDC5-FEDCCC590042}"/>
    <cellStyle name="20% - Accent3 5 2 5 3" xfId="4475" xr:uid="{20619667-4172-4B9A-A04B-8866DA4DBE10}"/>
    <cellStyle name="20% - Accent3 5 2 5 3 2" xfId="4476" xr:uid="{90DF7982-8E11-46B9-98E1-2FA0074D079D}"/>
    <cellStyle name="20% - Accent3 5 2 5 4" xfId="4477" xr:uid="{64A2E5B0-A0D4-4F99-9A8B-6FA65190126D}"/>
    <cellStyle name="20% - Accent3 5 2 5 5" xfId="4478" xr:uid="{0248C94C-2B0F-4BD6-BC58-AFE33049B4EC}"/>
    <cellStyle name="20% - Accent3 5 2 6" xfId="4479" xr:uid="{AD64D4E6-6495-48EC-B16B-18DF6BC9C7F3}"/>
    <cellStyle name="20% - Accent3 5 2 6 2" xfId="4480" xr:uid="{060AC2D4-8553-4208-9DFF-7CAF543A6A33}"/>
    <cellStyle name="20% - Accent3 5 2 6 2 2" xfId="4481" xr:uid="{7C82297C-996A-42F8-8D24-7CC0F21496CC}"/>
    <cellStyle name="20% - Accent3 5 2 6 3" xfId="4482" xr:uid="{3F0A076E-9230-4672-8FEC-CA564009C613}"/>
    <cellStyle name="20% - Accent3 5 2 6 4" xfId="4483" xr:uid="{049BFEA7-D508-498D-AD72-B37DAD466AE3}"/>
    <cellStyle name="20% - Accent3 5 2 7" xfId="4484" xr:uid="{70072996-22B9-4DE6-8A61-21BD0B8F7A1C}"/>
    <cellStyle name="20% - Accent3 5 2 7 2" xfId="4485" xr:uid="{4512529E-ACED-4EDB-B569-4066CEAADE89}"/>
    <cellStyle name="20% - Accent3 5 2 7 2 2" xfId="4486" xr:uid="{ED36FB44-FE77-4ACF-8398-9D49DA6E71A2}"/>
    <cellStyle name="20% - Accent3 5 2 7 3" xfId="4487" xr:uid="{641F60B6-0786-4381-9AB7-BAFEEE58D625}"/>
    <cellStyle name="20% - Accent3 5 2 7 4" xfId="4488" xr:uid="{9D242095-9688-41F9-A5FE-C26CE724004F}"/>
    <cellStyle name="20% - Accent3 5 2 8" xfId="4489" xr:uid="{FBF53E22-29D1-481C-AB1D-EB305FB33BCC}"/>
    <cellStyle name="20% - Accent3 5 2 8 2" xfId="4490" xr:uid="{169E71D0-6776-4809-924C-51F65757BA1F}"/>
    <cellStyle name="20% - Accent3 5 2 8 2 2" xfId="4491" xr:uid="{87955865-56AE-4150-A170-612BD7410B8B}"/>
    <cellStyle name="20% - Accent3 5 2 8 3" xfId="4492" xr:uid="{0FD0CFF2-5467-4CA8-BA9F-8D016FBE1FE2}"/>
    <cellStyle name="20% - Accent3 5 2 8 4" xfId="4493" xr:uid="{65B41028-7C6E-407C-B8E6-18609273D92A}"/>
    <cellStyle name="20% - Accent3 5 2 9" xfId="4494" xr:uid="{2AF77F2A-E4EA-448E-B6A1-4B6ED4D6F472}"/>
    <cellStyle name="20% - Accent3 5 2 9 2" xfId="4495" xr:uid="{07AE1A87-F9B0-47A3-BD9C-0CB12D8016A3}"/>
    <cellStyle name="20% - Accent3 5 3" xfId="4496" xr:uid="{A07433EF-6610-4A00-9F10-604573A5CE18}"/>
    <cellStyle name="20% - Accent3 5 3 10" xfId="4497" xr:uid="{289F51CD-503C-4649-9A9D-335B2E2B2119}"/>
    <cellStyle name="20% - Accent3 5 3 2" xfId="4498" xr:uid="{876F1071-BA77-41AB-AABB-0D01B4FBB542}"/>
    <cellStyle name="20% - Accent3 5 3 2 2" xfId="4499" xr:uid="{F10FA675-D2FE-4485-B526-BC770718EDF6}"/>
    <cellStyle name="20% - Accent3 5 3 2 2 2" xfId="4500" xr:uid="{A7B27608-F786-494B-A42C-DFF031073BEC}"/>
    <cellStyle name="20% - Accent3 5 3 2 2 2 2" xfId="4501" xr:uid="{4712D599-B4FF-4AAC-BB48-E78A593C886C}"/>
    <cellStyle name="20% - Accent3 5 3 2 2 2 2 2" xfId="4502" xr:uid="{04073E50-C9C7-4622-B897-A9BE30864610}"/>
    <cellStyle name="20% - Accent3 5 3 2 2 2 3" xfId="4503" xr:uid="{41170916-C310-472A-9FC4-6960BD2F01EC}"/>
    <cellStyle name="20% - Accent3 5 3 2 2 2 4" xfId="4504" xr:uid="{5722D419-7642-4293-9986-1F4FF6ED1999}"/>
    <cellStyle name="20% - Accent3 5 3 2 2 3" xfId="4505" xr:uid="{77BAD036-1A60-4662-9B98-0BD5E5772C47}"/>
    <cellStyle name="20% - Accent3 5 3 2 2 3 2" xfId="4506" xr:uid="{159C36FC-5ACB-4346-BCB2-2D18205C56C1}"/>
    <cellStyle name="20% - Accent3 5 3 2 2 4" xfId="4507" xr:uid="{A0C95ACA-6FD9-4A05-80E7-2154B2119E78}"/>
    <cellStyle name="20% - Accent3 5 3 2 2 5" xfId="4508" xr:uid="{7A1C4B41-90A4-4044-A3AB-F19FBFF8228F}"/>
    <cellStyle name="20% - Accent3 5 3 2 3" xfId="4509" xr:uid="{C44027DC-6DAF-49FB-80C4-CFD1866495D9}"/>
    <cellStyle name="20% - Accent3 5 3 2 3 2" xfId="4510" xr:uid="{C056FE6F-856F-4F31-96DD-F2E708EBC9B9}"/>
    <cellStyle name="20% - Accent3 5 3 2 3 2 2" xfId="4511" xr:uid="{CA95E2C8-C091-474C-803C-2D8B25A6D057}"/>
    <cellStyle name="20% - Accent3 5 3 2 3 2 2 2" xfId="4512" xr:uid="{4492DA64-4A8C-4A41-961E-070605F3C573}"/>
    <cellStyle name="20% - Accent3 5 3 2 3 2 3" xfId="4513" xr:uid="{710D0648-B480-4A0C-B04A-E8E69AC0B529}"/>
    <cellStyle name="20% - Accent3 5 3 2 3 2 4" xfId="4514" xr:uid="{E4C2664B-0399-40A6-A1DC-1477656576F9}"/>
    <cellStyle name="20% - Accent3 5 3 2 3 3" xfId="4515" xr:uid="{A41A0FFA-DC1C-4601-9DEF-927BF6447C78}"/>
    <cellStyle name="20% - Accent3 5 3 2 3 3 2" xfId="4516" xr:uid="{F8AF3CC2-0167-4C5B-AD7C-C40602A6C2A7}"/>
    <cellStyle name="20% - Accent3 5 3 2 3 4" xfId="4517" xr:uid="{43B2C1FA-4742-4BE3-9737-39FD99451C6D}"/>
    <cellStyle name="20% - Accent3 5 3 2 3 5" xfId="4518" xr:uid="{45D54E48-0A49-4D4D-8834-BFC54290ACE6}"/>
    <cellStyle name="20% - Accent3 5 3 2 4" xfId="4519" xr:uid="{AB254505-A213-49B2-9CB6-D5831CA121DA}"/>
    <cellStyle name="20% - Accent3 5 3 2 4 2" xfId="4520" xr:uid="{33E430C9-84FA-4CF5-871F-05B5331EE0D7}"/>
    <cellStyle name="20% - Accent3 5 3 2 4 2 2" xfId="4521" xr:uid="{CF4FC9DD-F8AD-407E-961D-C49B4624340D}"/>
    <cellStyle name="20% - Accent3 5 3 2 4 3" xfId="4522" xr:uid="{431F4BDF-DD4A-451D-8A34-B407E29791FC}"/>
    <cellStyle name="20% - Accent3 5 3 2 4 4" xfId="4523" xr:uid="{DDDA764E-13D8-4ED3-A4D8-2F4377132576}"/>
    <cellStyle name="20% - Accent3 5 3 2 5" xfId="4524" xr:uid="{49B16EDD-63C3-465A-8E02-96806AF2E4F1}"/>
    <cellStyle name="20% - Accent3 5 3 2 5 2" xfId="4525" xr:uid="{072F5D93-02B5-428A-B9F9-FCA661E34888}"/>
    <cellStyle name="20% - Accent3 5 3 2 5 2 2" xfId="4526" xr:uid="{7528C761-1E81-452F-AC97-ED19F1F19562}"/>
    <cellStyle name="20% - Accent3 5 3 2 5 3" xfId="4527" xr:uid="{FA9FC52B-DAD6-4A3D-93F4-B61D7E35489B}"/>
    <cellStyle name="20% - Accent3 5 3 2 5 4" xfId="4528" xr:uid="{EFB6971A-9C46-4822-B497-50DB58359580}"/>
    <cellStyle name="20% - Accent3 5 3 2 6" xfId="4529" xr:uid="{6817C8DD-1F12-458A-A3E8-1DE2CEEEC07E}"/>
    <cellStyle name="20% - Accent3 5 3 2 6 2" xfId="4530" xr:uid="{2D0070AD-C1BD-4B4A-9162-83513C96EB22}"/>
    <cellStyle name="20% - Accent3 5 3 2 6 2 2" xfId="4531" xr:uid="{50FC2877-0496-4D24-9C53-D937CB452B0C}"/>
    <cellStyle name="20% - Accent3 5 3 2 6 3" xfId="4532" xr:uid="{F18B6F31-66FE-450B-AEBA-D276C76C74ED}"/>
    <cellStyle name="20% - Accent3 5 3 2 6 4" xfId="4533" xr:uid="{3FB5E20D-C798-4CFE-9635-549CCA9F89F6}"/>
    <cellStyle name="20% - Accent3 5 3 2 7" xfId="4534" xr:uid="{674D8EE9-6CB0-4846-8E70-047A157E578D}"/>
    <cellStyle name="20% - Accent3 5 3 2 7 2" xfId="4535" xr:uid="{AF6B8C59-EE28-4A5D-894C-BCDC373A0C17}"/>
    <cellStyle name="20% - Accent3 5 3 2 8" xfId="4536" xr:uid="{AB9698A3-8F20-4FBA-B04C-163AD754DC7C}"/>
    <cellStyle name="20% - Accent3 5 3 2 9" xfId="4537" xr:uid="{FB05F694-2859-4BED-A8E7-457258E9E627}"/>
    <cellStyle name="20% - Accent3 5 3 3" xfId="4538" xr:uid="{7AB352EB-2146-4060-9CA3-69C1D21457DE}"/>
    <cellStyle name="20% - Accent3 5 3 3 2" xfId="4539" xr:uid="{A6DD0854-28E0-4769-94BE-2C86D5F303BD}"/>
    <cellStyle name="20% - Accent3 5 3 3 2 2" xfId="4540" xr:uid="{ACA22625-1EB9-46A8-A2F0-50B9ECC4CC6C}"/>
    <cellStyle name="20% - Accent3 5 3 3 2 2 2" xfId="4541" xr:uid="{BB654D81-495B-45DB-9F96-08EF38CE0903}"/>
    <cellStyle name="20% - Accent3 5 3 3 2 3" xfId="4542" xr:uid="{C89339F7-9415-4EE7-97EE-4332C50392F9}"/>
    <cellStyle name="20% - Accent3 5 3 3 2 4" xfId="4543" xr:uid="{B36240D0-EC9E-47A0-9145-AB631438E7A1}"/>
    <cellStyle name="20% - Accent3 5 3 3 3" xfId="4544" xr:uid="{9B5F7ACA-BA94-499F-B1CB-41936854740C}"/>
    <cellStyle name="20% - Accent3 5 3 3 3 2" xfId="4545" xr:uid="{B97DD637-364D-401B-BFBF-AB4D7E6AC6D3}"/>
    <cellStyle name="20% - Accent3 5 3 3 4" xfId="4546" xr:uid="{81F45A4E-385E-4376-8B3B-AF4EC1A65917}"/>
    <cellStyle name="20% - Accent3 5 3 3 5" xfId="4547" xr:uid="{C4F9DEAF-2E3E-4330-B67E-D1127F4D8081}"/>
    <cellStyle name="20% - Accent3 5 3 4" xfId="4548" xr:uid="{659A4927-7F14-41FA-8F33-8374DE87B4AE}"/>
    <cellStyle name="20% - Accent3 5 3 4 2" xfId="4549" xr:uid="{2EF268B8-32D3-4394-AD7A-28F5D9FC6D47}"/>
    <cellStyle name="20% - Accent3 5 3 4 2 2" xfId="4550" xr:uid="{D54A05BE-4F6B-4AB7-9ED7-538E8629C5F4}"/>
    <cellStyle name="20% - Accent3 5 3 4 2 2 2" xfId="4551" xr:uid="{11D81626-CB0A-4428-8C58-EE910E15DF28}"/>
    <cellStyle name="20% - Accent3 5 3 4 2 3" xfId="4552" xr:uid="{EBD1708F-D156-45ED-82BB-6DBFB47F7BE0}"/>
    <cellStyle name="20% - Accent3 5 3 4 2 4" xfId="4553" xr:uid="{3C62B801-00A8-4BAB-820C-6726369EE7C1}"/>
    <cellStyle name="20% - Accent3 5 3 4 3" xfId="4554" xr:uid="{BED8BAEA-B9FA-40B3-9DB9-BFDCA57CD9A1}"/>
    <cellStyle name="20% - Accent3 5 3 4 3 2" xfId="4555" xr:uid="{C1E86DCB-83C1-41FD-9AD0-BF61A6CF2ED1}"/>
    <cellStyle name="20% - Accent3 5 3 4 4" xfId="4556" xr:uid="{179A67B0-6479-478B-8188-E32F3B305982}"/>
    <cellStyle name="20% - Accent3 5 3 4 5" xfId="4557" xr:uid="{3714DA72-64DC-4A46-9B9C-73037D67E02E}"/>
    <cellStyle name="20% - Accent3 5 3 5" xfId="4558" xr:uid="{C931D10D-0DD7-4B30-9A77-786A58450C1B}"/>
    <cellStyle name="20% - Accent3 5 3 5 2" xfId="4559" xr:uid="{38E04688-38EE-42E9-BEA0-7E93DA1ABBD7}"/>
    <cellStyle name="20% - Accent3 5 3 5 2 2" xfId="4560" xr:uid="{3B789FE5-FFB5-4E58-944E-9EAE31EB77D9}"/>
    <cellStyle name="20% - Accent3 5 3 5 3" xfId="4561" xr:uid="{B731A728-6DCA-41AA-9E03-D8D342AB576A}"/>
    <cellStyle name="20% - Accent3 5 3 5 4" xfId="4562" xr:uid="{60ABA965-8BD1-4FDE-B0E2-EA1957963581}"/>
    <cellStyle name="20% - Accent3 5 3 6" xfId="4563" xr:uid="{DB375C14-5ABF-47BC-9938-C5AAE398F7E0}"/>
    <cellStyle name="20% - Accent3 5 3 6 2" xfId="4564" xr:uid="{2B478E09-9B79-411C-8BC0-40604F8B06D1}"/>
    <cellStyle name="20% - Accent3 5 3 6 2 2" xfId="4565" xr:uid="{36D814FB-D9B6-4C26-B515-87AB44D38E9B}"/>
    <cellStyle name="20% - Accent3 5 3 6 3" xfId="4566" xr:uid="{686D3EFB-36EE-49D7-862F-211D7C370637}"/>
    <cellStyle name="20% - Accent3 5 3 6 4" xfId="4567" xr:uid="{C1AF6ADA-E6DA-4B2D-A192-0DB45A1A378F}"/>
    <cellStyle name="20% - Accent3 5 3 7" xfId="4568" xr:uid="{F2BE183F-01AB-409A-9D04-6385BBFDB8F7}"/>
    <cellStyle name="20% - Accent3 5 3 7 2" xfId="4569" xr:uid="{12A43D14-D194-41FE-9629-30B4DB92051A}"/>
    <cellStyle name="20% - Accent3 5 3 7 2 2" xfId="4570" xr:uid="{C9A403F7-06B2-442D-8E7A-DD9821FD1C26}"/>
    <cellStyle name="20% - Accent3 5 3 7 3" xfId="4571" xr:uid="{E6F990DC-A9DA-4186-B5AB-2D14DECE3F19}"/>
    <cellStyle name="20% - Accent3 5 3 7 4" xfId="4572" xr:uid="{0581340B-1560-4998-A09C-201D4D3C50F4}"/>
    <cellStyle name="20% - Accent3 5 3 8" xfId="4573" xr:uid="{1ED476A4-8543-4938-8C34-1929A12C286C}"/>
    <cellStyle name="20% - Accent3 5 3 8 2" xfId="4574" xr:uid="{5465E895-5E82-46D3-B062-9E001620EA36}"/>
    <cellStyle name="20% - Accent3 5 3 9" xfId="4575" xr:uid="{604E6CF5-1F53-4774-8C1F-60FDCB2D3560}"/>
    <cellStyle name="20% - Accent3 5 4" xfId="4576" xr:uid="{BDB2944B-E8AA-4528-8AF7-58115FDDCE20}"/>
    <cellStyle name="20% - Accent3 5 4 2" xfId="4577" xr:uid="{E98DF459-7840-47CF-AAE4-59035CF9C0CE}"/>
    <cellStyle name="20% - Accent3 5 4 2 2" xfId="4578" xr:uid="{498346CA-6321-4749-94A3-51C2D4D1980F}"/>
    <cellStyle name="20% - Accent3 5 4 2 2 2" xfId="4579" xr:uid="{CE44B922-2752-4F43-B825-D9D217232F02}"/>
    <cellStyle name="20% - Accent3 5 4 2 2 2 2" xfId="4580" xr:uid="{176ADEA4-B6DE-475F-85D7-41AF02B856DC}"/>
    <cellStyle name="20% - Accent3 5 4 2 2 3" xfId="4581" xr:uid="{C4324453-77AB-44D6-A550-98BF67F2D377}"/>
    <cellStyle name="20% - Accent3 5 4 2 2 4" xfId="4582" xr:uid="{E00B1BE4-9238-4FB9-A7D0-FE7631279643}"/>
    <cellStyle name="20% - Accent3 5 4 2 3" xfId="4583" xr:uid="{F139E821-0268-4C88-A435-24E16697BC37}"/>
    <cellStyle name="20% - Accent3 5 4 2 3 2" xfId="4584" xr:uid="{3181E48C-7B59-4105-97B3-79D5F984A33D}"/>
    <cellStyle name="20% - Accent3 5 4 2 4" xfId="4585" xr:uid="{F7D0D984-2F29-4FA1-970E-C0E4B0DA8400}"/>
    <cellStyle name="20% - Accent3 5 4 2 5" xfId="4586" xr:uid="{420818AC-FC8C-4E08-90AC-4F86208CA7C2}"/>
    <cellStyle name="20% - Accent3 5 4 3" xfId="4587" xr:uid="{EEDDE82B-0E76-49C9-96E8-FC44DC3D621A}"/>
    <cellStyle name="20% - Accent3 5 4 3 2" xfId="4588" xr:uid="{4579D7E1-2BAB-4A93-AE29-2BD880A0FF9A}"/>
    <cellStyle name="20% - Accent3 5 4 3 2 2" xfId="4589" xr:uid="{F99FED80-6D3C-4541-90F5-62FD574E8A19}"/>
    <cellStyle name="20% - Accent3 5 4 3 2 2 2" xfId="4590" xr:uid="{3CE25D3F-5F3E-4E98-BBBE-33A0252284DB}"/>
    <cellStyle name="20% - Accent3 5 4 3 2 3" xfId="4591" xr:uid="{C92E0DB4-A2C7-4BAC-AC07-6C412E663771}"/>
    <cellStyle name="20% - Accent3 5 4 3 2 4" xfId="4592" xr:uid="{8F609790-414F-4FDA-BF02-D785F3EA1C07}"/>
    <cellStyle name="20% - Accent3 5 4 3 3" xfId="4593" xr:uid="{291F4FEE-3D2A-4AC2-ABE1-9A24933C81EF}"/>
    <cellStyle name="20% - Accent3 5 4 3 3 2" xfId="4594" xr:uid="{E31AB069-726D-4CCF-90E8-A4FD30ECA63A}"/>
    <cellStyle name="20% - Accent3 5 4 3 4" xfId="4595" xr:uid="{E00CF2C8-6134-44C2-B4A5-FF2504BE8153}"/>
    <cellStyle name="20% - Accent3 5 4 3 5" xfId="4596" xr:uid="{6F4D2F3D-128D-4BFD-9DFB-7D217C04D75A}"/>
    <cellStyle name="20% - Accent3 5 4 4" xfId="4597" xr:uid="{5B11222A-0896-4260-BD5C-FD1C6E3B0053}"/>
    <cellStyle name="20% - Accent3 5 4 4 2" xfId="4598" xr:uid="{443E26C0-8C51-4E65-B9DC-25EBA5078440}"/>
    <cellStyle name="20% - Accent3 5 4 4 2 2" xfId="4599" xr:uid="{04375305-E5B7-47B3-B498-A94A3E104D90}"/>
    <cellStyle name="20% - Accent3 5 4 4 3" xfId="4600" xr:uid="{79F17364-3A74-467D-9885-0B7334E9F7E4}"/>
    <cellStyle name="20% - Accent3 5 4 4 4" xfId="4601" xr:uid="{38422690-C117-433E-8E8E-76C76ED257BF}"/>
    <cellStyle name="20% - Accent3 5 4 5" xfId="4602" xr:uid="{D2805656-F79B-45F3-B8BF-81ED23229A40}"/>
    <cellStyle name="20% - Accent3 5 4 5 2" xfId="4603" xr:uid="{2FB0913F-8021-4F50-ACF2-D6C60F331260}"/>
    <cellStyle name="20% - Accent3 5 4 5 2 2" xfId="4604" xr:uid="{92DBE634-7BC3-4462-90A0-B009E10A3913}"/>
    <cellStyle name="20% - Accent3 5 4 5 3" xfId="4605" xr:uid="{9C58033A-08BD-4A9E-87DA-A618049AE36B}"/>
    <cellStyle name="20% - Accent3 5 4 5 4" xfId="4606" xr:uid="{C17DF6D3-3669-4CF5-A686-64DA457E7361}"/>
    <cellStyle name="20% - Accent3 5 4 6" xfId="4607" xr:uid="{1A76005C-0057-4B27-A028-5E59406226DB}"/>
    <cellStyle name="20% - Accent3 5 4 6 2" xfId="4608" xr:uid="{35A68E4D-F153-4B5A-8F40-BE39AD2DAC65}"/>
    <cellStyle name="20% - Accent3 5 4 6 2 2" xfId="4609" xr:uid="{BB7B156D-D764-4DE2-BA0E-2CBE5AAED158}"/>
    <cellStyle name="20% - Accent3 5 4 6 3" xfId="4610" xr:uid="{DD7FD3E9-EE5B-4F7F-B9D5-3565715BA90E}"/>
    <cellStyle name="20% - Accent3 5 4 6 4" xfId="4611" xr:uid="{833E3EA3-A619-42E1-A2A3-B03D3C7DDD86}"/>
    <cellStyle name="20% - Accent3 5 4 7" xfId="4612" xr:uid="{E7FB6633-3BAD-47E9-82AE-47CEDAA44E0D}"/>
    <cellStyle name="20% - Accent3 5 4 7 2" xfId="4613" xr:uid="{F3574D9A-1EA9-4562-8BF4-5EA477D02365}"/>
    <cellStyle name="20% - Accent3 5 4 8" xfId="4614" xr:uid="{2C19265A-A445-4E92-AABF-9845508607E0}"/>
    <cellStyle name="20% - Accent3 5 4 9" xfId="4615" xr:uid="{DC25883F-626C-44EC-8DAC-3ACC75226F60}"/>
    <cellStyle name="20% - Accent3 5 5" xfId="4616" xr:uid="{F3A5E184-EFD2-4F2A-AB96-EF8BB4FBFE0E}"/>
    <cellStyle name="20% - Accent3 5 5 2" xfId="4617" xr:uid="{89B64C0C-5240-441E-9B6F-922987349A96}"/>
    <cellStyle name="20% - Accent3 5 5 2 2" xfId="4618" xr:uid="{C8195982-DE31-4295-B88A-4628DF5AC22A}"/>
    <cellStyle name="20% - Accent3 5 5 2 2 2" xfId="4619" xr:uid="{AFE79F0B-7AA4-4023-A857-9629E9CBC766}"/>
    <cellStyle name="20% - Accent3 5 5 2 3" xfId="4620" xr:uid="{DEFB684D-D364-4F46-8968-B7F3FC393180}"/>
    <cellStyle name="20% - Accent3 5 5 2 4" xfId="4621" xr:uid="{1BCD0CD5-94E1-4166-9879-272652BA57AA}"/>
    <cellStyle name="20% - Accent3 5 5 3" xfId="4622" xr:uid="{D74C4AE2-740B-4DEC-94CC-13A2A27E5273}"/>
    <cellStyle name="20% - Accent3 5 5 3 2" xfId="4623" xr:uid="{687F5C91-7273-4038-916A-1634390AF5A0}"/>
    <cellStyle name="20% - Accent3 5 5 3 2 2" xfId="4624" xr:uid="{BC19A6DB-2C3A-4BDE-A64B-8C3A973BBC31}"/>
    <cellStyle name="20% - Accent3 5 5 3 3" xfId="4625" xr:uid="{4765202A-A515-4A12-A603-7EAA61AB5C7E}"/>
    <cellStyle name="20% - Accent3 5 5 3 4" xfId="4626" xr:uid="{51CEE5CE-7196-4C6E-8856-12C798445434}"/>
    <cellStyle name="20% - Accent3 5 5 4" xfId="4627" xr:uid="{4865D341-C20E-426B-BE00-A2A7E11EA623}"/>
    <cellStyle name="20% - Accent3 5 5 4 2" xfId="4628" xr:uid="{52E0F210-465E-4AD2-9B23-6FC53F32FBA9}"/>
    <cellStyle name="20% - Accent3 5 5 5" xfId="4629" xr:uid="{DE586E68-DC17-47A5-9A2C-FE61565A8B59}"/>
    <cellStyle name="20% - Accent3 5 5 6" xfId="4630" xr:uid="{BDAB084D-1104-4FC6-806C-5F34CCD9ACB4}"/>
    <cellStyle name="20% - Accent3 5 6" xfId="4631" xr:uid="{0969BCA5-40F4-4E15-B879-9E50D931BE1C}"/>
    <cellStyle name="20% - Accent3 5 6 2" xfId="4632" xr:uid="{9AF756C0-18F5-4006-A520-B47A29AF890D}"/>
    <cellStyle name="20% - Accent3 5 6 2 2" xfId="4633" xr:uid="{D46B0838-AC40-4817-9B81-516F71B4F218}"/>
    <cellStyle name="20% - Accent3 5 6 2 2 2" xfId="4634" xr:uid="{2010F82D-CD40-4FD4-8E55-8D6319A9D661}"/>
    <cellStyle name="20% - Accent3 5 6 2 3" xfId="4635" xr:uid="{F20B0C1B-8ECC-4B9A-B6D5-AC3C7AE7366D}"/>
    <cellStyle name="20% - Accent3 5 6 2 4" xfId="4636" xr:uid="{4FFCBD09-B9CB-42D5-873B-AE2BA006283C}"/>
    <cellStyle name="20% - Accent3 5 6 3" xfId="4637" xr:uid="{4C2C8C97-C810-4686-9F0B-9AB531EEE5E8}"/>
    <cellStyle name="20% - Accent3 5 6 3 2" xfId="4638" xr:uid="{2ACC1606-DF62-462B-B690-E8AEB18CCA07}"/>
    <cellStyle name="20% - Accent3 5 6 4" xfId="4639" xr:uid="{5B2324C0-99F8-46C7-8ECC-05081DF9B231}"/>
    <cellStyle name="20% - Accent3 5 6 5" xfId="4640" xr:uid="{31EC2551-7856-4B5F-BEDE-1F91838E57B8}"/>
    <cellStyle name="20% - Accent3 5 7" xfId="4641" xr:uid="{4DA334B7-8ABC-48C8-8263-97839DEB5127}"/>
    <cellStyle name="20% - Accent3 5 7 2" xfId="4642" xr:uid="{76393BF7-7C20-4C63-A1DF-E219460993CF}"/>
    <cellStyle name="20% - Accent3 5 7 2 2" xfId="4643" xr:uid="{84A7F59F-5572-44D2-8D3F-C9A0AAA51CF3}"/>
    <cellStyle name="20% - Accent3 5 7 3" xfId="4644" xr:uid="{4708F551-20CA-46B5-8703-35083C5CC888}"/>
    <cellStyle name="20% - Accent3 5 7 4" xfId="4645" xr:uid="{6003BB1E-5A66-4BB6-A60C-DA5671A96884}"/>
    <cellStyle name="20% - Accent3 5 8" xfId="4646" xr:uid="{177CEB29-D37E-41FC-B60B-3DCABD5CEF0E}"/>
    <cellStyle name="20% - Accent3 5 8 2" xfId="4647" xr:uid="{CEA48C55-7B6F-466F-B7FF-12B397783C40}"/>
    <cellStyle name="20% - Accent3 5 8 2 2" xfId="4648" xr:uid="{76950AF2-386C-4BAD-8D25-EA9275F6A803}"/>
    <cellStyle name="20% - Accent3 5 8 3" xfId="4649" xr:uid="{9133EEA8-120E-4E67-B4A1-6C041B4B12B6}"/>
    <cellStyle name="20% - Accent3 5 8 4" xfId="4650" xr:uid="{F25DBBED-D9D0-41C0-9BEE-F762B367143F}"/>
    <cellStyle name="20% - Accent3 5 9" xfId="4651" xr:uid="{8CF48A12-C727-46E3-BB5B-8BFE1BFDDCEB}"/>
    <cellStyle name="20% - Accent3 5 9 2" xfId="4652" xr:uid="{FBD0F8BB-8286-47BD-B7B8-EEC5C438B765}"/>
    <cellStyle name="20% - Accent3 5 9 2 2" xfId="4653" xr:uid="{FF34789D-D27A-40F8-8129-A786D5C00A59}"/>
    <cellStyle name="20% - Accent3 5 9 3" xfId="4654" xr:uid="{5F791ADF-7CE0-4145-8CF7-D8E7E9F9A1C0}"/>
    <cellStyle name="20% - Accent3 5 9 4" xfId="4655" xr:uid="{9F049382-559D-488F-BD46-F7ADA5DE20AA}"/>
    <cellStyle name="20% - Accent3 6" xfId="4656" xr:uid="{A438CA73-2AC1-41AF-BE24-AB55D5DCE418}"/>
    <cellStyle name="20% - Accent3 6 2" xfId="4657" xr:uid="{D719687A-75CE-49FC-9C90-126BE1F2D008}"/>
    <cellStyle name="20% - Accent3 6 2 2" xfId="4658" xr:uid="{B99C40D9-EAD1-41B1-A20F-97DD9276F33E}"/>
    <cellStyle name="20% - Accent3 6 2 2 2" xfId="4659" xr:uid="{67EAAADE-2D66-41CC-A591-EA0074994F77}"/>
    <cellStyle name="20% - Accent3 6 2 3" xfId="4660" xr:uid="{C4EF506F-024B-4258-BA86-86106B46DB78}"/>
    <cellStyle name="20% - Accent3 6 2 4" xfId="4661" xr:uid="{1E215A4E-A566-475D-8E19-8751C0C54C00}"/>
    <cellStyle name="20% - Accent3 7" xfId="4662" xr:uid="{D9682602-6C72-489F-BF44-395803DE88F1}"/>
    <cellStyle name="20% - Accent3 8" xfId="4663" xr:uid="{57C80BE5-13D5-485B-9A9F-21FA94E38AA4}"/>
    <cellStyle name="20% - Accent3 9" xfId="4664" xr:uid="{058F26D1-02C9-42D2-B9BB-4FD0A57FA46F}"/>
    <cellStyle name="20% - Accent3 9 2" xfId="4665" xr:uid="{C7162189-5D23-42BF-98ED-3AE0FDAE35F6}"/>
    <cellStyle name="20% - Accent3 9 2 2" xfId="4666" xr:uid="{212D7485-3CDE-4094-8C7D-5C17B10EF364}"/>
    <cellStyle name="20% - Accent3 9 3" xfId="4667" xr:uid="{91FF1733-2E3A-40EC-9DCF-E27C945C55E6}"/>
    <cellStyle name="20% - Accent3 9 4" xfId="4668" xr:uid="{D63289C6-F49F-4F23-83A2-4BB97B20C602}"/>
    <cellStyle name="20% - Accent4" xfId="31" builtinId="42" customBuiltin="1"/>
    <cellStyle name="20% - Accent4 2" xfId="73" xr:uid="{018FDD5D-AC18-4186-B2EB-63A29FBE59E3}"/>
    <cellStyle name="20% - Accent4 2 10" xfId="35534" xr:uid="{ACD50DF4-1C0E-43A3-9B14-47F7708F3A9F}"/>
    <cellStyle name="20% - Accent4 2 11" xfId="4669" xr:uid="{03DBF131-DAA8-4B18-8FAF-A30B9FFE0DAD}"/>
    <cellStyle name="20% - Accent4 2 2" xfId="4670" xr:uid="{4A0157E2-AA8E-4B2F-AA31-EDFAE2CE4385}"/>
    <cellStyle name="20% - Accent4 2 2 2" xfId="4671" xr:uid="{26468FA5-951D-48B3-9AA2-6BC58AAC1429}"/>
    <cellStyle name="20% - Accent4 2 2 3" xfId="4672" xr:uid="{04D74F26-4406-4127-9C54-04F6DBA113B8}"/>
    <cellStyle name="20% - Accent4 2 2 4" xfId="4673" xr:uid="{7BF06BEB-5C26-4489-BBFB-C787DDA882F9}"/>
    <cellStyle name="20% - Accent4 2 3" xfId="4674" xr:uid="{2FB5316B-882E-4887-A80B-915D9C23A41B}"/>
    <cellStyle name="20% - Accent4 2 3 2" xfId="4675" xr:uid="{0F78FB1B-8829-42C3-9479-AEE43CA3FC93}"/>
    <cellStyle name="20% - Accent4 2 3 2 10" xfId="4676" xr:uid="{9BAE8EDF-BC91-4857-8564-A29B6DE1C996}"/>
    <cellStyle name="20% - Accent4 2 3 2 2" xfId="4677" xr:uid="{E6D3D786-27FA-43CB-A3B3-FFC708254ED6}"/>
    <cellStyle name="20% - Accent4 2 3 2 2 2" xfId="4678" xr:uid="{5119FB94-6D7F-4810-84D6-51777D34AA79}"/>
    <cellStyle name="20% - Accent4 2 3 2 2 2 2" xfId="4679" xr:uid="{2BE5A5CA-6AE7-4137-B054-F13FE35C377E}"/>
    <cellStyle name="20% - Accent4 2 3 2 2 2 2 2" xfId="4680" xr:uid="{F324CD63-C9F7-4373-8DE8-E173A97E2665}"/>
    <cellStyle name="20% - Accent4 2 3 2 2 2 2 2 2" xfId="4681" xr:uid="{40DBD486-DF08-4CD8-8F2F-7832289FFE17}"/>
    <cellStyle name="20% - Accent4 2 3 2 2 2 2 3" xfId="4682" xr:uid="{AC7FDA65-5824-40AD-BD2F-59578DF39FE4}"/>
    <cellStyle name="20% - Accent4 2 3 2 2 2 2 4" xfId="4683" xr:uid="{661E75E4-6120-4D9A-B5FB-4886B5ED0AEF}"/>
    <cellStyle name="20% - Accent4 2 3 2 2 2 3" xfId="4684" xr:uid="{EE21F32D-337C-4B96-AF23-BDAD04A26CD9}"/>
    <cellStyle name="20% - Accent4 2 3 2 2 2 3 2" xfId="4685" xr:uid="{F2C55D9E-C58A-4E6C-A8A1-187874AAD36D}"/>
    <cellStyle name="20% - Accent4 2 3 2 2 2 4" xfId="4686" xr:uid="{7CDFA6FF-BE8A-41AA-A10A-33F5950C453D}"/>
    <cellStyle name="20% - Accent4 2 3 2 2 2 5" xfId="4687" xr:uid="{DF65649F-43CA-4870-AE0A-0BBB5445748F}"/>
    <cellStyle name="20% - Accent4 2 3 2 2 3" xfId="4688" xr:uid="{4C0E224B-8BA3-4E36-8797-5228681C0A63}"/>
    <cellStyle name="20% - Accent4 2 3 2 2 3 2" xfId="4689" xr:uid="{11DFA11D-71C5-452F-93A9-374A06B2CF51}"/>
    <cellStyle name="20% - Accent4 2 3 2 2 3 2 2" xfId="4690" xr:uid="{DA860C7F-BE3B-4655-883C-64F8E788C037}"/>
    <cellStyle name="20% - Accent4 2 3 2 2 3 2 2 2" xfId="4691" xr:uid="{002F3623-36C9-4938-B07B-903DF95E5473}"/>
    <cellStyle name="20% - Accent4 2 3 2 2 3 2 3" xfId="4692" xr:uid="{2C70D56D-120B-4306-8A16-A624149A9CF1}"/>
    <cellStyle name="20% - Accent4 2 3 2 2 3 2 4" xfId="4693" xr:uid="{87E6610B-AF74-471E-8DAA-4ED0741B7D69}"/>
    <cellStyle name="20% - Accent4 2 3 2 2 3 3" xfId="4694" xr:uid="{5F2ACFC7-C300-40F3-9240-0499F2C12F1B}"/>
    <cellStyle name="20% - Accent4 2 3 2 2 3 3 2" xfId="4695" xr:uid="{A3AA27AF-6011-48C7-8613-E03A0EF09666}"/>
    <cellStyle name="20% - Accent4 2 3 2 2 3 4" xfId="4696" xr:uid="{2D6AFF90-3878-4854-94A5-54A48FBDD86F}"/>
    <cellStyle name="20% - Accent4 2 3 2 2 3 5" xfId="4697" xr:uid="{08865108-7E11-42A0-995A-C38CD0239AAF}"/>
    <cellStyle name="20% - Accent4 2 3 2 2 4" xfId="4698" xr:uid="{39F21465-D0A4-40DC-A1F7-DC53CA567D30}"/>
    <cellStyle name="20% - Accent4 2 3 2 2 4 2" xfId="4699" xr:uid="{55AF8A2A-C354-4371-8B21-F811D847C907}"/>
    <cellStyle name="20% - Accent4 2 3 2 2 4 2 2" xfId="4700" xr:uid="{2D02705B-36A3-4331-B58E-2A15AB43922D}"/>
    <cellStyle name="20% - Accent4 2 3 2 2 4 3" xfId="4701" xr:uid="{C215AF9F-EF95-4D00-93A9-43186DD9A037}"/>
    <cellStyle name="20% - Accent4 2 3 2 2 4 4" xfId="4702" xr:uid="{4E64EB31-0960-4E01-B9CB-FB0C7AA114BC}"/>
    <cellStyle name="20% - Accent4 2 3 2 2 5" xfId="4703" xr:uid="{7A038996-2E20-4C36-A998-D972C8C248EA}"/>
    <cellStyle name="20% - Accent4 2 3 2 2 5 2" xfId="4704" xr:uid="{CF7EAC29-717E-437C-89C2-53F369458D73}"/>
    <cellStyle name="20% - Accent4 2 3 2 2 5 2 2" xfId="4705" xr:uid="{CE576ADE-3634-4D48-AF0D-1C3196DBF9C1}"/>
    <cellStyle name="20% - Accent4 2 3 2 2 5 3" xfId="4706" xr:uid="{3E77B589-2939-4075-974B-29C4D67A6D55}"/>
    <cellStyle name="20% - Accent4 2 3 2 2 5 4" xfId="4707" xr:uid="{8072F844-208D-4208-A94F-3BC6AE8476D3}"/>
    <cellStyle name="20% - Accent4 2 3 2 2 6" xfId="4708" xr:uid="{9A91291A-0B21-4290-AC4D-3D800D94485F}"/>
    <cellStyle name="20% - Accent4 2 3 2 2 6 2" xfId="4709" xr:uid="{38417B33-417D-44C4-87BF-FAD5782CC8B6}"/>
    <cellStyle name="20% - Accent4 2 3 2 2 6 2 2" xfId="4710" xr:uid="{B858C2F6-84D1-4BAF-9581-C5623D4962A7}"/>
    <cellStyle name="20% - Accent4 2 3 2 2 6 3" xfId="4711" xr:uid="{01A2C679-BC0A-4C4E-BD16-E2F0B85AFAD7}"/>
    <cellStyle name="20% - Accent4 2 3 2 2 6 4" xfId="4712" xr:uid="{ECC5E348-ED68-4D15-85BC-69A46318A0A3}"/>
    <cellStyle name="20% - Accent4 2 3 2 2 7" xfId="4713" xr:uid="{8238B885-A14B-45B7-8626-EFA33F6D0B16}"/>
    <cellStyle name="20% - Accent4 2 3 2 2 7 2" xfId="4714" xr:uid="{D8138631-2D29-4555-AB4B-CF628665DF10}"/>
    <cellStyle name="20% - Accent4 2 3 2 2 8" xfId="4715" xr:uid="{209012D9-804E-4154-9967-647ED206DB8A}"/>
    <cellStyle name="20% - Accent4 2 3 2 2 9" xfId="4716" xr:uid="{DB353C8F-9512-4C36-94C3-02E7941EC9C5}"/>
    <cellStyle name="20% - Accent4 2 3 2 3" xfId="4717" xr:uid="{6B43C96E-4129-477D-8586-E6828E4F0767}"/>
    <cellStyle name="20% - Accent4 2 3 2 3 2" xfId="4718" xr:uid="{11E093FB-CA8F-4B3D-9DF6-7552A98E3A71}"/>
    <cellStyle name="20% - Accent4 2 3 2 3 2 2" xfId="4719" xr:uid="{97E7E2CD-7E6A-46C5-9429-060331476BF1}"/>
    <cellStyle name="20% - Accent4 2 3 2 3 2 2 2" xfId="4720" xr:uid="{3216F060-F6D3-42DD-843A-322991BB5E1C}"/>
    <cellStyle name="20% - Accent4 2 3 2 3 2 3" xfId="4721" xr:uid="{A88E4ABF-7E35-45DE-8CAE-ADDB8436506F}"/>
    <cellStyle name="20% - Accent4 2 3 2 3 2 4" xfId="4722" xr:uid="{55C415F1-D534-4A6F-90A2-CC5A84738721}"/>
    <cellStyle name="20% - Accent4 2 3 2 3 3" xfId="4723" xr:uid="{6624097F-CAA0-458C-8575-2139962B489A}"/>
    <cellStyle name="20% - Accent4 2 3 2 3 3 2" xfId="4724" xr:uid="{2DA17A2C-337D-458F-9624-A207DA17DC3B}"/>
    <cellStyle name="20% - Accent4 2 3 2 3 4" xfId="4725" xr:uid="{052F253F-3237-4319-BD16-A527029556A1}"/>
    <cellStyle name="20% - Accent4 2 3 2 3 5" xfId="4726" xr:uid="{FF77395A-207D-44C9-9716-3BCF837E0847}"/>
    <cellStyle name="20% - Accent4 2 3 2 4" xfId="4727" xr:uid="{813BAF89-46B0-4FC9-B48E-788B6E001038}"/>
    <cellStyle name="20% - Accent4 2 3 2 4 2" xfId="4728" xr:uid="{268E544C-8AD9-4ED0-ADC0-3A7153CD54AB}"/>
    <cellStyle name="20% - Accent4 2 3 2 4 2 2" xfId="4729" xr:uid="{92E20A6C-D0D3-467B-8E82-A860C8339F9B}"/>
    <cellStyle name="20% - Accent4 2 3 2 4 2 2 2" xfId="4730" xr:uid="{2E04C4A1-2C1B-4F57-9944-7E7004D84A28}"/>
    <cellStyle name="20% - Accent4 2 3 2 4 2 3" xfId="4731" xr:uid="{8BCA78D3-9EA3-45FD-89CD-A8AC909B1454}"/>
    <cellStyle name="20% - Accent4 2 3 2 4 2 4" xfId="4732" xr:uid="{1FF3E095-1C1C-436B-9F1B-F5CED12A8D08}"/>
    <cellStyle name="20% - Accent4 2 3 2 4 3" xfId="4733" xr:uid="{8D9F5AAE-72CE-443D-93EC-8A66E36CB42E}"/>
    <cellStyle name="20% - Accent4 2 3 2 4 3 2" xfId="4734" xr:uid="{62E8202C-97D5-4EBB-988E-3919FA542ECD}"/>
    <cellStyle name="20% - Accent4 2 3 2 4 4" xfId="4735" xr:uid="{627CBE39-DBE1-455E-B6AF-8666B31FF3A4}"/>
    <cellStyle name="20% - Accent4 2 3 2 4 5" xfId="4736" xr:uid="{F0450E53-3DE6-42BA-A9A8-14B29A18819E}"/>
    <cellStyle name="20% - Accent4 2 3 2 5" xfId="4737" xr:uid="{F7CD6758-FA0B-48F2-8D1E-1A88091E2A47}"/>
    <cellStyle name="20% - Accent4 2 3 2 5 2" xfId="4738" xr:uid="{50D617BE-910F-4436-8546-5D4D3E11720B}"/>
    <cellStyle name="20% - Accent4 2 3 2 5 2 2" xfId="4739" xr:uid="{341A6684-114A-4229-997A-774390C94777}"/>
    <cellStyle name="20% - Accent4 2 3 2 5 3" xfId="4740" xr:uid="{67CD6692-6292-45A2-AE95-8FE5DFF53069}"/>
    <cellStyle name="20% - Accent4 2 3 2 5 4" xfId="4741" xr:uid="{50C5B2CF-44C1-47BA-85B5-07A03E12E91A}"/>
    <cellStyle name="20% - Accent4 2 3 2 6" xfId="4742" xr:uid="{33094394-F9D7-4330-BA73-73DA2BF8A31E}"/>
    <cellStyle name="20% - Accent4 2 3 2 6 2" xfId="4743" xr:uid="{0C96419E-57B4-4050-998F-BB50FF2785BC}"/>
    <cellStyle name="20% - Accent4 2 3 2 6 2 2" xfId="4744" xr:uid="{AB492F9D-C6F4-4094-9852-3C2E54885437}"/>
    <cellStyle name="20% - Accent4 2 3 2 6 3" xfId="4745" xr:uid="{77FB12D2-0B89-451C-9315-71C96BEE9474}"/>
    <cellStyle name="20% - Accent4 2 3 2 6 4" xfId="4746" xr:uid="{8ACF2E58-1861-4830-B50B-99FDB0AC5757}"/>
    <cellStyle name="20% - Accent4 2 3 2 7" xfId="4747" xr:uid="{79E18552-AEC4-4AE6-99FC-6908BC0DA040}"/>
    <cellStyle name="20% - Accent4 2 3 2 7 2" xfId="4748" xr:uid="{50C94CBB-CC3E-4382-A83C-9C9503A7F57B}"/>
    <cellStyle name="20% - Accent4 2 3 2 7 2 2" xfId="4749" xr:uid="{434A701F-47C6-4A7A-8236-AD3DE342D4A2}"/>
    <cellStyle name="20% - Accent4 2 3 2 7 3" xfId="4750" xr:uid="{7A63539E-55AB-4ADE-94F9-E83D9BF64410}"/>
    <cellStyle name="20% - Accent4 2 3 2 7 4" xfId="4751" xr:uid="{E41E4697-27EF-414B-9B1A-598640EC1ED5}"/>
    <cellStyle name="20% - Accent4 2 3 2 8" xfId="4752" xr:uid="{5D3D6709-5458-43F6-9805-F132BC313990}"/>
    <cellStyle name="20% - Accent4 2 3 2 8 2" xfId="4753" xr:uid="{0FEBAB54-85D7-4711-80F2-E2FE0696B368}"/>
    <cellStyle name="20% - Accent4 2 3 2 9" xfId="4754" xr:uid="{370C09E8-B885-4283-A85E-8B212A23F4AC}"/>
    <cellStyle name="20% - Accent4 2 3 3" xfId="4755" xr:uid="{F6697A68-5E23-445A-8133-2AE7E5DDA5A7}"/>
    <cellStyle name="20% - Accent4 2 3 3 2" xfId="4756" xr:uid="{31926665-4E29-4D39-A03E-9E77DDB6701E}"/>
    <cellStyle name="20% - Accent4 2 3 3 2 2" xfId="4757" xr:uid="{24B2FC6C-8272-431E-AE9E-A75A10DA547F}"/>
    <cellStyle name="20% - Accent4 2 3 3 2 2 2" xfId="4758" xr:uid="{CC11E487-B047-4434-BEC0-276E14EA5749}"/>
    <cellStyle name="20% - Accent4 2 3 3 2 2 2 2" xfId="4759" xr:uid="{FBEAF354-0CB3-43BA-8E86-E861FFD439F3}"/>
    <cellStyle name="20% - Accent4 2 3 3 2 2 3" xfId="4760" xr:uid="{01D0FE3B-EA07-42DD-9E63-169A66B9F252}"/>
    <cellStyle name="20% - Accent4 2 3 3 2 2 4" xfId="4761" xr:uid="{A24B6E0D-20C8-4F36-9F39-AB236D98C0A0}"/>
    <cellStyle name="20% - Accent4 2 3 3 2 3" xfId="4762" xr:uid="{AD09057B-9AE4-427D-AED7-ADA718E72D9D}"/>
    <cellStyle name="20% - Accent4 2 3 3 2 3 2" xfId="4763" xr:uid="{9E285957-8503-49CF-9CF6-0E2EFFA96B66}"/>
    <cellStyle name="20% - Accent4 2 3 3 2 4" xfId="4764" xr:uid="{104EBACE-7CDB-40B7-8533-A11C952C9466}"/>
    <cellStyle name="20% - Accent4 2 3 3 2 5" xfId="4765" xr:uid="{E15E12BC-8462-4595-8199-714E0A53CF00}"/>
    <cellStyle name="20% - Accent4 2 3 3 3" xfId="4766" xr:uid="{C01E885A-9915-4DA5-92F6-54A2124D4120}"/>
    <cellStyle name="20% - Accent4 2 3 3 3 2" xfId="4767" xr:uid="{E68FBDCD-A0A8-4AB4-A8AB-6585C828B358}"/>
    <cellStyle name="20% - Accent4 2 3 3 3 2 2" xfId="4768" xr:uid="{323A4E21-8E4A-419D-B743-EBB8376D485A}"/>
    <cellStyle name="20% - Accent4 2 3 3 3 2 2 2" xfId="4769" xr:uid="{A2EA1289-374C-4136-871B-8F855CF4F91D}"/>
    <cellStyle name="20% - Accent4 2 3 3 3 2 3" xfId="4770" xr:uid="{07343129-857D-44F7-BFFF-BDEDCF095F9C}"/>
    <cellStyle name="20% - Accent4 2 3 3 3 2 4" xfId="4771" xr:uid="{C39D80C7-50A9-4148-9FEC-E8429BACFCEF}"/>
    <cellStyle name="20% - Accent4 2 3 3 3 3" xfId="4772" xr:uid="{2CA6F55C-E2D2-4337-8840-A6815FAFD86E}"/>
    <cellStyle name="20% - Accent4 2 3 3 3 3 2" xfId="4773" xr:uid="{57E2F620-2E9C-44B1-8156-501DF733EB0A}"/>
    <cellStyle name="20% - Accent4 2 3 3 3 4" xfId="4774" xr:uid="{28C26CC3-406D-44C7-BC63-7B7CE8311FC7}"/>
    <cellStyle name="20% - Accent4 2 3 3 3 5" xfId="4775" xr:uid="{44EF06FC-6FB9-47A6-BAF5-C07913766C8A}"/>
    <cellStyle name="20% - Accent4 2 3 3 4" xfId="4776" xr:uid="{F8B74525-42B6-418E-948A-DACDFBEF77A1}"/>
    <cellStyle name="20% - Accent4 2 3 3 4 2" xfId="4777" xr:uid="{BC8879DC-E37B-4C8F-B481-F5590D2171BD}"/>
    <cellStyle name="20% - Accent4 2 3 3 4 2 2" xfId="4778" xr:uid="{8798E2BF-D003-490C-AD36-E8A8162247F1}"/>
    <cellStyle name="20% - Accent4 2 3 3 4 3" xfId="4779" xr:uid="{D945FB1C-1A45-4729-ABA4-D5DB6B376181}"/>
    <cellStyle name="20% - Accent4 2 3 3 4 4" xfId="4780" xr:uid="{897212A6-1705-4242-936B-183CA6D0F4CA}"/>
    <cellStyle name="20% - Accent4 2 3 3 5" xfId="4781" xr:uid="{0F0BC414-7ED8-4E7A-BBAB-2D8020B92DD5}"/>
    <cellStyle name="20% - Accent4 2 3 3 5 2" xfId="4782" xr:uid="{A2F64A2A-18BF-44D9-9006-685DAD4DCE9D}"/>
    <cellStyle name="20% - Accent4 2 3 3 5 2 2" xfId="4783" xr:uid="{DD7C006F-709E-4DB0-BC17-F4E045C325C8}"/>
    <cellStyle name="20% - Accent4 2 3 3 5 3" xfId="4784" xr:uid="{ABB48FEA-3C09-4B15-9C9F-D079C7F02B0A}"/>
    <cellStyle name="20% - Accent4 2 3 3 5 4" xfId="4785" xr:uid="{35C5BBEF-C1B3-4635-861A-57F6551DE3F7}"/>
    <cellStyle name="20% - Accent4 2 3 3 6" xfId="4786" xr:uid="{AB299314-365B-4FCD-B5C0-AA547F9BB8AB}"/>
    <cellStyle name="20% - Accent4 2 3 3 6 2" xfId="4787" xr:uid="{4CE14895-BAA1-459F-9ADC-7CC710806763}"/>
    <cellStyle name="20% - Accent4 2 3 3 6 2 2" xfId="4788" xr:uid="{5F1A92E7-CF5E-44FB-A3E9-2409F51B2EA8}"/>
    <cellStyle name="20% - Accent4 2 3 3 6 3" xfId="4789" xr:uid="{57DD505D-EAFF-485A-BEF3-C86AC51EAE06}"/>
    <cellStyle name="20% - Accent4 2 3 3 6 4" xfId="4790" xr:uid="{DC485E2E-1A85-480D-A790-9CB9A3892D86}"/>
    <cellStyle name="20% - Accent4 2 3 3 7" xfId="4791" xr:uid="{67D692B3-9884-4BAB-92CD-420B6C92AFC6}"/>
    <cellStyle name="20% - Accent4 2 3 3 7 2" xfId="4792" xr:uid="{CB758587-BEA9-4791-849E-D9797508BFBA}"/>
    <cellStyle name="20% - Accent4 2 3 3 8" xfId="4793" xr:uid="{92A2ADA4-327C-40B1-A490-CBC8C1785B69}"/>
    <cellStyle name="20% - Accent4 2 3 3 9" xfId="4794" xr:uid="{7307BBDC-D3E0-48F4-9B92-D27A091D0B91}"/>
    <cellStyle name="20% - Accent4 2 3 4" xfId="4795" xr:uid="{B2F6EC63-E4E2-4746-9A0E-7E99043DA717}"/>
    <cellStyle name="20% - Accent4 2 3 4 2" xfId="4796" xr:uid="{887CB4C2-FF8B-4EFA-ABC4-B4F55961A904}"/>
    <cellStyle name="20% - Accent4 2 3 4 2 2" xfId="4797" xr:uid="{74506BF7-C874-44A3-9DBD-E0A72F1B0966}"/>
    <cellStyle name="20% - Accent4 2 3 4 2 2 2" xfId="4798" xr:uid="{5AF92FA8-1B1C-4E55-8176-2120117A7118}"/>
    <cellStyle name="20% - Accent4 2 3 4 2 2 2 2" xfId="4799" xr:uid="{C54DEB95-B2D9-4D07-B04D-413E1F2FA09C}"/>
    <cellStyle name="20% - Accent4 2 3 4 2 2 3" xfId="4800" xr:uid="{F0218C1D-4762-4D98-B020-E86011C82EEF}"/>
    <cellStyle name="20% - Accent4 2 3 4 2 2 4" xfId="4801" xr:uid="{64E0EC8E-363E-4AD1-916F-7215FB0D18A4}"/>
    <cellStyle name="20% - Accent4 2 3 4 2 3" xfId="4802" xr:uid="{4914F688-E599-4B77-ABA6-592F83BD6A81}"/>
    <cellStyle name="20% - Accent4 2 3 4 2 3 2" xfId="4803" xr:uid="{263E5C3B-DF35-4541-95AF-1AEDF5A0ADEE}"/>
    <cellStyle name="20% - Accent4 2 3 4 2 4" xfId="4804" xr:uid="{1776B560-9B39-4923-807F-726377C38796}"/>
    <cellStyle name="20% - Accent4 2 3 4 2 5" xfId="4805" xr:uid="{E6A4EA87-2A55-49AF-93CB-FB4BAF41EDA7}"/>
    <cellStyle name="20% - Accent4 2 3 4 3" xfId="4806" xr:uid="{50C3E61C-D90B-4071-BA16-CAD336D51DEF}"/>
    <cellStyle name="20% - Accent4 2 3 4 3 2" xfId="4807" xr:uid="{A8778101-C901-4748-9E59-E1DEA2DE46CA}"/>
    <cellStyle name="20% - Accent4 2 3 4 3 2 2" xfId="4808" xr:uid="{AC3EE433-5685-4732-9960-54C128C970FF}"/>
    <cellStyle name="20% - Accent4 2 3 4 3 3" xfId="4809" xr:uid="{260C9569-0DEB-487F-B112-57185D44E2FF}"/>
    <cellStyle name="20% - Accent4 2 3 4 3 4" xfId="4810" xr:uid="{6822328E-58AD-47D8-9068-2461B76DBE01}"/>
    <cellStyle name="20% - Accent4 2 3 4 4" xfId="4811" xr:uid="{345BA67E-A892-4383-9A85-1924D0611373}"/>
    <cellStyle name="20% - Accent4 2 3 4 5" xfId="4812" xr:uid="{DA4170E7-8894-4D10-A272-3085588E21C4}"/>
    <cellStyle name="20% - Accent4 2 3 4 5 2" xfId="4813" xr:uid="{55AD06F4-281A-4940-BCC6-A5D93E433027}"/>
    <cellStyle name="20% - Accent4 2 3 4 6" xfId="4814" xr:uid="{533E8094-A8C7-4816-A63A-12F5205832D1}"/>
    <cellStyle name="20% - Accent4 2 3 4 7" xfId="4815" xr:uid="{0BC5125A-BA3A-4E9C-A0AA-F73ACE44FEDB}"/>
    <cellStyle name="20% - Accent4 2 3 5" xfId="4816" xr:uid="{34642900-F951-4088-9F8C-87A1FF4EA6CA}"/>
    <cellStyle name="20% - Accent4 2 3 5 2" xfId="4817" xr:uid="{A5986465-0AD8-4CE9-93CF-947DFB1B651D}"/>
    <cellStyle name="20% - Accent4 2 3 5 2 2" xfId="4818" xr:uid="{1C6887E9-E845-4B19-8DB5-1DAD10305317}"/>
    <cellStyle name="20% - Accent4 2 3 5 2 2 2" xfId="4819" xr:uid="{77D02C54-40D5-4E41-8F0B-3A1565F4BC06}"/>
    <cellStyle name="20% - Accent4 2 3 5 2 3" xfId="4820" xr:uid="{45E773D9-FF75-4A81-80FC-D11A5842D1E4}"/>
    <cellStyle name="20% - Accent4 2 3 5 2 4" xfId="4821" xr:uid="{B94D8668-E3D1-4397-9770-A835617902E3}"/>
    <cellStyle name="20% - Accent4 2 3 5 3" xfId="4822" xr:uid="{7411D149-9FB2-43DC-81E6-6BC48BA47738}"/>
    <cellStyle name="20% - Accent4 2 3 5 3 2" xfId="4823" xr:uid="{E1A49E38-5063-4F9C-84EA-831E197816D6}"/>
    <cellStyle name="20% - Accent4 2 3 5 4" xfId="4824" xr:uid="{388CA02C-92F0-4861-8584-E56B6F52C7E6}"/>
    <cellStyle name="20% - Accent4 2 3 5 5" xfId="4825" xr:uid="{DF382227-ECE2-426A-A32E-F313D4D0704F}"/>
    <cellStyle name="20% - Accent4 2 3 6" xfId="4826" xr:uid="{76179BEA-B212-4A2F-9EE8-7A4660006209}"/>
    <cellStyle name="20% - Accent4 2 3 6 2" xfId="4827" xr:uid="{4C44784B-FE9C-464F-B437-734507A4599A}"/>
    <cellStyle name="20% - Accent4 2 3 6 2 2" xfId="4828" xr:uid="{92701A28-B71B-4153-A3D7-F3956681137A}"/>
    <cellStyle name="20% - Accent4 2 3 6 3" xfId="4829" xr:uid="{41BD24FB-0BFE-4B10-84D1-8CB68A6573D0}"/>
    <cellStyle name="20% - Accent4 2 3 6 4" xfId="4830" xr:uid="{EC563E78-B0BA-41AF-9B76-2A0305EA92D3}"/>
    <cellStyle name="20% - Accent4 2 3 7" xfId="4831" xr:uid="{B415D354-7F98-4435-9ED1-E11F62118217}"/>
    <cellStyle name="20% - Accent4 2 3 7 2" xfId="4832" xr:uid="{C98AA771-D835-4467-9BCF-C26E0695212B}"/>
    <cellStyle name="20% - Accent4 2 3 7 2 2" xfId="4833" xr:uid="{E2939814-6E30-4848-ACC9-CF1284B7A451}"/>
    <cellStyle name="20% - Accent4 2 3 7 3" xfId="4834" xr:uid="{32188C9E-6CE1-4CC7-AC88-93994EA9253D}"/>
    <cellStyle name="20% - Accent4 2 3 7 4" xfId="4835" xr:uid="{A40206DB-2700-4AA5-B337-F33F5C51941A}"/>
    <cellStyle name="20% - Accent4 2 4" xfId="4836" xr:uid="{9AA2C112-7F70-492A-8DF9-1484407D091F}"/>
    <cellStyle name="20% - Accent4 2 4 10" xfId="4837" xr:uid="{665F4D07-8845-4D94-A742-989AC6E39CE8}"/>
    <cellStyle name="20% - Accent4 2 4 2" xfId="4838" xr:uid="{215E46DD-75A1-49E8-873B-DCB5DC10622C}"/>
    <cellStyle name="20% - Accent4 2 4 2 2" xfId="4839" xr:uid="{ACC6978F-F8AB-475A-AE12-D88E37A1D446}"/>
    <cellStyle name="20% - Accent4 2 4 2 2 2" xfId="4840" xr:uid="{204B3FD4-C178-4282-A977-A92849FE6ECC}"/>
    <cellStyle name="20% - Accent4 2 4 2 2 2 2" xfId="4841" xr:uid="{A234E9A6-5A1D-4E0D-A58F-95F4AF80CE55}"/>
    <cellStyle name="20% - Accent4 2 4 2 2 2 2 2" xfId="4842" xr:uid="{4CDA7C80-7508-4995-8330-6A26BB3CBCF0}"/>
    <cellStyle name="20% - Accent4 2 4 2 2 2 3" xfId="4843" xr:uid="{A89C4BAC-B7BE-4BB4-A1FB-12227A54B7CE}"/>
    <cellStyle name="20% - Accent4 2 4 2 2 2 4" xfId="4844" xr:uid="{007A64B0-E139-4867-8A36-4937A6F95EE4}"/>
    <cellStyle name="20% - Accent4 2 4 2 2 3" xfId="4845" xr:uid="{D0BBB2A7-62C2-4CE3-BC89-11EF16E1622B}"/>
    <cellStyle name="20% - Accent4 2 4 2 2 3 2" xfId="4846" xr:uid="{C38B626C-AF8C-4EB6-A5CB-759E7858270C}"/>
    <cellStyle name="20% - Accent4 2 4 2 2 4" xfId="4847" xr:uid="{D2C87D42-ED67-4B8D-90B5-F60EE13E1953}"/>
    <cellStyle name="20% - Accent4 2 4 2 2 5" xfId="4848" xr:uid="{6C498A0D-6EAE-4672-83E4-28C75A912CF4}"/>
    <cellStyle name="20% - Accent4 2 4 2 3" xfId="4849" xr:uid="{4DD47B0C-00A8-491C-86FE-5717CDF261D1}"/>
    <cellStyle name="20% - Accent4 2 4 2 3 2" xfId="4850" xr:uid="{798C3BC4-C9F7-46A7-9E1C-9B4CCF9C574D}"/>
    <cellStyle name="20% - Accent4 2 4 2 3 2 2" xfId="4851" xr:uid="{FF1C6B54-93BE-4AD8-908D-0108202F80AD}"/>
    <cellStyle name="20% - Accent4 2 4 2 3 2 2 2" xfId="4852" xr:uid="{EF946D83-0C7D-42AC-99C8-9468AEE5FED2}"/>
    <cellStyle name="20% - Accent4 2 4 2 3 2 3" xfId="4853" xr:uid="{2115686C-BD67-493C-B0E4-778263AC946F}"/>
    <cellStyle name="20% - Accent4 2 4 2 3 2 4" xfId="4854" xr:uid="{05C2610D-4F4B-4A3D-AF50-E5EE02B00EA7}"/>
    <cellStyle name="20% - Accent4 2 4 2 3 3" xfId="4855" xr:uid="{43DAF3CF-B50F-48D3-B344-B8C6003F9C0C}"/>
    <cellStyle name="20% - Accent4 2 4 2 3 3 2" xfId="4856" xr:uid="{049F8D35-2CC4-4DC7-A0D0-7556E7A37503}"/>
    <cellStyle name="20% - Accent4 2 4 2 3 4" xfId="4857" xr:uid="{CB632F09-D237-48CD-A01F-FB6BD60B963C}"/>
    <cellStyle name="20% - Accent4 2 4 2 3 5" xfId="4858" xr:uid="{90E1CEF2-F379-4753-B7EB-2BB7AA8BC2F3}"/>
    <cellStyle name="20% - Accent4 2 4 2 4" xfId="4859" xr:uid="{E8E25721-FB64-4509-B20F-FE62EC4CA3E7}"/>
    <cellStyle name="20% - Accent4 2 4 2 4 2" xfId="4860" xr:uid="{B16B00D1-65D9-4A7F-BB2D-06E3D7F957ED}"/>
    <cellStyle name="20% - Accent4 2 4 2 4 2 2" xfId="4861" xr:uid="{E6883240-8496-4A4D-A5DB-E46EF75FE80D}"/>
    <cellStyle name="20% - Accent4 2 4 2 4 3" xfId="4862" xr:uid="{63671BFB-839C-489E-94E2-8DE100B69A55}"/>
    <cellStyle name="20% - Accent4 2 4 2 4 4" xfId="4863" xr:uid="{05EC9798-E891-4C4F-B188-B9F1AEA35E00}"/>
    <cellStyle name="20% - Accent4 2 4 2 5" xfId="4864" xr:uid="{44EE3415-2246-410B-92A7-9A35D6D8F739}"/>
    <cellStyle name="20% - Accent4 2 4 2 5 2" xfId="4865" xr:uid="{3931808D-2AA7-46C7-86D1-FFCAD2CC7028}"/>
    <cellStyle name="20% - Accent4 2 4 2 5 2 2" xfId="4866" xr:uid="{E6FEF9FE-6A8B-49C4-8280-7D90200B9A4A}"/>
    <cellStyle name="20% - Accent4 2 4 2 5 3" xfId="4867" xr:uid="{9B4C121B-F5E2-4A86-939B-7CE4FCDAD876}"/>
    <cellStyle name="20% - Accent4 2 4 2 5 4" xfId="4868" xr:uid="{EB2D9B01-958D-4775-B40F-D782C52B237E}"/>
    <cellStyle name="20% - Accent4 2 4 2 6" xfId="4869" xr:uid="{EBAE9F85-F097-4F57-9FC7-1F2431135CD9}"/>
    <cellStyle name="20% - Accent4 2 4 2 6 2" xfId="4870" xr:uid="{86EB272C-F75A-4088-BE1C-B34A4DC7610C}"/>
    <cellStyle name="20% - Accent4 2 4 2 6 2 2" xfId="4871" xr:uid="{7DC3250A-4DBE-4D09-B689-774C84D55390}"/>
    <cellStyle name="20% - Accent4 2 4 2 6 3" xfId="4872" xr:uid="{C990B05E-65F9-41F3-BE64-526BCC7BA04D}"/>
    <cellStyle name="20% - Accent4 2 4 2 6 4" xfId="4873" xr:uid="{6EBC309C-6688-44A5-8359-41991EF8E346}"/>
    <cellStyle name="20% - Accent4 2 4 2 7" xfId="4874" xr:uid="{D783D0D6-384C-441A-84CB-077C2765345B}"/>
    <cellStyle name="20% - Accent4 2 4 2 7 2" xfId="4875" xr:uid="{1E63E953-5288-4AEF-A5C4-1C7ADB065FBC}"/>
    <cellStyle name="20% - Accent4 2 4 2 8" xfId="4876" xr:uid="{1CB666A9-242B-4DCC-B53D-D1B09CD71341}"/>
    <cellStyle name="20% - Accent4 2 4 2 9" xfId="4877" xr:uid="{D5325722-9BE9-4CD0-81B8-CE296EF25DED}"/>
    <cellStyle name="20% - Accent4 2 4 3" xfId="4878" xr:uid="{E83B0EC5-5B6B-4357-B8F0-E564010ED1FB}"/>
    <cellStyle name="20% - Accent4 2 4 3 2" xfId="4879" xr:uid="{DF8480FF-988D-40C2-983B-EF97F96332B0}"/>
    <cellStyle name="20% - Accent4 2 4 3 2 2" xfId="4880" xr:uid="{08354EF2-A011-4343-895E-E3F28BD765CF}"/>
    <cellStyle name="20% - Accent4 2 4 3 2 2 2" xfId="4881" xr:uid="{D23915A9-AC3B-4707-BD99-834609A1A38E}"/>
    <cellStyle name="20% - Accent4 2 4 3 2 3" xfId="4882" xr:uid="{1A0029C1-BE94-459D-B700-1826EB4D5E10}"/>
    <cellStyle name="20% - Accent4 2 4 3 2 4" xfId="4883" xr:uid="{0B832031-40AE-4426-A579-D9C2D92EBADF}"/>
    <cellStyle name="20% - Accent4 2 4 3 3" xfId="4884" xr:uid="{5897D15A-AB47-4D40-B00A-2D872F01C6D5}"/>
    <cellStyle name="20% - Accent4 2 4 3 3 2" xfId="4885" xr:uid="{AB0BBB0E-DC16-48DC-A9AF-8FCB20759356}"/>
    <cellStyle name="20% - Accent4 2 4 3 4" xfId="4886" xr:uid="{675F624A-D561-480E-BF9C-BF9FD9881D45}"/>
    <cellStyle name="20% - Accent4 2 4 3 5" xfId="4887" xr:uid="{57F4C13C-F80B-4B01-BD5D-4AB566EDFCD5}"/>
    <cellStyle name="20% - Accent4 2 4 4" xfId="4888" xr:uid="{CD3BE48A-7CDA-4738-9F91-254B71060A86}"/>
    <cellStyle name="20% - Accent4 2 4 4 2" xfId="4889" xr:uid="{7082E79E-A4F9-4A38-A655-B2BCFF20D903}"/>
    <cellStyle name="20% - Accent4 2 4 4 2 2" xfId="4890" xr:uid="{D5E37984-0837-4492-A0F6-2B5194346B32}"/>
    <cellStyle name="20% - Accent4 2 4 4 2 2 2" xfId="4891" xr:uid="{F6BD39F1-99D1-4581-8828-1ED7BE2D5F0B}"/>
    <cellStyle name="20% - Accent4 2 4 4 2 3" xfId="4892" xr:uid="{5A934150-6FD0-4CD5-9EB2-C12DB15693B0}"/>
    <cellStyle name="20% - Accent4 2 4 4 2 4" xfId="4893" xr:uid="{591C9E3C-0D4A-4D71-9D20-C00978155854}"/>
    <cellStyle name="20% - Accent4 2 4 4 3" xfId="4894" xr:uid="{4881D584-E555-4FD2-9AC1-8D813A695FAB}"/>
    <cellStyle name="20% - Accent4 2 4 4 3 2" xfId="4895" xr:uid="{033DC8FA-F660-4706-BCA6-D930D51AAD7C}"/>
    <cellStyle name="20% - Accent4 2 4 4 4" xfId="4896" xr:uid="{C5D95F7F-0104-46B0-9E85-749BD8F94462}"/>
    <cellStyle name="20% - Accent4 2 4 4 5" xfId="4897" xr:uid="{17C0FC60-20A6-4903-82C3-32A779352434}"/>
    <cellStyle name="20% - Accent4 2 4 5" xfId="4898" xr:uid="{FF277D2C-5DB1-40E0-804C-2026CDA36328}"/>
    <cellStyle name="20% - Accent4 2 4 5 2" xfId="4899" xr:uid="{E4981C1C-9493-494A-BB25-E28F5EDA2C75}"/>
    <cellStyle name="20% - Accent4 2 4 5 2 2" xfId="4900" xr:uid="{51960490-9CCC-470F-9944-CBB085C872B0}"/>
    <cellStyle name="20% - Accent4 2 4 5 3" xfId="4901" xr:uid="{81A37400-294C-4FF5-ACDE-CE822EA38737}"/>
    <cellStyle name="20% - Accent4 2 4 5 4" xfId="4902" xr:uid="{0E9B9741-459B-4395-A69D-2A593496FB3F}"/>
    <cellStyle name="20% - Accent4 2 4 6" xfId="4903" xr:uid="{B1086401-33AA-439A-B5E5-CF0E1A8E3741}"/>
    <cellStyle name="20% - Accent4 2 4 6 2" xfId="4904" xr:uid="{4259F9A9-6BA8-495C-B7EB-58D5B7D19AAB}"/>
    <cellStyle name="20% - Accent4 2 4 6 2 2" xfId="4905" xr:uid="{B5E1FA05-1961-4CC1-82BF-537D31E4076A}"/>
    <cellStyle name="20% - Accent4 2 4 6 3" xfId="4906" xr:uid="{C43F7E99-F538-40DB-A171-4211D1C23D9A}"/>
    <cellStyle name="20% - Accent4 2 4 6 4" xfId="4907" xr:uid="{7B719C49-BAA7-4205-8A13-D36E21B67D0E}"/>
    <cellStyle name="20% - Accent4 2 4 7" xfId="4908" xr:uid="{99C94751-5023-4A2A-B795-67DBE7E1A840}"/>
    <cellStyle name="20% - Accent4 2 4 7 2" xfId="4909" xr:uid="{CA0DD5B2-49C4-412F-8CAF-B2991EEC7BEE}"/>
    <cellStyle name="20% - Accent4 2 4 7 2 2" xfId="4910" xr:uid="{5487D2AC-4D80-4585-93DA-CF943D69C913}"/>
    <cellStyle name="20% - Accent4 2 4 7 3" xfId="4911" xr:uid="{2732B3B5-4659-4A02-8D2D-4F066B3435B4}"/>
    <cellStyle name="20% - Accent4 2 4 7 4" xfId="4912" xr:uid="{A7773844-D547-49C1-B65F-3526EF87BB94}"/>
    <cellStyle name="20% - Accent4 2 4 8" xfId="4913" xr:uid="{315FBCE0-FC4D-4A61-9797-7706E45D165C}"/>
    <cellStyle name="20% - Accent4 2 4 8 2" xfId="4914" xr:uid="{726C941C-49E1-4606-9435-CE97C04A589A}"/>
    <cellStyle name="20% - Accent4 2 4 9" xfId="4915" xr:uid="{14A618AF-6C91-4E22-BFA2-1B2397635837}"/>
    <cellStyle name="20% - Accent4 2 5" xfId="4916" xr:uid="{3052231F-6220-4CD5-B5DA-2C234E73C47A}"/>
    <cellStyle name="20% - Accent4 2 5 2" xfId="4917" xr:uid="{2F9D4691-F63E-45BE-BE80-BE157387E729}"/>
    <cellStyle name="20% - Accent4 2 5 2 2" xfId="4918" xr:uid="{160B1D25-5430-475D-A948-9868E2ADC07C}"/>
    <cellStyle name="20% - Accent4 2 5 2 2 2" xfId="4919" xr:uid="{CC1370BF-2F50-4528-851C-66D3A6E7DD93}"/>
    <cellStyle name="20% - Accent4 2 5 2 2 2 2" xfId="4920" xr:uid="{FFC5939E-0091-4C6D-B2C2-C9013061B972}"/>
    <cellStyle name="20% - Accent4 2 5 2 2 3" xfId="4921" xr:uid="{2DA046F7-8FE3-4769-8A6D-94F772DE6AB5}"/>
    <cellStyle name="20% - Accent4 2 5 2 2 4" xfId="4922" xr:uid="{8ACD74C6-3E49-41E2-BFCB-F5D8E5B56625}"/>
    <cellStyle name="20% - Accent4 2 5 2 3" xfId="4923" xr:uid="{B3528314-3401-438E-B6E5-B7D7D297CFF0}"/>
    <cellStyle name="20% - Accent4 2 5 2 3 2" xfId="4924" xr:uid="{13226697-F2CD-497E-9367-C26857AF2A90}"/>
    <cellStyle name="20% - Accent4 2 5 2 4" xfId="4925" xr:uid="{AB198B26-8A58-400D-AD6E-F2D7B90BA8AB}"/>
    <cellStyle name="20% - Accent4 2 5 2 5" xfId="4926" xr:uid="{BB52BBB1-10AA-41BC-A2FF-6B4B7C714DD6}"/>
    <cellStyle name="20% - Accent4 2 5 3" xfId="4927" xr:uid="{9E8DDF39-5B22-42DE-97E5-42A892EB2605}"/>
    <cellStyle name="20% - Accent4 2 5 3 2" xfId="4928" xr:uid="{51333F34-1EEE-418B-964B-BCE658D7794F}"/>
    <cellStyle name="20% - Accent4 2 5 3 2 2" xfId="4929" xr:uid="{82F7F770-CF2F-44A8-A369-375668CE7DA1}"/>
    <cellStyle name="20% - Accent4 2 5 3 2 2 2" xfId="4930" xr:uid="{13061AAE-D572-4B4F-B0A7-F5360BF36F43}"/>
    <cellStyle name="20% - Accent4 2 5 3 2 3" xfId="4931" xr:uid="{3BEF7E4C-2C69-401A-B09A-727356745833}"/>
    <cellStyle name="20% - Accent4 2 5 3 2 4" xfId="4932" xr:uid="{381AA084-FB9A-4644-8944-C6E4E32A08FE}"/>
    <cellStyle name="20% - Accent4 2 5 3 3" xfId="4933" xr:uid="{DD9F96A6-EE0B-4270-BE0F-28E06840015C}"/>
    <cellStyle name="20% - Accent4 2 5 3 3 2" xfId="4934" xr:uid="{B9A3D23C-2C00-494B-966F-3754CE9557C5}"/>
    <cellStyle name="20% - Accent4 2 5 3 4" xfId="4935" xr:uid="{6E69C9A1-5AC5-4318-A11D-57340BA51CC3}"/>
    <cellStyle name="20% - Accent4 2 5 3 5" xfId="4936" xr:uid="{66696996-D98F-4F04-91E3-775940F0C5A5}"/>
    <cellStyle name="20% - Accent4 2 5 4" xfId="4937" xr:uid="{39E3D2F7-F484-4ACD-9BBF-33D91CA3A87C}"/>
    <cellStyle name="20% - Accent4 2 5 4 2" xfId="4938" xr:uid="{F2DDD30F-071E-464F-8438-E15147DCEA2D}"/>
    <cellStyle name="20% - Accent4 2 5 4 2 2" xfId="4939" xr:uid="{1F9969BF-14D9-49EC-B2C4-A947AD0C9188}"/>
    <cellStyle name="20% - Accent4 2 5 4 3" xfId="4940" xr:uid="{2B15A972-1CCB-405B-9295-E56143ABF7C9}"/>
    <cellStyle name="20% - Accent4 2 5 4 4" xfId="4941" xr:uid="{66E4D512-E031-4A36-A7CF-D1173713AB9B}"/>
    <cellStyle name="20% - Accent4 2 5 5" xfId="4942" xr:uid="{AADEBACA-654D-4FF2-A1C9-4EF541EBCBBD}"/>
    <cellStyle name="20% - Accent4 2 5 5 2" xfId="4943" xr:uid="{0E8BBEB6-2F62-4C56-BF5C-4728393F17BD}"/>
    <cellStyle name="20% - Accent4 2 5 5 2 2" xfId="4944" xr:uid="{30314017-859F-4AF9-A2E8-6C180EECA8E6}"/>
    <cellStyle name="20% - Accent4 2 5 5 3" xfId="4945" xr:uid="{0D87D827-871F-4785-8ACF-4466FB07662C}"/>
    <cellStyle name="20% - Accent4 2 5 5 4" xfId="4946" xr:uid="{42CB5F0E-BC42-432E-90FB-55B6D6297B77}"/>
    <cellStyle name="20% - Accent4 2 5 6" xfId="4947" xr:uid="{A3E46CA0-186A-47A9-B6C6-C608EAB83156}"/>
    <cellStyle name="20% - Accent4 2 5 6 2" xfId="4948" xr:uid="{6B479241-C9AF-409F-9598-B53527C179AE}"/>
    <cellStyle name="20% - Accent4 2 5 6 2 2" xfId="4949" xr:uid="{38660158-F7C5-4789-B936-54622F75ABEF}"/>
    <cellStyle name="20% - Accent4 2 5 6 3" xfId="4950" xr:uid="{807F53B9-89EC-41AB-8F33-132AACFB6CFB}"/>
    <cellStyle name="20% - Accent4 2 5 6 4" xfId="4951" xr:uid="{2EB3FC95-94D9-467B-AEE3-474F71540C26}"/>
    <cellStyle name="20% - Accent4 2 5 7" xfId="4952" xr:uid="{AA5FC2E4-885F-4BE4-AD88-69A4148F6D20}"/>
    <cellStyle name="20% - Accent4 2 5 7 2" xfId="4953" xr:uid="{3C71FDED-B55A-42D8-9A99-3C88ED1036D3}"/>
    <cellStyle name="20% - Accent4 2 5 8" xfId="4954" xr:uid="{41C543BA-7810-4CC0-B861-7711AD350CA5}"/>
    <cellStyle name="20% - Accent4 2 5 9" xfId="4955" xr:uid="{E56ACC7A-02E0-43EB-9298-E45E7296525C}"/>
    <cellStyle name="20% - Accent4 2 6" xfId="4956" xr:uid="{E503D027-77AA-466B-A039-41A31A8C1B42}"/>
    <cellStyle name="20% - Accent4 2 7" xfId="4957" xr:uid="{75130EC2-220E-4B31-9BA3-87DA6C9F045C}"/>
    <cellStyle name="20% - Accent4 2 8" xfId="4958" xr:uid="{1E00C1F3-2E19-4227-A021-38CACE08E345}"/>
    <cellStyle name="20% - Accent4 2 8 2" xfId="4959" xr:uid="{F47ABF1B-88B0-4B50-9829-777F1F16E3AA}"/>
    <cellStyle name="20% - Accent4 2 9" xfId="4960" xr:uid="{ECFBE799-3BD1-4178-978D-678F9F3C2C32}"/>
    <cellStyle name="20% - Accent4 3" xfId="140" xr:uid="{6C171539-1F86-45C8-837F-D33F2FFA1ECB}"/>
    <cellStyle name="20% - Accent4 3 10" xfId="35535" xr:uid="{2FE66F51-5B05-403C-A73C-4704A2B26EFF}"/>
    <cellStyle name="20% - Accent4 3 11" xfId="4961" xr:uid="{7BC3CC32-FFCC-47FB-A23A-BFF60FE2A173}"/>
    <cellStyle name="20% - Accent4 3 2" xfId="4962" xr:uid="{6EC092E9-83C6-44AD-9630-95C1B61527CA}"/>
    <cellStyle name="20% - Accent4 3 2 10" xfId="4963" xr:uid="{47839D0F-9ED6-4142-BDB1-BD799EA24ADA}"/>
    <cellStyle name="20% - Accent4 3 2 10 2" xfId="4964" xr:uid="{BDD11DD1-25CA-49A3-BB27-F555F1B8B384}"/>
    <cellStyle name="20% - Accent4 3 2 11" xfId="4965" xr:uid="{3F52BD06-B02A-468E-AEE0-98D96A759013}"/>
    <cellStyle name="20% - Accent4 3 2 12" xfId="4966" xr:uid="{6F9CA97A-6840-4803-9744-DBA7BD0667E9}"/>
    <cellStyle name="20% - Accent4 3 2 2" xfId="4967" xr:uid="{1C2A2916-E319-422B-810D-BB5427397A3A}"/>
    <cellStyle name="20% - Accent4 3 2 2 10" xfId="4968" xr:uid="{27BBF7CA-B5B8-4998-86EA-A9B0511E3031}"/>
    <cellStyle name="20% - Accent4 3 2 2 11" xfId="4969" xr:uid="{FBF7F44D-E129-451D-9EC3-33BF001A09CD}"/>
    <cellStyle name="20% - Accent4 3 2 2 2" xfId="4970" xr:uid="{20ADA95A-39F3-4B63-8BFD-C1A1F082DEF4}"/>
    <cellStyle name="20% - Accent4 3 2 2 2 10" xfId="4971" xr:uid="{8F49BA02-8400-421E-970D-E396C764B400}"/>
    <cellStyle name="20% - Accent4 3 2 2 2 2" xfId="4972" xr:uid="{3A74B9E1-8A02-4090-9D38-12CE86615066}"/>
    <cellStyle name="20% - Accent4 3 2 2 2 2 2" xfId="4973" xr:uid="{A739B039-6878-482B-A92C-CB7DD0A2E339}"/>
    <cellStyle name="20% - Accent4 3 2 2 2 2 2 2" xfId="4974" xr:uid="{85983DCB-0FEC-4BFF-B758-4F4B3A18DCCE}"/>
    <cellStyle name="20% - Accent4 3 2 2 2 2 2 2 2" xfId="4975" xr:uid="{739D5AE6-470C-4455-A054-EB0BA117C737}"/>
    <cellStyle name="20% - Accent4 3 2 2 2 2 2 2 2 2" xfId="4976" xr:uid="{D28B20A9-0BD1-4094-836A-D91E1D6ADD76}"/>
    <cellStyle name="20% - Accent4 3 2 2 2 2 2 2 3" xfId="4977" xr:uid="{BB3305E9-01B6-4683-B0EA-F550C49D6166}"/>
    <cellStyle name="20% - Accent4 3 2 2 2 2 2 2 4" xfId="4978" xr:uid="{3C1ABD1A-2E82-4AC8-9E68-4E29F2EFA3B4}"/>
    <cellStyle name="20% - Accent4 3 2 2 2 2 2 3" xfId="4979" xr:uid="{9984A223-9499-49BF-BFE2-76D26FAF1E55}"/>
    <cellStyle name="20% - Accent4 3 2 2 2 2 2 3 2" xfId="4980" xr:uid="{8B1E68B2-CF40-4557-991E-59588D08F2EE}"/>
    <cellStyle name="20% - Accent4 3 2 2 2 2 2 4" xfId="4981" xr:uid="{EA34DFCB-E7B4-48DD-94B6-4DEC004F3279}"/>
    <cellStyle name="20% - Accent4 3 2 2 2 2 2 5" xfId="4982" xr:uid="{2D71A31A-FE9B-4FB9-ABCB-88B48603B8D4}"/>
    <cellStyle name="20% - Accent4 3 2 2 2 2 3" xfId="4983" xr:uid="{8CF87E54-C1E7-4EA3-A2B5-923BE8DBD0F0}"/>
    <cellStyle name="20% - Accent4 3 2 2 2 2 3 2" xfId="4984" xr:uid="{8787F189-A807-4873-B821-F489AC974119}"/>
    <cellStyle name="20% - Accent4 3 2 2 2 2 3 2 2" xfId="4985" xr:uid="{A2C219CE-D9C7-4769-B6F4-15BCA5ABC35A}"/>
    <cellStyle name="20% - Accent4 3 2 2 2 2 3 2 2 2" xfId="4986" xr:uid="{F890D313-45EA-4C50-85FF-1FCCE4D6D1CA}"/>
    <cellStyle name="20% - Accent4 3 2 2 2 2 3 2 3" xfId="4987" xr:uid="{5C328DCF-13B7-43EC-9FD7-28B3B2C73817}"/>
    <cellStyle name="20% - Accent4 3 2 2 2 2 3 2 4" xfId="4988" xr:uid="{298307C5-D056-4E7B-BA5C-0B25CEC8469B}"/>
    <cellStyle name="20% - Accent4 3 2 2 2 2 3 3" xfId="4989" xr:uid="{56A5B2AE-939F-4F01-BBF4-E1D7D3AB1D25}"/>
    <cellStyle name="20% - Accent4 3 2 2 2 2 3 3 2" xfId="4990" xr:uid="{B14431B2-211E-48F8-9155-37267F72483D}"/>
    <cellStyle name="20% - Accent4 3 2 2 2 2 3 4" xfId="4991" xr:uid="{A33A0194-0405-4D21-86AE-E1BBA8243DA9}"/>
    <cellStyle name="20% - Accent4 3 2 2 2 2 3 5" xfId="4992" xr:uid="{2F110748-C050-4394-BFA5-64A4DE48D1A4}"/>
    <cellStyle name="20% - Accent4 3 2 2 2 2 4" xfId="4993" xr:uid="{D432D931-03F7-402B-B73E-7A26990799B1}"/>
    <cellStyle name="20% - Accent4 3 2 2 2 2 4 2" xfId="4994" xr:uid="{2FCB8722-D8D1-4BDF-8631-C2AB16A05495}"/>
    <cellStyle name="20% - Accent4 3 2 2 2 2 4 2 2" xfId="4995" xr:uid="{650D7ABC-B7E5-4412-B0F1-8EA027FDC651}"/>
    <cellStyle name="20% - Accent4 3 2 2 2 2 4 3" xfId="4996" xr:uid="{B57018BC-112F-4A10-AD9C-F732E4895464}"/>
    <cellStyle name="20% - Accent4 3 2 2 2 2 4 4" xfId="4997" xr:uid="{1F5DD7EB-F157-4314-9042-103984FF0B3F}"/>
    <cellStyle name="20% - Accent4 3 2 2 2 2 5" xfId="4998" xr:uid="{DA14205E-5E31-4FAC-A6F3-FDD1848FCC08}"/>
    <cellStyle name="20% - Accent4 3 2 2 2 2 5 2" xfId="4999" xr:uid="{68829105-45AF-437B-A0E1-AC041882712D}"/>
    <cellStyle name="20% - Accent4 3 2 2 2 2 5 2 2" xfId="5000" xr:uid="{6F01ADB2-0640-47EA-A8D1-D2C8BB479EEE}"/>
    <cellStyle name="20% - Accent4 3 2 2 2 2 5 3" xfId="5001" xr:uid="{CD476D22-EF58-4780-8400-638A3ADA593D}"/>
    <cellStyle name="20% - Accent4 3 2 2 2 2 5 4" xfId="5002" xr:uid="{64AC43F9-E00B-474A-84F1-4FC98D184AE7}"/>
    <cellStyle name="20% - Accent4 3 2 2 2 2 6" xfId="5003" xr:uid="{C0C4EC94-A615-4C7D-B21A-60CF9860C473}"/>
    <cellStyle name="20% - Accent4 3 2 2 2 2 6 2" xfId="5004" xr:uid="{EA2FA9A2-248A-4A32-8C06-EAF8BB21007D}"/>
    <cellStyle name="20% - Accent4 3 2 2 2 2 6 2 2" xfId="5005" xr:uid="{4565C56D-6958-467E-8A2A-B95DB703D89F}"/>
    <cellStyle name="20% - Accent4 3 2 2 2 2 6 3" xfId="5006" xr:uid="{E469FB58-55E9-47B5-8E72-ACDBE6D804A7}"/>
    <cellStyle name="20% - Accent4 3 2 2 2 2 6 4" xfId="5007" xr:uid="{2631BFBA-DDD8-45F0-B06D-0900CCDDB8AF}"/>
    <cellStyle name="20% - Accent4 3 2 2 2 2 7" xfId="5008" xr:uid="{F332FA9C-73B4-49EF-8E01-3A42DDA76BD0}"/>
    <cellStyle name="20% - Accent4 3 2 2 2 2 7 2" xfId="5009" xr:uid="{8F1632D2-2700-45F0-B523-6C52C68C7515}"/>
    <cellStyle name="20% - Accent4 3 2 2 2 2 8" xfId="5010" xr:uid="{246022C2-A6C1-40E2-B2C7-302711E010CF}"/>
    <cellStyle name="20% - Accent4 3 2 2 2 2 9" xfId="5011" xr:uid="{91200C89-ED3A-4137-8CE7-DC586FD272A0}"/>
    <cellStyle name="20% - Accent4 3 2 2 2 3" xfId="5012" xr:uid="{EB981D4C-E5F6-423D-9270-5D73B9436D4A}"/>
    <cellStyle name="20% - Accent4 3 2 2 2 3 2" xfId="5013" xr:uid="{52D10F5B-8776-48C6-8C47-E198990B2058}"/>
    <cellStyle name="20% - Accent4 3 2 2 2 3 2 2" xfId="5014" xr:uid="{BC1566BF-3D1E-4D96-A0F7-4D6B64677E92}"/>
    <cellStyle name="20% - Accent4 3 2 2 2 3 2 2 2" xfId="5015" xr:uid="{4FF5C032-FAAA-462B-969E-42CBB0970D27}"/>
    <cellStyle name="20% - Accent4 3 2 2 2 3 2 3" xfId="5016" xr:uid="{FD50F39C-1438-44C2-8C0B-F2FCDD8E53DA}"/>
    <cellStyle name="20% - Accent4 3 2 2 2 3 2 4" xfId="5017" xr:uid="{C3A08A76-6D4B-4A21-8F7B-24AFC319B80F}"/>
    <cellStyle name="20% - Accent4 3 2 2 2 3 3" xfId="5018" xr:uid="{A76DB755-C8A8-4601-90FD-16B71AC6FF95}"/>
    <cellStyle name="20% - Accent4 3 2 2 2 3 3 2" xfId="5019" xr:uid="{2640C897-4B7D-4FAC-8E86-357186F1E40E}"/>
    <cellStyle name="20% - Accent4 3 2 2 2 3 4" xfId="5020" xr:uid="{174386F3-16A5-4142-8875-26F5CF53DD9E}"/>
    <cellStyle name="20% - Accent4 3 2 2 2 3 5" xfId="5021" xr:uid="{4EB9DD92-19AC-4548-A024-48CD81B04F2C}"/>
    <cellStyle name="20% - Accent4 3 2 2 2 4" xfId="5022" xr:uid="{39B3D244-98ED-46AC-A630-4D8BD587FBD0}"/>
    <cellStyle name="20% - Accent4 3 2 2 2 4 2" xfId="5023" xr:uid="{7A819240-2803-4C97-9185-D59D074997EF}"/>
    <cellStyle name="20% - Accent4 3 2 2 2 4 2 2" xfId="5024" xr:uid="{15299BA1-5CBB-41D1-9217-7FCF99A65920}"/>
    <cellStyle name="20% - Accent4 3 2 2 2 4 2 2 2" xfId="5025" xr:uid="{CD16B2C1-6291-401D-987D-589FFA9B9A25}"/>
    <cellStyle name="20% - Accent4 3 2 2 2 4 2 3" xfId="5026" xr:uid="{6E37FB6C-554F-413D-9154-121322876BF0}"/>
    <cellStyle name="20% - Accent4 3 2 2 2 4 2 4" xfId="5027" xr:uid="{7D1B6C73-0C8A-438A-BED0-35DEE76B45D8}"/>
    <cellStyle name="20% - Accent4 3 2 2 2 4 3" xfId="5028" xr:uid="{32CD305A-141B-4F12-AAAD-207665DF8F4D}"/>
    <cellStyle name="20% - Accent4 3 2 2 2 4 3 2" xfId="5029" xr:uid="{EFD79024-0E91-45C4-BF25-225889E990A3}"/>
    <cellStyle name="20% - Accent4 3 2 2 2 4 4" xfId="5030" xr:uid="{DD0F9E4D-D7DE-4377-AAE9-86D1C721C88B}"/>
    <cellStyle name="20% - Accent4 3 2 2 2 4 5" xfId="5031" xr:uid="{5A1DFD64-0794-4FE1-8FFE-5984719CDF17}"/>
    <cellStyle name="20% - Accent4 3 2 2 2 5" xfId="5032" xr:uid="{DD5CA18F-3954-4CCA-B92E-D0A67FDADEC6}"/>
    <cellStyle name="20% - Accent4 3 2 2 2 5 2" xfId="5033" xr:uid="{39D60926-7988-4A1B-982B-503265F5FC37}"/>
    <cellStyle name="20% - Accent4 3 2 2 2 5 2 2" xfId="5034" xr:uid="{F67CEF55-38E3-48F4-9F69-DA6C3445893E}"/>
    <cellStyle name="20% - Accent4 3 2 2 2 5 3" xfId="5035" xr:uid="{69CD8A90-EB0E-4240-B43D-6965B30723D5}"/>
    <cellStyle name="20% - Accent4 3 2 2 2 5 4" xfId="5036" xr:uid="{461F63C8-B73C-47AC-B85F-72F21B95E481}"/>
    <cellStyle name="20% - Accent4 3 2 2 2 6" xfId="5037" xr:uid="{399A0653-E669-463D-8E9C-4E11C7CCA994}"/>
    <cellStyle name="20% - Accent4 3 2 2 2 6 2" xfId="5038" xr:uid="{7692FFDF-1221-44ED-A3D8-A95B5E45A8C5}"/>
    <cellStyle name="20% - Accent4 3 2 2 2 6 2 2" xfId="5039" xr:uid="{959C72FC-B091-4EC7-BFA0-9B9271E02576}"/>
    <cellStyle name="20% - Accent4 3 2 2 2 6 3" xfId="5040" xr:uid="{CBA64691-E01A-475B-B260-1481E1ED7486}"/>
    <cellStyle name="20% - Accent4 3 2 2 2 6 4" xfId="5041" xr:uid="{CC3939AB-03EC-4A26-A822-EF7F4D4CBFA2}"/>
    <cellStyle name="20% - Accent4 3 2 2 2 7" xfId="5042" xr:uid="{ECF9B290-3EE7-41C8-B766-B6CB93494C03}"/>
    <cellStyle name="20% - Accent4 3 2 2 2 7 2" xfId="5043" xr:uid="{0276C9A6-B800-41F2-9E21-83927DFCD785}"/>
    <cellStyle name="20% - Accent4 3 2 2 2 7 2 2" xfId="5044" xr:uid="{FBA42DB8-03A0-47D6-8BE6-2BB6605EBDC1}"/>
    <cellStyle name="20% - Accent4 3 2 2 2 7 3" xfId="5045" xr:uid="{D09D3EEB-40FD-41FD-B663-BF11DC4298B9}"/>
    <cellStyle name="20% - Accent4 3 2 2 2 7 4" xfId="5046" xr:uid="{E52243ED-A33B-465F-930D-6B1477F80BF5}"/>
    <cellStyle name="20% - Accent4 3 2 2 2 8" xfId="5047" xr:uid="{9BD58711-5D9C-4822-9B6A-5C03B7C4CE1A}"/>
    <cellStyle name="20% - Accent4 3 2 2 2 8 2" xfId="5048" xr:uid="{060D53EE-21A8-47D4-AB32-3029FE9D2436}"/>
    <cellStyle name="20% - Accent4 3 2 2 2 9" xfId="5049" xr:uid="{3779A23C-EDF3-475E-99A1-B056283388BB}"/>
    <cellStyle name="20% - Accent4 3 2 2 3" xfId="5050" xr:uid="{E1A26E47-1AF6-487C-A199-E6B083899FD9}"/>
    <cellStyle name="20% - Accent4 3 2 2 3 2" xfId="5051" xr:uid="{21154325-92C4-407B-A705-05DA870CC302}"/>
    <cellStyle name="20% - Accent4 3 2 2 3 2 2" xfId="5052" xr:uid="{DBDF42D0-EC04-45D0-900E-8B5C494F115E}"/>
    <cellStyle name="20% - Accent4 3 2 2 3 2 2 2" xfId="5053" xr:uid="{8E2AD7E2-DC93-4DB3-81DD-C8C129933531}"/>
    <cellStyle name="20% - Accent4 3 2 2 3 2 2 2 2" xfId="5054" xr:uid="{02207811-B8E7-4397-87CE-C8BCE92E5E66}"/>
    <cellStyle name="20% - Accent4 3 2 2 3 2 2 3" xfId="5055" xr:uid="{BF58FBB5-DF80-43BB-9FAD-A45C62D4DB3F}"/>
    <cellStyle name="20% - Accent4 3 2 2 3 2 2 4" xfId="5056" xr:uid="{A82E763E-F715-4F0B-8E76-30EFA9B3DAAF}"/>
    <cellStyle name="20% - Accent4 3 2 2 3 2 3" xfId="5057" xr:uid="{515636DE-FF16-4EE1-BD00-B3679A606B11}"/>
    <cellStyle name="20% - Accent4 3 2 2 3 2 3 2" xfId="5058" xr:uid="{3656EF9A-DC24-438E-9A75-13CF9EB72185}"/>
    <cellStyle name="20% - Accent4 3 2 2 3 2 4" xfId="5059" xr:uid="{B5DC8C7B-2B18-4891-9DEC-CD9274BCF29A}"/>
    <cellStyle name="20% - Accent4 3 2 2 3 2 5" xfId="5060" xr:uid="{E0AEE110-0BC7-490E-A0A8-0DBAEBA5939F}"/>
    <cellStyle name="20% - Accent4 3 2 2 3 3" xfId="5061" xr:uid="{C3859DAE-1355-4AAD-B473-A9CF6A87F44E}"/>
    <cellStyle name="20% - Accent4 3 2 2 3 3 2" xfId="5062" xr:uid="{E690E3BA-E935-491C-B78B-F0CADC237C0C}"/>
    <cellStyle name="20% - Accent4 3 2 2 3 3 2 2" xfId="5063" xr:uid="{C8C475B0-65B1-45FD-A389-6B19AEBB6C5E}"/>
    <cellStyle name="20% - Accent4 3 2 2 3 3 2 2 2" xfId="5064" xr:uid="{028EDE6B-84A2-44AD-8A54-A9C53B292C3B}"/>
    <cellStyle name="20% - Accent4 3 2 2 3 3 2 3" xfId="5065" xr:uid="{ADF95576-6CED-4C41-9542-C629D84C6DA8}"/>
    <cellStyle name="20% - Accent4 3 2 2 3 3 2 4" xfId="5066" xr:uid="{2844A0F2-D0FF-4E97-972E-42F98E07B5D8}"/>
    <cellStyle name="20% - Accent4 3 2 2 3 3 3" xfId="5067" xr:uid="{394C1377-A442-4E30-8EA4-D362B1179838}"/>
    <cellStyle name="20% - Accent4 3 2 2 3 3 3 2" xfId="5068" xr:uid="{C0777A8D-FFA5-411C-991D-6C3E45839669}"/>
    <cellStyle name="20% - Accent4 3 2 2 3 3 4" xfId="5069" xr:uid="{6B532DBF-9B52-4616-B96A-6888DAA3ED59}"/>
    <cellStyle name="20% - Accent4 3 2 2 3 3 5" xfId="5070" xr:uid="{3B4B3BC8-130F-4D34-BD76-25AF42320B48}"/>
    <cellStyle name="20% - Accent4 3 2 2 3 4" xfId="5071" xr:uid="{F60A3135-0E13-49CD-B3DC-31F757DF8484}"/>
    <cellStyle name="20% - Accent4 3 2 2 3 4 2" xfId="5072" xr:uid="{C5E44E4C-157D-4CD8-98B2-342F40F78B48}"/>
    <cellStyle name="20% - Accent4 3 2 2 3 4 2 2" xfId="5073" xr:uid="{F9D96471-E399-4466-93B3-7A461E28888A}"/>
    <cellStyle name="20% - Accent4 3 2 2 3 4 3" xfId="5074" xr:uid="{D8D4C4BC-B121-4014-9749-7AF94C116556}"/>
    <cellStyle name="20% - Accent4 3 2 2 3 4 4" xfId="5075" xr:uid="{5FB31219-13A4-4B5D-8104-D08FB6CE96E7}"/>
    <cellStyle name="20% - Accent4 3 2 2 3 5" xfId="5076" xr:uid="{24701F88-455C-4EFE-894C-B6335AB7C853}"/>
    <cellStyle name="20% - Accent4 3 2 2 3 5 2" xfId="5077" xr:uid="{AC637FB2-320E-43F5-9F51-DC8EB73DA9FB}"/>
    <cellStyle name="20% - Accent4 3 2 2 3 5 2 2" xfId="5078" xr:uid="{C2480676-A50F-4029-B909-7733B4D0C1AC}"/>
    <cellStyle name="20% - Accent4 3 2 2 3 5 3" xfId="5079" xr:uid="{64DD0DDC-BD1A-45B4-A89D-9EC24FBEA68E}"/>
    <cellStyle name="20% - Accent4 3 2 2 3 5 4" xfId="5080" xr:uid="{A1603566-FD37-409B-9280-32013885E4FF}"/>
    <cellStyle name="20% - Accent4 3 2 2 3 6" xfId="5081" xr:uid="{BFB0251C-2F31-49D6-B5DB-D4378D7589DE}"/>
    <cellStyle name="20% - Accent4 3 2 2 3 6 2" xfId="5082" xr:uid="{5652D27D-8D5D-4CC5-B063-D4F061DC4B98}"/>
    <cellStyle name="20% - Accent4 3 2 2 3 6 2 2" xfId="5083" xr:uid="{9A1E5081-FE15-4C49-8FE1-63C1DAFE859E}"/>
    <cellStyle name="20% - Accent4 3 2 2 3 6 3" xfId="5084" xr:uid="{F07CC36F-B95F-416B-8A8F-292418124F4F}"/>
    <cellStyle name="20% - Accent4 3 2 2 3 6 4" xfId="5085" xr:uid="{68293122-3A4F-424E-99B0-560BA3929C33}"/>
    <cellStyle name="20% - Accent4 3 2 2 3 7" xfId="5086" xr:uid="{68EAF5E4-8CE6-4914-AC47-9745825C0E4C}"/>
    <cellStyle name="20% - Accent4 3 2 2 3 7 2" xfId="5087" xr:uid="{4D755ADF-346A-4A04-8813-721099D265BD}"/>
    <cellStyle name="20% - Accent4 3 2 2 3 8" xfId="5088" xr:uid="{4B30C388-33A8-4FD7-9809-316377369DD5}"/>
    <cellStyle name="20% - Accent4 3 2 2 3 9" xfId="5089" xr:uid="{8E369457-DF8A-433F-A1E0-B858021DA232}"/>
    <cellStyle name="20% - Accent4 3 2 2 4" xfId="5090" xr:uid="{54F8B9E5-693A-430F-B15C-8C5B9C6EEF93}"/>
    <cellStyle name="20% - Accent4 3 2 2 4 2" xfId="5091" xr:uid="{2399DE13-14B8-44E4-89E1-3508BA3B3EDA}"/>
    <cellStyle name="20% - Accent4 3 2 2 4 2 2" xfId="5092" xr:uid="{01DF32EB-CCBF-464E-8637-B3F65F7C1B70}"/>
    <cellStyle name="20% - Accent4 3 2 2 4 2 2 2" xfId="5093" xr:uid="{70BB8CB6-96F8-4519-BA77-C423BE3E2E32}"/>
    <cellStyle name="20% - Accent4 3 2 2 4 2 3" xfId="5094" xr:uid="{5307782A-E345-4B1A-8ACD-2332CF67EFEA}"/>
    <cellStyle name="20% - Accent4 3 2 2 4 2 4" xfId="5095" xr:uid="{7E1CF811-075E-4274-A95A-E172BBE9FE5F}"/>
    <cellStyle name="20% - Accent4 3 2 2 4 3" xfId="5096" xr:uid="{8EC154FB-100C-4566-A126-F1C2374E4A24}"/>
    <cellStyle name="20% - Accent4 3 2 2 4 3 2" xfId="5097" xr:uid="{C0746403-ABD0-4340-B9FB-E1F4805D2226}"/>
    <cellStyle name="20% - Accent4 3 2 2 4 4" xfId="5098" xr:uid="{374C7AD5-40CB-46F5-B783-2CC712B95431}"/>
    <cellStyle name="20% - Accent4 3 2 2 4 5" xfId="5099" xr:uid="{700042FE-C166-44AF-92E8-17FB972DE342}"/>
    <cellStyle name="20% - Accent4 3 2 2 5" xfId="5100" xr:uid="{D30BECFE-CEFC-4EFA-9EF4-8D9795D72E79}"/>
    <cellStyle name="20% - Accent4 3 2 2 5 2" xfId="5101" xr:uid="{8D928000-5371-4EE5-BE4E-397754C31F88}"/>
    <cellStyle name="20% - Accent4 3 2 2 5 2 2" xfId="5102" xr:uid="{39692011-2444-477B-96F4-9A159EB4B2CA}"/>
    <cellStyle name="20% - Accent4 3 2 2 5 2 2 2" xfId="5103" xr:uid="{C5AEB2D5-3838-4A2E-A325-90A7FBE1DF9D}"/>
    <cellStyle name="20% - Accent4 3 2 2 5 2 3" xfId="5104" xr:uid="{B42E78CA-B6CD-47E6-9EA1-DBF5F22BB524}"/>
    <cellStyle name="20% - Accent4 3 2 2 5 2 4" xfId="5105" xr:uid="{78966F22-2C13-492D-81A3-56C8869DCBD4}"/>
    <cellStyle name="20% - Accent4 3 2 2 5 3" xfId="5106" xr:uid="{9F6F36E2-835D-40AA-B6F1-F46085633684}"/>
    <cellStyle name="20% - Accent4 3 2 2 5 3 2" xfId="5107" xr:uid="{0EDD2E46-3F8C-4A10-A9FC-A0EF61C41ADB}"/>
    <cellStyle name="20% - Accent4 3 2 2 5 4" xfId="5108" xr:uid="{648E548E-8403-4691-B04F-4DD9CC2A8781}"/>
    <cellStyle name="20% - Accent4 3 2 2 5 5" xfId="5109" xr:uid="{EE239BE9-35C4-4F07-976C-D02CCA11B91C}"/>
    <cellStyle name="20% - Accent4 3 2 2 6" xfId="5110" xr:uid="{F70DF563-0D2B-4E02-9C92-D7FAACAEC841}"/>
    <cellStyle name="20% - Accent4 3 2 2 6 2" xfId="5111" xr:uid="{7CBC7A31-7129-4CB8-9B09-8C3D7B673102}"/>
    <cellStyle name="20% - Accent4 3 2 2 6 2 2" xfId="5112" xr:uid="{9853383B-8E64-4373-B870-5649EBB52F83}"/>
    <cellStyle name="20% - Accent4 3 2 2 6 3" xfId="5113" xr:uid="{0653E79B-410F-4580-8D2E-AE5D5BD2AC8B}"/>
    <cellStyle name="20% - Accent4 3 2 2 6 4" xfId="5114" xr:uid="{C43EADA5-577F-4CA2-AD67-0282B1E24E02}"/>
    <cellStyle name="20% - Accent4 3 2 2 7" xfId="5115" xr:uid="{F3A10EA5-44BE-42C3-9A06-3AFE791A4209}"/>
    <cellStyle name="20% - Accent4 3 2 2 7 2" xfId="5116" xr:uid="{F2799087-12DA-4BB1-9496-7E06893F379A}"/>
    <cellStyle name="20% - Accent4 3 2 2 7 2 2" xfId="5117" xr:uid="{0E2B25DD-3B5B-4C7B-8A33-5E7A904B861A}"/>
    <cellStyle name="20% - Accent4 3 2 2 7 3" xfId="5118" xr:uid="{5164E8BC-BB15-4A54-BF4B-4C513CD3918E}"/>
    <cellStyle name="20% - Accent4 3 2 2 7 4" xfId="5119" xr:uid="{7D050F00-4704-4ECB-8316-59F4C4C32B53}"/>
    <cellStyle name="20% - Accent4 3 2 2 8" xfId="5120" xr:uid="{24AB33AB-CD1E-45FD-8151-AB829CAB8B35}"/>
    <cellStyle name="20% - Accent4 3 2 2 8 2" xfId="5121" xr:uid="{7E8F85CF-33BD-4508-AEB0-C5F68817366E}"/>
    <cellStyle name="20% - Accent4 3 2 2 8 2 2" xfId="5122" xr:uid="{E6588DF9-3B86-4974-8F06-0556F2C42290}"/>
    <cellStyle name="20% - Accent4 3 2 2 8 3" xfId="5123" xr:uid="{82F53C3A-7454-4B43-ACEE-6E8984308903}"/>
    <cellStyle name="20% - Accent4 3 2 2 8 4" xfId="5124" xr:uid="{5BC0FA74-D17C-4534-8B77-CFED4583F8A8}"/>
    <cellStyle name="20% - Accent4 3 2 2 9" xfId="5125" xr:uid="{13A59654-BF27-4EE8-856F-B68DC6B76A9D}"/>
    <cellStyle name="20% - Accent4 3 2 2 9 2" xfId="5126" xr:uid="{02C568B4-59CF-4A50-874A-214C639D9465}"/>
    <cellStyle name="20% - Accent4 3 2 3" xfId="5127" xr:uid="{B530E305-3A3C-4BDA-9873-CF6740A88CC6}"/>
    <cellStyle name="20% - Accent4 3 2 3 10" xfId="5128" xr:uid="{E944CB31-981E-44D1-821D-9CD67EAA27A3}"/>
    <cellStyle name="20% - Accent4 3 2 3 2" xfId="5129" xr:uid="{891D3D14-7833-488A-9889-134F0E8A0451}"/>
    <cellStyle name="20% - Accent4 3 2 3 2 2" xfId="5130" xr:uid="{4473F28F-5A43-4CB6-956A-FD978B5836B6}"/>
    <cellStyle name="20% - Accent4 3 2 3 2 2 2" xfId="5131" xr:uid="{3CB4044E-EC61-4382-8C65-DBC090631DFA}"/>
    <cellStyle name="20% - Accent4 3 2 3 2 2 2 2" xfId="5132" xr:uid="{844FD67C-47AA-44FB-886F-A9476ACACD27}"/>
    <cellStyle name="20% - Accent4 3 2 3 2 2 2 2 2" xfId="5133" xr:uid="{91C32FF6-7B90-415E-AA3D-A4F50A946583}"/>
    <cellStyle name="20% - Accent4 3 2 3 2 2 2 3" xfId="5134" xr:uid="{A9D115F4-8843-4055-A846-9A3D55D9CDD4}"/>
    <cellStyle name="20% - Accent4 3 2 3 2 2 2 4" xfId="5135" xr:uid="{97E831DD-1CC6-4EEE-8ED1-B57550C341A8}"/>
    <cellStyle name="20% - Accent4 3 2 3 2 2 3" xfId="5136" xr:uid="{A8E88B2D-E6C5-4146-9656-D35899D4963A}"/>
    <cellStyle name="20% - Accent4 3 2 3 2 2 3 2" xfId="5137" xr:uid="{C3381E0C-9DEA-455E-A12C-CB9F540F41BC}"/>
    <cellStyle name="20% - Accent4 3 2 3 2 2 4" xfId="5138" xr:uid="{6060B37A-B95C-49AB-91C0-47F8CF89871D}"/>
    <cellStyle name="20% - Accent4 3 2 3 2 2 5" xfId="5139" xr:uid="{2AA9BF54-62CD-4612-BCA8-AD7BC2BC67F7}"/>
    <cellStyle name="20% - Accent4 3 2 3 2 3" xfId="5140" xr:uid="{E626AB8D-A40F-415E-AFA1-364C4223B5AE}"/>
    <cellStyle name="20% - Accent4 3 2 3 2 3 2" xfId="5141" xr:uid="{E893295B-C803-4DAA-A613-13421A211876}"/>
    <cellStyle name="20% - Accent4 3 2 3 2 3 2 2" xfId="5142" xr:uid="{A55C9D6D-5AA4-4B78-9B39-7F80EFFEE6C6}"/>
    <cellStyle name="20% - Accent4 3 2 3 2 3 2 2 2" xfId="5143" xr:uid="{7452F7E7-42CA-429D-80EA-B45B18A013F2}"/>
    <cellStyle name="20% - Accent4 3 2 3 2 3 2 3" xfId="5144" xr:uid="{05B4A194-18DC-44C8-BC07-0043DFBF1416}"/>
    <cellStyle name="20% - Accent4 3 2 3 2 3 2 4" xfId="5145" xr:uid="{70532763-1A60-4BFE-A4AF-443B7B41101D}"/>
    <cellStyle name="20% - Accent4 3 2 3 2 3 3" xfId="5146" xr:uid="{E8492E47-11C7-4815-A0EC-4B88BE202680}"/>
    <cellStyle name="20% - Accent4 3 2 3 2 3 3 2" xfId="5147" xr:uid="{EC45D037-56BF-4094-BF0D-DD0F43351936}"/>
    <cellStyle name="20% - Accent4 3 2 3 2 3 4" xfId="5148" xr:uid="{278F8042-45B6-4829-AEB5-1A1EB29EF8FD}"/>
    <cellStyle name="20% - Accent4 3 2 3 2 3 5" xfId="5149" xr:uid="{725C525D-BE8B-4108-B756-E18826335953}"/>
    <cellStyle name="20% - Accent4 3 2 3 2 4" xfId="5150" xr:uid="{5A0EF8AE-8EFC-4C49-A988-6481B5B924B4}"/>
    <cellStyle name="20% - Accent4 3 2 3 2 4 2" xfId="5151" xr:uid="{B9A9F8A7-B5F8-4399-A065-2B6C0F9B6178}"/>
    <cellStyle name="20% - Accent4 3 2 3 2 4 2 2" xfId="5152" xr:uid="{59516323-C1FA-4651-B591-A14EA963BCE0}"/>
    <cellStyle name="20% - Accent4 3 2 3 2 4 3" xfId="5153" xr:uid="{4ABE2D37-42D1-49E6-901A-D60F94647944}"/>
    <cellStyle name="20% - Accent4 3 2 3 2 4 4" xfId="5154" xr:uid="{D18975D0-D198-4BEB-9784-80A18C098485}"/>
    <cellStyle name="20% - Accent4 3 2 3 2 5" xfId="5155" xr:uid="{F4323749-624D-444B-B6EA-1F971E6822C0}"/>
    <cellStyle name="20% - Accent4 3 2 3 2 5 2" xfId="5156" xr:uid="{B75EA03E-E159-4A2F-ADF5-D59C465A36C7}"/>
    <cellStyle name="20% - Accent4 3 2 3 2 5 2 2" xfId="5157" xr:uid="{F18A636A-00BE-4C06-BDAA-B4131EC5CF6D}"/>
    <cellStyle name="20% - Accent4 3 2 3 2 5 3" xfId="5158" xr:uid="{C44C9DB4-BAD3-47A6-BFC2-63E13BDA27C1}"/>
    <cellStyle name="20% - Accent4 3 2 3 2 5 4" xfId="5159" xr:uid="{2F84E12D-0EBE-4302-9F41-B4DC3BDDAEBD}"/>
    <cellStyle name="20% - Accent4 3 2 3 2 6" xfId="5160" xr:uid="{6B788647-760B-4DC2-9029-877869AA7D8A}"/>
    <cellStyle name="20% - Accent4 3 2 3 2 6 2" xfId="5161" xr:uid="{E4185C1D-2FEB-4343-B268-77738A136822}"/>
    <cellStyle name="20% - Accent4 3 2 3 2 6 2 2" xfId="5162" xr:uid="{1E2356C9-C074-49A0-86B1-5E1428652DF9}"/>
    <cellStyle name="20% - Accent4 3 2 3 2 6 3" xfId="5163" xr:uid="{2F0A5792-92DD-4631-856B-99E25FC2F88C}"/>
    <cellStyle name="20% - Accent4 3 2 3 2 6 4" xfId="5164" xr:uid="{A597D47F-9936-40E8-A16D-B8B222B5D9B9}"/>
    <cellStyle name="20% - Accent4 3 2 3 2 7" xfId="5165" xr:uid="{2CBD7C78-5198-4D68-9F8D-F112AE923357}"/>
    <cellStyle name="20% - Accent4 3 2 3 2 7 2" xfId="5166" xr:uid="{E15066B0-8B00-485A-B10E-C3074EB36B30}"/>
    <cellStyle name="20% - Accent4 3 2 3 2 8" xfId="5167" xr:uid="{9C499E14-15E0-4FC5-8C08-2E4989D83FF7}"/>
    <cellStyle name="20% - Accent4 3 2 3 2 9" xfId="5168" xr:uid="{AD939C9D-81CC-4713-BF39-D85446F24BC9}"/>
    <cellStyle name="20% - Accent4 3 2 3 3" xfId="5169" xr:uid="{ADA8CEDE-5664-425D-8670-FE8D7FF22684}"/>
    <cellStyle name="20% - Accent4 3 2 3 3 2" xfId="5170" xr:uid="{7103BD92-344E-48DC-ABC7-234BC794C5BA}"/>
    <cellStyle name="20% - Accent4 3 2 3 3 2 2" xfId="5171" xr:uid="{26A2BE1C-507D-4A38-B015-756509AE0A4C}"/>
    <cellStyle name="20% - Accent4 3 2 3 3 2 2 2" xfId="5172" xr:uid="{D62726F4-0F6B-4731-AF0B-E6B856C01EFA}"/>
    <cellStyle name="20% - Accent4 3 2 3 3 2 3" xfId="5173" xr:uid="{2E739610-0362-495C-B5CB-6E72809E4597}"/>
    <cellStyle name="20% - Accent4 3 2 3 3 2 4" xfId="5174" xr:uid="{E46C5877-E912-492E-BDA9-62C06EE327A3}"/>
    <cellStyle name="20% - Accent4 3 2 3 3 3" xfId="5175" xr:uid="{473B6D59-A07B-4420-942A-512D466AFD3A}"/>
    <cellStyle name="20% - Accent4 3 2 3 3 3 2" xfId="5176" xr:uid="{41BA902F-29D4-4887-A3BD-9E245B8D5BAC}"/>
    <cellStyle name="20% - Accent4 3 2 3 3 4" xfId="5177" xr:uid="{C0A90FA9-8243-4F3F-8E8E-CE9423DCDE29}"/>
    <cellStyle name="20% - Accent4 3 2 3 3 5" xfId="5178" xr:uid="{14114A9F-7E8F-4E66-B717-56A9E2E25D19}"/>
    <cellStyle name="20% - Accent4 3 2 3 4" xfId="5179" xr:uid="{60D7C24F-EA7F-4AB3-96D3-EE0F0A188776}"/>
    <cellStyle name="20% - Accent4 3 2 3 4 2" xfId="5180" xr:uid="{FDEA386A-51B7-4F9F-ABF3-A0CE90FF5277}"/>
    <cellStyle name="20% - Accent4 3 2 3 4 2 2" xfId="5181" xr:uid="{9D9B2A7C-F685-4F67-BFD3-1E8661A4DB19}"/>
    <cellStyle name="20% - Accent4 3 2 3 4 2 2 2" xfId="5182" xr:uid="{A74D82FC-806F-4E0C-9422-A02052F30549}"/>
    <cellStyle name="20% - Accent4 3 2 3 4 2 3" xfId="5183" xr:uid="{0C9256F7-3FEF-48B4-B710-84239CE3BE5B}"/>
    <cellStyle name="20% - Accent4 3 2 3 4 2 4" xfId="5184" xr:uid="{5814FEDC-4AE0-4BB2-9493-711F03B5E11E}"/>
    <cellStyle name="20% - Accent4 3 2 3 4 3" xfId="5185" xr:uid="{17DCC708-EC1A-44C3-B7E8-57DCB8691641}"/>
    <cellStyle name="20% - Accent4 3 2 3 4 3 2" xfId="5186" xr:uid="{AF482AE2-CD8E-4AD6-A38A-3D3531490F84}"/>
    <cellStyle name="20% - Accent4 3 2 3 4 4" xfId="5187" xr:uid="{E1636111-8454-49F7-9548-A1B213305DD5}"/>
    <cellStyle name="20% - Accent4 3 2 3 4 5" xfId="5188" xr:uid="{05ADEAE3-73D5-40E9-88FF-3B9DEE77B11D}"/>
    <cellStyle name="20% - Accent4 3 2 3 5" xfId="5189" xr:uid="{A63919F8-23A2-4A34-B33D-3C0D443A990D}"/>
    <cellStyle name="20% - Accent4 3 2 3 5 2" xfId="5190" xr:uid="{A365A1E1-F3E8-44B2-835F-7CFA9E86786C}"/>
    <cellStyle name="20% - Accent4 3 2 3 5 2 2" xfId="5191" xr:uid="{E01F17E2-7E76-43BA-B414-5DD77EB52287}"/>
    <cellStyle name="20% - Accent4 3 2 3 5 3" xfId="5192" xr:uid="{3BD5EFF6-39AD-484E-859F-9AE8347A94AA}"/>
    <cellStyle name="20% - Accent4 3 2 3 5 4" xfId="5193" xr:uid="{68F5959D-1CEA-42D4-981E-B85905476C5B}"/>
    <cellStyle name="20% - Accent4 3 2 3 6" xfId="5194" xr:uid="{401B7F52-649B-43C6-AFCF-334C4F3FCB45}"/>
    <cellStyle name="20% - Accent4 3 2 3 6 2" xfId="5195" xr:uid="{E7265530-06C7-425E-86A7-47A5FC7C19EB}"/>
    <cellStyle name="20% - Accent4 3 2 3 6 2 2" xfId="5196" xr:uid="{C61A986E-2856-47B7-867A-8A2B8F565A88}"/>
    <cellStyle name="20% - Accent4 3 2 3 6 3" xfId="5197" xr:uid="{05BD5D9D-4709-487B-8FBD-60EA387D921A}"/>
    <cellStyle name="20% - Accent4 3 2 3 6 4" xfId="5198" xr:uid="{EBD770FF-443A-4470-8369-BCD501819856}"/>
    <cellStyle name="20% - Accent4 3 2 3 7" xfId="5199" xr:uid="{327364F8-D136-4EE0-A244-FFA83150ED67}"/>
    <cellStyle name="20% - Accent4 3 2 3 7 2" xfId="5200" xr:uid="{41FB3334-FAEF-4475-BB9C-33CB4596B78C}"/>
    <cellStyle name="20% - Accent4 3 2 3 7 2 2" xfId="5201" xr:uid="{6A897F39-D9D5-48C5-9103-73497617EFBA}"/>
    <cellStyle name="20% - Accent4 3 2 3 7 3" xfId="5202" xr:uid="{E007B959-9BDC-4502-836F-45FD743B44BD}"/>
    <cellStyle name="20% - Accent4 3 2 3 7 4" xfId="5203" xr:uid="{69DF765B-D808-482D-9EE0-5E91716667AF}"/>
    <cellStyle name="20% - Accent4 3 2 3 8" xfId="5204" xr:uid="{06FB6004-3879-4459-9219-760D77B8C1E5}"/>
    <cellStyle name="20% - Accent4 3 2 3 8 2" xfId="5205" xr:uid="{878B012C-B03A-4DB2-9D41-75C465EB6B8D}"/>
    <cellStyle name="20% - Accent4 3 2 3 9" xfId="5206" xr:uid="{FBBC1015-14A9-406B-ACA7-D3A5BE08417C}"/>
    <cellStyle name="20% - Accent4 3 2 4" xfId="5207" xr:uid="{871B79E9-91CA-40A5-8A44-25B7D0CD3943}"/>
    <cellStyle name="20% - Accent4 3 2 4 2" xfId="5208" xr:uid="{EE8F57F0-F476-43B4-BD87-9282AF316840}"/>
    <cellStyle name="20% - Accent4 3 2 4 2 2" xfId="5209" xr:uid="{E4D55EAD-39DC-4D4B-9B94-A0D824ECCB82}"/>
    <cellStyle name="20% - Accent4 3 2 4 2 2 2" xfId="5210" xr:uid="{A82A3BDC-8558-4285-ADD5-FB5DF76B6F6F}"/>
    <cellStyle name="20% - Accent4 3 2 4 2 2 2 2" xfId="5211" xr:uid="{6857C124-DD92-4321-9E7F-0FF43B0F4C2F}"/>
    <cellStyle name="20% - Accent4 3 2 4 2 2 3" xfId="5212" xr:uid="{AF493675-CEB4-4A9F-9167-069ACB99C10B}"/>
    <cellStyle name="20% - Accent4 3 2 4 2 2 4" xfId="5213" xr:uid="{EE16590B-3351-4F34-A888-C5473F89204D}"/>
    <cellStyle name="20% - Accent4 3 2 4 2 3" xfId="5214" xr:uid="{99869C72-BEA5-47CE-A5D6-342DD9654CA8}"/>
    <cellStyle name="20% - Accent4 3 2 4 2 3 2" xfId="5215" xr:uid="{A107E39C-1E18-4AB6-9F7B-8153B030CF47}"/>
    <cellStyle name="20% - Accent4 3 2 4 2 4" xfId="5216" xr:uid="{859BE139-1219-47A6-9BC7-C43D2C98D9E9}"/>
    <cellStyle name="20% - Accent4 3 2 4 2 5" xfId="5217" xr:uid="{B6F01B07-1FC7-4A8C-8EBC-8BBEF1BF7A4E}"/>
    <cellStyle name="20% - Accent4 3 2 4 3" xfId="5218" xr:uid="{7A3C217C-BD7F-4554-81B1-40A9260DA1ED}"/>
    <cellStyle name="20% - Accent4 3 2 4 3 2" xfId="5219" xr:uid="{DC41AC39-E2A0-4813-B27B-8ABD060C531E}"/>
    <cellStyle name="20% - Accent4 3 2 4 3 2 2" xfId="5220" xr:uid="{B6A0C41C-74B5-4A72-A563-41C496A1801D}"/>
    <cellStyle name="20% - Accent4 3 2 4 3 2 2 2" xfId="5221" xr:uid="{C137776B-8B01-4126-9D37-685066366C52}"/>
    <cellStyle name="20% - Accent4 3 2 4 3 2 3" xfId="5222" xr:uid="{0387F5FD-C23B-4CA3-B346-3024C2AC9047}"/>
    <cellStyle name="20% - Accent4 3 2 4 3 2 4" xfId="5223" xr:uid="{232BE89B-318B-4F7D-8E35-D94CDFA5CFF3}"/>
    <cellStyle name="20% - Accent4 3 2 4 3 3" xfId="5224" xr:uid="{827E0949-BEE4-4063-87C3-CA222B3CD0B4}"/>
    <cellStyle name="20% - Accent4 3 2 4 3 3 2" xfId="5225" xr:uid="{E940F2A4-F652-43F5-B209-198C9B7F3C15}"/>
    <cellStyle name="20% - Accent4 3 2 4 3 4" xfId="5226" xr:uid="{99E14A84-DDCF-425D-A3B8-201A4CCF9334}"/>
    <cellStyle name="20% - Accent4 3 2 4 3 5" xfId="5227" xr:uid="{E315B71B-7072-4FB9-A056-DDB17BC06379}"/>
    <cellStyle name="20% - Accent4 3 2 4 4" xfId="5228" xr:uid="{2557F71B-06B2-4E1F-829D-F83E160D009C}"/>
    <cellStyle name="20% - Accent4 3 2 4 4 2" xfId="5229" xr:uid="{91911330-A108-4432-BBAF-FDAD79146C76}"/>
    <cellStyle name="20% - Accent4 3 2 4 4 2 2" xfId="5230" xr:uid="{41456DFA-D7FC-4AC3-8ADF-812DE31BDB75}"/>
    <cellStyle name="20% - Accent4 3 2 4 4 3" xfId="5231" xr:uid="{B5538FFA-6DEB-4CFB-B21C-E5D7498D88A0}"/>
    <cellStyle name="20% - Accent4 3 2 4 4 4" xfId="5232" xr:uid="{C593C766-A7ED-45C2-8281-4185F490C641}"/>
    <cellStyle name="20% - Accent4 3 2 4 5" xfId="5233" xr:uid="{71EBC17E-3745-4983-AA6A-87F9037C93D7}"/>
    <cellStyle name="20% - Accent4 3 2 4 5 2" xfId="5234" xr:uid="{E21CB582-D932-4837-B86E-B437BFAC3CA7}"/>
    <cellStyle name="20% - Accent4 3 2 4 5 2 2" xfId="5235" xr:uid="{CD4A8638-C53E-4D2D-A008-76DBF2B936EB}"/>
    <cellStyle name="20% - Accent4 3 2 4 5 3" xfId="5236" xr:uid="{F5B3DF60-F444-4C39-A758-277B36441138}"/>
    <cellStyle name="20% - Accent4 3 2 4 5 4" xfId="5237" xr:uid="{E87EE703-A00E-42F0-9FAC-6C18163615C9}"/>
    <cellStyle name="20% - Accent4 3 2 4 6" xfId="5238" xr:uid="{935CD089-43B3-4E4B-B47C-5C81DF5A94ED}"/>
    <cellStyle name="20% - Accent4 3 2 4 6 2" xfId="5239" xr:uid="{253C59A6-4864-4A81-B546-86C260CE0877}"/>
    <cellStyle name="20% - Accent4 3 2 4 6 2 2" xfId="5240" xr:uid="{FDD5A75B-E125-42A0-BEBF-D0E14D6221A1}"/>
    <cellStyle name="20% - Accent4 3 2 4 6 3" xfId="5241" xr:uid="{7AB292AD-166A-45D1-902E-58686D52F538}"/>
    <cellStyle name="20% - Accent4 3 2 4 6 4" xfId="5242" xr:uid="{1C60BBDD-41EB-43BF-8ACA-3FB1E5DFF414}"/>
    <cellStyle name="20% - Accent4 3 2 4 7" xfId="5243" xr:uid="{4B8A2632-CEAF-4FA1-9C7D-770AEFCDCC53}"/>
    <cellStyle name="20% - Accent4 3 2 4 7 2" xfId="5244" xr:uid="{D9172CB8-E28D-4099-B28E-C12921C3C539}"/>
    <cellStyle name="20% - Accent4 3 2 4 8" xfId="5245" xr:uid="{9747BD6F-2F7E-4BE8-AA40-E07DDDF87824}"/>
    <cellStyle name="20% - Accent4 3 2 4 9" xfId="5246" xr:uid="{F752A295-B038-4A3C-ADC1-60D2A3BA1321}"/>
    <cellStyle name="20% - Accent4 3 2 5" xfId="5247" xr:uid="{BF783997-2128-44FA-9B2A-C8D2F302EDCB}"/>
    <cellStyle name="20% - Accent4 3 2 5 2" xfId="5248" xr:uid="{E70CFB9B-C992-440D-8165-A52831E50D11}"/>
    <cellStyle name="20% - Accent4 3 2 5 2 2" xfId="5249" xr:uid="{3F1FA56A-854B-42CA-A470-CC6B08D45F81}"/>
    <cellStyle name="20% - Accent4 3 2 5 2 2 2" xfId="5250" xr:uid="{1E9B962C-E9AA-4E1E-84B1-3D1FF73FC529}"/>
    <cellStyle name="20% - Accent4 3 2 5 2 3" xfId="5251" xr:uid="{5964219F-535B-4F3F-BCF5-C408AA5AE6DE}"/>
    <cellStyle name="20% - Accent4 3 2 5 2 4" xfId="5252" xr:uid="{B2848E53-1021-4F3C-9BF5-63612CD0429B}"/>
    <cellStyle name="20% - Accent4 3 2 5 3" xfId="5253" xr:uid="{8FE3D1E6-2E2F-4D48-AB70-83B1CACBC67C}"/>
    <cellStyle name="20% - Accent4 3 2 5 3 2" xfId="5254" xr:uid="{B5FFB43A-739B-4AD3-BD2A-2F48129AFF51}"/>
    <cellStyle name="20% - Accent4 3 2 5 4" xfId="5255" xr:uid="{A893F23B-29C8-449F-90FC-E7B2957AA0B9}"/>
    <cellStyle name="20% - Accent4 3 2 5 5" xfId="5256" xr:uid="{470E0476-B559-4E19-AAE7-331A81837D76}"/>
    <cellStyle name="20% - Accent4 3 2 6" xfId="5257" xr:uid="{0763954B-1AD5-44BA-9BB5-1F5618202EFC}"/>
    <cellStyle name="20% - Accent4 3 2 6 2" xfId="5258" xr:uid="{513C9701-5599-4CED-9570-35FFD9C5E4D8}"/>
    <cellStyle name="20% - Accent4 3 2 6 2 2" xfId="5259" xr:uid="{549849FB-E2FE-454C-B8D1-11F060AB7C3A}"/>
    <cellStyle name="20% - Accent4 3 2 6 2 2 2" xfId="5260" xr:uid="{088D4B26-DA6D-4AB8-8CEA-6AFB0BBCFEA8}"/>
    <cellStyle name="20% - Accent4 3 2 6 2 3" xfId="5261" xr:uid="{2E5BED2B-166B-40FF-A1C6-BB9FA85CED9E}"/>
    <cellStyle name="20% - Accent4 3 2 6 2 4" xfId="5262" xr:uid="{6955EED4-DF3B-4F63-A729-EEB1B64426E3}"/>
    <cellStyle name="20% - Accent4 3 2 6 3" xfId="5263" xr:uid="{A03EE47A-A4F9-48BD-8DA0-26B259B6A034}"/>
    <cellStyle name="20% - Accent4 3 2 6 3 2" xfId="5264" xr:uid="{A225F4BC-2311-475D-A131-D81FF798E632}"/>
    <cellStyle name="20% - Accent4 3 2 6 4" xfId="5265" xr:uid="{5BBE2FBA-A82A-41F4-9C78-1D8DF319C511}"/>
    <cellStyle name="20% - Accent4 3 2 6 5" xfId="5266" xr:uid="{4D28057F-0571-405F-BF58-EDE3AB4510CD}"/>
    <cellStyle name="20% - Accent4 3 2 7" xfId="5267" xr:uid="{D4680819-B529-4E55-9D50-2D22B28AC6D6}"/>
    <cellStyle name="20% - Accent4 3 2 7 2" xfId="5268" xr:uid="{72496FE8-CA27-4FC1-8C1C-3F1881E2B28F}"/>
    <cellStyle name="20% - Accent4 3 2 7 2 2" xfId="5269" xr:uid="{1F2725C6-B747-4B89-8761-DBF2C2539C71}"/>
    <cellStyle name="20% - Accent4 3 2 7 3" xfId="5270" xr:uid="{FD48CD0C-6AA0-4938-B4C2-7E8F566A00A1}"/>
    <cellStyle name="20% - Accent4 3 2 7 4" xfId="5271" xr:uid="{726A28E6-D53A-40B5-BB97-7CEF72A177D4}"/>
    <cellStyle name="20% - Accent4 3 2 8" xfId="5272" xr:uid="{31564D20-F095-4B51-8B75-74DE46BB1E4C}"/>
    <cellStyle name="20% - Accent4 3 2 8 2" xfId="5273" xr:uid="{6B0A34D1-1150-444D-8DCB-C5926F6B3132}"/>
    <cellStyle name="20% - Accent4 3 2 8 2 2" xfId="5274" xr:uid="{AD962AB6-40C5-4889-8A5C-856477977C55}"/>
    <cellStyle name="20% - Accent4 3 2 8 3" xfId="5275" xr:uid="{7485C80E-BC84-4D6E-8506-E445801F6823}"/>
    <cellStyle name="20% - Accent4 3 2 8 4" xfId="5276" xr:uid="{1360D746-7E86-470B-94C2-B56E4E8AFD0C}"/>
    <cellStyle name="20% - Accent4 3 2 9" xfId="5277" xr:uid="{C92F8ABB-725A-47BB-AE4C-1D0D1591CB47}"/>
    <cellStyle name="20% - Accent4 3 2 9 2" xfId="5278" xr:uid="{42CD69AC-597B-452E-9AA0-5111F8AFFF2E}"/>
    <cellStyle name="20% - Accent4 3 2 9 2 2" xfId="5279" xr:uid="{896A1812-B530-415F-84F9-CB1CC2A3183D}"/>
    <cellStyle name="20% - Accent4 3 2 9 3" xfId="5280" xr:uid="{3F334390-618E-4D57-9FA7-96CC441D31CD}"/>
    <cellStyle name="20% - Accent4 3 2 9 4" xfId="5281" xr:uid="{3BDA6CF3-E6AD-4E3D-A670-1CF88A57CECD}"/>
    <cellStyle name="20% - Accent4 3 3" xfId="5282" xr:uid="{6D8C5C8C-F722-400F-B535-B008B28B4DD1}"/>
    <cellStyle name="20% - Accent4 3 4" xfId="5283" xr:uid="{2E089FFE-ADC5-45CD-A108-04B0C02E6267}"/>
    <cellStyle name="20% - Accent4 3 4 2" xfId="5284" xr:uid="{1150E760-CD4D-4736-983A-4F84A984DCF2}"/>
    <cellStyle name="20% - Accent4 3 4 2 2" xfId="5285" xr:uid="{EE1EADEE-6437-4EC3-A69A-35EA4F1FA83A}"/>
    <cellStyle name="20% - Accent4 3 4 2 2 2" xfId="5286" xr:uid="{69EC6262-68EF-4BC1-8948-62C0AA2979AC}"/>
    <cellStyle name="20% - Accent4 3 4 2 3" xfId="5287" xr:uid="{42264DD3-0B01-4D2A-BE23-233405B9909F}"/>
    <cellStyle name="20% - Accent4 3 4 2 4" xfId="5288" xr:uid="{D14D2035-BF6A-49D0-B61B-97E1F3FD9F6B}"/>
    <cellStyle name="20% - Accent4 3 4 3" xfId="5289" xr:uid="{5C2DB09A-670B-470A-9D5A-E5DBA7BE2B2C}"/>
    <cellStyle name="20% - Accent4 3 4 4" xfId="5290" xr:uid="{BD3D2C9F-4460-4EEA-B961-157A2AB7FBB7}"/>
    <cellStyle name="20% - Accent4 3 4 4 2" xfId="5291" xr:uid="{6C96E335-C8F7-4518-99E1-31EF74E3D95F}"/>
    <cellStyle name="20% - Accent4 3 4 5" xfId="5292" xr:uid="{73BC187D-EBE9-44D6-8578-97215DC7B428}"/>
    <cellStyle name="20% - Accent4 3 4 6" xfId="5293" xr:uid="{A214BA93-7669-42CB-9D4D-E34D489FEC86}"/>
    <cellStyle name="20% - Accent4 3 5" xfId="5294" xr:uid="{E0A55F0E-2B85-4EF5-869F-E81C96DF4593}"/>
    <cellStyle name="20% - Accent4 3 5 2" xfId="5295" xr:uid="{0BCF36C1-A6BF-44F1-8633-48FF93973E6B}"/>
    <cellStyle name="20% - Accent4 3 5 2 2" xfId="5296" xr:uid="{982B4C53-5808-4F23-A4FF-761CADD0BC92}"/>
    <cellStyle name="20% - Accent4 3 5 3" xfId="5297" xr:uid="{58952CCD-E299-4766-AE05-F559A1218BC2}"/>
    <cellStyle name="20% - Accent4 3 5 4" xfId="5298" xr:uid="{EEF68E55-AEAA-4AEA-986E-B68228CAD4E6}"/>
    <cellStyle name="20% - Accent4 3 6" xfId="5299" xr:uid="{656C16E7-7BBE-42A7-9947-480521B6B829}"/>
    <cellStyle name="20% - Accent4 3 7" xfId="5300" xr:uid="{BFACA4E0-7BF6-4FA8-905B-34BC48439DC1}"/>
    <cellStyle name="20% - Accent4 3 7 2" xfId="5301" xr:uid="{373C61BB-398D-477C-925D-645E488295DC}"/>
    <cellStyle name="20% - Accent4 3 8" xfId="5302" xr:uid="{A76C6181-9348-43E3-84E8-ECF0B534BB6F}"/>
    <cellStyle name="20% - Accent4 3 9" xfId="5303" xr:uid="{1E81434F-F62A-4712-9ED6-FA1EF5A669E9}"/>
    <cellStyle name="20% - Accent4 4" xfId="248" xr:uid="{FE38888F-4A89-49CA-98DB-90541D801A82}"/>
    <cellStyle name="20% - Accent4 4 10" xfId="5304" xr:uid="{B6C27F99-5141-4AEB-B1A9-E1D4A8BED793}"/>
    <cellStyle name="20% - Accent4 4 2" xfId="5305" xr:uid="{09A04D18-8C2D-43CD-A5F3-0E4B25CD0EE1}"/>
    <cellStyle name="20% - Accent4 4 2 10" xfId="5306" xr:uid="{784464A7-585C-4707-97B9-2CD427513287}"/>
    <cellStyle name="20% - Accent4 4 2 11" xfId="5307" xr:uid="{EE280BCD-30FC-46A5-A891-DB2678FEC8C2}"/>
    <cellStyle name="20% - Accent4 4 2 2" xfId="5308" xr:uid="{2DB05F84-4501-46F9-ABCF-7D4ECA9CE816}"/>
    <cellStyle name="20% - Accent4 4 2 2 10" xfId="5309" xr:uid="{922A4516-9AB6-4E23-866C-82E8FB29E0BA}"/>
    <cellStyle name="20% - Accent4 4 2 2 2" xfId="5310" xr:uid="{455C35F2-E439-4313-8F71-1A1FD0DBF542}"/>
    <cellStyle name="20% - Accent4 4 2 2 2 2" xfId="5311" xr:uid="{2CC19631-9205-483C-BAC7-D84B4E2E2764}"/>
    <cellStyle name="20% - Accent4 4 2 2 2 2 2" xfId="5312" xr:uid="{F295CF18-4227-4D10-858E-E4CB8539932E}"/>
    <cellStyle name="20% - Accent4 4 2 2 2 2 2 2" xfId="5313" xr:uid="{9ED00EF8-3739-42C5-981D-E457696ACCC6}"/>
    <cellStyle name="20% - Accent4 4 2 2 2 2 2 2 2" xfId="5314" xr:uid="{4D906A50-1583-4DC8-8AA5-59113DE0DCAD}"/>
    <cellStyle name="20% - Accent4 4 2 2 2 2 2 3" xfId="5315" xr:uid="{DCD32B11-3AD4-4FD6-B7CB-21C97D8D88F9}"/>
    <cellStyle name="20% - Accent4 4 2 2 2 2 2 4" xfId="5316" xr:uid="{F32216AA-BCA7-4184-A0C9-279BE2380DB3}"/>
    <cellStyle name="20% - Accent4 4 2 2 2 2 3" xfId="5317" xr:uid="{275FDC3A-813A-4EB3-BEFD-920681D918EC}"/>
    <cellStyle name="20% - Accent4 4 2 2 2 2 3 2" xfId="5318" xr:uid="{8617FACA-3DC9-4CBF-BDC6-B84DA48F51BD}"/>
    <cellStyle name="20% - Accent4 4 2 2 2 2 4" xfId="5319" xr:uid="{75E9F76C-FA98-4B9F-8356-C6D922606314}"/>
    <cellStyle name="20% - Accent4 4 2 2 2 2 5" xfId="5320" xr:uid="{F494763D-07F3-474F-B5DB-3EE009DD73A1}"/>
    <cellStyle name="20% - Accent4 4 2 2 2 3" xfId="5321" xr:uid="{5B85B9BB-6EE3-42EE-B21F-1E31AD4E0510}"/>
    <cellStyle name="20% - Accent4 4 2 2 2 3 2" xfId="5322" xr:uid="{77653F2A-AF4B-418E-9A38-7AEB1C5ADF98}"/>
    <cellStyle name="20% - Accent4 4 2 2 2 3 2 2" xfId="5323" xr:uid="{43D511E1-C5A4-4E55-A830-84B084925C41}"/>
    <cellStyle name="20% - Accent4 4 2 2 2 3 2 2 2" xfId="5324" xr:uid="{2A9C7CB7-C08D-4712-B81B-9EEE184EC7D8}"/>
    <cellStyle name="20% - Accent4 4 2 2 2 3 2 3" xfId="5325" xr:uid="{FED8E773-5F37-4BDC-B90D-DB3278C0362C}"/>
    <cellStyle name="20% - Accent4 4 2 2 2 3 2 4" xfId="5326" xr:uid="{7D2EC963-2DC8-4A47-AAD6-58C4710C106B}"/>
    <cellStyle name="20% - Accent4 4 2 2 2 3 3" xfId="5327" xr:uid="{B6632784-4F25-4424-879B-55AFC0661BAC}"/>
    <cellStyle name="20% - Accent4 4 2 2 2 3 3 2" xfId="5328" xr:uid="{E6DB2735-03B0-4CA6-853D-1F097A0BADEC}"/>
    <cellStyle name="20% - Accent4 4 2 2 2 3 4" xfId="5329" xr:uid="{9AB9C245-742C-408B-A0FB-194FD00EE83A}"/>
    <cellStyle name="20% - Accent4 4 2 2 2 3 5" xfId="5330" xr:uid="{035FB6C8-60AC-4137-B1DA-9B8024BC9430}"/>
    <cellStyle name="20% - Accent4 4 2 2 2 4" xfId="5331" xr:uid="{42162815-73F0-4A2E-ADEC-B2F27F7FE9E2}"/>
    <cellStyle name="20% - Accent4 4 2 2 2 4 2" xfId="5332" xr:uid="{523FEB1F-0F15-4D4E-9206-30C80BB40605}"/>
    <cellStyle name="20% - Accent4 4 2 2 2 4 2 2" xfId="5333" xr:uid="{066FD125-38D9-49A0-9FA5-449C1CCF2F8E}"/>
    <cellStyle name="20% - Accent4 4 2 2 2 4 3" xfId="5334" xr:uid="{ED7E80CD-370B-4824-A1B9-D2DD3B206E08}"/>
    <cellStyle name="20% - Accent4 4 2 2 2 4 4" xfId="5335" xr:uid="{5CB2A464-3605-4D3C-8F1F-A352EFF14F8C}"/>
    <cellStyle name="20% - Accent4 4 2 2 2 5" xfId="5336" xr:uid="{EC2B60EE-FCE5-4650-807C-19CB458ABDF5}"/>
    <cellStyle name="20% - Accent4 4 2 2 2 5 2" xfId="5337" xr:uid="{DCFFF106-53AC-477D-929B-460DB3EC0718}"/>
    <cellStyle name="20% - Accent4 4 2 2 2 5 2 2" xfId="5338" xr:uid="{8BC6D1DB-611C-492C-B561-110155887ACF}"/>
    <cellStyle name="20% - Accent4 4 2 2 2 5 3" xfId="5339" xr:uid="{436BA4BA-0A06-4623-83EC-EBE057332C26}"/>
    <cellStyle name="20% - Accent4 4 2 2 2 5 4" xfId="5340" xr:uid="{1A1F7FF2-A241-4A91-81A2-B7463195BE6C}"/>
    <cellStyle name="20% - Accent4 4 2 2 2 6" xfId="5341" xr:uid="{233591B8-F960-4CC6-AA69-0C2EA045ABFA}"/>
    <cellStyle name="20% - Accent4 4 2 2 2 6 2" xfId="5342" xr:uid="{5D227764-50A4-4E88-829E-3FB71779CBDB}"/>
    <cellStyle name="20% - Accent4 4 2 2 2 6 2 2" xfId="5343" xr:uid="{23404F6F-74B6-4E90-BB6E-2DE66F1B298B}"/>
    <cellStyle name="20% - Accent4 4 2 2 2 6 3" xfId="5344" xr:uid="{7A7455AD-8FF9-4880-AE15-6CC0CE4369FE}"/>
    <cellStyle name="20% - Accent4 4 2 2 2 6 4" xfId="5345" xr:uid="{3F727C5C-CB00-406D-A939-47C7A1E696D3}"/>
    <cellStyle name="20% - Accent4 4 2 2 2 7" xfId="5346" xr:uid="{04E96125-D84B-4B53-95BA-7CDF0453153F}"/>
    <cellStyle name="20% - Accent4 4 2 2 2 7 2" xfId="5347" xr:uid="{61906545-FFD3-4569-99EB-4E943A2B4219}"/>
    <cellStyle name="20% - Accent4 4 2 2 2 8" xfId="5348" xr:uid="{B05674BC-1ABA-45F7-94EB-0259210C3347}"/>
    <cellStyle name="20% - Accent4 4 2 2 2 9" xfId="5349" xr:uid="{5C5C6442-BF87-4E72-BAA7-EFDB26D10AA4}"/>
    <cellStyle name="20% - Accent4 4 2 2 3" xfId="5350" xr:uid="{CE2301D4-DFA6-45DC-98B3-AC23B2472CC1}"/>
    <cellStyle name="20% - Accent4 4 2 2 3 2" xfId="5351" xr:uid="{EC09F60B-59AB-4B6D-A980-35B6B74A5D1C}"/>
    <cellStyle name="20% - Accent4 4 2 2 3 2 2" xfId="5352" xr:uid="{E499640D-6DC2-4330-9ECA-5B27E9BCEE7C}"/>
    <cellStyle name="20% - Accent4 4 2 2 3 2 2 2" xfId="5353" xr:uid="{34B3CE43-5251-48EB-AB30-5E4591D34459}"/>
    <cellStyle name="20% - Accent4 4 2 2 3 2 3" xfId="5354" xr:uid="{40B4CB7F-43F2-44D2-B63C-25EE55BB22CB}"/>
    <cellStyle name="20% - Accent4 4 2 2 3 2 4" xfId="5355" xr:uid="{FB480BCF-5877-4368-B5C0-8B173BB21651}"/>
    <cellStyle name="20% - Accent4 4 2 2 3 3" xfId="5356" xr:uid="{475A75B6-B218-4AC7-BEB8-7381AEC88795}"/>
    <cellStyle name="20% - Accent4 4 2 2 3 3 2" xfId="5357" xr:uid="{00E134F0-11AC-4F21-8AE5-C279749BE480}"/>
    <cellStyle name="20% - Accent4 4 2 2 3 4" xfId="5358" xr:uid="{56CF693C-7482-43FD-8770-E41B2BCF79B2}"/>
    <cellStyle name="20% - Accent4 4 2 2 3 5" xfId="5359" xr:uid="{E1D1F879-ACC0-4CE1-933E-B13AB4D75970}"/>
    <cellStyle name="20% - Accent4 4 2 2 4" xfId="5360" xr:uid="{6ACDBDED-A5D2-4222-942F-1F734CF72F5E}"/>
    <cellStyle name="20% - Accent4 4 2 2 4 2" xfId="5361" xr:uid="{3D091408-DD81-442F-AC62-2B87A5917CEF}"/>
    <cellStyle name="20% - Accent4 4 2 2 4 2 2" xfId="5362" xr:uid="{A0BA3A25-684B-4F52-BE69-63DC9D36247F}"/>
    <cellStyle name="20% - Accent4 4 2 2 4 2 2 2" xfId="5363" xr:uid="{07DAE404-5BAB-4F47-ACEA-CE45A891EA2C}"/>
    <cellStyle name="20% - Accent4 4 2 2 4 2 3" xfId="5364" xr:uid="{C2833B61-E2CD-42EC-AE89-198CA26502D2}"/>
    <cellStyle name="20% - Accent4 4 2 2 4 2 4" xfId="5365" xr:uid="{171CCC90-54CD-4D52-8673-0218A3B6CB93}"/>
    <cellStyle name="20% - Accent4 4 2 2 4 3" xfId="5366" xr:uid="{BCD84399-051D-4EDD-B189-F09612E46F1A}"/>
    <cellStyle name="20% - Accent4 4 2 2 4 3 2" xfId="5367" xr:uid="{7C35CA39-078F-41AF-8248-AAB667A03193}"/>
    <cellStyle name="20% - Accent4 4 2 2 4 4" xfId="5368" xr:uid="{EEC8A05B-A88A-4C16-BD74-5248ED833E59}"/>
    <cellStyle name="20% - Accent4 4 2 2 4 5" xfId="5369" xr:uid="{0256639F-BE10-445C-B163-A63E1A757DA3}"/>
    <cellStyle name="20% - Accent4 4 2 2 5" xfId="5370" xr:uid="{53BD02FA-717E-4100-B169-DDDE7FC4E1A5}"/>
    <cellStyle name="20% - Accent4 4 2 2 5 2" xfId="5371" xr:uid="{497873BF-34A9-4D46-BF8B-BE4F9E03CBAC}"/>
    <cellStyle name="20% - Accent4 4 2 2 5 2 2" xfId="5372" xr:uid="{1E06F89D-2B56-4396-BC72-464F5446E557}"/>
    <cellStyle name="20% - Accent4 4 2 2 5 3" xfId="5373" xr:uid="{CDFA2779-87D1-43A5-913E-0690AFD8A2E1}"/>
    <cellStyle name="20% - Accent4 4 2 2 5 4" xfId="5374" xr:uid="{6E3C9DF4-35E4-4D1A-84C8-79D1466BC056}"/>
    <cellStyle name="20% - Accent4 4 2 2 6" xfId="5375" xr:uid="{19D676B0-D3D8-4691-987B-35A36B0C7FB6}"/>
    <cellStyle name="20% - Accent4 4 2 2 6 2" xfId="5376" xr:uid="{5EA225C1-0115-4D15-8F97-74934A2A3592}"/>
    <cellStyle name="20% - Accent4 4 2 2 6 2 2" xfId="5377" xr:uid="{6771BA6D-5D77-4A6C-89CD-966DB959A361}"/>
    <cellStyle name="20% - Accent4 4 2 2 6 3" xfId="5378" xr:uid="{E4502CDE-E6C4-431F-A985-CD23EA9233B1}"/>
    <cellStyle name="20% - Accent4 4 2 2 6 4" xfId="5379" xr:uid="{7E540D31-A373-48B2-BC58-620331FE1B74}"/>
    <cellStyle name="20% - Accent4 4 2 2 7" xfId="5380" xr:uid="{05A9416C-FC1C-4199-8D19-09FDED3D8A2B}"/>
    <cellStyle name="20% - Accent4 4 2 2 7 2" xfId="5381" xr:uid="{0618ED91-CB13-4002-8E44-661BB6422734}"/>
    <cellStyle name="20% - Accent4 4 2 2 7 2 2" xfId="5382" xr:uid="{4B46FE86-0C3A-4281-BF93-BE92A2D735AF}"/>
    <cellStyle name="20% - Accent4 4 2 2 7 3" xfId="5383" xr:uid="{DB0B32FB-7E20-443C-B669-A61DC1F4A0A4}"/>
    <cellStyle name="20% - Accent4 4 2 2 7 4" xfId="5384" xr:uid="{97AEF7F1-C938-4CD1-B293-0EEF967AA7E5}"/>
    <cellStyle name="20% - Accent4 4 2 2 8" xfId="5385" xr:uid="{6503A976-1264-4C01-AB67-65D7F070928F}"/>
    <cellStyle name="20% - Accent4 4 2 2 8 2" xfId="5386" xr:uid="{9C88634E-55B4-4D96-B35E-B307FA2B5E73}"/>
    <cellStyle name="20% - Accent4 4 2 2 9" xfId="5387" xr:uid="{5FA25C32-AE1F-4E7D-B557-8A9AE83FD28B}"/>
    <cellStyle name="20% - Accent4 4 2 3" xfId="5388" xr:uid="{39896603-1F23-4C17-9BE9-86FB8001FC7D}"/>
    <cellStyle name="20% - Accent4 4 2 3 2" xfId="5389" xr:uid="{89377D68-66AD-4A1E-85A1-F31E33EBAA82}"/>
    <cellStyle name="20% - Accent4 4 2 3 2 2" xfId="5390" xr:uid="{A2963DDF-27F8-4312-9B3C-CA588AE1D2E4}"/>
    <cellStyle name="20% - Accent4 4 2 3 2 2 2" xfId="5391" xr:uid="{52ADD9D2-8AAF-4CFB-B864-0473DF3384BE}"/>
    <cellStyle name="20% - Accent4 4 2 3 2 2 2 2" xfId="5392" xr:uid="{5260F4CB-5E39-4E85-82C9-11C22EE8E9D2}"/>
    <cellStyle name="20% - Accent4 4 2 3 2 2 3" xfId="5393" xr:uid="{335264B2-1CF4-4D6D-A50D-DC186378F2F5}"/>
    <cellStyle name="20% - Accent4 4 2 3 2 2 4" xfId="5394" xr:uid="{78CA548E-673C-432A-AADC-5D05B172D8B1}"/>
    <cellStyle name="20% - Accent4 4 2 3 2 3" xfId="5395" xr:uid="{FA7D61CB-49FB-4FE7-A3B6-F43F2B68A54B}"/>
    <cellStyle name="20% - Accent4 4 2 3 2 3 2" xfId="5396" xr:uid="{BDDA4AD7-AAC0-4B6A-B831-0E4B7DF84C49}"/>
    <cellStyle name="20% - Accent4 4 2 3 2 4" xfId="5397" xr:uid="{59A08544-EEAE-4B54-999D-2590AE183973}"/>
    <cellStyle name="20% - Accent4 4 2 3 2 5" xfId="5398" xr:uid="{F45180A1-106C-4734-A475-B475156338E7}"/>
    <cellStyle name="20% - Accent4 4 2 3 3" xfId="5399" xr:uid="{019C93D4-07D4-459A-9B7B-885FE5CE88F7}"/>
    <cellStyle name="20% - Accent4 4 2 3 3 2" xfId="5400" xr:uid="{DB770C98-80B7-49F5-9EE6-88E3FCFA2542}"/>
    <cellStyle name="20% - Accent4 4 2 3 3 2 2" xfId="5401" xr:uid="{216A1F92-A0A0-4EF0-8A72-CE88283E5535}"/>
    <cellStyle name="20% - Accent4 4 2 3 3 2 2 2" xfId="5402" xr:uid="{C19D8E9D-7934-428C-915B-6B6E3F5F7456}"/>
    <cellStyle name="20% - Accent4 4 2 3 3 2 3" xfId="5403" xr:uid="{C0DA276E-203D-4AB6-BF31-885A232B058D}"/>
    <cellStyle name="20% - Accent4 4 2 3 3 2 4" xfId="5404" xr:uid="{E9635D14-C035-4EEF-8A0D-33D183BF94E4}"/>
    <cellStyle name="20% - Accent4 4 2 3 3 3" xfId="5405" xr:uid="{7DA6E696-5C72-4A36-B9D8-A126E891A7C1}"/>
    <cellStyle name="20% - Accent4 4 2 3 3 3 2" xfId="5406" xr:uid="{46585BBE-06BA-4C30-9F99-80D78C1D8636}"/>
    <cellStyle name="20% - Accent4 4 2 3 3 4" xfId="5407" xr:uid="{A0FDEC03-EDD4-4743-9F08-B6C79F1607FD}"/>
    <cellStyle name="20% - Accent4 4 2 3 3 5" xfId="5408" xr:uid="{849A28FE-E9CD-41B8-96E1-4A66939319F8}"/>
    <cellStyle name="20% - Accent4 4 2 3 4" xfId="5409" xr:uid="{4B2F459C-CDB7-424E-8BAD-48720ABEF0AE}"/>
    <cellStyle name="20% - Accent4 4 2 3 4 2" xfId="5410" xr:uid="{DFCACB6C-34AB-4FD1-9F5B-163D6ABEF5F6}"/>
    <cellStyle name="20% - Accent4 4 2 3 4 2 2" xfId="5411" xr:uid="{20D64DD5-52FB-4C76-9F30-E3F08D28AA06}"/>
    <cellStyle name="20% - Accent4 4 2 3 4 3" xfId="5412" xr:uid="{95316287-29A7-42B8-BEBC-9F986E5E5802}"/>
    <cellStyle name="20% - Accent4 4 2 3 4 4" xfId="5413" xr:uid="{38A6A8E0-ADA2-4C72-844A-BAAC308EA375}"/>
    <cellStyle name="20% - Accent4 4 2 3 5" xfId="5414" xr:uid="{D9D836C1-2763-4639-8547-C2BFB8751D7E}"/>
    <cellStyle name="20% - Accent4 4 2 3 5 2" xfId="5415" xr:uid="{86758EEF-88AA-4CDC-AF6A-E9849CD99FCF}"/>
    <cellStyle name="20% - Accent4 4 2 3 5 2 2" xfId="5416" xr:uid="{FDA00FE4-4659-4766-A147-BABBC9D17B98}"/>
    <cellStyle name="20% - Accent4 4 2 3 5 3" xfId="5417" xr:uid="{8C1B6C7F-1706-431C-B46A-659731C8EAB9}"/>
    <cellStyle name="20% - Accent4 4 2 3 5 4" xfId="5418" xr:uid="{CF79E0DD-A68E-4E88-9374-71E4874BEDE1}"/>
    <cellStyle name="20% - Accent4 4 2 3 6" xfId="5419" xr:uid="{D4FCE936-7892-4975-A763-07B8D2A9D65E}"/>
    <cellStyle name="20% - Accent4 4 2 3 6 2" xfId="5420" xr:uid="{D9D71A0B-CA0D-4E86-812C-8329AA488B9C}"/>
    <cellStyle name="20% - Accent4 4 2 3 6 2 2" xfId="5421" xr:uid="{212D02C0-1D8A-4EEB-8758-7AD682069A80}"/>
    <cellStyle name="20% - Accent4 4 2 3 6 3" xfId="5422" xr:uid="{8A215C9F-C24A-494B-9F91-162202493BC8}"/>
    <cellStyle name="20% - Accent4 4 2 3 6 4" xfId="5423" xr:uid="{B3440354-E44E-4D79-888F-B8340C409E8A}"/>
    <cellStyle name="20% - Accent4 4 2 3 7" xfId="5424" xr:uid="{63CEDA2A-1EF8-47DA-8C46-DC8D948D4220}"/>
    <cellStyle name="20% - Accent4 4 2 3 7 2" xfId="5425" xr:uid="{CE664865-D0D2-434B-A98B-1869F70E96EC}"/>
    <cellStyle name="20% - Accent4 4 2 3 8" xfId="5426" xr:uid="{8105A9AA-2823-4193-8862-CF8E57AF51D7}"/>
    <cellStyle name="20% - Accent4 4 2 3 9" xfId="5427" xr:uid="{42FF2AB4-0E96-4D33-8E7A-78B8D62FBFB2}"/>
    <cellStyle name="20% - Accent4 4 2 4" xfId="5428" xr:uid="{53873624-B447-497F-9C8A-3625BDA756F2}"/>
    <cellStyle name="20% - Accent4 4 2 4 2" xfId="5429" xr:uid="{6B0D2C06-46F9-4582-8A05-16EB425F5160}"/>
    <cellStyle name="20% - Accent4 4 2 4 2 2" xfId="5430" xr:uid="{C696DE3F-237F-4FAD-A690-EF61E265AF2F}"/>
    <cellStyle name="20% - Accent4 4 2 4 2 2 2" xfId="5431" xr:uid="{7A5B7937-8AE2-4CF6-818F-82044AC44F81}"/>
    <cellStyle name="20% - Accent4 4 2 4 2 3" xfId="5432" xr:uid="{3D9BEE89-F484-43CA-AE71-6396EB08A8BB}"/>
    <cellStyle name="20% - Accent4 4 2 4 2 4" xfId="5433" xr:uid="{1E258B09-FFFA-4F76-8389-E65F59BBB965}"/>
    <cellStyle name="20% - Accent4 4 2 4 3" xfId="5434" xr:uid="{4AFB0154-D2E9-4159-A42B-AE1B1EF0F0A2}"/>
    <cellStyle name="20% - Accent4 4 2 4 3 2" xfId="5435" xr:uid="{5971BEDE-CF2F-4BD4-B402-D451D10490BE}"/>
    <cellStyle name="20% - Accent4 4 2 4 4" xfId="5436" xr:uid="{C48B4436-A632-4687-8FC5-AD4B82F7361A}"/>
    <cellStyle name="20% - Accent4 4 2 4 5" xfId="5437" xr:uid="{790ADC6E-F23C-4F2C-BCB4-A39B2ADC9ED3}"/>
    <cellStyle name="20% - Accent4 4 2 5" xfId="5438" xr:uid="{35FF6C6F-B3D6-4DE7-A380-CAB89E4399BF}"/>
    <cellStyle name="20% - Accent4 4 2 5 2" xfId="5439" xr:uid="{E523C092-A479-450D-8F38-A4166E20A319}"/>
    <cellStyle name="20% - Accent4 4 2 5 2 2" xfId="5440" xr:uid="{9EF05826-7490-4652-B886-B5B88879AB2B}"/>
    <cellStyle name="20% - Accent4 4 2 5 2 2 2" xfId="5441" xr:uid="{3E841FA5-ECAC-4269-A462-78D9F938EE5B}"/>
    <cellStyle name="20% - Accent4 4 2 5 2 3" xfId="5442" xr:uid="{2B6D176B-C8EB-4B65-A122-E01DAA3DC0EB}"/>
    <cellStyle name="20% - Accent4 4 2 5 2 4" xfId="5443" xr:uid="{A59B328B-35C5-4A74-8653-81546BE16151}"/>
    <cellStyle name="20% - Accent4 4 2 5 3" xfId="5444" xr:uid="{6D8CBB0C-46E3-49B3-9847-54F91BEE82C3}"/>
    <cellStyle name="20% - Accent4 4 2 5 3 2" xfId="5445" xr:uid="{8D9CBDB6-D24C-4B0F-82BA-CF3F75404797}"/>
    <cellStyle name="20% - Accent4 4 2 5 4" xfId="5446" xr:uid="{DFB1D4FC-1553-4693-A036-4D5A5148EFA8}"/>
    <cellStyle name="20% - Accent4 4 2 5 5" xfId="5447" xr:uid="{C6A337B8-BE45-4A2A-98B5-05A460E7F0B8}"/>
    <cellStyle name="20% - Accent4 4 2 6" xfId="5448" xr:uid="{6B2AC013-1ED2-41FE-9AE5-5EA8AE8C5A0C}"/>
    <cellStyle name="20% - Accent4 4 2 6 2" xfId="5449" xr:uid="{6A692205-65E1-48A0-A505-99051D552500}"/>
    <cellStyle name="20% - Accent4 4 2 6 2 2" xfId="5450" xr:uid="{A460CB65-6BAD-48D1-A916-30F83EDB24B8}"/>
    <cellStyle name="20% - Accent4 4 2 6 3" xfId="5451" xr:uid="{F94ACC83-6189-4154-B52A-1215DDB44EAC}"/>
    <cellStyle name="20% - Accent4 4 2 6 4" xfId="5452" xr:uid="{ED676130-8755-482A-9D5F-122F9C6BE779}"/>
    <cellStyle name="20% - Accent4 4 2 7" xfId="5453" xr:uid="{EA2E49E0-9327-447C-8653-76B57C7FC39B}"/>
    <cellStyle name="20% - Accent4 4 2 7 2" xfId="5454" xr:uid="{A9E08D04-F2CA-41E0-9E8D-E5A482DD831B}"/>
    <cellStyle name="20% - Accent4 4 2 7 2 2" xfId="5455" xr:uid="{DB1B3A85-BA69-422A-AA3F-5AFF729EC225}"/>
    <cellStyle name="20% - Accent4 4 2 7 3" xfId="5456" xr:uid="{A20FDBEA-5916-429F-A1DC-55BC5C8B5950}"/>
    <cellStyle name="20% - Accent4 4 2 7 4" xfId="5457" xr:uid="{3F6D230E-9A59-49E6-AAFC-559F10171690}"/>
    <cellStyle name="20% - Accent4 4 2 8" xfId="5458" xr:uid="{0BF60B19-178E-46BC-A542-7E1EEF2D7B3E}"/>
    <cellStyle name="20% - Accent4 4 2 8 2" xfId="5459" xr:uid="{53F90FBE-C8F8-4B79-8B17-A90D77311271}"/>
    <cellStyle name="20% - Accent4 4 2 8 2 2" xfId="5460" xr:uid="{6F942A5B-7204-4FDA-AFC6-4C20000DF545}"/>
    <cellStyle name="20% - Accent4 4 2 8 3" xfId="5461" xr:uid="{5B0293CD-A602-412C-836D-13D570CEC033}"/>
    <cellStyle name="20% - Accent4 4 2 8 4" xfId="5462" xr:uid="{CB5429E8-6F59-47C9-B756-19F9EEB37A6D}"/>
    <cellStyle name="20% - Accent4 4 2 9" xfId="5463" xr:uid="{1E091AD3-D1FC-4FA0-BE4B-065C0FAE395A}"/>
    <cellStyle name="20% - Accent4 4 2 9 2" xfId="5464" xr:uid="{E456395D-FD3D-45D4-8306-C4D8F2964615}"/>
    <cellStyle name="20% - Accent4 4 3" xfId="5465" xr:uid="{8758D2B6-A30D-4E7E-ABA9-8BA420CC371D}"/>
    <cellStyle name="20% - Accent4 4 3 10" xfId="5466" xr:uid="{8B109432-6E81-46E0-BCD0-24735A111B68}"/>
    <cellStyle name="20% - Accent4 4 3 2" xfId="5467" xr:uid="{245372C7-BE90-45FB-BE8C-725ADB8E49DF}"/>
    <cellStyle name="20% - Accent4 4 3 2 2" xfId="5468" xr:uid="{C12FF33C-563C-4EF3-8A3D-6AFCAF0C7B21}"/>
    <cellStyle name="20% - Accent4 4 3 2 2 2" xfId="5469" xr:uid="{2E509E04-19E7-4E8F-81A3-BDF475026F42}"/>
    <cellStyle name="20% - Accent4 4 3 2 2 2 2" xfId="5470" xr:uid="{43E5C5B6-BA87-45DC-90B7-D2AB2C88B355}"/>
    <cellStyle name="20% - Accent4 4 3 2 2 2 2 2" xfId="5471" xr:uid="{E79E367A-A6E8-4DB5-A57D-F7C72610100E}"/>
    <cellStyle name="20% - Accent4 4 3 2 2 2 3" xfId="5472" xr:uid="{F499E5C3-1C83-4956-91F8-F144F3599A6B}"/>
    <cellStyle name="20% - Accent4 4 3 2 2 2 4" xfId="5473" xr:uid="{36690653-8B0F-4F73-BABF-FC2393F1485B}"/>
    <cellStyle name="20% - Accent4 4 3 2 2 3" xfId="5474" xr:uid="{1911FBCD-A05C-4096-B774-7EFBC64A4E12}"/>
    <cellStyle name="20% - Accent4 4 3 2 2 3 2" xfId="5475" xr:uid="{FF0824F1-2E33-4044-B493-AE8AB416518E}"/>
    <cellStyle name="20% - Accent4 4 3 2 2 4" xfId="5476" xr:uid="{CD87EE2F-E287-4BF9-AF45-BB491BA9EBB7}"/>
    <cellStyle name="20% - Accent4 4 3 2 2 5" xfId="5477" xr:uid="{742600FA-50A1-478E-B4A1-721F9964B057}"/>
    <cellStyle name="20% - Accent4 4 3 2 3" xfId="5478" xr:uid="{DE25397E-A4EB-4367-9243-A8902F46728C}"/>
    <cellStyle name="20% - Accent4 4 3 2 3 2" xfId="5479" xr:uid="{F2FECF8F-1692-420B-B7B7-FEFB38C83DFC}"/>
    <cellStyle name="20% - Accent4 4 3 2 3 2 2" xfId="5480" xr:uid="{54A71E27-09D6-4B85-A234-6C1B75AE62AA}"/>
    <cellStyle name="20% - Accent4 4 3 2 3 2 2 2" xfId="5481" xr:uid="{92C24FB3-BC56-4390-942E-2BF8A0912F7D}"/>
    <cellStyle name="20% - Accent4 4 3 2 3 2 3" xfId="5482" xr:uid="{86004550-BFD1-427A-B9D7-24DA44A8F6DC}"/>
    <cellStyle name="20% - Accent4 4 3 2 3 2 4" xfId="5483" xr:uid="{B783F0D2-BB2F-4087-AA4B-25F2D35041D5}"/>
    <cellStyle name="20% - Accent4 4 3 2 3 3" xfId="5484" xr:uid="{7C35E2DF-EE7B-4B18-A19E-AC535E6DA080}"/>
    <cellStyle name="20% - Accent4 4 3 2 3 3 2" xfId="5485" xr:uid="{3F478580-4275-48AA-A956-54AF7071A4E8}"/>
    <cellStyle name="20% - Accent4 4 3 2 3 4" xfId="5486" xr:uid="{EC78915A-B404-4B4A-8F30-8C8B7AC317F0}"/>
    <cellStyle name="20% - Accent4 4 3 2 3 5" xfId="5487" xr:uid="{74E39A34-804A-4B44-A4F1-64AEB66E81B7}"/>
    <cellStyle name="20% - Accent4 4 3 2 4" xfId="5488" xr:uid="{2BD86B55-05C6-424D-AFFF-6AF7C81D17C2}"/>
    <cellStyle name="20% - Accent4 4 3 2 4 2" xfId="5489" xr:uid="{1BC36CEB-6ED2-4A3F-A558-05C366CAA288}"/>
    <cellStyle name="20% - Accent4 4 3 2 4 2 2" xfId="5490" xr:uid="{C0D736EE-55F0-455D-B2E3-9873CF0919CC}"/>
    <cellStyle name="20% - Accent4 4 3 2 4 3" xfId="5491" xr:uid="{F0EA4CD5-C9C0-4FA7-BC0C-E548FDF8B992}"/>
    <cellStyle name="20% - Accent4 4 3 2 4 4" xfId="5492" xr:uid="{72A8D845-EC03-49E3-9DF1-D828BED127D2}"/>
    <cellStyle name="20% - Accent4 4 3 2 5" xfId="5493" xr:uid="{77AEBD7E-9E26-405B-A6CC-C903F1C5530C}"/>
    <cellStyle name="20% - Accent4 4 3 2 5 2" xfId="5494" xr:uid="{E8230844-9223-4275-99C5-223E4CCF3AD3}"/>
    <cellStyle name="20% - Accent4 4 3 2 5 2 2" xfId="5495" xr:uid="{CEA495D7-53DA-4600-BED8-DA145CB33812}"/>
    <cellStyle name="20% - Accent4 4 3 2 5 3" xfId="5496" xr:uid="{368F0AA3-FB42-4AB9-AC95-8AE61CA3E7D2}"/>
    <cellStyle name="20% - Accent4 4 3 2 5 4" xfId="5497" xr:uid="{304D6737-7730-4F6C-BD83-8A6B991709B8}"/>
    <cellStyle name="20% - Accent4 4 3 2 6" xfId="5498" xr:uid="{FCD8C6E2-5903-47C4-97FF-0B14EB2FFFCF}"/>
    <cellStyle name="20% - Accent4 4 3 2 6 2" xfId="5499" xr:uid="{60F23BD4-FC56-4149-8AD5-1B54EBF8FDB3}"/>
    <cellStyle name="20% - Accent4 4 3 2 6 2 2" xfId="5500" xr:uid="{91461533-4D8E-4324-8352-8E07FB0A63CB}"/>
    <cellStyle name="20% - Accent4 4 3 2 6 3" xfId="5501" xr:uid="{0BE638D0-3085-4F7E-A064-F539EFF3FF90}"/>
    <cellStyle name="20% - Accent4 4 3 2 6 4" xfId="5502" xr:uid="{8579C5D1-DC45-412B-A838-0A3BF0327E05}"/>
    <cellStyle name="20% - Accent4 4 3 2 7" xfId="5503" xr:uid="{61DF5063-C3E4-4C19-AA54-1AFF786D8A51}"/>
    <cellStyle name="20% - Accent4 4 3 2 7 2" xfId="5504" xr:uid="{1BA1ADE9-8FEA-45ED-BF34-57D1791A1087}"/>
    <cellStyle name="20% - Accent4 4 3 2 8" xfId="5505" xr:uid="{47B10F51-92F6-4211-B913-7015B9C5EB56}"/>
    <cellStyle name="20% - Accent4 4 3 2 9" xfId="5506" xr:uid="{592694BF-E881-4A9C-9301-135EC9976835}"/>
    <cellStyle name="20% - Accent4 4 3 3" xfId="5507" xr:uid="{70C3F5C0-6286-4AD2-B6ED-285558DA2B69}"/>
    <cellStyle name="20% - Accent4 4 3 3 2" xfId="5508" xr:uid="{358EEF8C-1395-4BEF-AA65-8BA244295006}"/>
    <cellStyle name="20% - Accent4 4 3 3 2 2" xfId="5509" xr:uid="{1F416E1D-5C55-475C-A76A-10BA1325D1B2}"/>
    <cellStyle name="20% - Accent4 4 3 3 2 2 2" xfId="5510" xr:uid="{7FE4C8DA-B36E-486F-9A8F-2ACCA5F70628}"/>
    <cellStyle name="20% - Accent4 4 3 3 2 3" xfId="5511" xr:uid="{CA1E25AE-2819-4E6C-9FD6-35D0013976AF}"/>
    <cellStyle name="20% - Accent4 4 3 3 2 4" xfId="5512" xr:uid="{F1CA7C6C-A247-4007-8C75-250E4B071270}"/>
    <cellStyle name="20% - Accent4 4 3 3 3" xfId="5513" xr:uid="{CC520D28-2598-4598-B76B-31DBB8324BFA}"/>
    <cellStyle name="20% - Accent4 4 3 3 3 2" xfId="5514" xr:uid="{B58AE99B-FCE4-4F00-BBF0-05E4C2E6F4B9}"/>
    <cellStyle name="20% - Accent4 4 3 3 4" xfId="5515" xr:uid="{8F268275-9C0E-445C-B026-7C148C043BF5}"/>
    <cellStyle name="20% - Accent4 4 3 3 5" xfId="5516" xr:uid="{0F7555DE-E5E0-43F0-ABFF-554057C2AE69}"/>
    <cellStyle name="20% - Accent4 4 3 4" xfId="5517" xr:uid="{E6BE679D-B0A2-43E1-9574-E0C62AFEAA22}"/>
    <cellStyle name="20% - Accent4 4 3 4 2" xfId="5518" xr:uid="{5BFA3B60-083E-47F1-A3CF-0700570BA124}"/>
    <cellStyle name="20% - Accent4 4 3 4 2 2" xfId="5519" xr:uid="{1EB027CF-FDAB-4302-9734-A8536F7BE566}"/>
    <cellStyle name="20% - Accent4 4 3 4 2 2 2" xfId="5520" xr:uid="{29330EE8-AD1B-4CB2-AF95-F25D2BE4BF3F}"/>
    <cellStyle name="20% - Accent4 4 3 4 2 3" xfId="5521" xr:uid="{CA5D46F7-DA32-40E2-9C9E-ED8EBE2E2B4C}"/>
    <cellStyle name="20% - Accent4 4 3 4 2 4" xfId="5522" xr:uid="{1323A06A-9C1E-44B5-950F-836C77E0B4FC}"/>
    <cellStyle name="20% - Accent4 4 3 4 3" xfId="5523" xr:uid="{C6021D19-AD39-4FFF-B5E6-5A7ACED40BCA}"/>
    <cellStyle name="20% - Accent4 4 3 4 3 2" xfId="5524" xr:uid="{D172B875-60D8-4272-B3FA-0B2A2CDEA994}"/>
    <cellStyle name="20% - Accent4 4 3 4 4" xfId="5525" xr:uid="{DEE6AEDA-338F-473B-B367-FD7F856DFEDF}"/>
    <cellStyle name="20% - Accent4 4 3 4 5" xfId="5526" xr:uid="{660E0A26-98ED-4A9C-9412-BF2A770CC0CB}"/>
    <cellStyle name="20% - Accent4 4 3 5" xfId="5527" xr:uid="{93E6DC98-84CD-409F-A0BF-B8EF86045C2D}"/>
    <cellStyle name="20% - Accent4 4 3 5 2" xfId="5528" xr:uid="{8D9A3967-2F12-4E2C-AB69-AEA2051DE049}"/>
    <cellStyle name="20% - Accent4 4 3 5 2 2" xfId="5529" xr:uid="{9FC2CA9E-EE5A-4168-99E4-C2AC8C390384}"/>
    <cellStyle name="20% - Accent4 4 3 5 3" xfId="5530" xr:uid="{4D5096A2-E544-40E1-90D3-604B86BE513C}"/>
    <cellStyle name="20% - Accent4 4 3 5 4" xfId="5531" xr:uid="{3C4B216C-894A-488C-9CA3-B61DC1E45D58}"/>
    <cellStyle name="20% - Accent4 4 3 6" xfId="5532" xr:uid="{EBBE08B2-FCFB-4976-9C52-6FC893D4B90C}"/>
    <cellStyle name="20% - Accent4 4 3 6 2" xfId="5533" xr:uid="{DC709697-C892-43B3-A4C9-1CB52451CEE1}"/>
    <cellStyle name="20% - Accent4 4 3 6 2 2" xfId="5534" xr:uid="{53137174-6E93-4672-B770-F2ABC8B4F4B8}"/>
    <cellStyle name="20% - Accent4 4 3 6 3" xfId="5535" xr:uid="{ED50AA13-B230-4B27-85F2-ECCA3FB02A25}"/>
    <cellStyle name="20% - Accent4 4 3 6 4" xfId="5536" xr:uid="{B70B6688-F551-437B-AA08-C8EBED859AAD}"/>
    <cellStyle name="20% - Accent4 4 3 7" xfId="5537" xr:uid="{85435EBD-9107-4FA2-A6B1-7F580B5D29CB}"/>
    <cellStyle name="20% - Accent4 4 3 7 2" xfId="5538" xr:uid="{34167C33-EAF4-4962-85D3-10DF4DE963B2}"/>
    <cellStyle name="20% - Accent4 4 3 7 2 2" xfId="5539" xr:uid="{9D8864A5-AFF6-4407-A367-5C92C92A5A50}"/>
    <cellStyle name="20% - Accent4 4 3 7 3" xfId="5540" xr:uid="{BF651253-C30A-46E4-801C-AA358F1794C5}"/>
    <cellStyle name="20% - Accent4 4 3 7 4" xfId="5541" xr:uid="{9A55F645-07AC-43FC-B07D-854EE5EC411F}"/>
    <cellStyle name="20% - Accent4 4 3 8" xfId="5542" xr:uid="{5D68342B-82A5-47CE-945E-18334FFAC078}"/>
    <cellStyle name="20% - Accent4 4 3 8 2" xfId="5543" xr:uid="{C0EB7348-6716-4FFC-890B-4FE42A76DC66}"/>
    <cellStyle name="20% - Accent4 4 3 9" xfId="5544" xr:uid="{CA1EEA69-3CC6-437D-8D7C-2C73EC9C7321}"/>
    <cellStyle name="20% - Accent4 4 4" xfId="5545" xr:uid="{5301CCE5-43CF-4861-971F-D49B7C095FD0}"/>
    <cellStyle name="20% - Accent4 4 4 2" xfId="5546" xr:uid="{FD858EBA-9C83-460A-9E37-D5A7B472687D}"/>
    <cellStyle name="20% - Accent4 4 4 2 2" xfId="5547" xr:uid="{DE4C0BEB-B827-41AA-A41C-A446B79564A3}"/>
    <cellStyle name="20% - Accent4 4 4 2 2 2" xfId="5548" xr:uid="{6C558171-B8C1-4455-921E-45ECB79E7202}"/>
    <cellStyle name="20% - Accent4 4 4 2 2 2 2" xfId="5549" xr:uid="{CC76CEDC-4B88-4742-884D-B46312D66056}"/>
    <cellStyle name="20% - Accent4 4 4 2 2 3" xfId="5550" xr:uid="{13580D71-496C-4932-9024-158C59DF29EA}"/>
    <cellStyle name="20% - Accent4 4 4 2 2 4" xfId="5551" xr:uid="{A5DFEFFE-FC6C-4D6C-9A79-D00233FC616F}"/>
    <cellStyle name="20% - Accent4 4 4 2 3" xfId="5552" xr:uid="{486EAD42-EEFA-4663-828D-611A100B22CF}"/>
    <cellStyle name="20% - Accent4 4 4 2 3 2" xfId="5553" xr:uid="{1C7A0DE6-E420-4E61-8AD1-13B35D38FB3F}"/>
    <cellStyle name="20% - Accent4 4 4 2 4" xfId="5554" xr:uid="{3F8BAD65-16DF-44DE-92C6-CCE364E512D4}"/>
    <cellStyle name="20% - Accent4 4 4 2 5" xfId="5555" xr:uid="{76061A79-C4C0-465C-ADAC-E7C18DB59D01}"/>
    <cellStyle name="20% - Accent4 4 4 3" xfId="5556" xr:uid="{10DBF4A2-C636-45CE-B317-4048B9026F12}"/>
    <cellStyle name="20% - Accent4 4 4 3 2" xfId="5557" xr:uid="{AA060BC4-6B82-40CC-87E9-9358883DE36D}"/>
    <cellStyle name="20% - Accent4 4 4 3 2 2" xfId="5558" xr:uid="{D4C6A771-E56A-4F52-BFFA-318AEC4F249C}"/>
    <cellStyle name="20% - Accent4 4 4 3 2 2 2" xfId="5559" xr:uid="{6FCB3141-40F5-4056-9B3D-B44A689B5E42}"/>
    <cellStyle name="20% - Accent4 4 4 3 2 3" xfId="5560" xr:uid="{B7E21D0F-89A3-42AB-93EB-9906A89B690E}"/>
    <cellStyle name="20% - Accent4 4 4 3 2 4" xfId="5561" xr:uid="{5A246EEF-259B-41E9-97F6-A167DD05FF0E}"/>
    <cellStyle name="20% - Accent4 4 4 3 3" xfId="5562" xr:uid="{6C555C88-0714-4EF5-AC12-FB74DA79C2CE}"/>
    <cellStyle name="20% - Accent4 4 4 3 3 2" xfId="5563" xr:uid="{9CA7F903-D8CD-4D16-A9A6-0089FB9DD230}"/>
    <cellStyle name="20% - Accent4 4 4 3 4" xfId="5564" xr:uid="{AB9D769E-E5F4-4530-BD5B-FCC2179DBE87}"/>
    <cellStyle name="20% - Accent4 4 4 3 5" xfId="5565" xr:uid="{1CAD6DDA-6E4F-49C8-9848-34D02849EC99}"/>
    <cellStyle name="20% - Accent4 4 4 4" xfId="5566" xr:uid="{F4EC2EAC-2197-437B-BFC9-D48928BA0CE4}"/>
    <cellStyle name="20% - Accent4 4 4 4 2" xfId="5567" xr:uid="{F4A6978C-A9C3-4706-94CE-A70BB1B471E2}"/>
    <cellStyle name="20% - Accent4 4 4 4 2 2" xfId="5568" xr:uid="{FAA68054-9552-41B4-AB54-5F778428DBEB}"/>
    <cellStyle name="20% - Accent4 4 4 4 3" xfId="5569" xr:uid="{21DA4CE0-2A3A-4351-9C69-0377D33F9428}"/>
    <cellStyle name="20% - Accent4 4 4 4 4" xfId="5570" xr:uid="{80C1D7A5-ACB7-45CA-B33D-A24AA9A5162C}"/>
    <cellStyle name="20% - Accent4 4 4 5" xfId="5571" xr:uid="{62D27745-5777-4ED7-8B02-76B20539CD4A}"/>
    <cellStyle name="20% - Accent4 4 4 5 2" xfId="5572" xr:uid="{3457DCE1-977B-4A39-B7AD-200A887A4051}"/>
    <cellStyle name="20% - Accent4 4 4 5 2 2" xfId="5573" xr:uid="{64351084-F0EF-4257-8006-E19D82DE09E6}"/>
    <cellStyle name="20% - Accent4 4 4 5 3" xfId="5574" xr:uid="{D61BFF3B-6AA0-4C8D-8C0A-DB23EB3B18DC}"/>
    <cellStyle name="20% - Accent4 4 4 5 4" xfId="5575" xr:uid="{7C331A95-A660-4E80-B363-23AF88FB7CAE}"/>
    <cellStyle name="20% - Accent4 4 4 6" xfId="5576" xr:uid="{F0A8A320-D26D-4E0C-947D-53208B8E8B5A}"/>
    <cellStyle name="20% - Accent4 4 4 6 2" xfId="5577" xr:uid="{BC6AB0B6-E822-495B-984B-135BFD07FBC5}"/>
    <cellStyle name="20% - Accent4 4 4 6 2 2" xfId="5578" xr:uid="{6668209E-54E0-4850-865F-8B37E4C21B84}"/>
    <cellStyle name="20% - Accent4 4 4 6 3" xfId="5579" xr:uid="{D63A28E5-8D78-4E73-A8EC-3A0E32BE845E}"/>
    <cellStyle name="20% - Accent4 4 4 6 4" xfId="5580" xr:uid="{E671234F-2C4D-409E-A8EC-50752C549187}"/>
    <cellStyle name="20% - Accent4 4 4 7" xfId="5581" xr:uid="{A74A7734-832F-4C24-AFF3-070473717947}"/>
    <cellStyle name="20% - Accent4 4 4 7 2" xfId="5582" xr:uid="{F2D042B0-7DB8-45F2-BB3F-F7447FB124F5}"/>
    <cellStyle name="20% - Accent4 4 4 8" xfId="5583" xr:uid="{6472EA32-04B0-4D85-8C82-5752BBE66D8C}"/>
    <cellStyle name="20% - Accent4 4 4 9" xfId="5584" xr:uid="{48BF89B8-CC3F-45D7-9E58-B8CA2CAB91AF}"/>
    <cellStyle name="20% - Accent4 4 5" xfId="5585" xr:uid="{93EC30E3-F2CA-45FB-83F9-9385C39A8EF3}"/>
    <cellStyle name="20% - Accent4 4 5 2" xfId="5586" xr:uid="{9235A168-313C-4E2F-AFF0-D3C1004A4EB4}"/>
    <cellStyle name="20% - Accent4 4 5 2 2" xfId="5587" xr:uid="{ADFAF55D-4F8B-492F-ACAC-BBBE495E2C01}"/>
    <cellStyle name="20% - Accent4 4 5 2 2 2" xfId="5588" xr:uid="{7F848D52-A87F-46BD-843C-5004C8FB67E0}"/>
    <cellStyle name="20% - Accent4 4 5 2 2 2 2" xfId="5589" xr:uid="{60DD289D-27B2-48FE-89D1-B45A8873778C}"/>
    <cellStyle name="20% - Accent4 4 5 2 2 3" xfId="5590" xr:uid="{2CAA236C-9F73-4379-A74D-0A806A2BD27D}"/>
    <cellStyle name="20% - Accent4 4 5 2 2 4" xfId="5591" xr:uid="{D80872D8-9A03-4F2C-BBC6-C300A220FB69}"/>
    <cellStyle name="20% - Accent4 4 5 2 3" xfId="5592" xr:uid="{B46A5FDC-C9D7-47CC-BB2E-0B401F9C6850}"/>
    <cellStyle name="20% - Accent4 4 5 2 3 2" xfId="5593" xr:uid="{D9631C59-F326-4B2F-96F5-A535FC53E82C}"/>
    <cellStyle name="20% - Accent4 4 5 2 4" xfId="5594" xr:uid="{26213DAC-8C6D-42B2-8EFB-44EADC98D649}"/>
    <cellStyle name="20% - Accent4 4 5 2 5" xfId="5595" xr:uid="{51C366DE-EB3D-4CB7-A30A-1460B8DBE99A}"/>
    <cellStyle name="20% - Accent4 4 5 3" xfId="5596" xr:uid="{BB893060-06B8-4A51-847B-9C4D069E5EB4}"/>
    <cellStyle name="20% - Accent4 4 5 3 2" xfId="5597" xr:uid="{AAEF714C-AA35-4003-BC18-C7DE3CE524E9}"/>
    <cellStyle name="20% - Accent4 4 5 3 2 2" xfId="5598" xr:uid="{26948024-D1E2-4393-B67D-5D7CB0459376}"/>
    <cellStyle name="20% - Accent4 4 5 3 3" xfId="5599" xr:uid="{EA94079F-4747-4567-9C7E-A6D9AD81A3AA}"/>
    <cellStyle name="20% - Accent4 4 5 3 4" xfId="5600" xr:uid="{B4BD5505-4543-4968-BF93-16A38D6889DD}"/>
    <cellStyle name="20% - Accent4 4 5 4" xfId="5601" xr:uid="{CF8F5A84-4A1E-41C1-BFD2-BCD8AD27A0E1}"/>
    <cellStyle name="20% - Accent4 4 5 5" xfId="5602" xr:uid="{1FF06574-F325-499A-8B90-FB83684B7D25}"/>
    <cellStyle name="20% - Accent4 4 5 5 2" xfId="5603" xr:uid="{5615F646-2F59-4756-AD83-3EA1E426880B}"/>
    <cellStyle name="20% - Accent4 4 5 6" xfId="5604" xr:uid="{67401E4D-93F5-46B8-A03E-B4A9223686D6}"/>
    <cellStyle name="20% - Accent4 4 5 7" xfId="5605" xr:uid="{AD0B0EE9-1D3A-4FED-B793-3729020FFC01}"/>
    <cellStyle name="20% - Accent4 4 6" xfId="5606" xr:uid="{F4637B6A-BED4-4F2A-93BE-C0C0199867AE}"/>
    <cellStyle name="20% - Accent4 4 6 2" xfId="5607" xr:uid="{10F5BC78-0E28-40FB-BB3B-927BB0E2AFCC}"/>
    <cellStyle name="20% - Accent4 4 6 2 2" xfId="5608" xr:uid="{0582775F-480B-44A0-9F70-CEA000509BC3}"/>
    <cellStyle name="20% - Accent4 4 6 2 2 2" xfId="5609" xr:uid="{E7A3FBAE-0F12-4CA2-B4D2-7CA4ACF56E26}"/>
    <cellStyle name="20% - Accent4 4 6 2 3" xfId="5610" xr:uid="{4359DAA9-E19A-4892-A644-E8AF56BCA556}"/>
    <cellStyle name="20% - Accent4 4 6 2 4" xfId="5611" xr:uid="{46890439-9C7E-450B-86FF-0DCE633DE7C2}"/>
    <cellStyle name="20% - Accent4 4 6 3" xfId="5612" xr:uid="{40F9EE3F-4D2D-434F-9959-767BB9E68797}"/>
    <cellStyle name="20% - Accent4 4 6 3 2" xfId="5613" xr:uid="{120C36F0-6558-4FC9-AB0B-9BA25C6B4212}"/>
    <cellStyle name="20% - Accent4 4 6 3 2 2" xfId="5614" xr:uid="{F5BB9604-4462-477E-BD72-F2665219705E}"/>
    <cellStyle name="20% - Accent4 4 6 3 3" xfId="5615" xr:uid="{028D211E-2CDA-4CC6-96F5-10FB6591E502}"/>
    <cellStyle name="20% - Accent4 4 6 3 4" xfId="5616" xr:uid="{6BF93CDA-615E-4931-BFB9-4C4CD880FFCE}"/>
    <cellStyle name="20% - Accent4 4 6 4" xfId="5617" xr:uid="{1474CD4E-3598-4E6F-8043-F253CC562E63}"/>
    <cellStyle name="20% - Accent4 4 6 4 2" xfId="5618" xr:uid="{E4E756F7-048A-46CF-83FE-BA8F581DBCF4}"/>
    <cellStyle name="20% - Accent4 4 6 5" xfId="5619" xr:uid="{4D944339-2FDF-4E27-9C7F-CDDCC5FCD4D2}"/>
    <cellStyle name="20% - Accent4 4 6 6" xfId="5620" xr:uid="{CAF5815F-DDFF-4093-ABA5-0A676AA5E92F}"/>
    <cellStyle name="20% - Accent4 4 7" xfId="5621" xr:uid="{7C897F9B-4BF0-4E9D-BBF0-AEE68109D7EC}"/>
    <cellStyle name="20% - Accent4 4 7 2" xfId="5622" xr:uid="{CDDC39C5-3FEE-4F56-BA9F-A89975B290B8}"/>
    <cellStyle name="20% - Accent4 4 7 2 2" xfId="5623" xr:uid="{36E91460-9701-4F5F-A789-C0FC8E4806E2}"/>
    <cellStyle name="20% - Accent4 4 7 3" xfId="5624" xr:uid="{88074C4A-8BD3-4C3C-8989-7A86EC40CCB6}"/>
    <cellStyle name="20% - Accent4 4 7 4" xfId="5625" xr:uid="{B24CE69B-C919-483C-82B5-5943329D0FFD}"/>
    <cellStyle name="20% - Accent4 4 8" xfId="5626" xr:uid="{E701261E-FC7A-4F8D-823F-D4B3DFE538AC}"/>
    <cellStyle name="20% - Accent4 4 8 2" xfId="5627" xr:uid="{EBD47315-379C-46DD-B7FD-6BD6D975984E}"/>
    <cellStyle name="20% - Accent4 4 8 2 2" xfId="5628" xr:uid="{D4A41F4A-5E22-43E3-9F70-01BBA4EB8154}"/>
    <cellStyle name="20% - Accent4 4 8 3" xfId="5629" xr:uid="{D821D1DD-6C15-4CED-B4FF-24DDA2D24380}"/>
    <cellStyle name="20% - Accent4 4 8 4" xfId="5630" xr:uid="{27D983ED-1733-4E67-8D4F-7907FE1BB967}"/>
    <cellStyle name="20% - Accent4 4 9" xfId="35536" xr:uid="{EC4A4811-6378-479F-BBB1-5D4C0618BFC7}"/>
    <cellStyle name="20% - Accent4 5" xfId="5631" xr:uid="{CCDF87E4-9210-4E61-8F13-6CB940E699E0}"/>
    <cellStyle name="20% - Accent4 5 2" xfId="5632" xr:uid="{75664846-08DA-4F7E-A27F-9E04F67A518C}"/>
    <cellStyle name="20% - Accent4 5 2 10" xfId="5633" xr:uid="{DA0641AE-0310-424B-A17E-5EEF60AEECC4}"/>
    <cellStyle name="20% - Accent4 5 2 11" xfId="5634" xr:uid="{9916592E-C757-4BEA-A97B-BEE174CD3466}"/>
    <cellStyle name="20% - Accent4 5 2 2" xfId="5635" xr:uid="{DC7EE68C-5EA3-433E-A61D-3DAA3E587F43}"/>
    <cellStyle name="20% - Accent4 5 2 2 10" xfId="5636" xr:uid="{8AAB235F-B7FF-4BFB-92E0-0FFAA5A42010}"/>
    <cellStyle name="20% - Accent4 5 2 2 2" xfId="5637" xr:uid="{A86B4D66-4920-4014-A3AB-44EC666354D0}"/>
    <cellStyle name="20% - Accent4 5 2 2 2 2" xfId="5638" xr:uid="{5CF2837B-6BC9-43DF-96B1-8C267C46D1EF}"/>
    <cellStyle name="20% - Accent4 5 2 2 2 2 2" xfId="5639" xr:uid="{FE115E6C-E3E2-43AF-BB95-72843F63C781}"/>
    <cellStyle name="20% - Accent4 5 2 2 2 2 2 2" xfId="5640" xr:uid="{69CFA706-8F4D-4975-9934-C06FC0F4DD2D}"/>
    <cellStyle name="20% - Accent4 5 2 2 2 2 2 2 2" xfId="5641" xr:uid="{64C81818-4B4C-459D-87A4-FF2A93B19961}"/>
    <cellStyle name="20% - Accent4 5 2 2 2 2 2 3" xfId="5642" xr:uid="{906FCCEA-B0BC-4BA6-B18D-5E475AD25A2E}"/>
    <cellStyle name="20% - Accent4 5 2 2 2 2 2 4" xfId="5643" xr:uid="{223FC544-B248-4924-823B-B2AB2345A50E}"/>
    <cellStyle name="20% - Accent4 5 2 2 2 2 3" xfId="5644" xr:uid="{038CB222-404F-4E25-9998-5666C18237E1}"/>
    <cellStyle name="20% - Accent4 5 2 2 2 2 3 2" xfId="5645" xr:uid="{E985BDA3-71E4-4A0F-B9AF-401AFD1CA0FC}"/>
    <cellStyle name="20% - Accent4 5 2 2 2 2 4" xfId="5646" xr:uid="{04555104-9AB4-431F-84D6-6985D5EB0635}"/>
    <cellStyle name="20% - Accent4 5 2 2 2 2 5" xfId="5647" xr:uid="{5911FA1E-E9A1-421C-AD7E-569068A589C8}"/>
    <cellStyle name="20% - Accent4 5 2 2 2 3" xfId="5648" xr:uid="{58C30475-F8C2-47C6-AEB5-C0615C53D746}"/>
    <cellStyle name="20% - Accent4 5 2 2 2 3 2" xfId="5649" xr:uid="{8395BC2C-0912-4FFF-9F6A-A2DA13FA8445}"/>
    <cellStyle name="20% - Accent4 5 2 2 2 3 2 2" xfId="5650" xr:uid="{D95B5E52-35F7-450F-A375-5D5FBF7384DA}"/>
    <cellStyle name="20% - Accent4 5 2 2 2 3 2 2 2" xfId="5651" xr:uid="{64A81D0E-5A8C-4E51-9838-70376CA408EB}"/>
    <cellStyle name="20% - Accent4 5 2 2 2 3 2 3" xfId="5652" xr:uid="{5213F749-1F6D-4539-9576-4833D36E7387}"/>
    <cellStyle name="20% - Accent4 5 2 2 2 3 2 4" xfId="5653" xr:uid="{1E398D19-1D3D-4782-A9BB-A7AC355AD6CD}"/>
    <cellStyle name="20% - Accent4 5 2 2 2 3 3" xfId="5654" xr:uid="{4CC7F268-B4E1-4BD9-A7AD-CAF369D9A51E}"/>
    <cellStyle name="20% - Accent4 5 2 2 2 3 3 2" xfId="5655" xr:uid="{3B28F1E1-47BA-46A4-AA48-1E3E20AD2843}"/>
    <cellStyle name="20% - Accent4 5 2 2 2 3 4" xfId="5656" xr:uid="{9804CAFF-E443-448D-BA60-21C2E2A728F4}"/>
    <cellStyle name="20% - Accent4 5 2 2 2 3 5" xfId="5657" xr:uid="{F11F834A-2D9E-4D46-A5E6-401C5ED22870}"/>
    <cellStyle name="20% - Accent4 5 2 2 2 4" xfId="5658" xr:uid="{B7CABC8F-8852-4EA7-88FE-7AAC656F0A69}"/>
    <cellStyle name="20% - Accent4 5 2 2 2 4 2" xfId="5659" xr:uid="{E33A6E41-6ED6-4D46-9293-22DD178216C1}"/>
    <cellStyle name="20% - Accent4 5 2 2 2 4 2 2" xfId="5660" xr:uid="{E99BB3D5-3D83-4FC8-9ADE-6EAEA726AA72}"/>
    <cellStyle name="20% - Accent4 5 2 2 2 4 3" xfId="5661" xr:uid="{F7933E1F-4477-4A62-A9FC-6D1C3B486072}"/>
    <cellStyle name="20% - Accent4 5 2 2 2 4 4" xfId="5662" xr:uid="{36551271-8581-424C-A8E8-12B6068BA5E8}"/>
    <cellStyle name="20% - Accent4 5 2 2 2 5" xfId="5663" xr:uid="{9B3F6D04-7E66-4891-BC46-CBA210ABB6C7}"/>
    <cellStyle name="20% - Accent4 5 2 2 2 5 2" xfId="5664" xr:uid="{2530C8A3-A7CA-42C9-BE97-2F92069DCB7A}"/>
    <cellStyle name="20% - Accent4 5 2 2 2 5 2 2" xfId="5665" xr:uid="{B6F36C27-CFAA-4769-B4FA-F249A168BDEC}"/>
    <cellStyle name="20% - Accent4 5 2 2 2 5 3" xfId="5666" xr:uid="{24B03259-EB8B-42D9-979B-0B054D11AC23}"/>
    <cellStyle name="20% - Accent4 5 2 2 2 5 4" xfId="5667" xr:uid="{18F70CB5-7C61-4C1B-9817-712955BF43A8}"/>
    <cellStyle name="20% - Accent4 5 2 2 2 6" xfId="5668" xr:uid="{7B5AE918-A675-42EA-BF80-BD02F1419E02}"/>
    <cellStyle name="20% - Accent4 5 2 2 2 6 2" xfId="5669" xr:uid="{7DF1B381-2BBA-4545-8C38-74B151826075}"/>
    <cellStyle name="20% - Accent4 5 2 2 2 6 2 2" xfId="5670" xr:uid="{C9636FE8-C558-45AC-A45A-BEF77438C56E}"/>
    <cellStyle name="20% - Accent4 5 2 2 2 6 3" xfId="5671" xr:uid="{4DBD7235-24B4-492D-96C4-FB74D8F9FDBA}"/>
    <cellStyle name="20% - Accent4 5 2 2 2 6 4" xfId="5672" xr:uid="{A75434A1-3FC2-4208-A13C-AC0E9F2DAE77}"/>
    <cellStyle name="20% - Accent4 5 2 2 2 7" xfId="5673" xr:uid="{282D94E2-BF84-436C-81F9-15CA4FE927F6}"/>
    <cellStyle name="20% - Accent4 5 2 2 2 7 2" xfId="5674" xr:uid="{48D5DAAC-4F3C-415A-8964-6287C1373417}"/>
    <cellStyle name="20% - Accent4 5 2 2 2 8" xfId="5675" xr:uid="{47AB30BA-CAF6-438F-81A2-3D62E4F87CD7}"/>
    <cellStyle name="20% - Accent4 5 2 2 2 9" xfId="5676" xr:uid="{9EFC79A3-35BA-4734-AA2D-846FBE727F38}"/>
    <cellStyle name="20% - Accent4 5 2 2 3" xfId="5677" xr:uid="{EB169E37-3BD6-4B50-9492-F65587080DD3}"/>
    <cellStyle name="20% - Accent4 5 2 2 3 2" xfId="5678" xr:uid="{D1CACF14-8600-4F20-B1B5-55C1F23FA44C}"/>
    <cellStyle name="20% - Accent4 5 2 2 3 2 2" xfId="5679" xr:uid="{6674E672-D415-40FF-BCB4-87437349DDB9}"/>
    <cellStyle name="20% - Accent4 5 2 2 3 2 2 2" xfId="5680" xr:uid="{F3A8040E-CAF0-42C6-A82B-240C26A15888}"/>
    <cellStyle name="20% - Accent4 5 2 2 3 2 3" xfId="5681" xr:uid="{FF63E1AA-78CB-4F6E-BDCA-7270E6164041}"/>
    <cellStyle name="20% - Accent4 5 2 2 3 2 4" xfId="5682" xr:uid="{9593559F-C86E-495C-8C55-035E78EA2465}"/>
    <cellStyle name="20% - Accent4 5 2 2 3 3" xfId="5683" xr:uid="{38D6E742-C2FB-426F-AC7E-E4793274350F}"/>
    <cellStyle name="20% - Accent4 5 2 2 3 3 2" xfId="5684" xr:uid="{66925548-2D53-43A2-B9FB-C6B2E065A38C}"/>
    <cellStyle name="20% - Accent4 5 2 2 3 4" xfId="5685" xr:uid="{93615B8F-97F6-4C25-B89F-11674756DCDF}"/>
    <cellStyle name="20% - Accent4 5 2 2 3 5" xfId="5686" xr:uid="{4818FB88-7B27-4AA5-9C60-EAE154B77D4B}"/>
    <cellStyle name="20% - Accent4 5 2 2 4" xfId="5687" xr:uid="{8DA109EA-3016-4E72-BA75-9422F180632C}"/>
    <cellStyle name="20% - Accent4 5 2 2 4 2" xfId="5688" xr:uid="{E73B9D7F-1ED7-44E5-82AB-E0292950297F}"/>
    <cellStyle name="20% - Accent4 5 2 2 4 2 2" xfId="5689" xr:uid="{A8C48F88-2233-451C-81E7-877A4AA9D0A0}"/>
    <cellStyle name="20% - Accent4 5 2 2 4 2 2 2" xfId="5690" xr:uid="{BF0E6A01-2DB7-4AD6-B876-EE51E7ECC0CC}"/>
    <cellStyle name="20% - Accent4 5 2 2 4 2 3" xfId="5691" xr:uid="{C2D5E26E-03D2-435B-A901-A2EE1EB2D9BA}"/>
    <cellStyle name="20% - Accent4 5 2 2 4 2 4" xfId="5692" xr:uid="{60FF3229-5D56-4589-B070-4257FC5D9E08}"/>
    <cellStyle name="20% - Accent4 5 2 2 4 3" xfId="5693" xr:uid="{0FC6BD15-E6F4-4C6B-BB88-8761308DCF44}"/>
    <cellStyle name="20% - Accent4 5 2 2 4 3 2" xfId="5694" xr:uid="{634DCE8B-F11F-446F-8603-D61CFC58043E}"/>
    <cellStyle name="20% - Accent4 5 2 2 4 4" xfId="5695" xr:uid="{F0D9272F-4FE4-4482-AB2F-E99E88253494}"/>
    <cellStyle name="20% - Accent4 5 2 2 4 5" xfId="5696" xr:uid="{0C5143AB-15A7-4251-8ED2-E92E903BC830}"/>
    <cellStyle name="20% - Accent4 5 2 2 5" xfId="5697" xr:uid="{36E91E22-13AE-460F-9CA2-D738CC98B23E}"/>
    <cellStyle name="20% - Accent4 5 2 2 5 2" xfId="5698" xr:uid="{FFE60D3D-B6CF-428D-9447-30CDA649B6DC}"/>
    <cellStyle name="20% - Accent4 5 2 2 5 2 2" xfId="5699" xr:uid="{0E72D0D0-321D-410D-BABC-18DDD0EA33C7}"/>
    <cellStyle name="20% - Accent4 5 2 2 5 3" xfId="5700" xr:uid="{42D65DD5-8442-453B-A7CF-D417879D9F3A}"/>
    <cellStyle name="20% - Accent4 5 2 2 5 4" xfId="5701" xr:uid="{E6733ED0-39B4-4DD9-8D6A-A6ABD116C563}"/>
    <cellStyle name="20% - Accent4 5 2 2 6" xfId="5702" xr:uid="{13E2CCAE-E1CA-44CB-90B9-80A9E2C8FD88}"/>
    <cellStyle name="20% - Accent4 5 2 2 6 2" xfId="5703" xr:uid="{081C0C28-E1E3-4403-8A19-E58CF99B87E2}"/>
    <cellStyle name="20% - Accent4 5 2 2 6 2 2" xfId="5704" xr:uid="{745DA63A-F191-412A-B628-B173AD7FBCCD}"/>
    <cellStyle name="20% - Accent4 5 2 2 6 3" xfId="5705" xr:uid="{3F3911C1-108A-4BD6-8FF1-FBA827AD211E}"/>
    <cellStyle name="20% - Accent4 5 2 2 6 4" xfId="5706" xr:uid="{9E1E65EB-30C4-41B9-BC9F-7A47552F3AE4}"/>
    <cellStyle name="20% - Accent4 5 2 2 7" xfId="5707" xr:uid="{2E3845D7-4BDB-4922-B125-F8B5477EAADE}"/>
    <cellStyle name="20% - Accent4 5 2 2 7 2" xfId="5708" xr:uid="{8C7FF52A-D929-4A8C-9FF6-DD96CAA19E8E}"/>
    <cellStyle name="20% - Accent4 5 2 2 7 2 2" xfId="5709" xr:uid="{4AEDB953-F21F-44E8-9EC2-32A58D5467A0}"/>
    <cellStyle name="20% - Accent4 5 2 2 7 3" xfId="5710" xr:uid="{CC36675E-16F9-4DAF-AB1B-AFB8332317C0}"/>
    <cellStyle name="20% - Accent4 5 2 2 7 4" xfId="5711" xr:uid="{5984A045-0CB5-407A-AE00-EB39CCC41822}"/>
    <cellStyle name="20% - Accent4 5 2 2 8" xfId="5712" xr:uid="{01CB4211-2BE0-4244-B363-210C737F6840}"/>
    <cellStyle name="20% - Accent4 5 2 2 8 2" xfId="5713" xr:uid="{39F27538-AA10-460F-A0E0-8AA8A6E90548}"/>
    <cellStyle name="20% - Accent4 5 2 2 9" xfId="5714" xr:uid="{D2AE9AEA-C7C5-4341-A512-D5E112B7B605}"/>
    <cellStyle name="20% - Accent4 5 2 3" xfId="5715" xr:uid="{732D40E5-2BCE-49FB-8884-1D4D05569731}"/>
    <cellStyle name="20% - Accent4 5 2 3 2" xfId="5716" xr:uid="{65619F42-192A-4767-9B46-A9C4FB13D172}"/>
    <cellStyle name="20% - Accent4 5 2 3 2 2" xfId="5717" xr:uid="{7A7FF623-E5CE-4CDD-A976-82624D7E6738}"/>
    <cellStyle name="20% - Accent4 5 2 3 2 2 2" xfId="5718" xr:uid="{2FDB56B7-7057-4C8E-B86E-3443996153CD}"/>
    <cellStyle name="20% - Accent4 5 2 3 2 2 2 2" xfId="5719" xr:uid="{8FB537C3-1E36-48B0-8E38-75E8CBF95BA2}"/>
    <cellStyle name="20% - Accent4 5 2 3 2 2 3" xfId="5720" xr:uid="{17644D8B-94F2-42A9-9E25-59D69CF0C2B9}"/>
    <cellStyle name="20% - Accent4 5 2 3 2 2 4" xfId="5721" xr:uid="{05D0CB59-EEE5-42C1-9903-890A63B84E5F}"/>
    <cellStyle name="20% - Accent4 5 2 3 2 3" xfId="5722" xr:uid="{135D3406-67DE-4C43-9599-ACDC98649761}"/>
    <cellStyle name="20% - Accent4 5 2 3 2 3 2" xfId="5723" xr:uid="{EBCEEB46-FE37-435A-ABAC-97F4DFBC7731}"/>
    <cellStyle name="20% - Accent4 5 2 3 2 4" xfId="5724" xr:uid="{FED7C5D7-BAC3-451C-8A29-C3BA30573BC8}"/>
    <cellStyle name="20% - Accent4 5 2 3 2 5" xfId="5725" xr:uid="{CC6C99F8-37D2-4D2F-BD74-23CC9CC387B0}"/>
    <cellStyle name="20% - Accent4 5 2 3 3" xfId="5726" xr:uid="{F2DA618A-D170-495C-8CD1-BB069A8F8B5F}"/>
    <cellStyle name="20% - Accent4 5 2 3 3 2" xfId="5727" xr:uid="{E06903F9-B0DE-4342-84E3-426DF39B33A4}"/>
    <cellStyle name="20% - Accent4 5 2 3 3 2 2" xfId="5728" xr:uid="{6D164A91-4ADB-4B11-8D22-5B9E1D202833}"/>
    <cellStyle name="20% - Accent4 5 2 3 3 2 2 2" xfId="5729" xr:uid="{D0744785-9FD7-49FA-BC68-D4FDD2730F2F}"/>
    <cellStyle name="20% - Accent4 5 2 3 3 2 3" xfId="5730" xr:uid="{34254003-7B3F-41D9-BE81-7F8DC9319AB9}"/>
    <cellStyle name="20% - Accent4 5 2 3 3 2 4" xfId="5731" xr:uid="{57A6BB6E-2F58-4901-885E-E61A34F910F0}"/>
    <cellStyle name="20% - Accent4 5 2 3 3 3" xfId="5732" xr:uid="{7C69F574-079C-4818-9A0B-F513888BF207}"/>
    <cellStyle name="20% - Accent4 5 2 3 3 3 2" xfId="5733" xr:uid="{7C9494D2-7EEF-4F1C-AE3F-99B146C42586}"/>
    <cellStyle name="20% - Accent4 5 2 3 3 4" xfId="5734" xr:uid="{E5EF41AE-29B7-4701-A44D-3CDAF45EC620}"/>
    <cellStyle name="20% - Accent4 5 2 3 3 5" xfId="5735" xr:uid="{054F7893-3AE5-49B7-B4D1-50BC5DCD485A}"/>
    <cellStyle name="20% - Accent4 5 2 3 4" xfId="5736" xr:uid="{DB5C53A9-C295-41FE-82C8-8EF5FCDD5936}"/>
    <cellStyle name="20% - Accent4 5 2 3 4 2" xfId="5737" xr:uid="{F232C574-4A74-43D7-A7C3-9B4EDF278EC7}"/>
    <cellStyle name="20% - Accent4 5 2 3 4 2 2" xfId="5738" xr:uid="{9FEE1D62-2392-4491-B3F2-71ED4849040B}"/>
    <cellStyle name="20% - Accent4 5 2 3 4 3" xfId="5739" xr:uid="{0B6FFAAF-B418-4A70-B5AB-DCC11C833EC8}"/>
    <cellStyle name="20% - Accent4 5 2 3 4 4" xfId="5740" xr:uid="{94115065-32AA-42DA-BA84-68E66977BB9A}"/>
    <cellStyle name="20% - Accent4 5 2 3 5" xfId="5741" xr:uid="{BEFC2F0A-992B-4138-BFAD-1A9CC56794D9}"/>
    <cellStyle name="20% - Accent4 5 2 3 5 2" xfId="5742" xr:uid="{2DACF7AA-4641-4D16-9CFB-49BB0AC2CA7C}"/>
    <cellStyle name="20% - Accent4 5 2 3 5 2 2" xfId="5743" xr:uid="{F4DCBBC8-DBC1-42A3-A4F3-FDB183709E35}"/>
    <cellStyle name="20% - Accent4 5 2 3 5 3" xfId="5744" xr:uid="{99888FBB-840E-424A-BF42-6A1E0DF9C231}"/>
    <cellStyle name="20% - Accent4 5 2 3 5 4" xfId="5745" xr:uid="{B6B345B0-7005-4A6B-9A39-CA1D3226FCF8}"/>
    <cellStyle name="20% - Accent4 5 2 3 6" xfId="5746" xr:uid="{CDF0FEAD-4DEC-4903-874A-1112306E5F11}"/>
    <cellStyle name="20% - Accent4 5 2 3 6 2" xfId="5747" xr:uid="{E386C8FF-A3AA-4836-89D4-8A168AB4E508}"/>
    <cellStyle name="20% - Accent4 5 2 3 6 2 2" xfId="5748" xr:uid="{2273D1C3-3844-480B-A598-12DAF277016C}"/>
    <cellStyle name="20% - Accent4 5 2 3 6 3" xfId="5749" xr:uid="{532C7702-2A94-4495-A4F7-2EBEEB1C2FA4}"/>
    <cellStyle name="20% - Accent4 5 2 3 6 4" xfId="5750" xr:uid="{93885B78-5C7A-477D-BD36-89A4F3DF9A6F}"/>
    <cellStyle name="20% - Accent4 5 2 3 7" xfId="5751" xr:uid="{3272E6B7-4D9E-4889-B757-4B062BEABD3A}"/>
    <cellStyle name="20% - Accent4 5 2 3 7 2" xfId="5752" xr:uid="{76143F52-1641-49ED-B7BB-15A16C155B50}"/>
    <cellStyle name="20% - Accent4 5 2 3 8" xfId="5753" xr:uid="{A8DB8E84-465C-4816-9BE9-DAED3ECB0D4B}"/>
    <cellStyle name="20% - Accent4 5 2 3 9" xfId="5754" xr:uid="{11D5A959-3C36-4E10-B8E8-6D8E3C857F5C}"/>
    <cellStyle name="20% - Accent4 5 2 4" xfId="5755" xr:uid="{C689B2F9-C1AD-40C2-9EFB-7B59D1C901E5}"/>
    <cellStyle name="20% - Accent4 5 2 4 2" xfId="5756" xr:uid="{D37DD91C-8EF3-46AB-8762-9228F29BC0A3}"/>
    <cellStyle name="20% - Accent4 5 2 4 2 2" xfId="5757" xr:uid="{660295F7-1ACA-48C5-9458-4F3B45BFCD4C}"/>
    <cellStyle name="20% - Accent4 5 2 4 2 2 2" xfId="5758" xr:uid="{0B8F61E0-CB7C-4DA3-8736-09CB2EE84154}"/>
    <cellStyle name="20% - Accent4 5 2 4 2 3" xfId="5759" xr:uid="{05638A02-BB32-4BEC-B224-B9DE6E224FBE}"/>
    <cellStyle name="20% - Accent4 5 2 4 2 4" xfId="5760" xr:uid="{37D9345C-8DA4-413A-9ED5-AEB6CFE7A3B3}"/>
    <cellStyle name="20% - Accent4 5 2 4 3" xfId="5761" xr:uid="{4545C91E-9D78-4100-8C34-08AC377A1742}"/>
    <cellStyle name="20% - Accent4 5 2 4 3 2" xfId="5762" xr:uid="{8A6E32AB-A0F7-4C02-A1C3-605123BBF7EB}"/>
    <cellStyle name="20% - Accent4 5 2 4 4" xfId="5763" xr:uid="{509E7E96-DAF9-4127-96A3-6ECE996F80C7}"/>
    <cellStyle name="20% - Accent4 5 2 4 5" xfId="5764" xr:uid="{E87A7E99-7211-4846-ACC3-3ED2A6632911}"/>
    <cellStyle name="20% - Accent4 5 2 5" xfId="5765" xr:uid="{B8F30C27-B78F-46F3-91C1-2CC8B92502D9}"/>
    <cellStyle name="20% - Accent4 5 2 5 2" xfId="5766" xr:uid="{DCCA2FF9-BC5C-4095-B683-05FDEF90CBF9}"/>
    <cellStyle name="20% - Accent4 5 2 5 2 2" xfId="5767" xr:uid="{4C4AF021-114E-4F73-92AA-720930BD6EDE}"/>
    <cellStyle name="20% - Accent4 5 2 5 2 2 2" xfId="5768" xr:uid="{DBC62BF1-C17C-4EFA-A0B3-63C5198EA5DC}"/>
    <cellStyle name="20% - Accent4 5 2 5 2 3" xfId="5769" xr:uid="{674097F0-085E-4498-A44E-53813F1075D8}"/>
    <cellStyle name="20% - Accent4 5 2 5 2 4" xfId="5770" xr:uid="{71347094-5326-4CC4-A101-678D251E9861}"/>
    <cellStyle name="20% - Accent4 5 2 5 3" xfId="5771" xr:uid="{5BC20C62-57BA-4F15-8D6B-979A6D242694}"/>
    <cellStyle name="20% - Accent4 5 2 5 3 2" xfId="5772" xr:uid="{ED1A7F17-E52C-4080-A758-1985A209B81C}"/>
    <cellStyle name="20% - Accent4 5 2 5 4" xfId="5773" xr:uid="{D67A8026-79B8-4522-A59F-2281F15C4FEF}"/>
    <cellStyle name="20% - Accent4 5 2 5 5" xfId="5774" xr:uid="{D5B153FF-8ED9-422C-904A-C8E77BFD11E9}"/>
    <cellStyle name="20% - Accent4 5 2 6" xfId="5775" xr:uid="{0259C626-A5AB-46A8-ABA4-184080E8F749}"/>
    <cellStyle name="20% - Accent4 5 2 6 2" xfId="5776" xr:uid="{728D9D88-CBB7-4B91-BAD6-E155FF7758D6}"/>
    <cellStyle name="20% - Accent4 5 2 6 2 2" xfId="5777" xr:uid="{724CFAB3-0DEB-4443-ADA7-B81A58797C3F}"/>
    <cellStyle name="20% - Accent4 5 2 6 3" xfId="5778" xr:uid="{CA288D62-2D4C-4B92-8DE2-788EEF1CE985}"/>
    <cellStyle name="20% - Accent4 5 2 6 4" xfId="5779" xr:uid="{14AEA4E5-544A-4A1D-A530-25CAEE5E3620}"/>
    <cellStyle name="20% - Accent4 5 2 7" xfId="5780" xr:uid="{F172AA31-1AE3-41AD-8F7D-660D3C8351D9}"/>
    <cellStyle name="20% - Accent4 5 2 7 2" xfId="5781" xr:uid="{880CE03A-8C96-488A-950C-CFA6E46316B0}"/>
    <cellStyle name="20% - Accent4 5 2 7 2 2" xfId="5782" xr:uid="{CFCCDF38-BE37-4C49-AB0A-7999380B899E}"/>
    <cellStyle name="20% - Accent4 5 2 7 3" xfId="5783" xr:uid="{EC168397-CA9A-473E-B3C4-F400B2D251CF}"/>
    <cellStyle name="20% - Accent4 5 2 7 4" xfId="5784" xr:uid="{CCDB7048-D37B-4722-94D3-356367CF577F}"/>
    <cellStyle name="20% - Accent4 5 2 8" xfId="5785" xr:uid="{6FBCA54A-AE8F-489A-919B-CDD76692A68D}"/>
    <cellStyle name="20% - Accent4 5 2 8 2" xfId="5786" xr:uid="{8F3DC5AF-9083-472C-A4F4-0EA85727DC74}"/>
    <cellStyle name="20% - Accent4 5 2 8 2 2" xfId="5787" xr:uid="{19C7354C-27D0-412D-B59C-63823802C873}"/>
    <cellStyle name="20% - Accent4 5 2 8 3" xfId="5788" xr:uid="{76D430AD-5C72-486D-B285-6A5C18DDB875}"/>
    <cellStyle name="20% - Accent4 5 2 8 4" xfId="5789" xr:uid="{06F74C1B-EE83-4C39-80A1-FC1654A8EBE9}"/>
    <cellStyle name="20% - Accent4 5 2 9" xfId="5790" xr:uid="{F84EF400-6D6C-47CC-9871-177334EBB30C}"/>
    <cellStyle name="20% - Accent4 5 2 9 2" xfId="5791" xr:uid="{51192A9B-CA41-430B-8FB2-B7BD28168A72}"/>
    <cellStyle name="20% - Accent4 5 3" xfId="5792" xr:uid="{DC8BED92-3C81-425A-9D98-9CDE5A18A4B6}"/>
    <cellStyle name="20% - Accent4 5 3 10" xfId="5793" xr:uid="{44668117-516E-4CE8-A15C-A082AB6D4C21}"/>
    <cellStyle name="20% - Accent4 5 3 2" xfId="5794" xr:uid="{E3D481B3-59A9-448F-ABE7-743E661F371D}"/>
    <cellStyle name="20% - Accent4 5 3 2 2" xfId="5795" xr:uid="{8BDC4A1A-1AB2-4069-BEDB-B4A0469AF0BE}"/>
    <cellStyle name="20% - Accent4 5 3 2 2 2" xfId="5796" xr:uid="{D65A4EE1-8F89-4F2C-A031-F3AEA6125210}"/>
    <cellStyle name="20% - Accent4 5 3 2 2 2 2" xfId="5797" xr:uid="{881FD454-F887-45A8-A21D-D393707373D9}"/>
    <cellStyle name="20% - Accent4 5 3 2 2 2 2 2" xfId="5798" xr:uid="{0C8CC6A3-5CB0-4969-8DB8-E6EDDF88E820}"/>
    <cellStyle name="20% - Accent4 5 3 2 2 2 3" xfId="5799" xr:uid="{D67255DA-5254-463B-A970-519572072379}"/>
    <cellStyle name="20% - Accent4 5 3 2 2 2 4" xfId="5800" xr:uid="{BA2BED65-1B56-4751-AF0B-DDB23927BC5C}"/>
    <cellStyle name="20% - Accent4 5 3 2 2 3" xfId="5801" xr:uid="{8890E231-5158-4FCC-852C-8D8887D17B5B}"/>
    <cellStyle name="20% - Accent4 5 3 2 2 3 2" xfId="5802" xr:uid="{0C10A615-3BE3-462E-88DB-B14725AEE445}"/>
    <cellStyle name="20% - Accent4 5 3 2 2 4" xfId="5803" xr:uid="{C173B52B-DBE5-45B5-92FE-2CD6D4968208}"/>
    <cellStyle name="20% - Accent4 5 3 2 2 5" xfId="5804" xr:uid="{BB2E64BE-FF1C-4D2B-BAA0-4E7DCDF30F05}"/>
    <cellStyle name="20% - Accent4 5 3 2 3" xfId="5805" xr:uid="{AF047CBC-8936-4DE4-9673-CAAB341AE7B4}"/>
    <cellStyle name="20% - Accent4 5 3 2 3 2" xfId="5806" xr:uid="{D1A48842-FE01-4543-A5AC-03DCAE75E5A9}"/>
    <cellStyle name="20% - Accent4 5 3 2 3 2 2" xfId="5807" xr:uid="{8F1133F3-F373-4B4E-80FE-BDB41F7FFA35}"/>
    <cellStyle name="20% - Accent4 5 3 2 3 2 2 2" xfId="5808" xr:uid="{E823A8F3-6485-438A-BED8-FCBFB8CFB8F5}"/>
    <cellStyle name="20% - Accent4 5 3 2 3 2 3" xfId="5809" xr:uid="{2D3EBE20-4200-46AE-9822-20685AD0F174}"/>
    <cellStyle name="20% - Accent4 5 3 2 3 2 4" xfId="5810" xr:uid="{DA900D1D-0260-4724-A50D-6D1616A83D34}"/>
    <cellStyle name="20% - Accent4 5 3 2 3 3" xfId="5811" xr:uid="{A4E11792-3B5D-4AEC-91E3-E02DFA690ADF}"/>
    <cellStyle name="20% - Accent4 5 3 2 3 3 2" xfId="5812" xr:uid="{14F74C87-0710-496F-A164-B8A5D6942985}"/>
    <cellStyle name="20% - Accent4 5 3 2 3 4" xfId="5813" xr:uid="{02553787-16C2-401D-A04A-54290D6AD115}"/>
    <cellStyle name="20% - Accent4 5 3 2 3 5" xfId="5814" xr:uid="{42E55551-4772-494B-B0BB-332FF29712A8}"/>
    <cellStyle name="20% - Accent4 5 3 2 4" xfId="5815" xr:uid="{FA135457-3C8E-4574-AFF4-80B8A03A3DA5}"/>
    <cellStyle name="20% - Accent4 5 3 2 4 2" xfId="5816" xr:uid="{5BC099F2-58D5-4B5D-814E-B57FE9A1B6CF}"/>
    <cellStyle name="20% - Accent4 5 3 2 4 2 2" xfId="5817" xr:uid="{172B8736-D2DC-4B19-9835-D532DD94FC58}"/>
    <cellStyle name="20% - Accent4 5 3 2 4 3" xfId="5818" xr:uid="{4AEFF95C-40CA-42B6-A5D1-84F4E3AA2441}"/>
    <cellStyle name="20% - Accent4 5 3 2 4 4" xfId="5819" xr:uid="{5E1C9AE2-6191-468B-AF12-E9E01345016F}"/>
    <cellStyle name="20% - Accent4 5 3 2 5" xfId="5820" xr:uid="{B38956B3-5166-4132-AFC5-5B07D46B0908}"/>
    <cellStyle name="20% - Accent4 5 3 2 5 2" xfId="5821" xr:uid="{F85F5C6A-C6C0-4686-86F8-59C2681F8D7D}"/>
    <cellStyle name="20% - Accent4 5 3 2 5 2 2" xfId="5822" xr:uid="{087B1F3D-D566-48B4-BC69-AB7963741A16}"/>
    <cellStyle name="20% - Accent4 5 3 2 5 3" xfId="5823" xr:uid="{2F46EAFA-08DB-4E2B-9CEB-E2618E670CEE}"/>
    <cellStyle name="20% - Accent4 5 3 2 5 4" xfId="5824" xr:uid="{B6C38EDE-183B-4E0B-A8D3-22301B4FB07F}"/>
    <cellStyle name="20% - Accent4 5 3 2 6" xfId="5825" xr:uid="{AB32F244-FEA6-45F0-92F3-D20586302B8E}"/>
    <cellStyle name="20% - Accent4 5 3 2 6 2" xfId="5826" xr:uid="{61B0B6AA-C387-42B6-970B-8D1042488628}"/>
    <cellStyle name="20% - Accent4 5 3 2 6 2 2" xfId="5827" xr:uid="{02820A5C-E839-4431-B982-F4F11B8B5E3E}"/>
    <cellStyle name="20% - Accent4 5 3 2 6 3" xfId="5828" xr:uid="{40D3B3C1-7139-4CE7-8AA9-24AE82AA5F2D}"/>
    <cellStyle name="20% - Accent4 5 3 2 6 4" xfId="5829" xr:uid="{B7B3CA03-B799-4F53-86C9-294840F4E998}"/>
    <cellStyle name="20% - Accent4 5 3 2 7" xfId="5830" xr:uid="{E8D81394-7434-49F0-821F-9D2AC79E2CC8}"/>
    <cellStyle name="20% - Accent4 5 3 2 7 2" xfId="5831" xr:uid="{A2E7BF0B-175D-4D80-8944-D992A317754A}"/>
    <cellStyle name="20% - Accent4 5 3 2 8" xfId="5832" xr:uid="{AF931A0B-3438-4E95-B23C-F0B9DA5CE3BD}"/>
    <cellStyle name="20% - Accent4 5 3 2 9" xfId="5833" xr:uid="{B337E2BD-095C-487A-AFA9-7111CD2C6B05}"/>
    <cellStyle name="20% - Accent4 5 3 3" xfId="5834" xr:uid="{48311555-9ACD-4828-AB6B-AF45F24A81CD}"/>
    <cellStyle name="20% - Accent4 5 3 3 2" xfId="5835" xr:uid="{E96CF44C-C056-4444-A4AB-2C2540595B59}"/>
    <cellStyle name="20% - Accent4 5 3 3 2 2" xfId="5836" xr:uid="{F8B027AD-F049-4825-900C-05AB86F610CA}"/>
    <cellStyle name="20% - Accent4 5 3 3 2 2 2" xfId="5837" xr:uid="{76A0EEA3-26BF-46F9-A1EB-D52A7B2AC941}"/>
    <cellStyle name="20% - Accent4 5 3 3 2 3" xfId="5838" xr:uid="{EF851461-5BF1-4F49-98E1-4BFB36F5265F}"/>
    <cellStyle name="20% - Accent4 5 3 3 2 4" xfId="5839" xr:uid="{72A985B1-1767-4286-853B-D73F4596E08D}"/>
    <cellStyle name="20% - Accent4 5 3 3 3" xfId="5840" xr:uid="{C10EE869-E1C4-46B4-BF35-B5AB92660A56}"/>
    <cellStyle name="20% - Accent4 5 3 3 3 2" xfId="5841" xr:uid="{F84BB0B4-A006-4097-A0C9-2837A2CFAC78}"/>
    <cellStyle name="20% - Accent4 5 3 3 4" xfId="5842" xr:uid="{52F2C5DD-A04D-4298-8237-D5C89D4C7F28}"/>
    <cellStyle name="20% - Accent4 5 3 3 5" xfId="5843" xr:uid="{AD1C9643-6303-4320-B0AC-1B4D4DFAD664}"/>
    <cellStyle name="20% - Accent4 5 3 4" xfId="5844" xr:uid="{58EFD5FD-1274-49BF-9352-DAB3C246DDF5}"/>
    <cellStyle name="20% - Accent4 5 3 4 2" xfId="5845" xr:uid="{30CEF60E-DFF5-4AE0-AC21-3935DCC2D9C2}"/>
    <cellStyle name="20% - Accent4 5 3 4 2 2" xfId="5846" xr:uid="{B15447D7-3226-4427-BB46-C19B1067528B}"/>
    <cellStyle name="20% - Accent4 5 3 4 2 2 2" xfId="5847" xr:uid="{CF185003-3C82-4C09-8FC0-521BC746600A}"/>
    <cellStyle name="20% - Accent4 5 3 4 2 3" xfId="5848" xr:uid="{42F6EFA5-13FE-43FB-ACCC-28777461EF80}"/>
    <cellStyle name="20% - Accent4 5 3 4 2 4" xfId="5849" xr:uid="{F774FF06-B788-457D-B857-D8225F72D699}"/>
    <cellStyle name="20% - Accent4 5 3 4 3" xfId="5850" xr:uid="{5A3E9733-2E21-4A9D-AA15-0148E073021E}"/>
    <cellStyle name="20% - Accent4 5 3 4 3 2" xfId="5851" xr:uid="{24EEC7F8-6768-42C6-BF66-AA6859400529}"/>
    <cellStyle name="20% - Accent4 5 3 4 4" xfId="5852" xr:uid="{DAD3BFBF-10DC-4DE6-BD50-66652A0D21A5}"/>
    <cellStyle name="20% - Accent4 5 3 4 5" xfId="5853" xr:uid="{28F0A13E-D9B2-4671-B607-F26B74364A09}"/>
    <cellStyle name="20% - Accent4 5 3 5" xfId="5854" xr:uid="{630A42C8-BE85-4247-881C-9DDAF760481E}"/>
    <cellStyle name="20% - Accent4 5 3 5 2" xfId="5855" xr:uid="{DEAA80CA-4BEC-4437-8E21-F06E87C691B3}"/>
    <cellStyle name="20% - Accent4 5 3 5 2 2" xfId="5856" xr:uid="{68C3550E-1D5A-42BB-B352-3A9AEE4DB206}"/>
    <cellStyle name="20% - Accent4 5 3 5 3" xfId="5857" xr:uid="{3CB5EAEE-9A58-47A8-8F38-EA71E254E677}"/>
    <cellStyle name="20% - Accent4 5 3 5 4" xfId="5858" xr:uid="{F8E9795A-9746-4599-97DC-7E2A910FC4F4}"/>
    <cellStyle name="20% - Accent4 5 3 6" xfId="5859" xr:uid="{D6B088F9-5F7E-4402-A7AE-F0F068AB72A2}"/>
    <cellStyle name="20% - Accent4 5 3 6 2" xfId="5860" xr:uid="{05EBB626-59C6-4F57-811F-4164C672E6E6}"/>
    <cellStyle name="20% - Accent4 5 3 6 2 2" xfId="5861" xr:uid="{5900DBA6-7CF8-43C0-B50A-50499F57F0AE}"/>
    <cellStyle name="20% - Accent4 5 3 6 3" xfId="5862" xr:uid="{607F9CDB-7E37-465D-953F-B1D257DD1D94}"/>
    <cellStyle name="20% - Accent4 5 3 6 4" xfId="5863" xr:uid="{26BD0A0E-4917-4D2C-86AD-B1F416C92E3F}"/>
    <cellStyle name="20% - Accent4 5 3 7" xfId="5864" xr:uid="{2A784712-585A-4C35-A40A-03B270FD3165}"/>
    <cellStyle name="20% - Accent4 5 3 7 2" xfId="5865" xr:uid="{71778886-A9AA-4386-B2EB-F5688374279B}"/>
    <cellStyle name="20% - Accent4 5 3 7 2 2" xfId="5866" xr:uid="{E62E0775-0796-4E93-A8A5-31E16DA0BF58}"/>
    <cellStyle name="20% - Accent4 5 3 7 3" xfId="5867" xr:uid="{4D0181C6-83E7-499C-80F2-69B86B017218}"/>
    <cellStyle name="20% - Accent4 5 3 7 4" xfId="5868" xr:uid="{41625E22-7F85-4EDC-BFE1-FB2748C770B0}"/>
    <cellStyle name="20% - Accent4 5 3 8" xfId="5869" xr:uid="{24DB3405-0CA6-4BB6-927A-B9E30615E787}"/>
    <cellStyle name="20% - Accent4 5 3 8 2" xfId="5870" xr:uid="{C5F60485-96E8-4042-93BE-4B42F842B499}"/>
    <cellStyle name="20% - Accent4 5 3 9" xfId="5871" xr:uid="{6E9CC42B-CB5A-40D1-8DA8-B5F884D235D6}"/>
    <cellStyle name="20% - Accent4 5 4" xfId="5872" xr:uid="{DED13497-F5FB-45A0-99A1-EE6573184B83}"/>
    <cellStyle name="20% - Accent4 5 4 2" xfId="5873" xr:uid="{0F5476C2-5DE8-4EF1-B46B-010AAB1042AB}"/>
    <cellStyle name="20% - Accent4 5 4 2 2" xfId="5874" xr:uid="{5D0DB7C5-D187-4DBB-B559-A41FC646A175}"/>
    <cellStyle name="20% - Accent4 5 4 2 2 2" xfId="5875" xr:uid="{887CE0D7-C45F-4680-AF98-F23172A4B42C}"/>
    <cellStyle name="20% - Accent4 5 4 2 2 2 2" xfId="5876" xr:uid="{73AFC17B-65BA-446B-BEC1-0C068ECD6848}"/>
    <cellStyle name="20% - Accent4 5 4 2 2 3" xfId="5877" xr:uid="{6289215C-9F02-49C4-9EB4-F596E3913545}"/>
    <cellStyle name="20% - Accent4 5 4 2 2 4" xfId="5878" xr:uid="{4625F3F1-6140-4208-AE05-3B50428AFFE5}"/>
    <cellStyle name="20% - Accent4 5 4 2 3" xfId="5879" xr:uid="{000D71C5-4FC6-4AD2-9ECE-684B212647AF}"/>
    <cellStyle name="20% - Accent4 5 4 2 3 2" xfId="5880" xr:uid="{CAC12AC7-B5D7-457D-AADF-A1D522EFBE39}"/>
    <cellStyle name="20% - Accent4 5 4 2 4" xfId="5881" xr:uid="{55645400-64DE-42F9-9CF5-4A4703A69A05}"/>
    <cellStyle name="20% - Accent4 5 4 2 5" xfId="5882" xr:uid="{AD0ADCF5-78D0-4B23-B1C3-AB9EC8B5E370}"/>
    <cellStyle name="20% - Accent4 5 4 3" xfId="5883" xr:uid="{623820B3-6533-418E-8132-E8207676D06A}"/>
    <cellStyle name="20% - Accent4 5 4 3 2" xfId="5884" xr:uid="{950A2F2F-BEEE-45A8-BE4D-4D04127F1697}"/>
    <cellStyle name="20% - Accent4 5 4 3 2 2" xfId="5885" xr:uid="{FC6ADD9C-A8B7-45D5-ACD3-67B34C88A015}"/>
    <cellStyle name="20% - Accent4 5 4 3 2 2 2" xfId="5886" xr:uid="{53FD9491-96F5-49D4-8E30-C1F06CE1BDB2}"/>
    <cellStyle name="20% - Accent4 5 4 3 2 3" xfId="5887" xr:uid="{E3D4680C-D35A-4354-A119-757C154F90DA}"/>
    <cellStyle name="20% - Accent4 5 4 3 2 4" xfId="5888" xr:uid="{5D8A5A17-CE8E-4661-8913-829FB0A4419F}"/>
    <cellStyle name="20% - Accent4 5 4 3 3" xfId="5889" xr:uid="{3D1DBF3C-E15B-4B59-BFEA-0D5046F2B17F}"/>
    <cellStyle name="20% - Accent4 5 4 3 3 2" xfId="5890" xr:uid="{95EFE882-980A-4433-A326-08B02DAE6275}"/>
    <cellStyle name="20% - Accent4 5 4 3 4" xfId="5891" xr:uid="{E9087497-2FF7-4D96-A86E-9E5D8BBA4A1D}"/>
    <cellStyle name="20% - Accent4 5 4 3 5" xfId="5892" xr:uid="{9030B8D2-3615-42DB-96FD-F12B3B5E53EE}"/>
    <cellStyle name="20% - Accent4 5 4 4" xfId="5893" xr:uid="{50F7F3D7-4314-4001-8512-96DAD8595E05}"/>
    <cellStyle name="20% - Accent4 5 4 4 2" xfId="5894" xr:uid="{01C8BA58-A53D-4D26-9E0C-4E048C6E4CBF}"/>
    <cellStyle name="20% - Accent4 5 4 4 2 2" xfId="5895" xr:uid="{473C220B-4C00-4C93-8B8D-FAE37552C0BB}"/>
    <cellStyle name="20% - Accent4 5 4 4 3" xfId="5896" xr:uid="{AF1AA7A9-1177-4FF0-A39E-C376DEE20C0D}"/>
    <cellStyle name="20% - Accent4 5 4 4 4" xfId="5897" xr:uid="{6DF97C9F-C426-4524-A1B9-224CA7B09D61}"/>
    <cellStyle name="20% - Accent4 5 4 5" xfId="5898" xr:uid="{2AFF3FEF-F9AD-4EF0-9BB3-848AAEF0A9DD}"/>
    <cellStyle name="20% - Accent4 5 4 5 2" xfId="5899" xr:uid="{C8A18AB9-01D1-4BB1-AA89-1607A7E10A64}"/>
    <cellStyle name="20% - Accent4 5 4 5 2 2" xfId="5900" xr:uid="{E01882E4-55F2-4ED1-B031-6903719E97E3}"/>
    <cellStyle name="20% - Accent4 5 4 5 3" xfId="5901" xr:uid="{1F318FB1-E45D-4F0C-95D4-CC0674AD408A}"/>
    <cellStyle name="20% - Accent4 5 4 5 4" xfId="5902" xr:uid="{54284318-2542-4641-A572-16DD4379F393}"/>
    <cellStyle name="20% - Accent4 5 4 6" xfId="5903" xr:uid="{FA09FEC6-A5D7-4FF8-A526-07EBC7CBEF8A}"/>
    <cellStyle name="20% - Accent4 5 4 6 2" xfId="5904" xr:uid="{B9DDC9A1-DB95-4038-A4D0-53B13665B1B6}"/>
    <cellStyle name="20% - Accent4 5 4 6 2 2" xfId="5905" xr:uid="{78670096-2D79-42DC-92D5-C38A7D9FF723}"/>
    <cellStyle name="20% - Accent4 5 4 6 3" xfId="5906" xr:uid="{72F3333F-D29A-4571-A976-E45DF2C5E2D8}"/>
    <cellStyle name="20% - Accent4 5 4 6 4" xfId="5907" xr:uid="{0F3938CF-C209-4DD0-9BA9-90365F26BE49}"/>
    <cellStyle name="20% - Accent4 5 4 7" xfId="5908" xr:uid="{A7A9F9E1-8DB3-4B0D-8A0E-3D725AB06E1B}"/>
    <cellStyle name="20% - Accent4 5 4 7 2" xfId="5909" xr:uid="{1678B224-2694-4BA0-BB49-89B1DD34C13D}"/>
    <cellStyle name="20% - Accent4 5 4 8" xfId="5910" xr:uid="{65726FDC-2757-4199-924F-9EE765FA36DF}"/>
    <cellStyle name="20% - Accent4 5 4 9" xfId="5911" xr:uid="{C2BEB9C5-F4AA-42B1-92DE-D533FDBB4551}"/>
    <cellStyle name="20% - Accent4 5 5" xfId="5912" xr:uid="{D4FC09CC-886F-4A94-9469-CB719A77CCD8}"/>
    <cellStyle name="20% - Accent4 5 5 2" xfId="5913" xr:uid="{E43B1271-49B8-4971-B62C-10309B8AA041}"/>
    <cellStyle name="20% - Accent4 5 5 2 2" xfId="5914" xr:uid="{4D5A1318-8213-41DE-9FF9-4A5395161767}"/>
    <cellStyle name="20% - Accent4 5 5 2 2 2" xfId="5915" xr:uid="{37DE906B-3FFE-4E68-BA85-F5F90CD7F515}"/>
    <cellStyle name="20% - Accent4 5 5 2 2 2 2" xfId="5916" xr:uid="{F42C9CF0-A41E-4368-817F-12438604A323}"/>
    <cellStyle name="20% - Accent4 5 5 2 2 3" xfId="5917" xr:uid="{C1C0CDCB-F597-4B4D-B0C5-E0617DDA867E}"/>
    <cellStyle name="20% - Accent4 5 5 2 2 4" xfId="5918" xr:uid="{53850308-520B-41C4-80EC-052D06F77D44}"/>
    <cellStyle name="20% - Accent4 5 5 2 3" xfId="5919" xr:uid="{917DA360-DF51-4AD7-83CF-A129F9D08135}"/>
    <cellStyle name="20% - Accent4 5 5 2 3 2" xfId="5920" xr:uid="{4B997411-612C-4D1C-81E3-F2C1A892C04A}"/>
    <cellStyle name="20% - Accent4 5 5 2 4" xfId="5921" xr:uid="{3DF53E67-8B81-49C4-8714-50C92A097400}"/>
    <cellStyle name="20% - Accent4 5 5 2 5" xfId="5922" xr:uid="{B6FCA382-536F-4429-8560-1E01F6EBE563}"/>
    <cellStyle name="20% - Accent4 5 5 3" xfId="5923" xr:uid="{719A0B46-F663-4332-855A-0F8FBEBA97F1}"/>
    <cellStyle name="20% - Accent4 5 5 3 2" xfId="5924" xr:uid="{0D28825A-A952-4DFD-B966-488C8DFCEDED}"/>
    <cellStyle name="20% - Accent4 5 5 3 2 2" xfId="5925" xr:uid="{94A0D42C-1441-4983-99DC-41F64DA620FE}"/>
    <cellStyle name="20% - Accent4 5 5 3 3" xfId="5926" xr:uid="{151165AB-2F4E-4204-84F7-5D30BEF4461B}"/>
    <cellStyle name="20% - Accent4 5 5 3 4" xfId="5927" xr:uid="{44FF8195-A0DF-4E74-8B3D-1D8FF24F83FD}"/>
    <cellStyle name="20% - Accent4 5 5 4" xfId="5928" xr:uid="{E52943B9-0490-4138-9206-86B5DE938965}"/>
    <cellStyle name="20% - Accent4 5 5 4 2" xfId="5929" xr:uid="{454885A6-ACDB-4577-B9CC-E722738C87D7}"/>
    <cellStyle name="20% - Accent4 5 5 4 2 2" xfId="5930" xr:uid="{C08CF6B6-E43C-4C4B-9679-2BDE1B8867E3}"/>
    <cellStyle name="20% - Accent4 5 5 4 3" xfId="5931" xr:uid="{CCB7FFE1-A8A5-4611-99B0-4E96AA03E094}"/>
    <cellStyle name="20% - Accent4 5 5 4 4" xfId="5932" xr:uid="{1416835B-B3E9-46DE-9A76-40FC64CCB7A7}"/>
    <cellStyle name="20% - Accent4 5 5 5" xfId="5933" xr:uid="{6F75958D-18A4-42D0-9E58-EB78AAA59E6D}"/>
    <cellStyle name="20% - Accent4 5 5 5 2" xfId="5934" xr:uid="{D4B4BAC6-D6B1-4C95-87AF-0AC8339CAEF7}"/>
    <cellStyle name="20% - Accent4 5 5 6" xfId="5935" xr:uid="{41FC9C39-B045-4CD0-B9BB-140B67CDAFC2}"/>
    <cellStyle name="20% - Accent4 5 5 7" xfId="5936" xr:uid="{D20310FB-5E0D-4869-9AE1-83B85731A000}"/>
    <cellStyle name="20% - Accent4 5 6" xfId="5937" xr:uid="{9379C848-778D-4063-B783-7FA6E825F0D6}"/>
    <cellStyle name="20% - Accent4 5 6 2" xfId="5938" xr:uid="{59BCE3E2-3999-4ACF-9900-A4182850D58F}"/>
    <cellStyle name="20% - Accent4 5 6 2 2" xfId="5939" xr:uid="{898FF00D-23B1-419E-BEE9-23D920FD02A7}"/>
    <cellStyle name="20% - Accent4 5 6 2 2 2" xfId="5940" xr:uid="{91162AEE-3167-496A-B3D1-6DACA573D222}"/>
    <cellStyle name="20% - Accent4 5 6 2 3" xfId="5941" xr:uid="{CC6E81D1-8A3F-4BAF-89E2-42D5A8425FA1}"/>
    <cellStyle name="20% - Accent4 5 6 2 4" xfId="5942" xr:uid="{2616EEC3-3C86-4252-82F3-A7EDE3D5B725}"/>
    <cellStyle name="20% - Accent4 5 6 3" xfId="5943" xr:uid="{007F3F28-AE83-42D2-A6CF-004D80905CFE}"/>
    <cellStyle name="20% - Accent4 5 6 3 2" xfId="5944" xr:uid="{E6B21901-2948-4FB8-A27C-1C2C90DE669D}"/>
    <cellStyle name="20% - Accent4 5 6 4" xfId="5945" xr:uid="{5A17F34C-67D0-4235-A48B-131A164DB4E5}"/>
    <cellStyle name="20% - Accent4 5 6 5" xfId="5946" xr:uid="{88F15323-33F7-42C5-BFBD-44D0BBBE251C}"/>
    <cellStyle name="20% - Accent4 5 7" xfId="5947" xr:uid="{A602B7DD-1850-46F2-9F56-2A52A6CFB00E}"/>
    <cellStyle name="20% - Accent4 5 7 2" xfId="5948" xr:uid="{93B936D3-C6DE-42B8-AE49-B5C3178BCE7D}"/>
    <cellStyle name="20% - Accent4 5 7 2 2" xfId="5949" xr:uid="{0AEDEFDF-DD1C-4EB3-A2CE-388340B01C95}"/>
    <cellStyle name="20% - Accent4 5 7 3" xfId="5950" xr:uid="{46FDF904-B179-49FC-B35D-96DBF44CD93D}"/>
    <cellStyle name="20% - Accent4 5 7 4" xfId="5951" xr:uid="{0FB9F3E7-D4FF-4B45-9B8F-29B09D561850}"/>
    <cellStyle name="20% - Accent4 5 8" xfId="5952" xr:uid="{865FC2BB-E26A-4C7F-BB0C-16A425526070}"/>
    <cellStyle name="20% - Accent4 5 8 2" xfId="5953" xr:uid="{6BF1F157-F73F-4AAC-BBE0-EAEE71EFBC35}"/>
    <cellStyle name="20% - Accent4 5 8 2 2" xfId="5954" xr:uid="{5C053688-D5D4-4F82-9D41-DEC5502327BE}"/>
    <cellStyle name="20% - Accent4 5 8 3" xfId="5955" xr:uid="{7213EF52-4180-4039-B4B4-55481A5FFFB5}"/>
    <cellStyle name="20% - Accent4 5 8 4" xfId="5956" xr:uid="{A9764967-E548-4EC5-9A6A-F7FBD19542D0}"/>
    <cellStyle name="20% - Accent4 6" xfId="5957" xr:uid="{4C9B94FA-A96C-4A8E-961F-7D2B20FC0DB8}"/>
    <cellStyle name="20% - Accent4 7" xfId="5958" xr:uid="{7464EE05-0CEF-483C-B1B4-6673ED5B8BF5}"/>
    <cellStyle name="20% - Accent4 8" xfId="5959" xr:uid="{AA531506-05DA-476F-AFC4-03F046804EF9}"/>
    <cellStyle name="20% - Accent4 9" xfId="5960" xr:uid="{5BE569B0-2356-4007-8A50-FC6A7B1EFB56}"/>
    <cellStyle name="20% - Accent4 9 2" xfId="5961" xr:uid="{0698A660-8D2D-435D-8B6A-237C1683E529}"/>
    <cellStyle name="20% - Accent4 9 2 2" xfId="5962" xr:uid="{7E9FACC6-9552-4ADF-B4B0-B0F1DAB31685}"/>
    <cellStyle name="20% - Accent4 9 3" xfId="5963" xr:uid="{3FCAB913-7C33-4A85-8DB9-CCFFE25F86F0}"/>
    <cellStyle name="20% - Accent4 9 4" xfId="5964" xr:uid="{756BCDC8-CEA5-4978-A3B5-F1BFC3D261A0}"/>
    <cellStyle name="20% - Accent5" xfId="34" builtinId="46" customBuiltin="1"/>
    <cellStyle name="20% - Accent5 2" xfId="74" xr:uid="{3AF97E8B-D43B-4363-B7BD-8B4FED2FA9A4}"/>
    <cellStyle name="20% - Accent5 2 10" xfId="5965" xr:uid="{122E9924-C4B7-4E40-884B-344B5D2FA513}"/>
    <cellStyle name="20% - Accent5 2 11" xfId="5966" xr:uid="{A1050264-68AA-4987-9726-D326B917C1DA}"/>
    <cellStyle name="20% - Accent5 2 12" xfId="35537" xr:uid="{8AE55E7A-0018-4B26-B381-F9C0C54804E9}"/>
    <cellStyle name="20% - Accent5 2 2" xfId="5967" xr:uid="{E3391DA1-8974-4C65-8D2C-60ACF3888D3A}"/>
    <cellStyle name="20% - Accent5 2 2 2" xfId="5968" xr:uid="{3BC16A36-2982-4FFF-83C6-ECCB17D98DE6}"/>
    <cellStyle name="20% - Accent5 2 3" xfId="5969" xr:uid="{77CE7AF9-7382-4E38-AA9E-A4FE9BB1B9F9}"/>
    <cellStyle name="20% - Accent5 2 3 10" xfId="5970" xr:uid="{15ADBAAC-DF20-45C2-B436-5C2C7C71E3AE}"/>
    <cellStyle name="20% - Accent5 2 3 11" xfId="5971" xr:uid="{AB945DAD-DB01-43B0-A489-5ECBBA5A575A}"/>
    <cellStyle name="20% - Accent5 2 3 2" xfId="5972" xr:uid="{93B43933-4CAE-4D59-8A44-52A7D46E253A}"/>
    <cellStyle name="20% - Accent5 2 3 2 10" xfId="5973" xr:uid="{221554AC-DD15-46A9-9C6F-4B59F4C82304}"/>
    <cellStyle name="20% - Accent5 2 3 2 2" xfId="5974" xr:uid="{4DB4CCA7-BAA9-4787-80C0-A5179D91ED97}"/>
    <cellStyle name="20% - Accent5 2 3 2 2 2" xfId="5975" xr:uid="{918CC30C-2580-42A7-88E8-6CDB7137FF87}"/>
    <cellStyle name="20% - Accent5 2 3 2 2 2 2" xfId="5976" xr:uid="{6D1B4700-E9B0-433F-8F83-0ABEA9F736AC}"/>
    <cellStyle name="20% - Accent5 2 3 2 2 2 2 2" xfId="5977" xr:uid="{A65E0805-69B1-4BEE-9E4C-4768F0FBF585}"/>
    <cellStyle name="20% - Accent5 2 3 2 2 2 2 2 2" xfId="5978" xr:uid="{1E9AD39D-B109-4EB2-9F88-98897AE8D7F7}"/>
    <cellStyle name="20% - Accent5 2 3 2 2 2 2 3" xfId="5979" xr:uid="{2CB26428-392D-4A0B-A82C-DA1C00C8DF40}"/>
    <cellStyle name="20% - Accent5 2 3 2 2 2 2 4" xfId="5980" xr:uid="{549B4F89-FAED-46AF-BA07-1AE6CC26D53F}"/>
    <cellStyle name="20% - Accent5 2 3 2 2 2 3" xfId="5981" xr:uid="{8ED710AB-F095-4767-8C12-608D9DA4886A}"/>
    <cellStyle name="20% - Accent5 2 3 2 2 2 3 2" xfId="5982" xr:uid="{5D1E512B-B39F-418A-ABCB-7FE9F5BB0395}"/>
    <cellStyle name="20% - Accent5 2 3 2 2 2 4" xfId="5983" xr:uid="{28BB2B08-5106-41CE-B698-AD25B8E68BFD}"/>
    <cellStyle name="20% - Accent5 2 3 2 2 2 5" xfId="5984" xr:uid="{4D8E0D67-3F8F-454F-8D87-94F1698E8270}"/>
    <cellStyle name="20% - Accent5 2 3 2 2 3" xfId="5985" xr:uid="{DBB44CFD-96FA-4B12-AC0E-64A6DD81AB9B}"/>
    <cellStyle name="20% - Accent5 2 3 2 2 3 2" xfId="5986" xr:uid="{6C2FE139-22CD-42A3-86BA-8C7C8F64306E}"/>
    <cellStyle name="20% - Accent5 2 3 2 2 3 2 2" xfId="5987" xr:uid="{B4008A0A-A09B-4068-BCAB-93CBB5F62CD9}"/>
    <cellStyle name="20% - Accent5 2 3 2 2 3 2 2 2" xfId="5988" xr:uid="{DBD3BD75-1C0E-4A86-8B83-C28F46288237}"/>
    <cellStyle name="20% - Accent5 2 3 2 2 3 2 3" xfId="5989" xr:uid="{96E54867-C347-4C1A-9D98-DC577DBCE41B}"/>
    <cellStyle name="20% - Accent5 2 3 2 2 3 2 4" xfId="5990" xr:uid="{DC3451F8-D5CA-40D7-96B7-00BE1F54E4EA}"/>
    <cellStyle name="20% - Accent5 2 3 2 2 3 3" xfId="5991" xr:uid="{8B107E49-E5C2-46D6-A3E7-7CF2404B34AB}"/>
    <cellStyle name="20% - Accent5 2 3 2 2 3 3 2" xfId="5992" xr:uid="{5D0ABAD9-B2CB-40C9-8089-F3D31B66ED3E}"/>
    <cellStyle name="20% - Accent5 2 3 2 2 3 4" xfId="5993" xr:uid="{441CBA76-A8B8-4005-B44B-D2D30B9251C6}"/>
    <cellStyle name="20% - Accent5 2 3 2 2 3 5" xfId="5994" xr:uid="{89BE4775-81D8-4F4C-B305-409D73B46BB4}"/>
    <cellStyle name="20% - Accent5 2 3 2 2 4" xfId="5995" xr:uid="{762F983C-F19A-48F1-A73F-ADC82532EA1C}"/>
    <cellStyle name="20% - Accent5 2 3 2 2 4 2" xfId="5996" xr:uid="{90100405-E189-4D71-85C4-5C7C8A2B65BB}"/>
    <cellStyle name="20% - Accent5 2 3 2 2 4 2 2" xfId="5997" xr:uid="{20A81428-1EA0-499E-BC41-58B652FB4CD4}"/>
    <cellStyle name="20% - Accent5 2 3 2 2 4 3" xfId="5998" xr:uid="{D3F40A42-70F6-4B0D-A8FA-46F9715FC3C5}"/>
    <cellStyle name="20% - Accent5 2 3 2 2 4 4" xfId="5999" xr:uid="{F6D1B43F-6C1B-4EF5-9BC3-ED4AC8E408D0}"/>
    <cellStyle name="20% - Accent5 2 3 2 2 5" xfId="6000" xr:uid="{FAD97DFE-2933-419D-85F3-B6CF18934FCB}"/>
    <cellStyle name="20% - Accent5 2 3 2 2 5 2" xfId="6001" xr:uid="{D511143D-881E-459C-BB8A-D1C905CA5DAD}"/>
    <cellStyle name="20% - Accent5 2 3 2 2 5 2 2" xfId="6002" xr:uid="{C61D5D4A-7420-4681-AE00-2294D2475AFD}"/>
    <cellStyle name="20% - Accent5 2 3 2 2 5 3" xfId="6003" xr:uid="{32C702ED-CC0E-4243-AB0B-C91C33D63095}"/>
    <cellStyle name="20% - Accent5 2 3 2 2 5 4" xfId="6004" xr:uid="{D1AE9FE9-34D0-43A8-A905-C9EF8E1C722A}"/>
    <cellStyle name="20% - Accent5 2 3 2 2 6" xfId="6005" xr:uid="{E5AE8B07-AF75-4B20-B8A6-799C91BEA0D7}"/>
    <cellStyle name="20% - Accent5 2 3 2 2 6 2" xfId="6006" xr:uid="{60CD89DD-A90E-4571-8C98-3966132117DC}"/>
    <cellStyle name="20% - Accent5 2 3 2 2 6 2 2" xfId="6007" xr:uid="{3354C54F-4E0E-49C2-A67A-B86D5BC9789F}"/>
    <cellStyle name="20% - Accent5 2 3 2 2 6 3" xfId="6008" xr:uid="{CEC8AE03-AE46-4761-9EEB-3E6DE1468007}"/>
    <cellStyle name="20% - Accent5 2 3 2 2 6 4" xfId="6009" xr:uid="{6B0DED5D-38B9-4342-AB95-104BDF028990}"/>
    <cellStyle name="20% - Accent5 2 3 2 2 7" xfId="6010" xr:uid="{475972C7-A0F4-4C69-8ED5-2D412735FB34}"/>
    <cellStyle name="20% - Accent5 2 3 2 2 7 2" xfId="6011" xr:uid="{1AE7EDF0-2840-471F-A297-0149143DC9C7}"/>
    <cellStyle name="20% - Accent5 2 3 2 2 8" xfId="6012" xr:uid="{05F1018D-0C10-410E-87D2-D5B832D7A405}"/>
    <cellStyle name="20% - Accent5 2 3 2 2 9" xfId="6013" xr:uid="{A702C221-F672-43AE-807A-E5223E023D82}"/>
    <cellStyle name="20% - Accent5 2 3 2 3" xfId="6014" xr:uid="{9CA585F5-3D7B-4CC1-9BEF-13091CDDDF96}"/>
    <cellStyle name="20% - Accent5 2 3 2 3 2" xfId="6015" xr:uid="{3ED2FE81-29CE-4034-8220-A608025F9F45}"/>
    <cellStyle name="20% - Accent5 2 3 2 3 2 2" xfId="6016" xr:uid="{F261D343-184E-4A1F-B956-941BCA29250C}"/>
    <cellStyle name="20% - Accent5 2 3 2 3 2 2 2" xfId="6017" xr:uid="{929A33E1-DBBA-4BF0-A7DC-D8BCCC488706}"/>
    <cellStyle name="20% - Accent5 2 3 2 3 2 3" xfId="6018" xr:uid="{6262ABBD-E924-44B9-958F-27596DCE6725}"/>
    <cellStyle name="20% - Accent5 2 3 2 3 2 4" xfId="6019" xr:uid="{73661C4E-BE8E-4832-BDDF-DE9B5E81CCC6}"/>
    <cellStyle name="20% - Accent5 2 3 2 3 3" xfId="6020" xr:uid="{A162FEE1-3BF7-4B78-B793-8F3387825D81}"/>
    <cellStyle name="20% - Accent5 2 3 2 3 3 2" xfId="6021" xr:uid="{E4C5F73E-A281-4D5C-B6F1-72148F6A28CE}"/>
    <cellStyle name="20% - Accent5 2 3 2 3 4" xfId="6022" xr:uid="{DA7F7D28-EDF1-4127-930E-237BD7E2683A}"/>
    <cellStyle name="20% - Accent5 2 3 2 3 5" xfId="6023" xr:uid="{E940E6EE-8741-4966-A65D-1A591631A601}"/>
    <cellStyle name="20% - Accent5 2 3 2 4" xfId="6024" xr:uid="{7DC3DF04-16F3-4AAA-BE15-A3CA1B02535C}"/>
    <cellStyle name="20% - Accent5 2 3 2 4 2" xfId="6025" xr:uid="{C443ECAB-B818-4931-BD64-0F08A50FA63B}"/>
    <cellStyle name="20% - Accent5 2 3 2 4 2 2" xfId="6026" xr:uid="{4EF3076B-2C3B-4351-A949-7D743C80091E}"/>
    <cellStyle name="20% - Accent5 2 3 2 4 2 2 2" xfId="6027" xr:uid="{5FF189EB-778B-4ACF-A573-22F4650ECC24}"/>
    <cellStyle name="20% - Accent5 2 3 2 4 2 3" xfId="6028" xr:uid="{96C30C5A-EBEE-4200-A443-4D3EC2D7E94F}"/>
    <cellStyle name="20% - Accent5 2 3 2 4 2 4" xfId="6029" xr:uid="{C8620916-5CC4-4C78-B938-7859FB948690}"/>
    <cellStyle name="20% - Accent5 2 3 2 4 3" xfId="6030" xr:uid="{36E500A3-1CDF-4F0D-AF46-FB036C721629}"/>
    <cellStyle name="20% - Accent5 2 3 2 4 3 2" xfId="6031" xr:uid="{E345B267-A7B1-458E-A203-CC8D2C8C7D91}"/>
    <cellStyle name="20% - Accent5 2 3 2 4 4" xfId="6032" xr:uid="{1A2EF110-3A48-4E38-AE6B-BB78029B5E2B}"/>
    <cellStyle name="20% - Accent5 2 3 2 4 5" xfId="6033" xr:uid="{AB9BCE83-F97E-4C40-88AF-A3EE18C61545}"/>
    <cellStyle name="20% - Accent5 2 3 2 5" xfId="6034" xr:uid="{DE36A6C6-7F09-4478-BCFF-30C4AA48E5C2}"/>
    <cellStyle name="20% - Accent5 2 3 2 5 2" xfId="6035" xr:uid="{37BCE82F-F9A5-4D0D-B750-FA3FD1F87AB2}"/>
    <cellStyle name="20% - Accent5 2 3 2 5 2 2" xfId="6036" xr:uid="{D16673D4-8A3D-4B85-B20A-A141131FB396}"/>
    <cellStyle name="20% - Accent5 2 3 2 5 3" xfId="6037" xr:uid="{69B6A789-71FD-4D60-8F1F-06B25A425B4B}"/>
    <cellStyle name="20% - Accent5 2 3 2 5 4" xfId="6038" xr:uid="{D8B9EF54-5A61-4E81-9063-D006447D52D1}"/>
    <cellStyle name="20% - Accent5 2 3 2 6" xfId="6039" xr:uid="{3FAA0FCD-D591-48DB-803A-29CF303090C5}"/>
    <cellStyle name="20% - Accent5 2 3 2 6 2" xfId="6040" xr:uid="{D665D99C-A9C7-45E5-ADD4-F82A391C7DC6}"/>
    <cellStyle name="20% - Accent5 2 3 2 6 2 2" xfId="6041" xr:uid="{18826DF8-B224-405A-9C98-E92A2F7EED3E}"/>
    <cellStyle name="20% - Accent5 2 3 2 6 3" xfId="6042" xr:uid="{63BB8B82-AA90-49F7-B0F0-05004E6ECE9C}"/>
    <cellStyle name="20% - Accent5 2 3 2 6 4" xfId="6043" xr:uid="{988D1493-189F-4B81-8D7E-CE8B8EBB72D0}"/>
    <cellStyle name="20% - Accent5 2 3 2 7" xfId="6044" xr:uid="{744DCB43-F0E7-4644-BA4F-9A03D5B5EFCF}"/>
    <cellStyle name="20% - Accent5 2 3 2 7 2" xfId="6045" xr:uid="{70CAA3D1-B2D8-4F39-8396-B0F4A09034F5}"/>
    <cellStyle name="20% - Accent5 2 3 2 7 2 2" xfId="6046" xr:uid="{74404415-73E9-41D3-8B07-7037E58FE2E4}"/>
    <cellStyle name="20% - Accent5 2 3 2 7 3" xfId="6047" xr:uid="{014CD18C-0A93-4789-8BA8-03E923F97CE4}"/>
    <cellStyle name="20% - Accent5 2 3 2 7 4" xfId="6048" xr:uid="{1F20AC23-735F-40EC-AC84-C76DEC6C5535}"/>
    <cellStyle name="20% - Accent5 2 3 2 8" xfId="6049" xr:uid="{26EBFA98-DBB6-4126-9EB4-FC40534C2316}"/>
    <cellStyle name="20% - Accent5 2 3 2 8 2" xfId="6050" xr:uid="{9BEE6227-4475-475B-BE78-71E949F90FAE}"/>
    <cellStyle name="20% - Accent5 2 3 2 9" xfId="6051" xr:uid="{60A7B21A-2C8D-429E-B2B3-2CB79E037EC9}"/>
    <cellStyle name="20% - Accent5 2 3 3" xfId="6052" xr:uid="{6B17546A-D60B-44A3-9A9F-FC2F8D82886D}"/>
    <cellStyle name="20% - Accent5 2 3 3 2" xfId="6053" xr:uid="{A5DF9820-DE3F-4B2E-8F72-9B0A93408EF8}"/>
    <cellStyle name="20% - Accent5 2 3 3 2 2" xfId="6054" xr:uid="{147D32D0-2BFA-41B3-B17F-DBCCC29DAA29}"/>
    <cellStyle name="20% - Accent5 2 3 3 2 2 2" xfId="6055" xr:uid="{0402EB55-711C-45B9-8B08-40FC22CD52C4}"/>
    <cellStyle name="20% - Accent5 2 3 3 2 2 2 2" xfId="6056" xr:uid="{8DC939B7-A9D2-442D-85AA-0DE306B1591E}"/>
    <cellStyle name="20% - Accent5 2 3 3 2 2 3" xfId="6057" xr:uid="{22602B17-DB89-4F92-8A89-EE37C7ADD3D6}"/>
    <cellStyle name="20% - Accent5 2 3 3 2 2 4" xfId="6058" xr:uid="{3FA4E585-B1B3-43AB-A585-EC3B38B4BAB6}"/>
    <cellStyle name="20% - Accent5 2 3 3 2 3" xfId="6059" xr:uid="{66AEF590-CC75-4FB5-9EC6-90C131C92510}"/>
    <cellStyle name="20% - Accent5 2 3 3 2 3 2" xfId="6060" xr:uid="{51E1325C-B54C-43ED-BA47-B42F857A578E}"/>
    <cellStyle name="20% - Accent5 2 3 3 2 4" xfId="6061" xr:uid="{6EFD9BDE-78D9-4178-A76C-E0959E1DC1D9}"/>
    <cellStyle name="20% - Accent5 2 3 3 2 5" xfId="6062" xr:uid="{3EDADEAE-4498-46A9-ACDE-5F45EE52E582}"/>
    <cellStyle name="20% - Accent5 2 3 3 3" xfId="6063" xr:uid="{5F039E5A-9CE5-48A7-9B1A-BC6DC2026E62}"/>
    <cellStyle name="20% - Accent5 2 3 3 3 2" xfId="6064" xr:uid="{462FC0C1-4743-4C21-8EFF-3C3BD69A9162}"/>
    <cellStyle name="20% - Accent5 2 3 3 3 2 2" xfId="6065" xr:uid="{0591F020-85D2-4E45-9F28-07D74904852B}"/>
    <cellStyle name="20% - Accent5 2 3 3 3 2 2 2" xfId="6066" xr:uid="{9DCA2370-8425-4816-A640-0ADE842BA788}"/>
    <cellStyle name="20% - Accent5 2 3 3 3 2 3" xfId="6067" xr:uid="{366405D7-1755-4E10-94DC-37C4E9A7ABA3}"/>
    <cellStyle name="20% - Accent5 2 3 3 3 2 4" xfId="6068" xr:uid="{507D98CB-BC0F-4966-BFDD-BC403C2A5746}"/>
    <cellStyle name="20% - Accent5 2 3 3 3 3" xfId="6069" xr:uid="{688AAB42-92B3-4080-B688-BC35D07B5E26}"/>
    <cellStyle name="20% - Accent5 2 3 3 3 3 2" xfId="6070" xr:uid="{FE194C1A-4877-4634-8DE3-9227AB6D6A67}"/>
    <cellStyle name="20% - Accent5 2 3 3 3 4" xfId="6071" xr:uid="{88EFED36-7D42-426B-84B7-51DA44D7D88B}"/>
    <cellStyle name="20% - Accent5 2 3 3 3 5" xfId="6072" xr:uid="{2DE729FD-E268-4A3E-B6E6-59AD81231ED1}"/>
    <cellStyle name="20% - Accent5 2 3 3 4" xfId="6073" xr:uid="{FF132F41-7983-4DEF-9904-D42AE0D8DA9D}"/>
    <cellStyle name="20% - Accent5 2 3 3 4 2" xfId="6074" xr:uid="{DBC96492-CEE0-456C-B1A6-ACCF1837A934}"/>
    <cellStyle name="20% - Accent5 2 3 3 4 2 2" xfId="6075" xr:uid="{00816F42-8EF0-4FBC-9B90-4D180A362DDE}"/>
    <cellStyle name="20% - Accent5 2 3 3 4 3" xfId="6076" xr:uid="{C33DB250-5F0E-4342-B3BE-75DE105F0DA6}"/>
    <cellStyle name="20% - Accent5 2 3 3 4 4" xfId="6077" xr:uid="{D04C1C6F-214F-4E54-AC39-CB232A4BAD3F}"/>
    <cellStyle name="20% - Accent5 2 3 3 5" xfId="6078" xr:uid="{DAED52AA-2F26-45ED-BB5A-E52B30AA8473}"/>
    <cellStyle name="20% - Accent5 2 3 3 5 2" xfId="6079" xr:uid="{421D55B6-B08A-4FFE-8E56-5F7D0905C24A}"/>
    <cellStyle name="20% - Accent5 2 3 3 5 2 2" xfId="6080" xr:uid="{35DFBC8E-6BF2-4985-80F4-C239D74803E5}"/>
    <cellStyle name="20% - Accent5 2 3 3 5 3" xfId="6081" xr:uid="{15D6BB5B-855E-4251-9DA4-E0A415671B5B}"/>
    <cellStyle name="20% - Accent5 2 3 3 5 4" xfId="6082" xr:uid="{69A0003C-CF88-4BD2-B777-329AD819FDEF}"/>
    <cellStyle name="20% - Accent5 2 3 3 6" xfId="6083" xr:uid="{802F585A-208C-4421-81F3-F9371E2E3797}"/>
    <cellStyle name="20% - Accent5 2 3 3 6 2" xfId="6084" xr:uid="{FA50C0EA-B330-4A3E-9A64-AA3B0EE822EA}"/>
    <cellStyle name="20% - Accent5 2 3 3 6 2 2" xfId="6085" xr:uid="{7196D530-FBD3-447B-A333-F52375E3F0AA}"/>
    <cellStyle name="20% - Accent5 2 3 3 6 3" xfId="6086" xr:uid="{2DB64EC1-A04F-4661-8E9A-D414BA44EDB2}"/>
    <cellStyle name="20% - Accent5 2 3 3 6 4" xfId="6087" xr:uid="{22DD9317-6FE5-4F58-8E39-469092552952}"/>
    <cellStyle name="20% - Accent5 2 3 3 7" xfId="6088" xr:uid="{39A00D15-2D4F-49C6-8EBB-61AE41D8024A}"/>
    <cellStyle name="20% - Accent5 2 3 3 7 2" xfId="6089" xr:uid="{686BE58A-8155-42A1-97F0-614FA489DD89}"/>
    <cellStyle name="20% - Accent5 2 3 3 8" xfId="6090" xr:uid="{C67945B0-5AAC-4804-B272-7BEE020AB3A2}"/>
    <cellStyle name="20% - Accent5 2 3 3 9" xfId="6091" xr:uid="{2C52C71E-7FA3-4607-B5EA-33B84857EB41}"/>
    <cellStyle name="20% - Accent5 2 3 4" xfId="6092" xr:uid="{46B39171-D3BA-4067-8361-EF58292F18FC}"/>
    <cellStyle name="20% - Accent5 2 3 4 2" xfId="6093" xr:uid="{B612FF85-5585-40EE-BD6B-1FC4CD16F0B3}"/>
    <cellStyle name="20% - Accent5 2 3 4 2 2" xfId="6094" xr:uid="{CBA8DAA4-DA32-40A0-AA8E-CEFC5F259F62}"/>
    <cellStyle name="20% - Accent5 2 3 4 2 2 2" xfId="6095" xr:uid="{6156C625-FB57-4780-BE2A-F672A5BB3F36}"/>
    <cellStyle name="20% - Accent5 2 3 4 2 3" xfId="6096" xr:uid="{2CFC94EF-0B6E-40A9-AC41-6AB93F8EDEEF}"/>
    <cellStyle name="20% - Accent5 2 3 4 2 4" xfId="6097" xr:uid="{8BE209DD-B324-41AB-9197-F5CE676C5CB7}"/>
    <cellStyle name="20% - Accent5 2 3 4 3" xfId="6098" xr:uid="{08215DED-80EE-4029-8BE3-1782EAA9C8F3}"/>
    <cellStyle name="20% - Accent5 2 3 4 4" xfId="6099" xr:uid="{EAA42998-79B1-4DB3-9B23-FFFB1C778DB8}"/>
    <cellStyle name="20% - Accent5 2 3 4 4 2" xfId="6100" xr:uid="{C48F9815-5AF9-4A91-9565-8E5314CA3AB4}"/>
    <cellStyle name="20% - Accent5 2 3 4 5" xfId="6101" xr:uid="{07175F43-16FC-4EC5-B08F-C149642D1E64}"/>
    <cellStyle name="20% - Accent5 2 3 4 6" xfId="6102" xr:uid="{2D28A837-8727-4031-8CEB-4AECDF3E5438}"/>
    <cellStyle name="20% - Accent5 2 3 5" xfId="6103" xr:uid="{A09C4D9F-2663-4FA4-88E7-51D196FB9A11}"/>
    <cellStyle name="20% - Accent5 2 3 5 2" xfId="6104" xr:uid="{F31F7948-54D5-4DF0-94D0-950B41A235CE}"/>
    <cellStyle name="20% - Accent5 2 3 5 2 2" xfId="6105" xr:uid="{738D14A3-6787-416E-9688-F2C200FCE27A}"/>
    <cellStyle name="20% - Accent5 2 3 5 2 2 2" xfId="6106" xr:uid="{F5C2ED83-F76E-433D-A869-2F26A912A55E}"/>
    <cellStyle name="20% - Accent5 2 3 5 2 3" xfId="6107" xr:uid="{2956D052-0A5D-4066-901A-C6E4F19A7130}"/>
    <cellStyle name="20% - Accent5 2 3 5 2 4" xfId="6108" xr:uid="{4BD956A3-551B-49FC-B7AA-25D0BC2C107E}"/>
    <cellStyle name="20% - Accent5 2 3 5 3" xfId="6109" xr:uid="{54ED06FA-DF91-41FE-A8CF-8C8EF76C25E2}"/>
    <cellStyle name="20% - Accent5 2 3 5 3 2" xfId="6110" xr:uid="{76D2BCD7-A0B4-4E42-A373-843DDF25C29A}"/>
    <cellStyle name="20% - Accent5 2 3 5 4" xfId="6111" xr:uid="{CF0DFC34-F33C-412B-98DE-F48E330C595A}"/>
    <cellStyle name="20% - Accent5 2 3 5 5" xfId="6112" xr:uid="{42C72458-A5A7-4622-8DD5-6B9F9F6FA03F}"/>
    <cellStyle name="20% - Accent5 2 3 6" xfId="6113" xr:uid="{12C147BB-1E8F-4346-B451-BB24292BCA2A}"/>
    <cellStyle name="20% - Accent5 2 3 6 2" xfId="6114" xr:uid="{7624FC17-9B79-4CDC-B3A8-0874069B7472}"/>
    <cellStyle name="20% - Accent5 2 3 6 2 2" xfId="6115" xr:uid="{C50A49F8-E53A-4889-BC9D-5CC6193B7E9C}"/>
    <cellStyle name="20% - Accent5 2 3 6 3" xfId="6116" xr:uid="{62F2E9F4-1CC5-4CEE-9C5D-12246D53F579}"/>
    <cellStyle name="20% - Accent5 2 3 6 4" xfId="6117" xr:uid="{A58470DA-93C3-4101-B261-F6C54CCE1DEB}"/>
    <cellStyle name="20% - Accent5 2 3 7" xfId="6118" xr:uid="{21B790C5-2489-4E58-83F0-35A79F208184}"/>
    <cellStyle name="20% - Accent5 2 3 7 2" xfId="6119" xr:uid="{5A882B6C-C385-4B4A-AC7D-7F30F7D00274}"/>
    <cellStyle name="20% - Accent5 2 3 7 2 2" xfId="6120" xr:uid="{E3D7D764-F57C-48EB-A40B-E7BA2676DDF1}"/>
    <cellStyle name="20% - Accent5 2 3 7 3" xfId="6121" xr:uid="{D8F71EDB-748F-4B32-BCB5-BEE3C05582BC}"/>
    <cellStyle name="20% - Accent5 2 3 7 4" xfId="6122" xr:uid="{870682A7-0A22-4C76-A175-770E191505D3}"/>
    <cellStyle name="20% - Accent5 2 3 8" xfId="6123" xr:uid="{2F7AAEA4-2675-4F9F-9334-C3ABE71A8D83}"/>
    <cellStyle name="20% - Accent5 2 3 8 2" xfId="6124" xr:uid="{ABA6B5D8-378E-4939-9B80-DE237ECA42E8}"/>
    <cellStyle name="20% - Accent5 2 3 8 2 2" xfId="6125" xr:uid="{54F04159-1127-4AD9-80C1-556DF1BFEA1F}"/>
    <cellStyle name="20% - Accent5 2 3 8 3" xfId="6126" xr:uid="{C3899DB1-0993-4DC1-AE41-50F586F6BC80}"/>
    <cellStyle name="20% - Accent5 2 3 8 4" xfId="6127" xr:uid="{252BAAE1-33D6-4E5C-AF5D-08B0B574253E}"/>
    <cellStyle name="20% - Accent5 2 3 9" xfId="6128" xr:uid="{0B9AB50D-A544-4DF1-8E07-63420302AB10}"/>
    <cellStyle name="20% - Accent5 2 3 9 2" xfId="6129" xr:uid="{593F5CDC-EDD1-4CC8-8BE9-D91068465B2D}"/>
    <cellStyle name="20% - Accent5 2 4" xfId="6130" xr:uid="{501D9830-98A7-4445-B20E-8794F1574C0B}"/>
    <cellStyle name="20% - Accent5 2 4 10" xfId="6131" xr:uid="{E060729E-BFBB-4151-B641-13463D968B06}"/>
    <cellStyle name="20% - Accent5 2 4 2" xfId="6132" xr:uid="{FB572385-B9EC-4885-A500-481BEBFF8313}"/>
    <cellStyle name="20% - Accent5 2 4 2 2" xfId="6133" xr:uid="{3E88F05C-BA34-48F6-A4AE-B0633475AD7B}"/>
    <cellStyle name="20% - Accent5 2 4 2 2 2" xfId="6134" xr:uid="{BE0FD138-8B82-4E24-AB72-C6747D569282}"/>
    <cellStyle name="20% - Accent5 2 4 2 2 2 2" xfId="6135" xr:uid="{71166B1C-C688-47A4-BE8B-B3AE6B0D0422}"/>
    <cellStyle name="20% - Accent5 2 4 2 2 2 2 2" xfId="6136" xr:uid="{60D789C0-D11D-40E2-8E64-80BB3A5FE5FB}"/>
    <cellStyle name="20% - Accent5 2 4 2 2 2 3" xfId="6137" xr:uid="{52584C18-4C59-453A-BB7F-1A60CDF144EF}"/>
    <cellStyle name="20% - Accent5 2 4 2 2 2 4" xfId="6138" xr:uid="{7C369181-8311-463E-8A8E-95A55B8442FF}"/>
    <cellStyle name="20% - Accent5 2 4 2 2 3" xfId="6139" xr:uid="{99E994E5-E75F-4301-904B-DFDD72359D27}"/>
    <cellStyle name="20% - Accent5 2 4 2 2 3 2" xfId="6140" xr:uid="{52A7C1A7-7C16-447C-BFA2-53E68B7E4551}"/>
    <cellStyle name="20% - Accent5 2 4 2 2 4" xfId="6141" xr:uid="{A675ADB6-4486-41AF-9F2E-A4E19E74DF4B}"/>
    <cellStyle name="20% - Accent5 2 4 2 2 5" xfId="6142" xr:uid="{90527DD2-EC88-474C-8A33-771883FA7050}"/>
    <cellStyle name="20% - Accent5 2 4 2 3" xfId="6143" xr:uid="{521DB61B-894B-4559-81CC-3CE6D80F9B86}"/>
    <cellStyle name="20% - Accent5 2 4 2 3 2" xfId="6144" xr:uid="{D911362E-BDBF-43E4-B626-92D31A4904D9}"/>
    <cellStyle name="20% - Accent5 2 4 2 3 2 2" xfId="6145" xr:uid="{6931899E-6E8B-46BA-990F-D03B118976EA}"/>
    <cellStyle name="20% - Accent5 2 4 2 3 2 2 2" xfId="6146" xr:uid="{922B0C99-7D5D-405C-AE92-79038B7678ED}"/>
    <cellStyle name="20% - Accent5 2 4 2 3 2 3" xfId="6147" xr:uid="{70EABCFE-4B2E-4AF3-9569-549DD98C2EEC}"/>
    <cellStyle name="20% - Accent5 2 4 2 3 2 4" xfId="6148" xr:uid="{C6051953-CA97-496C-987C-B8AFD24EF644}"/>
    <cellStyle name="20% - Accent5 2 4 2 3 3" xfId="6149" xr:uid="{CB947936-6DC1-4207-B857-40777582C17B}"/>
    <cellStyle name="20% - Accent5 2 4 2 3 3 2" xfId="6150" xr:uid="{4A07F901-6ED9-4CF9-8CEE-843B09429105}"/>
    <cellStyle name="20% - Accent5 2 4 2 3 4" xfId="6151" xr:uid="{0D5ECBDD-E54C-4CC8-AA2F-1ED18BB3A18B}"/>
    <cellStyle name="20% - Accent5 2 4 2 3 5" xfId="6152" xr:uid="{EAFBA3C3-1AA6-401E-82F6-44FA7728826A}"/>
    <cellStyle name="20% - Accent5 2 4 2 4" xfId="6153" xr:uid="{B27FA8C6-7B80-46A1-90CD-75F40938FD33}"/>
    <cellStyle name="20% - Accent5 2 4 2 4 2" xfId="6154" xr:uid="{859F3B37-98A2-4F28-A40C-B35E0B011445}"/>
    <cellStyle name="20% - Accent5 2 4 2 4 2 2" xfId="6155" xr:uid="{5AA0E8EA-4B5F-4A0F-A195-2DC946496702}"/>
    <cellStyle name="20% - Accent5 2 4 2 4 3" xfId="6156" xr:uid="{FC0CCF53-1CD8-4023-BB4B-826A958187EB}"/>
    <cellStyle name="20% - Accent5 2 4 2 4 4" xfId="6157" xr:uid="{10D2756A-99F0-4B73-919F-9F38A009B842}"/>
    <cellStyle name="20% - Accent5 2 4 2 5" xfId="6158" xr:uid="{5C94995A-AD27-45FE-97B7-33B99170F2D3}"/>
    <cellStyle name="20% - Accent5 2 4 2 5 2" xfId="6159" xr:uid="{B2D7E26A-BFE7-48FE-A1BB-ABEE20BD7795}"/>
    <cellStyle name="20% - Accent5 2 4 2 5 2 2" xfId="6160" xr:uid="{128C840C-1063-402A-8E10-A7CBF9A850CB}"/>
    <cellStyle name="20% - Accent5 2 4 2 5 3" xfId="6161" xr:uid="{28C190C4-003E-42A9-B9FD-DD5E7861DB1F}"/>
    <cellStyle name="20% - Accent5 2 4 2 5 4" xfId="6162" xr:uid="{95F366C8-3E7B-4F48-A00E-ED6C58E588A3}"/>
    <cellStyle name="20% - Accent5 2 4 2 6" xfId="6163" xr:uid="{85677350-1C8D-45F5-B11E-D008C805BB56}"/>
    <cellStyle name="20% - Accent5 2 4 2 6 2" xfId="6164" xr:uid="{3E724338-ADF0-47E6-A9FE-1F9C2019306B}"/>
    <cellStyle name="20% - Accent5 2 4 2 6 2 2" xfId="6165" xr:uid="{1C0E0A36-BF1D-4D94-A744-36E736E2C292}"/>
    <cellStyle name="20% - Accent5 2 4 2 6 3" xfId="6166" xr:uid="{E65FB77E-6F7A-4BA0-8339-3F2987565866}"/>
    <cellStyle name="20% - Accent5 2 4 2 6 4" xfId="6167" xr:uid="{37E3867D-C911-4100-9E39-0341BA3345D8}"/>
    <cellStyle name="20% - Accent5 2 4 2 7" xfId="6168" xr:uid="{287DCFF7-1432-4366-8D46-F0AF138DEAE9}"/>
    <cellStyle name="20% - Accent5 2 4 2 7 2" xfId="6169" xr:uid="{0DBE2734-7981-421C-9814-73C2FC9BF703}"/>
    <cellStyle name="20% - Accent5 2 4 2 8" xfId="6170" xr:uid="{DEECE6AC-92A0-4D81-9E2D-0672CC2602C6}"/>
    <cellStyle name="20% - Accent5 2 4 2 9" xfId="6171" xr:uid="{C709C322-5CE3-4F3C-89DF-3D76689B4AFA}"/>
    <cellStyle name="20% - Accent5 2 4 3" xfId="6172" xr:uid="{2523FB3E-09DF-4BD6-81FE-B1E03C91F8D1}"/>
    <cellStyle name="20% - Accent5 2 4 3 2" xfId="6173" xr:uid="{D8367480-A2FE-4504-9B1C-CD2BBC8B9348}"/>
    <cellStyle name="20% - Accent5 2 4 3 2 2" xfId="6174" xr:uid="{91274AB1-A0B0-45B8-B7B1-DEBF7990E7E7}"/>
    <cellStyle name="20% - Accent5 2 4 3 2 2 2" xfId="6175" xr:uid="{F1D618A1-431A-4F6B-82A3-7A25C808B607}"/>
    <cellStyle name="20% - Accent5 2 4 3 2 3" xfId="6176" xr:uid="{E2802382-4523-4154-AF9F-DE41939CB664}"/>
    <cellStyle name="20% - Accent5 2 4 3 2 4" xfId="6177" xr:uid="{412207D4-CD3C-49EE-A434-078D9E1A1B6B}"/>
    <cellStyle name="20% - Accent5 2 4 3 3" xfId="6178" xr:uid="{2FFFE78A-40D9-4603-9851-2CB52D355ED4}"/>
    <cellStyle name="20% - Accent5 2 4 3 3 2" xfId="6179" xr:uid="{65FF4111-8507-4964-8074-72E7CF1B643A}"/>
    <cellStyle name="20% - Accent5 2 4 3 4" xfId="6180" xr:uid="{6BF8BCF6-7A3E-4C91-ABD2-CA4958C56E8C}"/>
    <cellStyle name="20% - Accent5 2 4 3 5" xfId="6181" xr:uid="{9A8F9685-9AB7-4F89-8702-D774E26C9BDD}"/>
    <cellStyle name="20% - Accent5 2 4 4" xfId="6182" xr:uid="{8CFD844E-49B9-440F-B78B-07FD87387465}"/>
    <cellStyle name="20% - Accent5 2 4 4 2" xfId="6183" xr:uid="{597009E4-6B40-4ECD-BC90-DD005A8BA768}"/>
    <cellStyle name="20% - Accent5 2 4 4 2 2" xfId="6184" xr:uid="{5C2189B9-CE64-4AA2-B215-7CED78139014}"/>
    <cellStyle name="20% - Accent5 2 4 4 2 2 2" xfId="6185" xr:uid="{986A207F-D60A-4107-8C8A-C0502DFC9C2E}"/>
    <cellStyle name="20% - Accent5 2 4 4 2 3" xfId="6186" xr:uid="{B008643D-7528-408D-A788-7E3E696F26AC}"/>
    <cellStyle name="20% - Accent5 2 4 4 2 4" xfId="6187" xr:uid="{90FB84BD-5656-43A3-A158-FD1453841B93}"/>
    <cellStyle name="20% - Accent5 2 4 4 3" xfId="6188" xr:uid="{3D1D9F5B-52CA-4DE5-A799-68D39A5B8872}"/>
    <cellStyle name="20% - Accent5 2 4 4 3 2" xfId="6189" xr:uid="{905BB0C3-B678-4943-9635-DB80813C4E6E}"/>
    <cellStyle name="20% - Accent5 2 4 4 4" xfId="6190" xr:uid="{B0AE8970-7178-4AE9-A4EA-E052DDA54E7D}"/>
    <cellStyle name="20% - Accent5 2 4 4 5" xfId="6191" xr:uid="{32274186-9E34-4C40-BD2C-DAED9DEAC9E5}"/>
    <cellStyle name="20% - Accent5 2 4 5" xfId="6192" xr:uid="{D72EC1B2-9874-492B-803E-9E7BA0DE390B}"/>
    <cellStyle name="20% - Accent5 2 4 5 2" xfId="6193" xr:uid="{A3BFE3F5-F553-4C75-8A78-358A8632F224}"/>
    <cellStyle name="20% - Accent5 2 4 5 2 2" xfId="6194" xr:uid="{B14BE45C-373A-470D-A0BA-3015EC3D8222}"/>
    <cellStyle name="20% - Accent5 2 4 5 3" xfId="6195" xr:uid="{8D9E257E-C2AE-45CC-ADEF-426B519B2FDA}"/>
    <cellStyle name="20% - Accent5 2 4 5 4" xfId="6196" xr:uid="{4DF82FAE-9837-4B03-8E2D-95E22D1F604C}"/>
    <cellStyle name="20% - Accent5 2 4 6" xfId="6197" xr:uid="{F4066A60-0B96-4970-8EF7-1A380A4B9B49}"/>
    <cellStyle name="20% - Accent5 2 4 6 2" xfId="6198" xr:uid="{176C1034-A24A-4BCA-8A6D-D868EBEFA7A1}"/>
    <cellStyle name="20% - Accent5 2 4 6 2 2" xfId="6199" xr:uid="{670A20CB-4A4C-4B4B-B23C-629D88B7852B}"/>
    <cellStyle name="20% - Accent5 2 4 6 3" xfId="6200" xr:uid="{78AFA054-34C0-4644-96EE-3675D66F4A17}"/>
    <cellStyle name="20% - Accent5 2 4 6 4" xfId="6201" xr:uid="{1E723469-6749-4D66-8075-FBD8B1BC3EB9}"/>
    <cellStyle name="20% - Accent5 2 4 7" xfId="6202" xr:uid="{F4ED3AC1-FCA5-46ED-96C9-DA77216B2AFB}"/>
    <cellStyle name="20% - Accent5 2 4 7 2" xfId="6203" xr:uid="{7E7AF400-4B84-416B-8131-FCACB8E60837}"/>
    <cellStyle name="20% - Accent5 2 4 7 2 2" xfId="6204" xr:uid="{C54E0A6F-9E45-445D-964D-D9CADA3AB9EB}"/>
    <cellStyle name="20% - Accent5 2 4 7 3" xfId="6205" xr:uid="{2EF3A59D-976C-425C-84A6-1F082ED24018}"/>
    <cellStyle name="20% - Accent5 2 4 7 4" xfId="6206" xr:uid="{7C22EA65-D5EC-402B-BCD6-5AB8B1590B56}"/>
    <cellStyle name="20% - Accent5 2 4 8" xfId="6207" xr:uid="{F43FD3C4-E9F2-41CB-827F-7ED623A35FC8}"/>
    <cellStyle name="20% - Accent5 2 4 8 2" xfId="6208" xr:uid="{30CFFA8A-E3D3-43D6-BCDD-012E232DF136}"/>
    <cellStyle name="20% - Accent5 2 4 9" xfId="6209" xr:uid="{2E737F22-B6BB-4686-A593-5F0754A6931C}"/>
    <cellStyle name="20% - Accent5 2 5" xfId="6210" xr:uid="{4545F2DD-B6A1-4D5C-9828-B2883D875D91}"/>
    <cellStyle name="20% - Accent5 2 5 2" xfId="6211" xr:uid="{3EEF5ED6-CF3A-4A24-8DC8-12E780DF28CD}"/>
    <cellStyle name="20% - Accent5 2 5 2 2" xfId="6212" xr:uid="{F9D34201-B08F-4BEC-AF7B-529CBB39CBEE}"/>
    <cellStyle name="20% - Accent5 2 5 2 2 2" xfId="6213" xr:uid="{2158C275-5700-4D1D-8F13-B65DC13D475C}"/>
    <cellStyle name="20% - Accent5 2 5 2 2 2 2" xfId="6214" xr:uid="{7EB9F56B-FFA2-4D2D-8916-CA1D8C6B0806}"/>
    <cellStyle name="20% - Accent5 2 5 2 2 3" xfId="6215" xr:uid="{37986014-B3F1-4FD8-9535-0673D717ECF4}"/>
    <cellStyle name="20% - Accent5 2 5 2 2 4" xfId="6216" xr:uid="{7420F304-7D0B-421C-AE04-89D4DA8DDC42}"/>
    <cellStyle name="20% - Accent5 2 5 2 3" xfId="6217" xr:uid="{6AAD34C7-8B85-4AA1-9A2A-44CA2E39940B}"/>
    <cellStyle name="20% - Accent5 2 5 2 3 2" xfId="6218" xr:uid="{69818E53-BE1B-4EC7-89E6-8A8EE8764E25}"/>
    <cellStyle name="20% - Accent5 2 5 2 4" xfId="6219" xr:uid="{F19631EF-6966-4DCD-A7E1-8230BE9520E8}"/>
    <cellStyle name="20% - Accent5 2 5 2 5" xfId="6220" xr:uid="{62BECF6C-591B-4F62-A9DC-54D26520A100}"/>
    <cellStyle name="20% - Accent5 2 5 3" xfId="6221" xr:uid="{F8B05625-D4E7-48A7-859A-11158881A953}"/>
    <cellStyle name="20% - Accent5 2 5 3 2" xfId="6222" xr:uid="{B2B457E8-3F2B-4CE3-A8ED-309A69610F49}"/>
    <cellStyle name="20% - Accent5 2 5 3 2 2" xfId="6223" xr:uid="{78FC12F2-A582-478B-9D70-5F8279379AF3}"/>
    <cellStyle name="20% - Accent5 2 5 3 2 2 2" xfId="6224" xr:uid="{743CAB69-1BA8-47F6-9D3A-89C209038B54}"/>
    <cellStyle name="20% - Accent5 2 5 3 2 3" xfId="6225" xr:uid="{30448FEC-FB76-4A81-BEBE-743778199DE3}"/>
    <cellStyle name="20% - Accent5 2 5 3 2 4" xfId="6226" xr:uid="{B03DAD9C-AD36-450D-8B8F-8429541FF1CB}"/>
    <cellStyle name="20% - Accent5 2 5 3 3" xfId="6227" xr:uid="{13FE0F66-29A8-4A0C-84CD-9BC1F8E575E4}"/>
    <cellStyle name="20% - Accent5 2 5 3 3 2" xfId="6228" xr:uid="{09EA5C99-2105-403E-B6FB-F14996A2076E}"/>
    <cellStyle name="20% - Accent5 2 5 3 4" xfId="6229" xr:uid="{2570D71A-4562-4486-98DD-F18758413B7C}"/>
    <cellStyle name="20% - Accent5 2 5 3 5" xfId="6230" xr:uid="{281A0A13-5E8E-4AA6-9194-536C9447BA9D}"/>
    <cellStyle name="20% - Accent5 2 5 4" xfId="6231" xr:uid="{EB5616D9-DC83-42C4-9E58-D36127674A87}"/>
    <cellStyle name="20% - Accent5 2 5 4 2" xfId="6232" xr:uid="{FDD8C39D-4244-4698-8B1D-A88982411C5E}"/>
    <cellStyle name="20% - Accent5 2 5 4 2 2" xfId="6233" xr:uid="{6EDF012D-360C-4A0B-9D0A-F431785A4E7B}"/>
    <cellStyle name="20% - Accent5 2 5 4 3" xfId="6234" xr:uid="{C45795B2-3648-418A-A9AB-5B7DB9B0D345}"/>
    <cellStyle name="20% - Accent5 2 5 4 4" xfId="6235" xr:uid="{0D3016D8-128D-410A-B17C-3C0AC10D9525}"/>
    <cellStyle name="20% - Accent5 2 5 5" xfId="6236" xr:uid="{61DC237F-9FF4-4093-A78D-4E4453E8E9E8}"/>
    <cellStyle name="20% - Accent5 2 5 5 2" xfId="6237" xr:uid="{DEBF94BC-9F45-4D13-9432-18419B24FE75}"/>
    <cellStyle name="20% - Accent5 2 5 5 2 2" xfId="6238" xr:uid="{FAEC291B-FF92-4BEE-9066-17DCA1D8F70A}"/>
    <cellStyle name="20% - Accent5 2 5 5 3" xfId="6239" xr:uid="{D6BFDB0F-B0A7-408F-A0E9-911B9B475BF4}"/>
    <cellStyle name="20% - Accent5 2 5 5 4" xfId="6240" xr:uid="{6481115B-1E66-4B37-8ADA-D71DCA62BAD6}"/>
    <cellStyle name="20% - Accent5 2 5 6" xfId="6241" xr:uid="{BE9EE440-C1C0-4974-8774-B4BA2FF53987}"/>
    <cellStyle name="20% - Accent5 2 5 6 2" xfId="6242" xr:uid="{A7208FEA-3981-4861-BBE4-84D42D516CF4}"/>
    <cellStyle name="20% - Accent5 2 5 6 2 2" xfId="6243" xr:uid="{E0EA2A1C-50D1-4B3C-A285-0D6605A5BDE4}"/>
    <cellStyle name="20% - Accent5 2 5 6 3" xfId="6244" xr:uid="{C555F172-A287-4A72-9A3B-B64E2AFA4321}"/>
    <cellStyle name="20% - Accent5 2 5 6 4" xfId="6245" xr:uid="{E48DC09D-E1E0-4866-A4B3-C198228B3A7D}"/>
    <cellStyle name="20% - Accent5 2 5 7" xfId="6246" xr:uid="{EE6A4459-7714-4D7F-A9A7-7A3DFFD089EE}"/>
    <cellStyle name="20% - Accent5 2 5 7 2" xfId="6247" xr:uid="{F18331CD-4C5E-49C6-9A1A-C0DCB4CB5E82}"/>
    <cellStyle name="20% - Accent5 2 5 8" xfId="6248" xr:uid="{6C1A1424-14FF-4DEB-9329-8332E5655C4F}"/>
    <cellStyle name="20% - Accent5 2 5 9" xfId="6249" xr:uid="{B519449C-76BA-4009-A621-A7139FD7FBC4}"/>
    <cellStyle name="20% - Accent5 2 6" xfId="6250" xr:uid="{76AA24F2-82D6-4546-8175-87C481EB40F4}"/>
    <cellStyle name="20% - Accent5 2 6 2" xfId="6251" xr:uid="{4E7BB27D-39B1-4207-BB8F-C4B44B3E8A85}"/>
    <cellStyle name="20% - Accent5 2 7" xfId="6252" xr:uid="{FD4C9F2B-8387-4CA0-8CEB-6192A43CCE65}"/>
    <cellStyle name="20% - Accent5 2 7 2" xfId="6253" xr:uid="{136BA3AE-1692-431E-AA04-665AA71E5A26}"/>
    <cellStyle name="20% - Accent5 2 7 2 2" xfId="6254" xr:uid="{6D31F1DA-096E-447B-93B9-E78CA15893F1}"/>
    <cellStyle name="20% - Accent5 2 7 2 2 2" xfId="6255" xr:uid="{53BF4DBA-9529-4791-88DB-8A82E088C25A}"/>
    <cellStyle name="20% - Accent5 2 7 2 3" xfId="6256" xr:uid="{74D81BAE-DD69-4BB8-96BD-2D7B2DF43D7C}"/>
    <cellStyle name="20% - Accent5 2 7 2 4" xfId="6257" xr:uid="{EEBC0581-EDE7-4BD4-B95F-4998D373EEFF}"/>
    <cellStyle name="20% - Accent5 2 7 3" xfId="6258" xr:uid="{0B40EC9B-9DB1-49B5-8031-F513DBEDEE62}"/>
    <cellStyle name="20% - Accent5 2 7 4" xfId="6259" xr:uid="{6D38CAC3-E4D3-44ED-B558-CBCAE4BC7EC8}"/>
    <cellStyle name="20% - Accent5 2 7 4 2" xfId="6260" xr:uid="{0692FC60-E711-4F1C-9780-15372E0345DE}"/>
    <cellStyle name="20% - Accent5 2 7 5" xfId="6261" xr:uid="{F407EE3A-6DBE-4282-A0AA-1E2148716C86}"/>
    <cellStyle name="20% - Accent5 2 7 6" xfId="6262" xr:uid="{3A0DFED4-6109-44D8-87DE-FE9CEC9E5DAC}"/>
    <cellStyle name="20% - Accent5 2 8" xfId="6263" xr:uid="{42E862F4-CFA8-4C89-AA5C-8A1182E6A28E}"/>
    <cellStyle name="20% - Accent5 2 8 2" xfId="6264" xr:uid="{1B481F43-BE50-4ED3-A6BA-7A07D515656B}"/>
    <cellStyle name="20% - Accent5 2 8 2 2" xfId="6265" xr:uid="{3E936868-0EE7-41B3-9064-32DDFD185930}"/>
    <cellStyle name="20% - Accent5 2 8 3" xfId="6266" xr:uid="{2B694605-9088-4760-A515-D8CE6254A3C5}"/>
    <cellStyle name="20% - Accent5 2 8 4" xfId="6267" xr:uid="{F1E6C567-D8D8-470E-A148-AF9381CEFF3C}"/>
    <cellStyle name="20% - Accent5 2 9" xfId="6268" xr:uid="{1BA27F40-FA45-40E6-B151-479B48EBB8BE}"/>
    <cellStyle name="20% - Accent5 2 9 2" xfId="6269" xr:uid="{F9D30080-3EAE-4CB9-8C23-A03C311880C3}"/>
    <cellStyle name="20% - Accent5 3" xfId="141" xr:uid="{32026E28-69F6-4D98-B7AD-F768C092C995}"/>
    <cellStyle name="20% - Accent5 3 10" xfId="6271" xr:uid="{982B04E5-309B-4912-9363-220241A99C73}"/>
    <cellStyle name="20% - Accent5 3 11" xfId="6272" xr:uid="{802FBD03-6593-41D2-92E6-C7A933596EA0}"/>
    <cellStyle name="20% - Accent5 3 11 2" xfId="6273" xr:uid="{7110D7FD-63A5-43E4-B447-89CC232E4322}"/>
    <cellStyle name="20% - Accent5 3 12" xfId="6274" xr:uid="{08FD1C8C-6CF2-4726-8032-D42740050AD1}"/>
    <cellStyle name="20% - Accent5 3 13" xfId="6275" xr:uid="{94EABA75-25D3-4979-A240-C63B2567005E}"/>
    <cellStyle name="20% - Accent5 3 14" xfId="35538" xr:uid="{3D0DDB62-DDD3-4069-9BA8-8977A5645789}"/>
    <cellStyle name="20% - Accent5 3 15" xfId="6270" xr:uid="{7A83695A-F8E3-4858-BAF1-A334FB639A3B}"/>
    <cellStyle name="20% - Accent5 3 2" xfId="6276" xr:uid="{857893E6-2297-4DA7-BA2C-6FA18350810C}"/>
    <cellStyle name="20% - Accent5 3 2 10" xfId="6277" xr:uid="{8FDA9E87-9102-43AD-9BC6-9F828E841AB7}"/>
    <cellStyle name="20% - Accent5 3 2 10 2" xfId="6278" xr:uid="{2B7187FF-85CC-4739-A064-74D5DDEAC7D1}"/>
    <cellStyle name="20% - Accent5 3 2 11" xfId="6279" xr:uid="{42312CE7-0DA0-4509-A47E-1EA8E19D24E2}"/>
    <cellStyle name="20% - Accent5 3 2 12" xfId="6280" xr:uid="{93A5EE14-83A0-42D8-8A67-DA1D8EB615AA}"/>
    <cellStyle name="20% - Accent5 3 2 2" xfId="6281" xr:uid="{2FBE20A9-AC1E-46EE-B9DA-F45859F92676}"/>
    <cellStyle name="20% - Accent5 3 2 2 10" xfId="6282" xr:uid="{6453CCDD-9C7D-4891-A4B7-C538BBB42F31}"/>
    <cellStyle name="20% - Accent5 3 2 2 11" xfId="6283" xr:uid="{B7D11411-88F8-41A7-B0C8-1CD3FECE71CD}"/>
    <cellStyle name="20% - Accent5 3 2 2 2" xfId="6284" xr:uid="{20722ED1-A6C8-4026-82E5-F2CA174E7138}"/>
    <cellStyle name="20% - Accent5 3 2 2 2 10" xfId="6285" xr:uid="{59CE97DC-4461-4D22-B6E2-A54E9DB54D06}"/>
    <cellStyle name="20% - Accent5 3 2 2 2 2" xfId="6286" xr:uid="{5CC9B778-E8AA-4BE7-B327-DACB42B6CCBC}"/>
    <cellStyle name="20% - Accent5 3 2 2 2 2 2" xfId="6287" xr:uid="{1073E032-CD9F-4B55-8A59-A230A572C17C}"/>
    <cellStyle name="20% - Accent5 3 2 2 2 2 2 2" xfId="6288" xr:uid="{D146E540-7698-498D-8F2C-E9626F1F06E8}"/>
    <cellStyle name="20% - Accent5 3 2 2 2 2 2 2 2" xfId="6289" xr:uid="{17045B28-BE1A-4932-B242-290FF51220D5}"/>
    <cellStyle name="20% - Accent5 3 2 2 2 2 2 2 2 2" xfId="6290" xr:uid="{56235872-A1F6-410B-8119-E0481281E238}"/>
    <cellStyle name="20% - Accent5 3 2 2 2 2 2 2 3" xfId="6291" xr:uid="{9E805BDF-9722-4B61-81AD-4E1CCD025A8F}"/>
    <cellStyle name="20% - Accent5 3 2 2 2 2 2 2 4" xfId="6292" xr:uid="{6CB9DE44-8FD6-4D8B-B451-E8DBDC5BC92D}"/>
    <cellStyle name="20% - Accent5 3 2 2 2 2 2 3" xfId="6293" xr:uid="{5DFBAF4B-DF4A-4DBD-B907-DA65F29313ED}"/>
    <cellStyle name="20% - Accent5 3 2 2 2 2 2 3 2" xfId="6294" xr:uid="{8544D982-F49D-4AF8-BED9-1CDEE479CF92}"/>
    <cellStyle name="20% - Accent5 3 2 2 2 2 2 4" xfId="6295" xr:uid="{C19A6BD0-ECC0-43A3-9E87-9CC01F3C6E81}"/>
    <cellStyle name="20% - Accent5 3 2 2 2 2 2 5" xfId="6296" xr:uid="{BC8B211C-ABD9-4534-A2D2-8B1DCA418B61}"/>
    <cellStyle name="20% - Accent5 3 2 2 2 2 3" xfId="6297" xr:uid="{BAA70FBC-17C1-4F9C-9521-CAB961E00468}"/>
    <cellStyle name="20% - Accent5 3 2 2 2 2 3 2" xfId="6298" xr:uid="{0BD204D5-6696-4307-8DD7-027C2976A55C}"/>
    <cellStyle name="20% - Accent5 3 2 2 2 2 3 2 2" xfId="6299" xr:uid="{496050DB-AB87-4167-98A7-6005F340992C}"/>
    <cellStyle name="20% - Accent5 3 2 2 2 2 3 2 2 2" xfId="6300" xr:uid="{26896E79-8D7C-4A6F-A944-5687057244E6}"/>
    <cellStyle name="20% - Accent5 3 2 2 2 2 3 2 3" xfId="6301" xr:uid="{B9ABC206-7CB0-489C-BADE-D8A82D236575}"/>
    <cellStyle name="20% - Accent5 3 2 2 2 2 3 2 4" xfId="6302" xr:uid="{BE144D89-CA35-47B2-A691-AE184D474F3F}"/>
    <cellStyle name="20% - Accent5 3 2 2 2 2 3 3" xfId="6303" xr:uid="{A5070F1A-3C9E-4F61-82A7-75B281F1DC70}"/>
    <cellStyle name="20% - Accent5 3 2 2 2 2 3 3 2" xfId="6304" xr:uid="{CF6183A6-5482-4E74-B97E-5AA658EF3426}"/>
    <cellStyle name="20% - Accent5 3 2 2 2 2 3 4" xfId="6305" xr:uid="{FCB6A22F-E02F-4A2E-B7D5-48459D5F7EBA}"/>
    <cellStyle name="20% - Accent5 3 2 2 2 2 3 5" xfId="6306" xr:uid="{9857264A-6E1C-4F9C-8418-3F985BDCA761}"/>
    <cellStyle name="20% - Accent5 3 2 2 2 2 4" xfId="6307" xr:uid="{B6C46313-1726-459B-8257-A0746D30F27B}"/>
    <cellStyle name="20% - Accent5 3 2 2 2 2 4 2" xfId="6308" xr:uid="{F606F055-C3AF-4753-AA19-75854AA5C353}"/>
    <cellStyle name="20% - Accent5 3 2 2 2 2 4 2 2" xfId="6309" xr:uid="{4B92BF8A-AE77-401A-874D-2886A1DC0076}"/>
    <cellStyle name="20% - Accent5 3 2 2 2 2 4 3" xfId="6310" xr:uid="{961939D8-99B4-4DF3-95F5-F1F15F893447}"/>
    <cellStyle name="20% - Accent5 3 2 2 2 2 4 4" xfId="6311" xr:uid="{CFE0BF89-3D08-43C5-ABDB-3DBFA96CCD79}"/>
    <cellStyle name="20% - Accent5 3 2 2 2 2 5" xfId="6312" xr:uid="{A48AC137-A2A7-4DE5-B73D-7158622A08B4}"/>
    <cellStyle name="20% - Accent5 3 2 2 2 2 5 2" xfId="6313" xr:uid="{8C9F623E-48E2-4F3D-86DC-CDBBC148D09B}"/>
    <cellStyle name="20% - Accent5 3 2 2 2 2 5 2 2" xfId="6314" xr:uid="{75A5B129-45CB-4969-B4D2-555D9DB31A8F}"/>
    <cellStyle name="20% - Accent5 3 2 2 2 2 5 3" xfId="6315" xr:uid="{52557907-43F6-49D0-90DA-DA420ABAACF2}"/>
    <cellStyle name="20% - Accent5 3 2 2 2 2 5 4" xfId="6316" xr:uid="{F3BA5469-AAE4-445A-B570-2FDD64D1A340}"/>
    <cellStyle name="20% - Accent5 3 2 2 2 2 6" xfId="6317" xr:uid="{1C89901C-7F01-4A64-9B1D-03E2C021C12E}"/>
    <cellStyle name="20% - Accent5 3 2 2 2 2 6 2" xfId="6318" xr:uid="{754CC070-CF59-46DE-8240-691CD8D9042C}"/>
    <cellStyle name="20% - Accent5 3 2 2 2 2 6 2 2" xfId="6319" xr:uid="{2E1950C0-E718-47D0-813A-FFB5C68486A5}"/>
    <cellStyle name="20% - Accent5 3 2 2 2 2 6 3" xfId="6320" xr:uid="{8D272DA9-90CF-42B5-B5C7-DF5D1B7FA1F5}"/>
    <cellStyle name="20% - Accent5 3 2 2 2 2 6 4" xfId="6321" xr:uid="{4B9F79CE-56D0-4755-82F2-239998C00221}"/>
    <cellStyle name="20% - Accent5 3 2 2 2 2 7" xfId="6322" xr:uid="{5B1ADE77-DBEE-420D-9CF6-BCA40653FEB8}"/>
    <cellStyle name="20% - Accent5 3 2 2 2 2 7 2" xfId="6323" xr:uid="{4042CEC7-7B9B-4826-AE90-3603762FA3FF}"/>
    <cellStyle name="20% - Accent5 3 2 2 2 2 8" xfId="6324" xr:uid="{99C4645D-CF96-4391-AD7C-42CC7A6FD7ED}"/>
    <cellStyle name="20% - Accent5 3 2 2 2 2 9" xfId="6325" xr:uid="{43AEBDC9-C175-4613-8214-874812C4DB86}"/>
    <cellStyle name="20% - Accent5 3 2 2 2 3" xfId="6326" xr:uid="{340AB9E3-5486-40E6-9A49-16B0F7FA5C1C}"/>
    <cellStyle name="20% - Accent5 3 2 2 2 3 2" xfId="6327" xr:uid="{3EFF657B-68A5-44DF-950B-D53F33C36085}"/>
    <cellStyle name="20% - Accent5 3 2 2 2 3 2 2" xfId="6328" xr:uid="{AFE445CD-0104-429B-B35F-F1F03B18CED5}"/>
    <cellStyle name="20% - Accent5 3 2 2 2 3 2 2 2" xfId="6329" xr:uid="{0FE001AC-7A82-4691-A534-DF372050ED9F}"/>
    <cellStyle name="20% - Accent5 3 2 2 2 3 2 3" xfId="6330" xr:uid="{0F9659E3-7DB7-422C-A7A1-C64DEFE256DB}"/>
    <cellStyle name="20% - Accent5 3 2 2 2 3 2 4" xfId="6331" xr:uid="{6B8080B5-EAEF-4EBE-9EC2-4A80EC431AF8}"/>
    <cellStyle name="20% - Accent5 3 2 2 2 3 3" xfId="6332" xr:uid="{BAE19935-0315-4E75-8111-E7D367E9D81A}"/>
    <cellStyle name="20% - Accent5 3 2 2 2 3 3 2" xfId="6333" xr:uid="{9191D071-4061-4178-A439-A9A0632DA254}"/>
    <cellStyle name="20% - Accent5 3 2 2 2 3 4" xfId="6334" xr:uid="{30B6B11B-20CB-452A-9FB1-5089975FE2C6}"/>
    <cellStyle name="20% - Accent5 3 2 2 2 3 5" xfId="6335" xr:uid="{C2964FBB-5BB7-4CA6-80DB-BB73944712E5}"/>
    <cellStyle name="20% - Accent5 3 2 2 2 4" xfId="6336" xr:uid="{5463A11B-1808-416D-92AF-668C6AC85660}"/>
    <cellStyle name="20% - Accent5 3 2 2 2 4 2" xfId="6337" xr:uid="{E892AD7C-5306-4490-B97E-F30949DF6F9E}"/>
    <cellStyle name="20% - Accent5 3 2 2 2 4 2 2" xfId="6338" xr:uid="{7F5047A5-4571-425F-9016-BCB17882AD95}"/>
    <cellStyle name="20% - Accent5 3 2 2 2 4 2 2 2" xfId="6339" xr:uid="{1A23715A-57F4-42CF-80E8-86E65691E0E6}"/>
    <cellStyle name="20% - Accent5 3 2 2 2 4 2 3" xfId="6340" xr:uid="{57DC8D40-0E7C-49A5-BB16-2F1A9A931699}"/>
    <cellStyle name="20% - Accent5 3 2 2 2 4 2 4" xfId="6341" xr:uid="{6B19612F-5F76-48AD-9CA6-17DFF32E3146}"/>
    <cellStyle name="20% - Accent5 3 2 2 2 4 3" xfId="6342" xr:uid="{4DEDD8FA-607A-43C3-AC4C-D8F79C28B962}"/>
    <cellStyle name="20% - Accent5 3 2 2 2 4 3 2" xfId="6343" xr:uid="{359F77B5-49E1-4C18-8000-F47F3C906D43}"/>
    <cellStyle name="20% - Accent5 3 2 2 2 4 4" xfId="6344" xr:uid="{445536AB-692E-4BBA-9759-010BDA93B72B}"/>
    <cellStyle name="20% - Accent5 3 2 2 2 4 5" xfId="6345" xr:uid="{78028667-0984-4E68-9D46-DF62F7C0841F}"/>
    <cellStyle name="20% - Accent5 3 2 2 2 5" xfId="6346" xr:uid="{00B1A512-EBDC-4F63-A97A-C26B3DFB6F66}"/>
    <cellStyle name="20% - Accent5 3 2 2 2 5 2" xfId="6347" xr:uid="{6A65FFA5-D30B-42EA-9434-E4A99206CE33}"/>
    <cellStyle name="20% - Accent5 3 2 2 2 5 2 2" xfId="6348" xr:uid="{2605EE26-6686-47C4-817C-1C4A16A3D735}"/>
    <cellStyle name="20% - Accent5 3 2 2 2 5 3" xfId="6349" xr:uid="{623D610B-9697-4460-B13D-A5895A5BDB46}"/>
    <cellStyle name="20% - Accent5 3 2 2 2 5 4" xfId="6350" xr:uid="{4B1BA0A9-C0A9-4820-8534-D08EB49B3A24}"/>
    <cellStyle name="20% - Accent5 3 2 2 2 6" xfId="6351" xr:uid="{430E6ADD-4372-4CCF-9642-876831F784E7}"/>
    <cellStyle name="20% - Accent5 3 2 2 2 6 2" xfId="6352" xr:uid="{8B1DAD06-B7F3-4B32-947C-4D53D8EBEB66}"/>
    <cellStyle name="20% - Accent5 3 2 2 2 6 2 2" xfId="6353" xr:uid="{8A5F60C4-F6F5-4103-8D25-D7704F2BF7E9}"/>
    <cellStyle name="20% - Accent5 3 2 2 2 6 3" xfId="6354" xr:uid="{6176AF30-3A54-48B6-A9BA-A48EBF7A5A87}"/>
    <cellStyle name="20% - Accent5 3 2 2 2 6 4" xfId="6355" xr:uid="{2B735010-5984-4F81-A20A-A970C70FF6A1}"/>
    <cellStyle name="20% - Accent5 3 2 2 2 7" xfId="6356" xr:uid="{28B7F815-BDE3-4336-9867-A70CC9EB6AB2}"/>
    <cellStyle name="20% - Accent5 3 2 2 2 7 2" xfId="6357" xr:uid="{C1992C5F-845A-44DA-8C9A-3E38A171CD6D}"/>
    <cellStyle name="20% - Accent5 3 2 2 2 7 2 2" xfId="6358" xr:uid="{B7AF73E1-8F8B-40FE-B82E-D655030A7FE6}"/>
    <cellStyle name="20% - Accent5 3 2 2 2 7 3" xfId="6359" xr:uid="{82C01E40-FCFB-4775-9C05-362136220D68}"/>
    <cellStyle name="20% - Accent5 3 2 2 2 7 4" xfId="6360" xr:uid="{C1E53399-D5AA-4EFC-81AA-2BB80649AAEE}"/>
    <cellStyle name="20% - Accent5 3 2 2 2 8" xfId="6361" xr:uid="{B2BC3D2F-7929-40A3-8D0D-15F13F5C7B32}"/>
    <cellStyle name="20% - Accent5 3 2 2 2 8 2" xfId="6362" xr:uid="{BA466543-4DF1-41B8-A52A-5387F53CA126}"/>
    <cellStyle name="20% - Accent5 3 2 2 2 9" xfId="6363" xr:uid="{A7D23634-9BF9-4FC3-85E2-B9DADEBB1661}"/>
    <cellStyle name="20% - Accent5 3 2 2 3" xfId="6364" xr:uid="{99C50D8E-F0EB-4049-9E8C-B020900FA71E}"/>
    <cellStyle name="20% - Accent5 3 2 2 3 2" xfId="6365" xr:uid="{67243F60-C900-4F0B-8652-970B1D729499}"/>
    <cellStyle name="20% - Accent5 3 2 2 3 2 2" xfId="6366" xr:uid="{965F1CE6-658B-436C-9865-2F24A293E0B8}"/>
    <cellStyle name="20% - Accent5 3 2 2 3 2 2 2" xfId="6367" xr:uid="{951770F7-C91B-4F38-BF3A-81BFDD7B7954}"/>
    <cellStyle name="20% - Accent5 3 2 2 3 2 2 2 2" xfId="6368" xr:uid="{C0AA25ED-0CD9-4AE2-A4D8-C7B3DDFB77D3}"/>
    <cellStyle name="20% - Accent5 3 2 2 3 2 2 3" xfId="6369" xr:uid="{B1BA9082-72F7-4D3A-B6EC-D3ED5F09AFA6}"/>
    <cellStyle name="20% - Accent5 3 2 2 3 2 2 4" xfId="6370" xr:uid="{0E8DC8C1-F664-4D57-9ACB-FEE8B7469B5B}"/>
    <cellStyle name="20% - Accent5 3 2 2 3 2 3" xfId="6371" xr:uid="{4A809D8F-AE43-4FD8-A35C-F59875715CDB}"/>
    <cellStyle name="20% - Accent5 3 2 2 3 2 3 2" xfId="6372" xr:uid="{BFD72305-61B2-4C27-9F88-6C46ED9DEBCC}"/>
    <cellStyle name="20% - Accent5 3 2 2 3 2 4" xfId="6373" xr:uid="{D3F7C986-3684-431C-AC8C-83BAFF6CD282}"/>
    <cellStyle name="20% - Accent5 3 2 2 3 2 5" xfId="6374" xr:uid="{5EB96113-FE74-45D6-B201-9E88ADDB6A0F}"/>
    <cellStyle name="20% - Accent5 3 2 2 3 3" xfId="6375" xr:uid="{9C8788BD-2B63-49DB-98D7-8DEC0DCA7B34}"/>
    <cellStyle name="20% - Accent5 3 2 2 3 3 2" xfId="6376" xr:uid="{A4B431E9-F22E-4D26-B4CD-262C63BBD80D}"/>
    <cellStyle name="20% - Accent5 3 2 2 3 3 2 2" xfId="6377" xr:uid="{09EB78E6-D8DB-4000-A6EF-1AE7EDE71C90}"/>
    <cellStyle name="20% - Accent5 3 2 2 3 3 2 2 2" xfId="6378" xr:uid="{F60D796E-0A85-4ACB-B671-254C5BA4EFDC}"/>
    <cellStyle name="20% - Accent5 3 2 2 3 3 2 3" xfId="6379" xr:uid="{F3E2ECA2-ADB5-411B-8557-00C47CDD6DFD}"/>
    <cellStyle name="20% - Accent5 3 2 2 3 3 2 4" xfId="6380" xr:uid="{AF4919DF-325A-4C75-86CD-2FB76F7F9129}"/>
    <cellStyle name="20% - Accent5 3 2 2 3 3 3" xfId="6381" xr:uid="{D90C8B33-16DF-46FB-8879-A2D43396D7C7}"/>
    <cellStyle name="20% - Accent5 3 2 2 3 3 3 2" xfId="6382" xr:uid="{7D3C5241-BBD9-4CE3-9441-5B6C90B27349}"/>
    <cellStyle name="20% - Accent5 3 2 2 3 3 4" xfId="6383" xr:uid="{FBA584E7-1DDB-4DB5-A35A-C86764D49D13}"/>
    <cellStyle name="20% - Accent5 3 2 2 3 3 5" xfId="6384" xr:uid="{B57C231D-6CCA-4253-8844-073F631BF312}"/>
    <cellStyle name="20% - Accent5 3 2 2 3 4" xfId="6385" xr:uid="{DFAF7A80-AB15-4115-B3F5-615A3825094D}"/>
    <cellStyle name="20% - Accent5 3 2 2 3 4 2" xfId="6386" xr:uid="{4728562E-592D-43CA-BAE6-D93F92289A2E}"/>
    <cellStyle name="20% - Accent5 3 2 2 3 4 2 2" xfId="6387" xr:uid="{DD7AEAAB-7933-41EF-A785-B060A71E5CBB}"/>
    <cellStyle name="20% - Accent5 3 2 2 3 4 3" xfId="6388" xr:uid="{AAC8AF1A-A479-4566-9373-FC4DE872F39E}"/>
    <cellStyle name="20% - Accent5 3 2 2 3 4 4" xfId="6389" xr:uid="{7ADD0FD0-9303-465C-BED4-EF436F125214}"/>
    <cellStyle name="20% - Accent5 3 2 2 3 5" xfId="6390" xr:uid="{833FE64D-22CC-452D-ACA3-84D4A3B7F718}"/>
    <cellStyle name="20% - Accent5 3 2 2 3 5 2" xfId="6391" xr:uid="{755C694B-265D-4430-B379-8296B252DF42}"/>
    <cellStyle name="20% - Accent5 3 2 2 3 5 2 2" xfId="6392" xr:uid="{6A64CEB5-EDCE-43D3-9DC4-AA33B7BF6637}"/>
    <cellStyle name="20% - Accent5 3 2 2 3 5 3" xfId="6393" xr:uid="{F6CFB422-D10C-4F46-8AFA-F84BA67DF4BA}"/>
    <cellStyle name="20% - Accent5 3 2 2 3 5 4" xfId="6394" xr:uid="{66084437-4A29-4D39-88B4-34022761CADA}"/>
    <cellStyle name="20% - Accent5 3 2 2 3 6" xfId="6395" xr:uid="{19D40BBB-6344-4C9C-AB80-6C6D02D83078}"/>
    <cellStyle name="20% - Accent5 3 2 2 3 6 2" xfId="6396" xr:uid="{605B1B81-46BC-4A52-8942-286E4C8229BD}"/>
    <cellStyle name="20% - Accent5 3 2 2 3 6 2 2" xfId="6397" xr:uid="{730B66A2-BB91-41C4-9B63-9FAA54ABF53D}"/>
    <cellStyle name="20% - Accent5 3 2 2 3 6 3" xfId="6398" xr:uid="{03BE053F-96CF-4C95-A469-6CAC327D4470}"/>
    <cellStyle name="20% - Accent5 3 2 2 3 6 4" xfId="6399" xr:uid="{1035C204-5EAB-4CF7-928E-606C027ECB70}"/>
    <cellStyle name="20% - Accent5 3 2 2 3 7" xfId="6400" xr:uid="{48566433-2AE3-4B26-A805-6891E36B27A0}"/>
    <cellStyle name="20% - Accent5 3 2 2 3 7 2" xfId="6401" xr:uid="{461C69A8-52A8-49B3-AAE5-E30E2D55AEB9}"/>
    <cellStyle name="20% - Accent5 3 2 2 3 8" xfId="6402" xr:uid="{33962C20-914A-4D6D-B25A-F1959D0D4540}"/>
    <cellStyle name="20% - Accent5 3 2 2 3 9" xfId="6403" xr:uid="{83FB5A3F-10C3-43B6-B608-EC20AD927000}"/>
    <cellStyle name="20% - Accent5 3 2 2 4" xfId="6404" xr:uid="{124FC8EE-7A80-40AF-BF5D-4A820BA6B3F0}"/>
    <cellStyle name="20% - Accent5 3 2 2 4 2" xfId="6405" xr:uid="{20B7C3D7-0F80-4527-AADF-2CB5D1941CBF}"/>
    <cellStyle name="20% - Accent5 3 2 2 4 2 2" xfId="6406" xr:uid="{D9568DD6-26D8-4FDA-B6AF-0D3BD506967F}"/>
    <cellStyle name="20% - Accent5 3 2 2 4 2 2 2" xfId="6407" xr:uid="{8759A8C7-0435-4314-B77C-D9C387DCD75E}"/>
    <cellStyle name="20% - Accent5 3 2 2 4 2 3" xfId="6408" xr:uid="{16B7BE60-991E-471F-8067-AC99D6E036DD}"/>
    <cellStyle name="20% - Accent5 3 2 2 4 2 4" xfId="6409" xr:uid="{2C832079-1158-44A1-907D-E8BE59BF38B7}"/>
    <cellStyle name="20% - Accent5 3 2 2 4 3" xfId="6410" xr:uid="{65E66DA4-E680-468B-AF28-2FFC3792A0D1}"/>
    <cellStyle name="20% - Accent5 3 2 2 4 3 2" xfId="6411" xr:uid="{B7C2FDE2-F3BF-444C-BD38-016BEE090123}"/>
    <cellStyle name="20% - Accent5 3 2 2 4 4" xfId="6412" xr:uid="{9F408DC7-5DEC-4C32-8769-F97A0CDAF5DF}"/>
    <cellStyle name="20% - Accent5 3 2 2 4 5" xfId="6413" xr:uid="{D283D76E-2B13-42C7-B396-B12A2FD21985}"/>
    <cellStyle name="20% - Accent5 3 2 2 5" xfId="6414" xr:uid="{0FE64C80-266D-450B-929E-BC583662F4B4}"/>
    <cellStyle name="20% - Accent5 3 2 2 5 2" xfId="6415" xr:uid="{7858C077-06C4-4C75-B44A-CA297A8B891D}"/>
    <cellStyle name="20% - Accent5 3 2 2 5 2 2" xfId="6416" xr:uid="{5EB29B12-E8CB-41A3-B01B-1EB18A16BA06}"/>
    <cellStyle name="20% - Accent5 3 2 2 5 2 2 2" xfId="6417" xr:uid="{21514B8D-8D14-4DF6-A9BC-AE177ECC5206}"/>
    <cellStyle name="20% - Accent5 3 2 2 5 2 3" xfId="6418" xr:uid="{BF6AEDFF-0646-40FA-B8D5-DD2C93BF8761}"/>
    <cellStyle name="20% - Accent5 3 2 2 5 2 4" xfId="6419" xr:uid="{5BD3C3D6-D367-48F2-B104-BEF1EED4E422}"/>
    <cellStyle name="20% - Accent5 3 2 2 5 3" xfId="6420" xr:uid="{F0C14EF1-F307-4952-8187-0C88E797806C}"/>
    <cellStyle name="20% - Accent5 3 2 2 5 3 2" xfId="6421" xr:uid="{57A04AB2-6D70-42CB-B949-2E800EAAEFE6}"/>
    <cellStyle name="20% - Accent5 3 2 2 5 4" xfId="6422" xr:uid="{47D296AD-4888-4908-B598-F38D491C7E3D}"/>
    <cellStyle name="20% - Accent5 3 2 2 5 5" xfId="6423" xr:uid="{31596E3A-CAB1-436D-B684-AB96E16DAD61}"/>
    <cellStyle name="20% - Accent5 3 2 2 6" xfId="6424" xr:uid="{3028891C-9BCF-45A5-98AA-19876D81AEC3}"/>
    <cellStyle name="20% - Accent5 3 2 2 6 2" xfId="6425" xr:uid="{5C57C7CC-B782-444E-8251-CFC84DA0341E}"/>
    <cellStyle name="20% - Accent5 3 2 2 6 2 2" xfId="6426" xr:uid="{F16B227F-F1F8-434B-82BE-ABA754BA0982}"/>
    <cellStyle name="20% - Accent5 3 2 2 6 3" xfId="6427" xr:uid="{A78E63C1-C90B-4683-B0D1-E0F61B5B4A70}"/>
    <cellStyle name="20% - Accent5 3 2 2 6 4" xfId="6428" xr:uid="{C9CBC959-EAB5-4117-BDF6-C4300BBA464E}"/>
    <cellStyle name="20% - Accent5 3 2 2 7" xfId="6429" xr:uid="{8B1EB4B4-B9FF-4F71-AF3A-4C8FDD8AB348}"/>
    <cellStyle name="20% - Accent5 3 2 2 7 2" xfId="6430" xr:uid="{1B52A68E-ECF5-4741-A1E5-156C76F3C0D4}"/>
    <cellStyle name="20% - Accent5 3 2 2 7 2 2" xfId="6431" xr:uid="{B5D6A1A8-3A2F-4CCB-9D7A-6A7C5236883E}"/>
    <cellStyle name="20% - Accent5 3 2 2 7 3" xfId="6432" xr:uid="{BB006181-B1A5-4BE0-A747-4888ABA3FB7C}"/>
    <cellStyle name="20% - Accent5 3 2 2 7 4" xfId="6433" xr:uid="{FAB30112-141F-4902-96C9-34DB71FC6370}"/>
    <cellStyle name="20% - Accent5 3 2 2 8" xfId="6434" xr:uid="{32BA9A92-09E4-49F5-A6EC-7F45FAB4D1E3}"/>
    <cellStyle name="20% - Accent5 3 2 2 8 2" xfId="6435" xr:uid="{45741E42-7AE5-4CCD-B6A3-BE42BC39C78E}"/>
    <cellStyle name="20% - Accent5 3 2 2 8 2 2" xfId="6436" xr:uid="{22B6D8A9-3BC3-493F-94B0-A8984092910B}"/>
    <cellStyle name="20% - Accent5 3 2 2 8 3" xfId="6437" xr:uid="{137307BE-1B07-4E54-935F-48E4C42C92E8}"/>
    <cellStyle name="20% - Accent5 3 2 2 8 4" xfId="6438" xr:uid="{FD9A70D2-60BE-4D25-BECD-8140F990A76D}"/>
    <cellStyle name="20% - Accent5 3 2 2 9" xfId="6439" xr:uid="{8FA34539-B6EC-46A4-ADCF-6642183CEABF}"/>
    <cellStyle name="20% - Accent5 3 2 2 9 2" xfId="6440" xr:uid="{35489F3E-05E6-4B01-8452-1303E41B3024}"/>
    <cellStyle name="20% - Accent5 3 2 3" xfId="6441" xr:uid="{C2F2F0B4-B0FA-47C4-84EF-586490900259}"/>
    <cellStyle name="20% - Accent5 3 2 3 10" xfId="6442" xr:uid="{92DEB9CE-6053-4801-8DFF-405FDCF5F287}"/>
    <cellStyle name="20% - Accent5 3 2 3 2" xfId="6443" xr:uid="{689C2B25-4A2D-4D49-A792-EA8A0C5DF19B}"/>
    <cellStyle name="20% - Accent5 3 2 3 2 2" xfId="6444" xr:uid="{687A5853-82C6-44E3-85AD-151D91B466CD}"/>
    <cellStyle name="20% - Accent5 3 2 3 2 2 2" xfId="6445" xr:uid="{5C94B69A-8884-459E-80F8-7A5999F7C9B7}"/>
    <cellStyle name="20% - Accent5 3 2 3 2 2 2 2" xfId="6446" xr:uid="{F2849C15-4FE4-46A0-86AA-72711561FA6F}"/>
    <cellStyle name="20% - Accent5 3 2 3 2 2 2 2 2" xfId="6447" xr:uid="{4D544CC3-9560-40CA-9AF1-A6F2E56CD407}"/>
    <cellStyle name="20% - Accent5 3 2 3 2 2 2 3" xfId="6448" xr:uid="{67E41AFC-2803-4F7B-A580-5C6E154FF4E4}"/>
    <cellStyle name="20% - Accent5 3 2 3 2 2 2 4" xfId="6449" xr:uid="{D784E822-0C1C-42D4-9EB8-605769EC0D96}"/>
    <cellStyle name="20% - Accent5 3 2 3 2 2 3" xfId="6450" xr:uid="{A5C5490E-8A7E-4360-A315-0912212F0278}"/>
    <cellStyle name="20% - Accent5 3 2 3 2 2 3 2" xfId="6451" xr:uid="{BA07C776-286B-4352-B1D9-E7B34368D89D}"/>
    <cellStyle name="20% - Accent5 3 2 3 2 2 4" xfId="6452" xr:uid="{11F05936-0675-43E7-9C93-4741C4D3EE7C}"/>
    <cellStyle name="20% - Accent5 3 2 3 2 2 5" xfId="6453" xr:uid="{7DD6B1F8-F398-408A-93F4-55EF5CBB8080}"/>
    <cellStyle name="20% - Accent5 3 2 3 2 3" xfId="6454" xr:uid="{D32671D8-3096-4C08-A1F3-1D32B78C5D7A}"/>
    <cellStyle name="20% - Accent5 3 2 3 2 3 2" xfId="6455" xr:uid="{5A98DFEF-9E66-4103-A121-F1A8E4F39170}"/>
    <cellStyle name="20% - Accent5 3 2 3 2 3 2 2" xfId="6456" xr:uid="{CBBC36D0-EDBA-4A1B-871C-1DE754BF3A8C}"/>
    <cellStyle name="20% - Accent5 3 2 3 2 3 2 2 2" xfId="6457" xr:uid="{00629587-25AF-40D8-81B2-EFE66162A70E}"/>
    <cellStyle name="20% - Accent5 3 2 3 2 3 2 3" xfId="6458" xr:uid="{75E5208D-F0D3-4353-AFA3-88F97570AC86}"/>
    <cellStyle name="20% - Accent5 3 2 3 2 3 2 4" xfId="6459" xr:uid="{D120501C-E635-4B97-ACB3-61070557174A}"/>
    <cellStyle name="20% - Accent5 3 2 3 2 3 3" xfId="6460" xr:uid="{4607A45D-D28F-481B-BB36-4D81471FF55F}"/>
    <cellStyle name="20% - Accent5 3 2 3 2 3 3 2" xfId="6461" xr:uid="{93C8BB4C-F1D9-47FB-B488-9560BD144A52}"/>
    <cellStyle name="20% - Accent5 3 2 3 2 3 4" xfId="6462" xr:uid="{CFA936A8-F92B-4008-B397-0A3DD393D660}"/>
    <cellStyle name="20% - Accent5 3 2 3 2 3 5" xfId="6463" xr:uid="{D659E55F-9EC7-4A70-8146-FB795D879F4D}"/>
    <cellStyle name="20% - Accent5 3 2 3 2 4" xfId="6464" xr:uid="{7CC99A8C-5505-461C-B5A1-A620A02C95E4}"/>
    <cellStyle name="20% - Accent5 3 2 3 2 4 2" xfId="6465" xr:uid="{5EE6D8C5-CDF4-453A-951F-965D99BF6C51}"/>
    <cellStyle name="20% - Accent5 3 2 3 2 4 2 2" xfId="6466" xr:uid="{FFD1980D-8644-4117-A197-E1C7C7DF0855}"/>
    <cellStyle name="20% - Accent5 3 2 3 2 4 3" xfId="6467" xr:uid="{18A2D68E-4013-4AA8-8BA5-D0A5B02AB776}"/>
    <cellStyle name="20% - Accent5 3 2 3 2 4 4" xfId="6468" xr:uid="{EB4E1E8D-CA46-4E7C-81E7-4FE6A92DAC1A}"/>
    <cellStyle name="20% - Accent5 3 2 3 2 5" xfId="6469" xr:uid="{0A38C957-D710-44C4-BCB8-B64E87876492}"/>
    <cellStyle name="20% - Accent5 3 2 3 2 5 2" xfId="6470" xr:uid="{A6B085FC-EB7E-4E76-B613-B0726AECF1D1}"/>
    <cellStyle name="20% - Accent5 3 2 3 2 5 2 2" xfId="6471" xr:uid="{BD589C87-A0E9-483C-A4B3-312CA280C9A1}"/>
    <cellStyle name="20% - Accent5 3 2 3 2 5 3" xfId="6472" xr:uid="{E45C504B-4518-47BA-9FBF-0487CD352845}"/>
    <cellStyle name="20% - Accent5 3 2 3 2 5 4" xfId="6473" xr:uid="{8D3FE5E6-2C88-4A9C-8AEC-FE33BB3FB42C}"/>
    <cellStyle name="20% - Accent5 3 2 3 2 6" xfId="6474" xr:uid="{3C8862B8-CF1B-468A-852B-60FFC4F12983}"/>
    <cellStyle name="20% - Accent5 3 2 3 2 6 2" xfId="6475" xr:uid="{9B3691F1-3E37-4DF8-833D-205060D179AD}"/>
    <cellStyle name="20% - Accent5 3 2 3 2 6 2 2" xfId="6476" xr:uid="{CDEA3505-6316-4D28-8178-0FDD41E5164E}"/>
    <cellStyle name="20% - Accent5 3 2 3 2 6 3" xfId="6477" xr:uid="{668A4D5D-2CCB-4CE6-B1FD-F25BD4BC80F3}"/>
    <cellStyle name="20% - Accent5 3 2 3 2 6 4" xfId="6478" xr:uid="{E264691B-A800-4CDA-99C3-B45244C33ABE}"/>
    <cellStyle name="20% - Accent5 3 2 3 2 7" xfId="6479" xr:uid="{3F1A7539-66F7-4C12-BDA9-E88C05E93690}"/>
    <cellStyle name="20% - Accent5 3 2 3 2 7 2" xfId="6480" xr:uid="{387D77D9-5E67-4335-86E7-CB57C713F2B9}"/>
    <cellStyle name="20% - Accent5 3 2 3 2 8" xfId="6481" xr:uid="{BAE9BACA-7244-4DDA-B6FB-1BFACBA04323}"/>
    <cellStyle name="20% - Accent5 3 2 3 2 9" xfId="6482" xr:uid="{28F85FBA-7F35-4170-8CC3-12E51C12D5E9}"/>
    <cellStyle name="20% - Accent5 3 2 3 3" xfId="6483" xr:uid="{E9A38373-2247-4251-BF9E-4AFFBC27ADDB}"/>
    <cellStyle name="20% - Accent5 3 2 3 3 2" xfId="6484" xr:uid="{9C3E8FD6-F58E-46C1-A5F6-16C14A1A4460}"/>
    <cellStyle name="20% - Accent5 3 2 3 3 2 2" xfId="6485" xr:uid="{5838617F-B2F9-489E-BD70-AFF4E8257E97}"/>
    <cellStyle name="20% - Accent5 3 2 3 3 2 2 2" xfId="6486" xr:uid="{95384BCC-C2A9-458A-8110-CD1180250556}"/>
    <cellStyle name="20% - Accent5 3 2 3 3 2 3" xfId="6487" xr:uid="{0C9965F5-DA5C-4E2B-9B44-BCA5FECAA891}"/>
    <cellStyle name="20% - Accent5 3 2 3 3 2 4" xfId="6488" xr:uid="{D44EDBB3-88F9-4B23-9CBF-01E14A97A493}"/>
    <cellStyle name="20% - Accent5 3 2 3 3 3" xfId="6489" xr:uid="{57FD66A3-EBA9-4748-9887-A082DC5873E5}"/>
    <cellStyle name="20% - Accent5 3 2 3 3 3 2" xfId="6490" xr:uid="{43ACEEBC-0B7D-41E6-B5E9-FD3D17D95B84}"/>
    <cellStyle name="20% - Accent5 3 2 3 3 4" xfId="6491" xr:uid="{350EDFB8-2325-4B6E-A528-F9CCF91771D0}"/>
    <cellStyle name="20% - Accent5 3 2 3 3 5" xfId="6492" xr:uid="{E6E0A4C0-6CC9-4AF6-AF6B-1EC351CB258F}"/>
    <cellStyle name="20% - Accent5 3 2 3 4" xfId="6493" xr:uid="{69B3CC7B-6617-4404-9C9B-6269C925B306}"/>
    <cellStyle name="20% - Accent5 3 2 3 4 2" xfId="6494" xr:uid="{7EC84405-E134-4708-AC13-55EB85A0B76D}"/>
    <cellStyle name="20% - Accent5 3 2 3 4 2 2" xfId="6495" xr:uid="{AA12F52E-B157-49B6-BC32-7DF0160C8E5C}"/>
    <cellStyle name="20% - Accent5 3 2 3 4 2 2 2" xfId="6496" xr:uid="{1487F944-101E-433B-893B-7306BFBE43A1}"/>
    <cellStyle name="20% - Accent5 3 2 3 4 2 3" xfId="6497" xr:uid="{83EB0106-F854-41AD-889C-B58089CA8F86}"/>
    <cellStyle name="20% - Accent5 3 2 3 4 2 4" xfId="6498" xr:uid="{021BFC59-5D5F-41FC-B173-055843C97CE3}"/>
    <cellStyle name="20% - Accent5 3 2 3 4 3" xfId="6499" xr:uid="{B73118CC-A3EA-41F7-BAB3-E273B3BD40DA}"/>
    <cellStyle name="20% - Accent5 3 2 3 4 3 2" xfId="6500" xr:uid="{44DDF74E-D5A7-49BE-91DF-4E9A55F1D3C9}"/>
    <cellStyle name="20% - Accent5 3 2 3 4 4" xfId="6501" xr:uid="{5BEE0298-86D4-4470-8DD5-3CC97653A560}"/>
    <cellStyle name="20% - Accent5 3 2 3 4 5" xfId="6502" xr:uid="{C60628E6-E42D-42B6-B193-B1C46634B5FB}"/>
    <cellStyle name="20% - Accent5 3 2 3 5" xfId="6503" xr:uid="{9D73CCB9-BC87-419D-8CC6-145549241D1A}"/>
    <cellStyle name="20% - Accent5 3 2 3 5 2" xfId="6504" xr:uid="{5D47FB0F-4B39-49EF-95F4-5C6D246609E9}"/>
    <cellStyle name="20% - Accent5 3 2 3 5 2 2" xfId="6505" xr:uid="{85BA3C25-B0C3-44C2-8DF6-079811A83D32}"/>
    <cellStyle name="20% - Accent5 3 2 3 5 3" xfId="6506" xr:uid="{97BD37D4-7098-452E-B0C7-0B1D2FE1AF7F}"/>
    <cellStyle name="20% - Accent5 3 2 3 5 4" xfId="6507" xr:uid="{A851010D-7CD9-48C5-B656-97FE6663719D}"/>
    <cellStyle name="20% - Accent5 3 2 3 6" xfId="6508" xr:uid="{FBC8F8F8-3F0F-4A67-A34F-6DB64AA81B89}"/>
    <cellStyle name="20% - Accent5 3 2 3 6 2" xfId="6509" xr:uid="{B5A197D6-D8E3-4CAE-B81F-3EEC2FF346AB}"/>
    <cellStyle name="20% - Accent5 3 2 3 6 2 2" xfId="6510" xr:uid="{7ADEFC09-EB2E-4B52-BC0F-7BAFF906FD4D}"/>
    <cellStyle name="20% - Accent5 3 2 3 6 3" xfId="6511" xr:uid="{013521E8-295C-4B62-BC0A-8F532FA1CDB3}"/>
    <cellStyle name="20% - Accent5 3 2 3 6 4" xfId="6512" xr:uid="{71965EEB-D9B1-4029-BFAF-FA60BFDA5D16}"/>
    <cellStyle name="20% - Accent5 3 2 3 7" xfId="6513" xr:uid="{442BD2D4-082C-4518-B0E3-8578C01288FC}"/>
    <cellStyle name="20% - Accent5 3 2 3 7 2" xfId="6514" xr:uid="{A6C57E3F-B60F-475D-B6AD-469431B80829}"/>
    <cellStyle name="20% - Accent5 3 2 3 7 2 2" xfId="6515" xr:uid="{9A0EDF92-1F2B-4711-850B-E9EDF5CD8C29}"/>
    <cellStyle name="20% - Accent5 3 2 3 7 3" xfId="6516" xr:uid="{36E83124-0499-4592-9F92-30D96A57061F}"/>
    <cellStyle name="20% - Accent5 3 2 3 7 4" xfId="6517" xr:uid="{76A85605-F391-4B0A-A356-4FAEE060466E}"/>
    <cellStyle name="20% - Accent5 3 2 3 8" xfId="6518" xr:uid="{6787D2D2-78C0-47EF-B7FC-240DF1CEB3D8}"/>
    <cellStyle name="20% - Accent5 3 2 3 8 2" xfId="6519" xr:uid="{6C90DE5D-0741-437D-9DDE-10EF17AA5F76}"/>
    <cellStyle name="20% - Accent5 3 2 3 9" xfId="6520" xr:uid="{BDEB8403-7327-46C0-AFD4-E2992CE0EC93}"/>
    <cellStyle name="20% - Accent5 3 2 4" xfId="6521" xr:uid="{2EB97138-5B98-4B3A-A520-C005DB5C1C2E}"/>
    <cellStyle name="20% - Accent5 3 2 4 2" xfId="6522" xr:uid="{9D9600A1-2F1D-4899-A965-2EC8D8599AEE}"/>
    <cellStyle name="20% - Accent5 3 2 4 2 2" xfId="6523" xr:uid="{38D9F970-7499-45D8-A7DA-5B3D1E9A0CF2}"/>
    <cellStyle name="20% - Accent5 3 2 4 2 2 2" xfId="6524" xr:uid="{21D8BCC6-AE6B-46AF-B88C-0252DB206898}"/>
    <cellStyle name="20% - Accent5 3 2 4 2 2 2 2" xfId="6525" xr:uid="{3E16FB65-BA7F-4CE0-B4B7-FACEF06EF831}"/>
    <cellStyle name="20% - Accent5 3 2 4 2 2 3" xfId="6526" xr:uid="{818C7E3D-53CE-46BC-A75B-99E8307A6DE9}"/>
    <cellStyle name="20% - Accent5 3 2 4 2 2 4" xfId="6527" xr:uid="{48010C04-389C-422E-B398-FC18600D6662}"/>
    <cellStyle name="20% - Accent5 3 2 4 2 3" xfId="6528" xr:uid="{44091FC3-A596-4A1E-813F-C2E1B2561DDC}"/>
    <cellStyle name="20% - Accent5 3 2 4 2 3 2" xfId="6529" xr:uid="{54057217-AE59-4787-875D-75872709E9FA}"/>
    <cellStyle name="20% - Accent5 3 2 4 2 4" xfId="6530" xr:uid="{161C2DFE-B366-4A37-A15B-E53FE77A9548}"/>
    <cellStyle name="20% - Accent5 3 2 4 2 5" xfId="6531" xr:uid="{0F7E7E7D-D12A-4310-B862-6513FA0A78CA}"/>
    <cellStyle name="20% - Accent5 3 2 4 3" xfId="6532" xr:uid="{9C6D95C4-E2F3-49EF-B463-FB2F9BF324BE}"/>
    <cellStyle name="20% - Accent5 3 2 4 3 2" xfId="6533" xr:uid="{FE3595F5-080A-4173-BCA6-9C3365F0E198}"/>
    <cellStyle name="20% - Accent5 3 2 4 3 2 2" xfId="6534" xr:uid="{16F7F859-7FE1-4BE9-8EDD-4DFAB9B9D3F8}"/>
    <cellStyle name="20% - Accent5 3 2 4 3 2 2 2" xfId="6535" xr:uid="{BBBEDF2D-2EE3-4B0C-A081-0C17D0174CE7}"/>
    <cellStyle name="20% - Accent5 3 2 4 3 2 3" xfId="6536" xr:uid="{FCCBD01B-9CCB-47C8-9171-12742EA7D6E3}"/>
    <cellStyle name="20% - Accent5 3 2 4 3 2 4" xfId="6537" xr:uid="{0747DFE1-D48E-4A26-A272-58D45C0DEFA1}"/>
    <cellStyle name="20% - Accent5 3 2 4 3 3" xfId="6538" xr:uid="{FFEA72E9-9347-454A-B0E1-45D7C27F3C09}"/>
    <cellStyle name="20% - Accent5 3 2 4 3 3 2" xfId="6539" xr:uid="{04A6901F-3DC9-45E6-BA27-460F1F46FA67}"/>
    <cellStyle name="20% - Accent5 3 2 4 3 4" xfId="6540" xr:uid="{386FF4F8-BD0B-4117-9B61-C32552D762A5}"/>
    <cellStyle name="20% - Accent5 3 2 4 3 5" xfId="6541" xr:uid="{EB9A078D-B0A1-44FB-B866-59B1F42E2667}"/>
    <cellStyle name="20% - Accent5 3 2 4 4" xfId="6542" xr:uid="{E9747562-33E1-4AF7-86D6-75D2F421A62D}"/>
    <cellStyle name="20% - Accent5 3 2 4 4 2" xfId="6543" xr:uid="{45140267-239F-4487-82AA-40B1D3B04287}"/>
    <cellStyle name="20% - Accent5 3 2 4 4 2 2" xfId="6544" xr:uid="{9777F548-C5E7-42DF-98D2-C662FC68FD9E}"/>
    <cellStyle name="20% - Accent5 3 2 4 4 3" xfId="6545" xr:uid="{A67DD02C-77FE-4A81-8650-0BEA4A182EAC}"/>
    <cellStyle name="20% - Accent5 3 2 4 4 4" xfId="6546" xr:uid="{8F52F47D-BB82-4DD1-A31F-A5B78C8977A7}"/>
    <cellStyle name="20% - Accent5 3 2 4 5" xfId="6547" xr:uid="{0FFC5D95-9F48-4B67-9FDA-ACA862C2B7CA}"/>
    <cellStyle name="20% - Accent5 3 2 4 5 2" xfId="6548" xr:uid="{60D1434A-6673-4B0B-8B29-91E456CE93E0}"/>
    <cellStyle name="20% - Accent5 3 2 4 5 2 2" xfId="6549" xr:uid="{B1CACBBF-9AD5-4181-914A-1E959DAE3C4D}"/>
    <cellStyle name="20% - Accent5 3 2 4 5 3" xfId="6550" xr:uid="{29E6F68B-AFEB-4700-8957-302BCDAC1C2A}"/>
    <cellStyle name="20% - Accent5 3 2 4 5 4" xfId="6551" xr:uid="{5072A38D-5C21-4770-A470-45D12A983169}"/>
    <cellStyle name="20% - Accent5 3 2 4 6" xfId="6552" xr:uid="{C8A148C8-B0A7-41A1-8942-E8CA164330D3}"/>
    <cellStyle name="20% - Accent5 3 2 4 6 2" xfId="6553" xr:uid="{9B515B6E-CE84-41FE-B3CC-6C8FB84E7BE5}"/>
    <cellStyle name="20% - Accent5 3 2 4 6 2 2" xfId="6554" xr:uid="{86F44F97-C7E4-4098-B540-9AFAE77B833B}"/>
    <cellStyle name="20% - Accent5 3 2 4 6 3" xfId="6555" xr:uid="{BBFEEB14-AA98-4C0E-8B35-F5E63F0E731D}"/>
    <cellStyle name="20% - Accent5 3 2 4 6 4" xfId="6556" xr:uid="{548DE084-CD6D-4CB0-A46B-59B5DC7A85BE}"/>
    <cellStyle name="20% - Accent5 3 2 4 7" xfId="6557" xr:uid="{50C6FD43-D82E-4CFA-8CEA-73A88B674202}"/>
    <cellStyle name="20% - Accent5 3 2 4 7 2" xfId="6558" xr:uid="{BF9B8DEF-B3EA-4EBA-9E92-7B3B9ABE4C75}"/>
    <cellStyle name="20% - Accent5 3 2 4 8" xfId="6559" xr:uid="{E86BF2A2-F01C-4F75-B15B-A57D134A1CA6}"/>
    <cellStyle name="20% - Accent5 3 2 4 9" xfId="6560" xr:uid="{F9C38A26-4CD6-4473-825F-7057984A104C}"/>
    <cellStyle name="20% - Accent5 3 2 5" xfId="6561" xr:uid="{BE732B2F-53A7-4B76-B308-F2DCA0569165}"/>
    <cellStyle name="20% - Accent5 3 2 5 2" xfId="6562" xr:uid="{7391AA10-9938-4DAC-9278-3F8F242BC010}"/>
    <cellStyle name="20% - Accent5 3 2 5 2 2" xfId="6563" xr:uid="{399214ED-68DF-4F60-B201-2255F2B9DCA8}"/>
    <cellStyle name="20% - Accent5 3 2 5 2 2 2" xfId="6564" xr:uid="{6474AF2F-78BC-42D8-8524-70DA774D24B8}"/>
    <cellStyle name="20% - Accent5 3 2 5 2 3" xfId="6565" xr:uid="{2920A2F3-3193-4B81-B5D1-39325E6B80E9}"/>
    <cellStyle name="20% - Accent5 3 2 5 2 4" xfId="6566" xr:uid="{2AB5FBAF-57B2-4C80-99DA-F21AD8CCD6C7}"/>
    <cellStyle name="20% - Accent5 3 2 5 3" xfId="6567" xr:uid="{313FBE2F-1777-44E8-8587-F7FB6D4AF50F}"/>
    <cellStyle name="20% - Accent5 3 2 5 3 2" xfId="6568" xr:uid="{B0781D94-8836-4EBD-A5AB-D303C177131B}"/>
    <cellStyle name="20% - Accent5 3 2 5 4" xfId="6569" xr:uid="{31911BB9-9A75-4A09-8E22-BE38EA2E0B2C}"/>
    <cellStyle name="20% - Accent5 3 2 5 5" xfId="6570" xr:uid="{A0F3AF24-0352-480F-9FE9-6875A353AEB4}"/>
    <cellStyle name="20% - Accent5 3 2 6" xfId="6571" xr:uid="{D4C0B7DD-F5AF-496B-BE44-504E3334BB1D}"/>
    <cellStyle name="20% - Accent5 3 2 6 2" xfId="6572" xr:uid="{1DB77803-FB40-469C-907F-C787ABD48167}"/>
    <cellStyle name="20% - Accent5 3 2 6 2 2" xfId="6573" xr:uid="{40BD0833-4AAD-43B9-A78D-845E1C9ECEB4}"/>
    <cellStyle name="20% - Accent5 3 2 6 2 2 2" xfId="6574" xr:uid="{D69B8C77-E656-40CC-9891-08D94403BD5D}"/>
    <cellStyle name="20% - Accent5 3 2 6 2 3" xfId="6575" xr:uid="{EBE68384-05C7-4529-8A7B-7629A4BDBB35}"/>
    <cellStyle name="20% - Accent5 3 2 6 2 4" xfId="6576" xr:uid="{A41B450B-7154-416E-89C6-634C6F39EA85}"/>
    <cellStyle name="20% - Accent5 3 2 6 3" xfId="6577" xr:uid="{50A121FC-AF03-40A8-9514-1C850C7CB06B}"/>
    <cellStyle name="20% - Accent5 3 2 6 3 2" xfId="6578" xr:uid="{F767AED0-2DC5-4141-A503-02DC86CA6266}"/>
    <cellStyle name="20% - Accent5 3 2 6 4" xfId="6579" xr:uid="{C4E4C359-017F-42A2-8F11-BFB5180987FE}"/>
    <cellStyle name="20% - Accent5 3 2 6 5" xfId="6580" xr:uid="{0CFD6A4F-6A67-4517-B9C4-2848CC5C7716}"/>
    <cellStyle name="20% - Accent5 3 2 7" xfId="6581" xr:uid="{0C002128-7086-428E-A3D9-5B10D0548B8A}"/>
    <cellStyle name="20% - Accent5 3 2 7 2" xfId="6582" xr:uid="{56E5218F-ACA7-4497-ADAF-9D29D61DC123}"/>
    <cellStyle name="20% - Accent5 3 2 7 2 2" xfId="6583" xr:uid="{06D4B844-2C8C-416C-B00C-725E6C4741C0}"/>
    <cellStyle name="20% - Accent5 3 2 7 3" xfId="6584" xr:uid="{2CF75032-BD1A-4EED-9F6C-FF95A82F7D77}"/>
    <cellStyle name="20% - Accent5 3 2 7 4" xfId="6585" xr:uid="{5B422091-4327-48F0-AF61-E3864D75A2E6}"/>
    <cellStyle name="20% - Accent5 3 2 8" xfId="6586" xr:uid="{B18AB183-12A3-441B-9678-851A90F0AB76}"/>
    <cellStyle name="20% - Accent5 3 2 8 2" xfId="6587" xr:uid="{43533FDB-DDB9-46CA-909D-9D9CAAC56E98}"/>
    <cellStyle name="20% - Accent5 3 2 8 2 2" xfId="6588" xr:uid="{373E56FF-10C2-4A10-8FCE-2533D178D4FB}"/>
    <cellStyle name="20% - Accent5 3 2 8 3" xfId="6589" xr:uid="{448B11E2-2A23-49CA-961C-55B6D26CCC07}"/>
    <cellStyle name="20% - Accent5 3 2 8 4" xfId="6590" xr:uid="{1E3C85AA-78F1-4C22-A17F-56FE0CE9D969}"/>
    <cellStyle name="20% - Accent5 3 2 9" xfId="6591" xr:uid="{264C90C5-A84C-4C45-8B3B-EA1E22360691}"/>
    <cellStyle name="20% - Accent5 3 2 9 2" xfId="6592" xr:uid="{698104E8-C319-4702-911E-44C14EDBEF04}"/>
    <cellStyle name="20% - Accent5 3 2 9 2 2" xfId="6593" xr:uid="{52D5BB25-5D26-4B77-92B1-0D31EF738EBD}"/>
    <cellStyle name="20% - Accent5 3 2 9 3" xfId="6594" xr:uid="{9D0694E3-C8AF-484C-9051-5B7BDD440189}"/>
    <cellStyle name="20% - Accent5 3 2 9 4" xfId="6595" xr:uid="{547CE596-A97D-4059-8EBC-233E447DC898}"/>
    <cellStyle name="20% - Accent5 3 3" xfId="6596" xr:uid="{BDBBC58A-ABA9-46E5-A5B2-9907825442F9}"/>
    <cellStyle name="20% - Accent5 3 3 10" xfId="6597" xr:uid="{3656B817-7817-4736-9C74-9332868CA1CE}"/>
    <cellStyle name="20% - Accent5 3 3 11" xfId="6598" xr:uid="{D36E00F5-3EC3-4A81-90D6-5DEFCBEA27F0}"/>
    <cellStyle name="20% - Accent5 3 3 2" xfId="6599" xr:uid="{F6345CE0-EF58-4C93-9B4D-144F1CAD1392}"/>
    <cellStyle name="20% - Accent5 3 3 2 10" xfId="6600" xr:uid="{A7E6D0C6-F9EE-4CAB-AB1A-1EAC212A5E53}"/>
    <cellStyle name="20% - Accent5 3 3 2 2" xfId="6601" xr:uid="{6DF430EC-31BB-4DDB-89AE-F40DDA171482}"/>
    <cellStyle name="20% - Accent5 3 3 2 2 2" xfId="6602" xr:uid="{5963A263-6B57-4999-B19D-A7F747CBFF19}"/>
    <cellStyle name="20% - Accent5 3 3 2 2 2 2" xfId="6603" xr:uid="{60E0C6CD-4459-4BB2-8F93-D50C76286D7A}"/>
    <cellStyle name="20% - Accent5 3 3 2 2 2 2 2" xfId="6604" xr:uid="{691200E7-856A-4D8A-AFFC-F747C6709DD9}"/>
    <cellStyle name="20% - Accent5 3 3 2 2 2 2 2 2" xfId="6605" xr:uid="{16A32DA1-B5C5-4906-B78B-25D3A85DCBB1}"/>
    <cellStyle name="20% - Accent5 3 3 2 2 2 2 3" xfId="6606" xr:uid="{6E99C198-2EF9-4D5D-95BD-B6516AFE332D}"/>
    <cellStyle name="20% - Accent5 3 3 2 2 2 2 4" xfId="6607" xr:uid="{4C059F13-6755-4DF2-B628-713273071932}"/>
    <cellStyle name="20% - Accent5 3 3 2 2 2 3" xfId="6608" xr:uid="{6D27DCDD-5184-4191-86F6-DDC413A8AD3B}"/>
    <cellStyle name="20% - Accent5 3 3 2 2 2 3 2" xfId="6609" xr:uid="{FD8F9B03-8FE4-4CBC-BCB4-394B427D9850}"/>
    <cellStyle name="20% - Accent5 3 3 2 2 2 4" xfId="6610" xr:uid="{1FF1F2C0-C534-441A-83F0-4B4F2E7CEA8F}"/>
    <cellStyle name="20% - Accent5 3 3 2 2 2 5" xfId="6611" xr:uid="{C4647439-D30D-41A3-B89A-799E46654E2E}"/>
    <cellStyle name="20% - Accent5 3 3 2 2 3" xfId="6612" xr:uid="{0EECDF2B-496E-4F74-A76A-B0698AEE9DF2}"/>
    <cellStyle name="20% - Accent5 3 3 2 2 3 2" xfId="6613" xr:uid="{F99724F1-43B1-4156-AE13-560CFDC1A4A9}"/>
    <cellStyle name="20% - Accent5 3 3 2 2 3 2 2" xfId="6614" xr:uid="{158CCE9C-F880-48F2-B9BA-4F10C25422AE}"/>
    <cellStyle name="20% - Accent5 3 3 2 2 3 2 2 2" xfId="6615" xr:uid="{70D6C468-7256-47C7-B8D7-501E7434C678}"/>
    <cellStyle name="20% - Accent5 3 3 2 2 3 2 3" xfId="6616" xr:uid="{94D4D31A-B577-4576-9F34-7AE0686C7BE6}"/>
    <cellStyle name="20% - Accent5 3 3 2 2 3 2 4" xfId="6617" xr:uid="{7F923143-427A-4024-A505-2E704F1B13AE}"/>
    <cellStyle name="20% - Accent5 3 3 2 2 3 3" xfId="6618" xr:uid="{31547442-E40F-4128-9FFF-C58969CEC3CC}"/>
    <cellStyle name="20% - Accent5 3 3 2 2 3 3 2" xfId="6619" xr:uid="{C5232062-E6B6-4922-8FD2-7C5A7D773D05}"/>
    <cellStyle name="20% - Accent5 3 3 2 2 3 4" xfId="6620" xr:uid="{EF622EB0-8F23-43A7-AB8C-8A175960B7B6}"/>
    <cellStyle name="20% - Accent5 3 3 2 2 3 5" xfId="6621" xr:uid="{3B3BBADB-55A7-40AA-92E1-F374F05A95F7}"/>
    <cellStyle name="20% - Accent5 3 3 2 2 4" xfId="6622" xr:uid="{0FB3DBD6-CF42-4F94-8DBD-5008D05A2400}"/>
    <cellStyle name="20% - Accent5 3 3 2 2 4 2" xfId="6623" xr:uid="{83B264B3-34AD-486A-A744-725BF56270C9}"/>
    <cellStyle name="20% - Accent5 3 3 2 2 4 2 2" xfId="6624" xr:uid="{97A72B75-8FBC-4F80-BC8E-E73C6D746C8B}"/>
    <cellStyle name="20% - Accent5 3 3 2 2 4 3" xfId="6625" xr:uid="{421B25F0-C797-408A-8217-D8D51DF04C5F}"/>
    <cellStyle name="20% - Accent5 3 3 2 2 4 4" xfId="6626" xr:uid="{CFA5D880-4CE3-4FE1-A2F7-8A36768DE3CE}"/>
    <cellStyle name="20% - Accent5 3 3 2 2 5" xfId="6627" xr:uid="{C44F8AEF-605C-4719-A054-AB0CDCB80FB4}"/>
    <cellStyle name="20% - Accent5 3 3 2 2 5 2" xfId="6628" xr:uid="{A3178AC7-5F78-406B-BB5E-92FC45E3831E}"/>
    <cellStyle name="20% - Accent5 3 3 2 2 5 2 2" xfId="6629" xr:uid="{59579233-0ED2-4B4D-A951-83D57572A201}"/>
    <cellStyle name="20% - Accent5 3 3 2 2 5 3" xfId="6630" xr:uid="{136A0A2E-1C36-44C9-A9B2-847E6D0529FA}"/>
    <cellStyle name="20% - Accent5 3 3 2 2 5 4" xfId="6631" xr:uid="{C33DC131-CF35-445E-9A94-3B0C57F3678F}"/>
    <cellStyle name="20% - Accent5 3 3 2 2 6" xfId="6632" xr:uid="{3BE8141D-AC2D-4A90-9298-1F82752AAFB9}"/>
    <cellStyle name="20% - Accent5 3 3 2 2 6 2" xfId="6633" xr:uid="{CF9AA1E9-90FC-4BE7-AE5E-32E02C8AD7D2}"/>
    <cellStyle name="20% - Accent5 3 3 2 2 6 2 2" xfId="6634" xr:uid="{820ABD08-22E2-4DD2-A0AB-B3929DEDDABD}"/>
    <cellStyle name="20% - Accent5 3 3 2 2 6 3" xfId="6635" xr:uid="{2FE574D3-537A-4E36-A273-0EEF9484A0ED}"/>
    <cellStyle name="20% - Accent5 3 3 2 2 6 4" xfId="6636" xr:uid="{37546671-DC4B-4EF2-8A2E-2714374AD27A}"/>
    <cellStyle name="20% - Accent5 3 3 2 2 7" xfId="6637" xr:uid="{BAF4341E-FD2A-4996-A235-74C567643F03}"/>
    <cellStyle name="20% - Accent5 3 3 2 2 7 2" xfId="6638" xr:uid="{6237ACC7-281D-421F-B16A-26562BC3A895}"/>
    <cellStyle name="20% - Accent5 3 3 2 2 8" xfId="6639" xr:uid="{3E79D0E8-76B2-4743-9911-31F0B1B6CDDE}"/>
    <cellStyle name="20% - Accent5 3 3 2 2 9" xfId="6640" xr:uid="{F0A60CBE-A41A-4E6A-BCE3-71FC47E811B5}"/>
    <cellStyle name="20% - Accent5 3 3 2 3" xfId="6641" xr:uid="{D4DC0572-73DB-442F-92E8-513BAEABBF78}"/>
    <cellStyle name="20% - Accent5 3 3 2 3 2" xfId="6642" xr:uid="{0A3034C5-E2F8-4F8C-B228-4C5A3C68953B}"/>
    <cellStyle name="20% - Accent5 3 3 2 3 2 2" xfId="6643" xr:uid="{D69416A2-3536-4791-93C2-92425805D0F6}"/>
    <cellStyle name="20% - Accent5 3 3 2 3 2 2 2" xfId="6644" xr:uid="{C15F8C64-2F1F-4651-87D4-CC0768E2E646}"/>
    <cellStyle name="20% - Accent5 3 3 2 3 2 3" xfId="6645" xr:uid="{F26E1B86-F251-4EF1-8475-DE9C0B1DAA42}"/>
    <cellStyle name="20% - Accent5 3 3 2 3 2 4" xfId="6646" xr:uid="{45514CFD-1848-40BC-99B8-87021FB18B54}"/>
    <cellStyle name="20% - Accent5 3 3 2 3 3" xfId="6647" xr:uid="{2543F41F-A50F-4300-9F7E-5060762915F0}"/>
    <cellStyle name="20% - Accent5 3 3 2 3 3 2" xfId="6648" xr:uid="{35BE2A4C-9EDA-4CAA-92DB-53CC6182757A}"/>
    <cellStyle name="20% - Accent5 3 3 2 3 4" xfId="6649" xr:uid="{3BC677E1-632C-4053-AC42-7EC0875A855D}"/>
    <cellStyle name="20% - Accent5 3 3 2 3 5" xfId="6650" xr:uid="{F19CCA81-1BA3-414B-B0F3-F0BDD1A15654}"/>
    <cellStyle name="20% - Accent5 3 3 2 4" xfId="6651" xr:uid="{FA1D1E2C-85D4-463B-ADBA-8535F6570CE9}"/>
    <cellStyle name="20% - Accent5 3 3 2 4 2" xfId="6652" xr:uid="{0214D155-8ED1-4D2F-89EA-3AB67FEE7C7D}"/>
    <cellStyle name="20% - Accent5 3 3 2 4 2 2" xfId="6653" xr:uid="{F033DCCB-F0E3-49E5-A171-793DEB2A2DE0}"/>
    <cellStyle name="20% - Accent5 3 3 2 4 2 2 2" xfId="6654" xr:uid="{18595E7A-E8AD-4B06-95DE-FD0CE107E454}"/>
    <cellStyle name="20% - Accent5 3 3 2 4 2 3" xfId="6655" xr:uid="{40E99965-8B0B-473A-942B-A5C9DB1C9B8F}"/>
    <cellStyle name="20% - Accent5 3 3 2 4 2 4" xfId="6656" xr:uid="{4093E7DC-4B94-4384-8889-0FC1017312A9}"/>
    <cellStyle name="20% - Accent5 3 3 2 4 3" xfId="6657" xr:uid="{5C613D22-B2CD-4AFC-99EF-56B4B8C3D56F}"/>
    <cellStyle name="20% - Accent5 3 3 2 4 3 2" xfId="6658" xr:uid="{0EDEA3F7-0193-486B-8BD4-CA7ADD762E06}"/>
    <cellStyle name="20% - Accent5 3 3 2 4 4" xfId="6659" xr:uid="{BA8205CF-242B-4E0D-B22A-EA6B1C6AC9B8}"/>
    <cellStyle name="20% - Accent5 3 3 2 4 5" xfId="6660" xr:uid="{539DC60A-DE53-41E3-BD6C-0F5FBE647411}"/>
    <cellStyle name="20% - Accent5 3 3 2 5" xfId="6661" xr:uid="{24397E18-683B-4D44-ADCB-393C5DBE6772}"/>
    <cellStyle name="20% - Accent5 3 3 2 5 2" xfId="6662" xr:uid="{159C2440-A4C8-404D-8FA2-31277412B4F4}"/>
    <cellStyle name="20% - Accent5 3 3 2 5 2 2" xfId="6663" xr:uid="{0302BCE7-CB1B-49F5-B2B0-F28198F31EDE}"/>
    <cellStyle name="20% - Accent5 3 3 2 5 3" xfId="6664" xr:uid="{811BE511-89F1-4414-B2D1-36982DD011EF}"/>
    <cellStyle name="20% - Accent5 3 3 2 5 4" xfId="6665" xr:uid="{97BD4835-E525-42EB-83B9-8E381FFE3BD6}"/>
    <cellStyle name="20% - Accent5 3 3 2 6" xfId="6666" xr:uid="{31CF275A-406F-44F1-B565-542005E5E4BB}"/>
    <cellStyle name="20% - Accent5 3 3 2 6 2" xfId="6667" xr:uid="{EACDEC5E-A278-466A-8CEC-13F311E76F38}"/>
    <cellStyle name="20% - Accent5 3 3 2 6 2 2" xfId="6668" xr:uid="{C9ED78E7-14D1-48E1-A4E6-9EF1540A7B68}"/>
    <cellStyle name="20% - Accent5 3 3 2 6 3" xfId="6669" xr:uid="{D0662834-FAE3-4F9A-A35E-C6A7C1F408D4}"/>
    <cellStyle name="20% - Accent5 3 3 2 6 4" xfId="6670" xr:uid="{CE8DC9A8-3CFF-4FB8-B657-48A33C88EB7E}"/>
    <cellStyle name="20% - Accent5 3 3 2 7" xfId="6671" xr:uid="{1BC33716-55D7-46DD-A27A-C45B32D01B23}"/>
    <cellStyle name="20% - Accent5 3 3 2 7 2" xfId="6672" xr:uid="{500A3EB6-7801-4480-8BF4-415342882D3D}"/>
    <cellStyle name="20% - Accent5 3 3 2 7 2 2" xfId="6673" xr:uid="{A2E34DCC-57B1-4096-9AB6-AB09B7FDB074}"/>
    <cellStyle name="20% - Accent5 3 3 2 7 3" xfId="6674" xr:uid="{51CDA41F-0750-4CA5-947C-DBB91B10F4F9}"/>
    <cellStyle name="20% - Accent5 3 3 2 7 4" xfId="6675" xr:uid="{3615707B-7DC4-47F9-9968-C4C9B9DF1DB4}"/>
    <cellStyle name="20% - Accent5 3 3 2 8" xfId="6676" xr:uid="{FBEDBB35-2F13-41CE-B666-C1B20026AFBA}"/>
    <cellStyle name="20% - Accent5 3 3 2 8 2" xfId="6677" xr:uid="{AEABD96C-2F7F-42A8-9B28-3B376AEDA128}"/>
    <cellStyle name="20% - Accent5 3 3 2 9" xfId="6678" xr:uid="{C655862A-97D8-45F1-AA9D-EDE37D45EE5C}"/>
    <cellStyle name="20% - Accent5 3 3 3" xfId="6679" xr:uid="{7F438B4E-BAA3-46B0-94D0-DABC47C7AD27}"/>
    <cellStyle name="20% - Accent5 3 3 3 2" xfId="6680" xr:uid="{651869CA-9DB0-4FF7-9972-5EAEDA9B3AD7}"/>
    <cellStyle name="20% - Accent5 3 3 3 2 2" xfId="6681" xr:uid="{019B4929-10A2-4D8D-AEBA-16E0E0367489}"/>
    <cellStyle name="20% - Accent5 3 3 3 2 2 2" xfId="6682" xr:uid="{193CCBE5-E226-42FE-8287-EE5EC5F67A94}"/>
    <cellStyle name="20% - Accent5 3 3 3 2 2 2 2" xfId="6683" xr:uid="{F5972FCD-5B7E-4566-B3B2-54FF870C3CD2}"/>
    <cellStyle name="20% - Accent5 3 3 3 2 2 3" xfId="6684" xr:uid="{4556D9D9-164D-4DC0-9424-EAA3E16E6EBA}"/>
    <cellStyle name="20% - Accent5 3 3 3 2 2 4" xfId="6685" xr:uid="{FE0090EC-50AD-4E4E-A97B-13DCFE510E1E}"/>
    <cellStyle name="20% - Accent5 3 3 3 2 3" xfId="6686" xr:uid="{43CBA03C-5464-4AB3-A0EA-9C794458AF2F}"/>
    <cellStyle name="20% - Accent5 3 3 3 2 3 2" xfId="6687" xr:uid="{1323A683-5498-4EAE-B1B4-A817A16994E0}"/>
    <cellStyle name="20% - Accent5 3 3 3 2 4" xfId="6688" xr:uid="{8E873056-7E2E-4FC4-9AE3-3DC927CA64C2}"/>
    <cellStyle name="20% - Accent5 3 3 3 2 5" xfId="6689" xr:uid="{729B2856-C864-4D15-A7D3-B1D17A97DBA5}"/>
    <cellStyle name="20% - Accent5 3 3 3 3" xfId="6690" xr:uid="{8F7DE95A-C12B-487C-A2FF-7C4997E76E32}"/>
    <cellStyle name="20% - Accent5 3 3 3 3 2" xfId="6691" xr:uid="{4C62E4D4-14CC-43DC-9BFA-54249FBCD81D}"/>
    <cellStyle name="20% - Accent5 3 3 3 3 2 2" xfId="6692" xr:uid="{0F773DE7-B76F-401E-BAB4-163B7CEFA2B9}"/>
    <cellStyle name="20% - Accent5 3 3 3 3 2 2 2" xfId="6693" xr:uid="{8EE6253E-CEF6-4761-90BC-5B7727990FF6}"/>
    <cellStyle name="20% - Accent5 3 3 3 3 2 3" xfId="6694" xr:uid="{06764665-6F8B-4D5B-857A-40F0C75AE1B9}"/>
    <cellStyle name="20% - Accent5 3 3 3 3 2 4" xfId="6695" xr:uid="{3C050DD8-5A83-47B2-AD4F-1A0F8B1BF9B1}"/>
    <cellStyle name="20% - Accent5 3 3 3 3 3" xfId="6696" xr:uid="{D4EA7EAB-A337-442A-B53D-852CDB3EF598}"/>
    <cellStyle name="20% - Accent5 3 3 3 3 3 2" xfId="6697" xr:uid="{B062EA18-6531-4A51-AEAE-5BD5B2408DF2}"/>
    <cellStyle name="20% - Accent5 3 3 3 3 4" xfId="6698" xr:uid="{DF21C788-EF89-4EA4-9C9A-CA0EF05A121D}"/>
    <cellStyle name="20% - Accent5 3 3 3 3 5" xfId="6699" xr:uid="{5366502C-52C0-484D-BED9-29AEA83E661B}"/>
    <cellStyle name="20% - Accent5 3 3 3 4" xfId="6700" xr:uid="{4CC1805E-1589-4635-A550-DEA02D0186CA}"/>
    <cellStyle name="20% - Accent5 3 3 3 4 2" xfId="6701" xr:uid="{5DB14000-4661-47E6-B4A4-BD48382A863C}"/>
    <cellStyle name="20% - Accent5 3 3 3 4 2 2" xfId="6702" xr:uid="{ED94C290-E55B-4C29-86E9-05AD2B0DBAF2}"/>
    <cellStyle name="20% - Accent5 3 3 3 4 3" xfId="6703" xr:uid="{DBF82A3A-BD3E-42D2-BAE3-CC19B5B8069C}"/>
    <cellStyle name="20% - Accent5 3 3 3 4 4" xfId="6704" xr:uid="{DC7FA377-3757-42DF-B783-609139285C92}"/>
    <cellStyle name="20% - Accent5 3 3 3 5" xfId="6705" xr:uid="{BD8B7997-EAC9-4955-A819-8FAA6CB6E205}"/>
    <cellStyle name="20% - Accent5 3 3 3 5 2" xfId="6706" xr:uid="{D816187D-DD7A-431E-A914-BD71CD62D0EB}"/>
    <cellStyle name="20% - Accent5 3 3 3 5 2 2" xfId="6707" xr:uid="{3352F1A7-6FD0-4112-A5EF-26F60408114A}"/>
    <cellStyle name="20% - Accent5 3 3 3 5 3" xfId="6708" xr:uid="{01010847-FDD7-4FBE-8711-235046940A63}"/>
    <cellStyle name="20% - Accent5 3 3 3 5 4" xfId="6709" xr:uid="{72C39C38-3F5D-470F-9DAA-EEDDAF84806A}"/>
    <cellStyle name="20% - Accent5 3 3 3 6" xfId="6710" xr:uid="{F7B05977-43E2-4680-A37E-ACBB6914196C}"/>
    <cellStyle name="20% - Accent5 3 3 3 6 2" xfId="6711" xr:uid="{E16EC729-08A0-4A27-8E9A-0B776918334C}"/>
    <cellStyle name="20% - Accent5 3 3 3 6 2 2" xfId="6712" xr:uid="{1F4FEDCD-2A65-40EE-87C3-E391727C3A8F}"/>
    <cellStyle name="20% - Accent5 3 3 3 6 3" xfId="6713" xr:uid="{07A8BC57-F178-46CC-BB55-D01640FE596C}"/>
    <cellStyle name="20% - Accent5 3 3 3 6 4" xfId="6714" xr:uid="{BDCE787F-15C6-41F4-826E-E3DF7AC1E8AF}"/>
    <cellStyle name="20% - Accent5 3 3 3 7" xfId="6715" xr:uid="{DE1641A6-4C4C-4BEE-83C9-C3711AAB2914}"/>
    <cellStyle name="20% - Accent5 3 3 3 7 2" xfId="6716" xr:uid="{A3DEC93F-7B94-4BE4-AA7A-8887CBEEA7CF}"/>
    <cellStyle name="20% - Accent5 3 3 3 8" xfId="6717" xr:uid="{BB3C1E32-E06A-4F3B-A412-491E69EE0316}"/>
    <cellStyle name="20% - Accent5 3 3 3 9" xfId="6718" xr:uid="{8EB76E70-60D4-469B-9775-3170CA3DD341}"/>
    <cellStyle name="20% - Accent5 3 3 4" xfId="6719" xr:uid="{8B18D853-BBCE-4A5F-B88E-7D4836889E02}"/>
    <cellStyle name="20% - Accent5 3 3 4 2" xfId="6720" xr:uid="{4AF1FE5C-40E0-4671-9738-F29386662D38}"/>
    <cellStyle name="20% - Accent5 3 3 4 2 2" xfId="6721" xr:uid="{324D3AC0-1539-4AA9-8886-882E55A0C315}"/>
    <cellStyle name="20% - Accent5 3 3 4 2 2 2" xfId="6722" xr:uid="{382DF41A-D609-46F3-804E-E725C824F702}"/>
    <cellStyle name="20% - Accent5 3 3 4 2 3" xfId="6723" xr:uid="{8F980F84-3148-4004-B23D-92E2D55C5A48}"/>
    <cellStyle name="20% - Accent5 3 3 4 2 4" xfId="6724" xr:uid="{910B7F14-E162-4972-BF56-0C3E6BD2D3F7}"/>
    <cellStyle name="20% - Accent5 3 3 4 3" xfId="6725" xr:uid="{A66BA67B-623F-481B-926D-92E09CC2A1A2}"/>
    <cellStyle name="20% - Accent5 3 3 4 3 2" xfId="6726" xr:uid="{499A428F-2DFA-4628-848D-44EC08F3707D}"/>
    <cellStyle name="20% - Accent5 3 3 4 4" xfId="6727" xr:uid="{139F6910-1649-40AE-8B06-B7B1059F5959}"/>
    <cellStyle name="20% - Accent5 3 3 4 5" xfId="6728" xr:uid="{F10F26C9-1EF0-49DF-80A0-9583B5CA2E5F}"/>
    <cellStyle name="20% - Accent5 3 3 5" xfId="6729" xr:uid="{7CEE3762-76E2-4D71-9FAA-9D0C1422F39D}"/>
    <cellStyle name="20% - Accent5 3 3 5 2" xfId="6730" xr:uid="{6B4DCCB4-4116-4B4F-9354-20020B8BE888}"/>
    <cellStyle name="20% - Accent5 3 3 5 2 2" xfId="6731" xr:uid="{4303CD82-622E-4EF7-88EC-E12EED27B291}"/>
    <cellStyle name="20% - Accent5 3 3 5 2 2 2" xfId="6732" xr:uid="{CACCE712-4BD7-4056-8269-A7C6C3D84CC7}"/>
    <cellStyle name="20% - Accent5 3 3 5 2 3" xfId="6733" xr:uid="{76BBE7A0-A643-480F-A437-12DBDE5B8CEF}"/>
    <cellStyle name="20% - Accent5 3 3 5 2 4" xfId="6734" xr:uid="{4D266BF4-9785-4F58-A5B1-81E0FF951B59}"/>
    <cellStyle name="20% - Accent5 3 3 5 3" xfId="6735" xr:uid="{487B1DE6-5EBF-44E9-A000-B08E6B152E9E}"/>
    <cellStyle name="20% - Accent5 3 3 5 3 2" xfId="6736" xr:uid="{0283D465-4E08-4AD1-806A-3C0D7D01665E}"/>
    <cellStyle name="20% - Accent5 3 3 5 4" xfId="6737" xr:uid="{BD9DEF26-5FA3-4A3D-9A35-1BF62641E668}"/>
    <cellStyle name="20% - Accent5 3 3 5 5" xfId="6738" xr:uid="{EC5B2957-E5C5-4136-B2F4-98D7E326DBF2}"/>
    <cellStyle name="20% - Accent5 3 3 6" xfId="6739" xr:uid="{E4F5DFAE-3091-41A7-AA86-8D18094DCD64}"/>
    <cellStyle name="20% - Accent5 3 3 6 2" xfId="6740" xr:uid="{ABE233BB-0B25-4161-A804-1E8E93126DEA}"/>
    <cellStyle name="20% - Accent5 3 3 6 2 2" xfId="6741" xr:uid="{CC10DFC9-2C8B-4BAA-881A-F1CFD8468D83}"/>
    <cellStyle name="20% - Accent5 3 3 6 3" xfId="6742" xr:uid="{B9D64E6F-703B-4DF0-A0FD-BF874C65B644}"/>
    <cellStyle name="20% - Accent5 3 3 6 4" xfId="6743" xr:uid="{28638E39-F7C1-42B6-B860-23F7665007A1}"/>
    <cellStyle name="20% - Accent5 3 3 7" xfId="6744" xr:uid="{935FCCBE-DAAE-4B41-A78F-7C23B925C01E}"/>
    <cellStyle name="20% - Accent5 3 3 7 2" xfId="6745" xr:uid="{774BD7E1-95B9-4C5F-B006-B7D4D8EA59FD}"/>
    <cellStyle name="20% - Accent5 3 3 7 2 2" xfId="6746" xr:uid="{721B0BFD-6ACC-48B7-9271-72B38B99DAD6}"/>
    <cellStyle name="20% - Accent5 3 3 7 3" xfId="6747" xr:uid="{19C651C3-DBC9-47C7-8945-07A1CA2CC09F}"/>
    <cellStyle name="20% - Accent5 3 3 7 4" xfId="6748" xr:uid="{3F696DC8-9370-4161-AE24-A0C4FB6101FE}"/>
    <cellStyle name="20% - Accent5 3 3 8" xfId="6749" xr:uid="{EE008AA0-CC1F-4F28-99F8-F741B393E740}"/>
    <cellStyle name="20% - Accent5 3 3 8 2" xfId="6750" xr:uid="{1DB4A152-2C2B-4FB9-9014-6138D4D7A0AE}"/>
    <cellStyle name="20% - Accent5 3 3 8 2 2" xfId="6751" xr:uid="{EB454181-6205-4D2E-91C4-1C06019BE54E}"/>
    <cellStyle name="20% - Accent5 3 3 8 3" xfId="6752" xr:uid="{1FFD16F3-37E8-4DEA-A35E-7DA0A6DF3424}"/>
    <cellStyle name="20% - Accent5 3 3 8 4" xfId="6753" xr:uid="{8778CB98-EF72-4CC6-9F10-67DADDD3766D}"/>
    <cellStyle name="20% - Accent5 3 3 9" xfId="6754" xr:uid="{EE2B1971-03A4-4D6A-8605-F3B53E5383C8}"/>
    <cellStyle name="20% - Accent5 3 3 9 2" xfId="6755" xr:uid="{B2B3FD7B-74F8-4F08-AD76-AAD08F4922C2}"/>
    <cellStyle name="20% - Accent5 3 4" xfId="6756" xr:uid="{AEC785A8-F155-4C14-B56C-AAEC596AC5BE}"/>
    <cellStyle name="20% - Accent5 3 4 10" xfId="6757" xr:uid="{C7EF35E3-A4FC-40D3-94FD-4E361D82C90C}"/>
    <cellStyle name="20% - Accent5 3 4 2" xfId="6758" xr:uid="{14C8D0F9-D2DD-45FF-A62A-91CE1E9D285A}"/>
    <cellStyle name="20% - Accent5 3 4 2 2" xfId="6759" xr:uid="{CF4BEBB4-A717-42CC-8CFB-A3D8F39475E6}"/>
    <cellStyle name="20% - Accent5 3 4 2 2 2" xfId="6760" xr:uid="{87658049-6662-4C7A-9910-15E4FAE89C2B}"/>
    <cellStyle name="20% - Accent5 3 4 2 2 2 2" xfId="6761" xr:uid="{1B4F8D4B-4D63-4DC9-B29C-1C53B48C09BF}"/>
    <cellStyle name="20% - Accent5 3 4 2 2 2 2 2" xfId="6762" xr:uid="{D5B43D96-453F-4408-950D-6277259628E1}"/>
    <cellStyle name="20% - Accent5 3 4 2 2 2 3" xfId="6763" xr:uid="{40B59A7C-754A-4060-8321-C7859DE48A75}"/>
    <cellStyle name="20% - Accent5 3 4 2 2 2 4" xfId="6764" xr:uid="{DD21C38D-9F14-44D2-B185-701CEE7000CA}"/>
    <cellStyle name="20% - Accent5 3 4 2 2 3" xfId="6765" xr:uid="{4AC9942F-0A8E-4503-824F-6ED1142E68B7}"/>
    <cellStyle name="20% - Accent5 3 4 2 2 3 2" xfId="6766" xr:uid="{C37E0E2E-172B-4423-BDAF-3D4EFD3DAFFB}"/>
    <cellStyle name="20% - Accent5 3 4 2 2 4" xfId="6767" xr:uid="{A4755B01-3246-427F-9AC5-03D7ACC6A463}"/>
    <cellStyle name="20% - Accent5 3 4 2 2 5" xfId="6768" xr:uid="{4DF28C98-E99C-4D31-84FA-4D95796C0D11}"/>
    <cellStyle name="20% - Accent5 3 4 2 3" xfId="6769" xr:uid="{3591FE32-30A7-43FD-8566-8AA06F8FF996}"/>
    <cellStyle name="20% - Accent5 3 4 2 3 2" xfId="6770" xr:uid="{3FF498A6-0AC0-4624-9EFF-CD7299D28418}"/>
    <cellStyle name="20% - Accent5 3 4 2 3 2 2" xfId="6771" xr:uid="{76D40CB4-A542-4064-95F0-3BEECDAEA651}"/>
    <cellStyle name="20% - Accent5 3 4 2 3 2 2 2" xfId="6772" xr:uid="{BC2F735A-0D2C-473B-AF18-6694EFC696C9}"/>
    <cellStyle name="20% - Accent5 3 4 2 3 2 3" xfId="6773" xr:uid="{6A314C23-BDFB-46E1-AABC-735CAA0243E8}"/>
    <cellStyle name="20% - Accent5 3 4 2 3 2 4" xfId="6774" xr:uid="{1FCEB7F0-626A-416B-BDC9-986108A99BA7}"/>
    <cellStyle name="20% - Accent5 3 4 2 3 3" xfId="6775" xr:uid="{A7F4C5FE-D888-47E4-9CC1-DD865199EE6F}"/>
    <cellStyle name="20% - Accent5 3 4 2 3 3 2" xfId="6776" xr:uid="{6117C166-DFA5-4ACC-82C8-47EE95854B98}"/>
    <cellStyle name="20% - Accent5 3 4 2 3 4" xfId="6777" xr:uid="{5CBF81A5-555C-4CA6-84FA-55F6956F0DCA}"/>
    <cellStyle name="20% - Accent5 3 4 2 3 5" xfId="6778" xr:uid="{0DC9386A-FD99-4E9B-9CC2-6B9F709F38E7}"/>
    <cellStyle name="20% - Accent5 3 4 2 4" xfId="6779" xr:uid="{61FA25AB-F96B-4154-9F9F-0DB034711F82}"/>
    <cellStyle name="20% - Accent5 3 4 2 4 2" xfId="6780" xr:uid="{118B234F-8818-4AE7-875A-06EA3F3B0DA4}"/>
    <cellStyle name="20% - Accent5 3 4 2 4 2 2" xfId="6781" xr:uid="{1DD1CF10-5A3E-44F4-979C-09546635C26F}"/>
    <cellStyle name="20% - Accent5 3 4 2 4 3" xfId="6782" xr:uid="{4CD60BB9-75DF-477B-908C-857194BCC29C}"/>
    <cellStyle name="20% - Accent5 3 4 2 4 4" xfId="6783" xr:uid="{B6C27F00-C23A-46D6-BFF9-2C941FC5E709}"/>
    <cellStyle name="20% - Accent5 3 4 2 5" xfId="6784" xr:uid="{992F5EFC-ADC8-4D46-8204-333656D87F0D}"/>
    <cellStyle name="20% - Accent5 3 4 2 5 2" xfId="6785" xr:uid="{DB0B98E1-93F4-4DED-AF8C-A90424AB8013}"/>
    <cellStyle name="20% - Accent5 3 4 2 5 2 2" xfId="6786" xr:uid="{F4ADB46C-9638-448C-9389-01711D34F76A}"/>
    <cellStyle name="20% - Accent5 3 4 2 5 3" xfId="6787" xr:uid="{870DC0AA-B335-4AF5-B51E-421844FD572B}"/>
    <cellStyle name="20% - Accent5 3 4 2 5 4" xfId="6788" xr:uid="{21C7AC51-265D-448D-9F08-7689A21C1944}"/>
    <cellStyle name="20% - Accent5 3 4 2 6" xfId="6789" xr:uid="{7D68F93F-D031-4FFC-86E5-8E165025F722}"/>
    <cellStyle name="20% - Accent5 3 4 2 6 2" xfId="6790" xr:uid="{9D1296EE-3076-4A93-911C-FD39898F16C6}"/>
    <cellStyle name="20% - Accent5 3 4 2 6 2 2" xfId="6791" xr:uid="{06D023CC-9315-49C4-B4F3-916B6836DD31}"/>
    <cellStyle name="20% - Accent5 3 4 2 6 3" xfId="6792" xr:uid="{863CA642-0044-40ED-999E-A427A439FA15}"/>
    <cellStyle name="20% - Accent5 3 4 2 6 4" xfId="6793" xr:uid="{83F404D6-F47B-4A33-970D-E91B093C9A2F}"/>
    <cellStyle name="20% - Accent5 3 4 2 7" xfId="6794" xr:uid="{5FBBE4BF-7F0A-442F-8339-CFF967A2FB19}"/>
    <cellStyle name="20% - Accent5 3 4 2 7 2" xfId="6795" xr:uid="{EAB60140-2E8E-451A-B8F9-C4A3E53CD352}"/>
    <cellStyle name="20% - Accent5 3 4 2 8" xfId="6796" xr:uid="{CB9AC905-51D7-40BD-9946-F7701E148BB2}"/>
    <cellStyle name="20% - Accent5 3 4 2 9" xfId="6797" xr:uid="{45EE376D-B0AF-4852-98E2-4A79859EC0A5}"/>
    <cellStyle name="20% - Accent5 3 4 3" xfId="6798" xr:uid="{D01D7E4A-0847-4882-830D-E7E8EFD43DEE}"/>
    <cellStyle name="20% - Accent5 3 4 3 2" xfId="6799" xr:uid="{E3A69BF9-2509-4B55-97EF-8320FD5401A7}"/>
    <cellStyle name="20% - Accent5 3 4 3 2 2" xfId="6800" xr:uid="{12F02A72-5153-48A3-B35D-DD60B90E6E66}"/>
    <cellStyle name="20% - Accent5 3 4 3 2 2 2" xfId="6801" xr:uid="{0A65D2D0-3B6E-41B9-99A4-820881E15B8E}"/>
    <cellStyle name="20% - Accent5 3 4 3 2 3" xfId="6802" xr:uid="{23414C51-A1F9-4B57-9342-CD67A4AE9667}"/>
    <cellStyle name="20% - Accent5 3 4 3 2 4" xfId="6803" xr:uid="{CF2060B2-C90C-4DAB-8C34-277300CC4863}"/>
    <cellStyle name="20% - Accent5 3 4 3 3" xfId="6804" xr:uid="{DAE52BBA-71ED-4E9C-9A99-C1F869A2EA61}"/>
    <cellStyle name="20% - Accent5 3 4 3 3 2" xfId="6805" xr:uid="{F9900F43-384A-44A5-8AA6-13D1D540B22D}"/>
    <cellStyle name="20% - Accent5 3 4 3 4" xfId="6806" xr:uid="{93793D85-CE94-4F4E-9738-3A6E7F21035F}"/>
    <cellStyle name="20% - Accent5 3 4 3 5" xfId="6807" xr:uid="{A9CC4315-DF51-4A81-BEB8-84B780A185DD}"/>
    <cellStyle name="20% - Accent5 3 4 4" xfId="6808" xr:uid="{CE355DA9-0983-4D8B-9830-E33356C82B2E}"/>
    <cellStyle name="20% - Accent5 3 4 4 2" xfId="6809" xr:uid="{9FBA9678-0F80-4F68-8015-18B192B7E06C}"/>
    <cellStyle name="20% - Accent5 3 4 4 2 2" xfId="6810" xr:uid="{54CF346B-05EB-4F2A-84D0-0621B32C9CC6}"/>
    <cellStyle name="20% - Accent5 3 4 4 2 2 2" xfId="6811" xr:uid="{B7E847FB-E337-4C49-AD84-F3BE5FD13A0E}"/>
    <cellStyle name="20% - Accent5 3 4 4 2 3" xfId="6812" xr:uid="{B85897D6-1E19-40F8-A665-68ECB600AE47}"/>
    <cellStyle name="20% - Accent5 3 4 4 2 4" xfId="6813" xr:uid="{C0D50901-6A6F-4B5F-BC65-43AF2CFFFB11}"/>
    <cellStyle name="20% - Accent5 3 4 4 3" xfId="6814" xr:uid="{064A3B20-81DE-43A7-8DC7-73FB7078C8DB}"/>
    <cellStyle name="20% - Accent5 3 4 4 3 2" xfId="6815" xr:uid="{5E22D4A8-A78F-42F4-BD62-90A10AE9C92C}"/>
    <cellStyle name="20% - Accent5 3 4 4 4" xfId="6816" xr:uid="{36CDBB23-A55C-4AE7-8F38-1A0A6325C4C0}"/>
    <cellStyle name="20% - Accent5 3 4 4 5" xfId="6817" xr:uid="{72B7167C-8563-438F-B2B7-CE5054C80246}"/>
    <cellStyle name="20% - Accent5 3 4 5" xfId="6818" xr:uid="{F2A50E88-AB8C-4C85-A597-A91C1D616DBF}"/>
    <cellStyle name="20% - Accent5 3 4 5 2" xfId="6819" xr:uid="{78B769C9-C283-4085-B11F-7E540DDCA999}"/>
    <cellStyle name="20% - Accent5 3 4 5 2 2" xfId="6820" xr:uid="{899DB794-121E-4600-AC04-A9B75DD3A395}"/>
    <cellStyle name="20% - Accent5 3 4 5 3" xfId="6821" xr:uid="{DFE7A78B-A497-4BC7-9E53-8AA2A92E2E23}"/>
    <cellStyle name="20% - Accent5 3 4 5 4" xfId="6822" xr:uid="{D9270BFC-7CE8-484E-BE30-91712C34E122}"/>
    <cellStyle name="20% - Accent5 3 4 6" xfId="6823" xr:uid="{8ECF92C3-ACBE-41E5-9F40-10FC05D87D33}"/>
    <cellStyle name="20% - Accent5 3 4 6 2" xfId="6824" xr:uid="{8E9110A4-53F3-4DD7-B96F-BAB18460FE89}"/>
    <cellStyle name="20% - Accent5 3 4 6 2 2" xfId="6825" xr:uid="{4DE3AB09-986C-4311-9260-831A44CC5FC2}"/>
    <cellStyle name="20% - Accent5 3 4 6 3" xfId="6826" xr:uid="{27429D59-1EF7-4D1D-BD74-E768A11A9EEB}"/>
    <cellStyle name="20% - Accent5 3 4 6 4" xfId="6827" xr:uid="{6CA889CB-AC2C-4F06-A3C6-FC799C64C718}"/>
    <cellStyle name="20% - Accent5 3 4 7" xfId="6828" xr:uid="{458C8235-43AD-438E-B910-31DCD9800592}"/>
    <cellStyle name="20% - Accent5 3 4 7 2" xfId="6829" xr:uid="{7824A3C4-E6BA-4CF2-B736-1648DE64A522}"/>
    <cellStyle name="20% - Accent5 3 4 7 2 2" xfId="6830" xr:uid="{CB89FDFC-6C89-48A1-B2F8-AD190B4CF2F4}"/>
    <cellStyle name="20% - Accent5 3 4 7 3" xfId="6831" xr:uid="{D3228DDC-DC8B-4B6A-B0C2-A2611867E162}"/>
    <cellStyle name="20% - Accent5 3 4 7 4" xfId="6832" xr:uid="{9CA2C7D6-49A1-4EC2-BCD8-6B42FF421E51}"/>
    <cellStyle name="20% - Accent5 3 4 8" xfId="6833" xr:uid="{992EC843-20D8-4538-8E69-F45C43127EC3}"/>
    <cellStyle name="20% - Accent5 3 4 8 2" xfId="6834" xr:uid="{03EA2D81-01B7-47F6-BD93-2B954CE0A2CB}"/>
    <cellStyle name="20% - Accent5 3 4 9" xfId="6835" xr:uid="{93039EB8-B993-4038-8898-B6655445BC8A}"/>
    <cellStyle name="20% - Accent5 3 5" xfId="6836" xr:uid="{E2D7612D-9272-43FC-9AA6-85187C1F66CF}"/>
    <cellStyle name="20% - Accent5 3 5 2" xfId="6837" xr:uid="{63EEAE0B-2C0C-4FEC-95EF-10EDE5DA326A}"/>
    <cellStyle name="20% - Accent5 3 5 2 2" xfId="6838" xr:uid="{A27E3284-7C58-424E-860D-B5CF9F7ED4FB}"/>
    <cellStyle name="20% - Accent5 3 5 2 2 2" xfId="6839" xr:uid="{F1B0FFC6-7E8B-48EE-B010-96249844FF2D}"/>
    <cellStyle name="20% - Accent5 3 5 2 2 2 2" xfId="6840" xr:uid="{D057BFA6-E11B-4E01-BDAD-F070DD26A088}"/>
    <cellStyle name="20% - Accent5 3 5 2 2 3" xfId="6841" xr:uid="{B483E2BD-9D8C-4AC3-A81E-A558FF7C21F2}"/>
    <cellStyle name="20% - Accent5 3 5 2 2 4" xfId="6842" xr:uid="{2890FF1D-2F9E-4A55-88C4-A30EBFE4FBE4}"/>
    <cellStyle name="20% - Accent5 3 5 2 3" xfId="6843" xr:uid="{4D891104-0149-4BA6-BDC9-25BD312A0195}"/>
    <cellStyle name="20% - Accent5 3 5 2 3 2" xfId="6844" xr:uid="{8751C4F2-01D4-4FCE-A784-6FFC6F6E9ED7}"/>
    <cellStyle name="20% - Accent5 3 5 2 4" xfId="6845" xr:uid="{5C67A01B-FD63-4DD0-8A23-D403919B3C3A}"/>
    <cellStyle name="20% - Accent5 3 5 2 5" xfId="6846" xr:uid="{3911955B-B34A-43C3-AB28-13A1FD78F694}"/>
    <cellStyle name="20% - Accent5 3 5 3" xfId="6847" xr:uid="{5E668A00-5DA7-4828-ACEC-71A2848B3F83}"/>
    <cellStyle name="20% - Accent5 3 5 3 2" xfId="6848" xr:uid="{93EDC77E-885B-481F-99A2-27F839985139}"/>
    <cellStyle name="20% - Accent5 3 5 3 2 2" xfId="6849" xr:uid="{BFC74AE1-4723-4C6D-9D14-3E482558003A}"/>
    <cellStyle name="20% - Accent5 3 5 3 2 2 2" xfId="6850" xr:uid="{4418BE34-BF23-4C8C-850B-DFEDC7262328}"/>
    <cellStyle name="20% - Accent5 3 5 3 2 3" xfId="6851" xr:uid="{85C3A4BE-F8CF-433F-9D24-7D675DB68133}"/>
    <cellStyle name="20% - Accent5 3 5 3 2 4" xfId="6852" xr:uid="{F9EA86E0-8C9A-41FE-B427-2487CB5C0FD1}"/>
    <cellStyle name="20% - Accent5 3 5 3 3" xfId="6853" xr:uid="{8D71F6C7-0744-4AD3-9B5C-247C3EC71D12}"/>
    <cellStyle name="20% - Accent5 3 5 3 3 2" xfId="6854" xr:uid="{0CB54DF6-709F-4AED-93E7-367298657BFE}"/>
    <cellStyle name="20% - Accent5 3 5 3 4" xfId="6855" xr:uid="{7451BEC3-03A4-4940-9441-CBB5968D4BEB}"/>
    <cellStyle name="20% - Accent5 3 5 3 5" xfId="6856" xr:uid="{DD0A55BD-D1B1-4D1C-9090-0597E6062C31}"/>
    <cellStyle name="20% - Accent5 3 5 4" xfId="6857" xr:uid="{ADD881ED-DEBE-45EF-8196-AE4667F8A205}"/>
    <cellStyle name="20% - Accent5 3 5 4 2" xfId="6858" xr:uid="{6A9530E0-E418-4180-B0E2-6AD7675E91E6}"/>
    <cellStyle name="20% - Accent5 3 5 4 2 2" xfId="6859" xr:uid="{0EE17727-0472-4A46-A81E-61DC304B113C}"/>
    <cellStyle name="20% - Accent5 3 5 4 3" xfId="6860" xr:uid="{E1451E7B-FAC7-4D24-A955-BA2A185142DD}"/>
    <cellStyle name="20% - Accent5 3 5 4 4" xfId="6861" xr:uid="{061FFEED-BFC0-48E9-93B8-E1ECAC8E4F7C}"/>
    <cellStyle name="20% - Accent5 3 5 5" xfId="6862" xr:uid="{61E7C94F-B8C1-45B6-8241-83044891BDBD}"/>
    <cellStyle name="20% - Accent5 3 5 5 2" xfId="6863" xr:uid="{E274AAF5-CDDC-4501-9850-44D78C303667}"/>
    <cellStyle name="20% - Accent5 3 5 5 2 2" xfId="6864" xr:uid="{453099DF-235E-4441-B4F4-8868584F6836}"/>
    <cellStyle name="20% - Accent5 3 5 5 3" xfId="6865" xr:uid="{3B46AAF9-E591-4524-B4CE-D03FDA8A46A6}"/>
    <cellStyle name="20% - Accent5 3 5 5 4" xfId="6866" xr:uid="{B95484A0-925A-4516-96B8-E3DD618CB034}"/>
    <cellStyle name="20% - Accent5 3 5 6" xfId="6867" xr:uid="{D9A082C8-C2FC-4459-9D5E-EBD56B6F8362}"/>
    <cellStyle name="20% - Accent5 3 5 6 2" xfId="6868" xr:uid="{604E15EC-375C-45D4-9A6D-CD2F7BDD7D0E}"/>
    <cellStyle name="20% - Accent5 3 5 6 2 2" xfId="6869" xr:uid="{C074506E-7FA3-41F3-B3C3-F2EF133F1E96}"/>
    <cellStyle name="20% - Accent5 3 5 6 3" xfId="6870" xr:uid="{2440C81A-B468-455F-8E6B-209DF8B49605}"/>
    <cellStyle name="20% - Accent5 3 5 6 4" xfId="6871" xr:uid="{55F291E4-734D-4FFB-A092-793CE7130A18}"/>
    <cellStyle name="20% - Accent5 3 5 7" xfId="6872" xr:uid="{312CDDF1-84B7-4EF7-8AAD-397948B24D4D}"/>
    <cellStyle name="20% - Accent5 3 5 7 2" xfId="6873" xr:uid="{43847FD0-AEA5-4754-90EE-0E6CB8ACD180}"/>
    <cellStyle name="20% - Accent5 3 5 8" xfId="6874" xr:uid="{3014B262-AC04-4C4A-8D88-5EF7DCA36113}"/>
    <cellStyle name="20% - Accent5 3 5 9" xfId="6875" xr:uid="{1CF40392-EADB-49FB-AF66-6C8816F794A2}"/>
    <cellStyle name="20% - Accent5 3 6" xfId="6876" xr:uid="{1FB1DA1B-B2E1-4AA2-A771-20298D1EE65D}"/>
    <cellStyle name="20% - Accent5 3 6 2" xfId="6877" xr:uid="{92829782-6067-4948-A87B-7E810BF16648}"/>
    <cellStyle name="20% - Accent5 3 6 2 2" xfId="6878" xr:uid="{3CC30597-6694-4106-BF0E-48121A0EB347}"/>
    <cellStyle name="20% - Accent5 3 6 2 2 2" xfId="6879" xr:uid="{54598072-1D9B-4707-BFE6-F0B7751CF651}"/>
    <cellStyle name="20% - Accent5 3 6 2 3" xfId="6880" xr:uid="{41EC0C2F-6A23-4B0D-8EAB-53867C4424E9}"/>
    <cellStyle name="20% - Accent5 3 6 2 4" xfId="6881" xr:uid="{D1CF7D1C-07A8-4882-9B2F-FEF7041F84A5}"/>
    <cellStyle name="20% - Accent5 3 6 3" xfId="6882" xr:uid="{D78C1766-8B96-4B69-AAD8-E542AEC13D4D}"/>
    <cellStyle name="20% - Accent5 3 6 3 2" xfId="6883" xr:uid="{EE092F4F-794A-4608-B8B3-41279F99F5A6}"/>
    <cellStyle name="20% - Accent5 3 6 3 2 2" xfId="6884" xr:uid="{EC83A6F0-0D66-4920-846D-8F554AD05C3A}"/>
    <cellStyle name="20% - Accent5 3 6 3 3" xfId="6885" xr:uid="{9B13BF9A-B600-458E-BF95-C0DA0ACBFD6B}"/>
    <cellStyle name="20% - Accent5 3 6 3 4" xfId="6886" xr:uid="{C1EAE98D-14DB-43D7-AA50-37713495F271}"/>
    <cellStyle name="20% - Accent5 3 6 4" xfId="6887" xr:uid="{D5091840-9248-4493-A18D-19E238434C95}"/>
    <cellStyle name="20% - Accent5 3 6 4 2" xfId="6888" xr:uid="{737BEF49-206B-48A8-90D0-705B2D5A444A}"/>
    <cellStyle name="20% - Accent5 3 6 5" xfId="6889" xr:uid="{5AA12104-AD7E-497D-B703-09BB15E3211E}"/>
    <cellStyle name="20% - Accent5 3 6 6" xfId="6890" xr:uid="{439CAEDD-0F55-49F7-BCFB-C6EB979E9788}"/>
    <cellStyle name="20% - Accent5 3 7" xfId="6891" xr:uid="{CA1993B9-93D3-41B1-B32A-C3CB22A39388}"/>
    <cellStyle name="20% - Accent5 3 7 2" xfId="6892" xr:uid="{547C536C-8D09-412E-B7CC-316E9E3F76FD}"/>
    <cellStyle name="20% - Accent5 3 7 2 2" xfId="6893" xr:uid="{98F1FE76-5C64-4CAC-8F25-156A280185B6}"/>
    <cellStyle name="20% - Accent5 3 7 2 2 2" xfId="6894" xr:uid="{4164D845-E422-4138-BBEC-EC8BD0C78F5A}"/>
    <cellStyle name="20% - Accent5 3 7 2 3" xfId="6895" xr:uid="{70B980D3-036D-4A36-89DE-3C57143A6E7C}"/>
    <cellStyle name="20% - Accent5 3 7 2 4" xfId="6896" xr:uid="{E4665B5B-841D-45A1-B2D8-8EB2721B22FD}"/>
    <cellStyle name="20% - Accent5 3 7 3" xfId="6897" xr:uid="{60CE4C58-227E-489C-9994-3BD112AA3158}"/>
    <cellStyle name="20% - Accent5 3 7 4" xfId="6898" xr:uid="{96AF060E-0A63-48AA-BD7D-19F83E212CE6}"/>
    <cellStyle name="20% - Accent5 3 7 4 2" xfId="6899" xr:uid="{85574094-7478-4345-823A-206CE4891BE6}"/>
    <cellStyle name="20% - Accent5 3 7 5" xfId="6900" xr:uid="{F691E5E8-28D6-49C1-94D8-C07D615297FF}"/>
    <cellStyle name="20% - Accent5 3 7 6" xfId="6901" xr:uid="{B2912BA1-97B4-4761-A2FE-6195A44DCD87}"/>
    <cellStyle name="20% - Accent5 3 8" xfId="6902" xr:uid="{863F74B5-7577-4E79-AF47-E44200546E55}"/>
    <cellStyle name="20% - Accent5 3 8 2" xfId="6903" xr:uid="{9240EF79-9BE9-4EC7-883D-436D9D3522E0}"/>
    <cellStyle name="20% - Accent5 3 8 2 2" xfId="6904" xr:uid="{2EB5BE00-9730-469D-8AB3-22542AD1C496}"/>
    <cellStyle name="20% - Accent5 3 8 3" xfId="6905" xr:uid="{E8E3936A-AB55-48CE-AA99-4EE31F74FF71}"/>
    <cellStyle name="20% - Accent5 3 8 4" xfId="6906" xr:uid="{76822F76-75B2-4864-B41D-7F497729C2E7}"/>
    <cellStyle name="20% - Accent5 3 9" xfId="6907" xr:uid="{080D9E42-9B2F-4362-985B-4CE29BD1E263}"/>
    <cellStyle name="20% - Accent5 3 9 2" xfId="6908" xr:uid="{71E5CB30-56C2-4B2C-B0E3-6C3CF04657C0}"/>
    <cellStyle name="20% - Accent5 3 9 2 2" xfId="6909" xr:uid="{2BE86C27-A9F1-4939-B180-D15669AE962B}"/>
    <cellStyle name="20% - Accent5 3 9 3" xfId="6910" xr:uid="{C93FFCCB-3736-4DD7-BEF3-B1CA4BCB8E59}"/>
    <cellStyle name="20% - Accent5 3 9 4" xfId="6911" xr:uid="{964D3037-3B66-4D08-B0F3-53BE2638A9BE}"/>
    <cellStyle name="20% - Accent5 4" xfId="249" xr:uid="{FBABFC8E-2499-4087-BE68-E5480AEF7AD0}"/>
    <cellStyle name="20% - Accent5 4 10" xfId="6913" xr:uid="{7E10BFB1-6F12-41AC-9CFE-913AB9DBD8BD}"/>
    <cellStyle name="20% - Accent5 4 10 2" xfId="6914" xr:uid="{AFF24E1F-8BDB-4234-A0AF-FCCE4424EB53}"/>
    <cellStyle name="20% - Accent5 4 11" xfId="6915" xr:uid="{B914D37A-3361-4122-85CE-8EABC2B0988A}"/>
    <cellStyle name="20% - Accent5 4 12" xfId="6916" xr:uid="{583EE372-1E13-449F-B754-594F634031A6}"/>
    <cellStyle name="20% - Accent5 4 13" xfId="35539" xr:uid="{5E96AA64-796B-4C21-B4BE-9F6902FF1D29}"/>
    <cellStyle name="20% - Accent5 4 14" xfId="6912" xr:uid="{E37BEDB9-21D5-4F4B-9374-C36469189054}"/>
    <cellStyle name="20% - Accent5 4 2" xfId="6917" xr:uid="{FACF89D5-3E76-46CD-AA2E-308604587F0C}"/>
    <cellStyle name="20% - Accent5 4 2 10" xfId="6918" xr:uid="{9A8C6714-07EC-4425-8938-B53AC6A59DC5}"/>
    <cellStyle name="20% - Accent5 4 2 11" xfId="6919" xr:uid="{7ACBCED9-1799-491D-AFAF-544FBB711ADF}"/>
    <cellStyle name="20% - Accent5 4 2 2" xfId="6920" xr:uid="{829816E2-5057-4294-B42A-B15A4F477C9C}"/>
    <cellStyle name="20% - Accent5 4 2 2 10" xfId="6921" xr:uid="{2C33DF73-DE41-4B68-A8B6-6A3D418F4589}"/>
    <cellStyle name="20% - Accent5 4 2 2 2" xfId="6922" xr:uid="{84893472-3887-43A8-A51A-B02305FC651F}"/>
    <cellStyle name="20% - Accent5 4 2 2 2 2" xfId="6923" xr:uid="{4A9F3087-9E6B-4BC3-ADAF-08AA825493ED}"/>
    <cellStyle name="20% - Accent5 4 2 2 2 2 2" xfId="6924" xr:uid="{DC70F8C8-8EF9-4509-856A-9D46365BD94E}"/>
    <cellStyle name="20% - Accent5 4 2 2 2 2 2 2" xfId="6925" xr:uid="{7F65B5B5-8F20-4F92-BDAD-2CA998B65A59}"/>
    <cellStyle name="20% - Accent5 4 2 2 2 2 2 2 2" xfId="6926" xr:uid="{8AE5D5E9-DDBA-4694-BBE5-FFF2058A06F1}"/>
    <cellStyle name="20% - Accent5 4 2 2 2 2 2 3" xfId="6927" xr:uid="{5C90D563-6B17-42F2-A21F-6371768BC745}"/>
    <cellStyle name="20% - Accent5 4 2 2 2 2 2 4" xfId="6928" xr:uid="{13306671-9CF6-4EBD-96CE-722492107595}"/>
    <cellStyle name="20% - Accent5 4 2 2 2 2 3" xfId="6929" xr:uid="{D0FF643C-EA2D-457C-9294-C5195ACA0414}"/>
    <cellStyle name="20% - Accent5 4 2 2 2 2 3 2" xfId="6930" xr:uid="{496B8405-5860-466B-A82D-FBAD51D1AE53}"/>
    <cellStyle name="20% - Accent5 4 2 2 2 2 4" xfId="6931" xr:uid="{3D62CEE8-70A8-4224-A5DF-71B3AE67A0F4}"/>
    <cellStyle name="20% - Accent5 4 2 2 2 2 5" xfId="6932" xr:uid="{2F6B0AFB-BABE-4A82-9191-1347CC9197AA}"/>
    <cellStyle name="20% - Accent5 4 2 2 2 3" xfId="6933" xr:uid="{3F3151F7-B5D6-4D53-B7EA-4541F810D78C}"/>
    <cellStyle name="20% - Accent5 4 2 2 2 3 2" xfId="6934" xr:uid="{423CC513-CCFA-4F95-BD4E-49D6DE77E51C}"/>
    <cellStyle name="20% - Accent5 4 2 2 2 3 2 2" xfId="6935" xr:uid="{4B09A3EF-3D02-4DCA-9A03-D633B38A9084}"/>
    <cellStyle name="20% - Accent5 4 2 2 2 3 2 2 2" xfId="6936" xr:uid="{3F5B775E-2038-4507-ACCE-A529D42D4E0D}"/>
    <cellStyle name="20% - Accent5 4 2 2 2 3 2 3" xfId="6937" xr:uid="{CA1D1001-F27E-4E57-90E4-5A5E57F983C1}"/>
    <cellStyle name="20% - Accent5 4 2 2 2 3 2 4" xfId="6938" xr:uid="{0F607678-1CFE-44BE-A7A3-630EA5BBE429}"/>
    <cellStyle name="20% - Accent5 4 2 2 2 3 3" xfId="6939" xr:uid="{8441B555-5AE4-40BF-BA64-E4306EC21561}"/>
    <cellStyle name="20% - Accent5 4 2 2 2 3 3 2" xfId="6940" xr:uid="{1225E896-5DCB-4F9C-BE9A-44D64243DBF1}"/>
    <cellStyle name="20% - Accent5 4 2 2 2 3 4" xfId="6941" xr:uid="{24244CFB-C135-4412-898B-BA8BE4B7529C}"/>
    <cellStyle name="20% - Accent5 4 2 2 2 3 5" xfId="6942" xr:uid="{F39DFEE4-D90A-4D67-9883-4CC2FC99722D}"/>
    <cellStyle name="20% - Accent5 4 2 2 2 4" xfId="6943" xr:uid="{68A28B44-9C82-4B39-B0E6-9A66F27C010F}"/>
    <cellStyle name="20% - Accent5 4 2 2 2 4 2" xfId="6944" xr:uid="{312F16B2-6C8B-49F3-9AB1-174C3A7B845C}"/>
    <cellStyle name="20% - Accent5 4 2 2 2 4 2 2" xfId="6945" xr:uid="{0E5A7ECB-26CC-41A6-B861-B7B42F1BE341}"/>
    <cellStyle name="20% - Accent5 4 2 2 2 4 3" xfId="6946" xr:uid="{E0200A5A-4A8D-4441-A995-2EBD4381BF2F}"/>
    <cellStyle name="20% - Accent5 4 2 2 2 4 4" xfId="6947" xr:uid="{5CAF33AD-94DC-4A5F-B5AA-117934742228}"/>
    <cellStyle name="20% - Accent5 4 2 2 2 5" xfId="6948" xr:uid="{A1017003-A76A-4B92-9CC3-1562611A3070}"/>
    <cellStyle name="20% - Accent5 4 2 2 2 5 2" xfId="6949" xr:uid="{998C803A-1ED2-47B4-A662-34AF5C65E642}"/>
    <cellStyle name="20% - Accent5 4 2 2 2 5 2 2" xfId="6950" xr:uid="{6514FE33-7A0E-4903-8F29-AF688A6544C4}"/>
    <cellStyle name="20% - Accent5 4 2 2 2 5 3" xfId="6951" xr:uid="{F9B0FB65-72B7-4B8B-B0B1-B01A56A6A473}"/>
    <cellStyle name="20% - Accent5 4 2 2 2 5 4" xfId="6952" xr:uid="{F73F569A-88B2-4EAC-AF49-DB27E1A501B0}"/>
    <cellStyle name="20% - Accent5 4 2 2 2 6" xfId="6953" xr:uid="{26B77B92-F4D7-408D-8FF3-7F7FE01A3453}"/>
    <cellStyle name="20% - Accent5 4 2 2 2 6 2" xfId="6954" xr:uid="{BBE42973-1C11-4B77-A4CB-B5B446277952}"/>
    <cellStyle name="20% - Accent5 4 2 2 2 6 2 2" xfId="6955" xr:uid="{FD5F0E0E-FCCD-4BE8-9820-5C9FA0CD33D0}"/>
    <cellStyle name="20% - Accent5 4 2 2 2 6 3" xfId="6956" xr:uid="{24B1A106-0D16-4D87-9D42-934CB9332131}"/>
    <cellStyle name="20% - Accent5 4 2 2 2 6 4" xfId="6957" xr:uid="{26D98947-8D90-4A2A-B13A-2D489434A637}"/>
    <cellStyle name="20% - Accent5 4 2 2 2 7" xfId="6958" xr:uid="{42E0B5DD-996F-4733-BFA0-3B298C954276}"/>
    <cellStyle name="20% - Accent5 4 2 2 2 7 2" xfId="6959" xr:uid="{DCFB2688-1861-4C6B-8193-586701824341}"/>
    <cellStyle name="20% - Accent5 4 2 2 2 8" xfId="6960" xr:uid="{75E2DF1E-DB19-404D-9DB1-4EC5225708B6}"/>
    <cellStyle name="20% - Accent5 4 2 2 2 9" xfId="6961" xr:uid="{35D68772-2EF6-4FDC-B67B-C91213302205}"/>
    <cellStyle name="20% - Accent5 4 2 2 3" xfId="6962" xr:uid="{8D3D7B48-E61C-408B-999D-9575759A1C4C}"/>
    <cellStyle name="20% - Accent5 4 2 2 3 2" xfId="6963" xr:uid="{639EB0D3-0295-45B8-8092-8F0EEF558C16}"/>
    <cellStyle name="20% - Accent5 4 2 2 3 2 2" xfId="6964" xr:uid="{39B2AFC8-1AE0-4AFD-AD86-516C3921FBEA}"/>
    <cellStyle name="20% - Accent5 4 2 2 3 2 2 2" xfId="6965" xr:uid="{89115607-FA64-424C-BE01-FD54CEF1E35F}"/>
    <cellStyle name="20% - Accent5 4 2 2 3 2 3" xfId="6966" xr:uid="{A4A21087-A391-4F8F-B48D-D07E124EB329}"/>
    <cellStyle name="20% - Accent5 4 2 2 3 2 4" xfId="6967" xr:uid="{19E9F2D6-7AE6-4732-A915-52A473AABD9C}"/>
    <cellStyle name="20% - Accent5 4 2 2 3 3" xfId="6968" xr:uid="{01A5591B-6CAD-479A-918C-78F20344B83C}"/>
    <cellStyle name="20% - Accent5 4 2 2 3 3 2" xfId="6969" xr:uid="{E2FE0BB1-DD55-4C7A-96C9-AD6434A749EC}"/>
    <cellStyle name="20% - Accent5 4 2 2 3 4" xfId="6970" xr:uid="{16846686-0E7F-4E99-A431-620EF53AA8B3}"/>
    <cellStyle name="20% - Accent5 4 2 2 3 5" xfId="6971" xr:uid="{A6C53CBD-8908-4BA3-98E5-1A34E8383B01}"/>
    <cellStyle name="20% - Accent5 4 2 2 4" xfId="6972" xr:uid="{C6369D8C-F064-4878-B4ED-D0DCB467C8A1}"/>
    <cellStyle name="20% - Accent5 4 2 2 4 2" xfId="6973" xr:uid="{5D166319-1A1F-477D-B3AB-B55F6D821C36}"/>
    <cellStyle name="20% - Accent5 4 2 2 4 2 2" xfId="6974" xr:uid="{AC059A25-83ED-4603-A5CD-CDD020285CC6}"/>
    <cellStyle name="20% - Accent5 4 2 2 4 2 2 2" xfId="6975" xr:uid="{9EDC7C2D-6B29-4B44-857F-2EDB93776D8F}"/>
    <cellStyle name="20% - Accent5 4 2 2 4 2 3" xfId="6976" xr:uid="{419E08DA-467D-4884-A7EA-C56E2F1CC353}"/>
    <cellStyle name="20% - Accent5 4 2 2 4 2 4" xfId="6977" xr:uid="{B02A91E8-58DF-42D0-98BD-48B2EE76D8E7}"/>
    <cellStyle name="20% - Accent5 4 2 2 4 3" xfId="6978" xr:uid="{100EA693-0131-4230-9C30-5AD2F68DE74B}"/>
    <cellStyle name="20% - Accent5 4 2 2 4 3 2" xfId="6979" xr:uid="{E03E9A39-46C1-447F-B2A5-DC3A88F7D1B3}"/>
    <cellStyle name="20% - Accent5 4 2 2 4 4" xfId="6980" xr:uid="{598707A9-3A8C-4ADD-8C1A-08C81D7F7EFB}"/>
    <cellStyle name="20% - Accent5 4 2 2 4 5" xfId="6981" xr:uid="{B82E1751-C13F-4D29-8DC6-1A58EFFA44FD}"/>
    <cellStyle name="20% - Accent5 4 2 2 5" xfId="6982" xr:uid="{55A13531-CFAB-4D99-88B9-11AF801E4ED7}"/>
    <cellStyle name="20% - Accent5 4 2 2 5 2" xfId="6983" xr:uid="{0959DA25-681D-4727-BCF8-26587EA1FB86}"/>
    <cellStyle name="20% - Accent5 4 2 2 5 2 2" xfId="6984" xr:uid="{548CE98C-C631-4600-B07F-753B6BFE7D8B}"/>
    <cellStyle name="20% - Accent5 4 2 2 5 3" xfId="6985" xr:uid="{2E819537-C674-47F2-824B-BC0C5D723247}"/>
    <cellStyle name="20% - Accent5 4 2 2 5 4" xfId="6986" xr:uid="{3DC3D40C-9107-41E7-9F34-4022F1343D95}"/>
    <cellStyle name="20% - Accent5 4 2 2 6" xfId="6987" xr:uid="{CA8990CB-BE10-4130-8D6C-88F79F471ABF}"/>
    <cellStyle name="20% - Accent5 4 2 2 6 2" xfId="6988" xr:uid="{788812E2-4A48-4D1B-94CB-199BC45C7736}"/>
    <cellStyle name="20% - Accent5 4 2 2 6 2 2" xfId="6989" xr:uid="{385791DD-3808-4877-8FB7-E568845AF99C}"/>
    <cellStyle name="20% - Accent5 4 2 2 6 3" xfId="6990" xr:uid="{8F0A44B2-B999-4E66-B83A-06320DA5FC12}"/>
    <cellStyle name="20% - Accent5 4 2 2 6 4" xfId="6991" xr:uid="{62C5E437-85ED-41B8-B88D-9DFA097AC367}"/>
    <cellStyle name="20% - Accent5 4 2 2 7" xfId="6992" xr:uid="{0DD688F0-747E-4F29-8152-9481006C9AA8}"/>
    <cellStyle name="20% - Accent5 4 2 2 7 2" xfId="6993" xr:uid="{765095F0-16FA-41C0-AC6A-A35A047F9639}"/>
    <cellStyle name="20% - Accent5 4 2 2 7 2 2" xfId="6994" xr:uid="{FACD6C5F-692E-476D-9D74-0BAFCA578F77}"/>
    <cellStyle name="20% - Accent5 4 2 2 7 3" xfId="6995" xr:uid="{ACC5E6C0-2B26-41C4-8AFA-E2521E8A4B42}"/>
    <cellStyle name="20% - Accent5 4 2 2 7 4" xfId="6996" xr:uid="{163F221C-79EE-439A-BE68-4835D419EC1A}"/>
    <cellStyle name="20% - Accent5 4 2 2 8" xfId="6997" xr:uid="{37BB63CC-F752-4B32-9CDE-7232F83AF08E}"/>
    <cellStyle name="20% - Accent5 4 2 2 8 2" xfId="6998" xr:uid="{BA04EFE4-87D9-4A35-A085-9F78E89556FF}"/>
    <cellStyle name="20% - Accent5 4 2 2 9" xfId="6999" xr:uid="{C5D8F5E5-F5EC-4601-A56E-FAA238F1588E}"/>
    <cellStyle name="20% - Accent5 4 2 3" xfId="7000" xr:uid="{788C06EF-CD29-4099-A532-2E165971359C}"/>
    <cellStyle name="20% - Accent5 4 2 3 2" xfId="7001" xr:uid="{0CB43FF9-A6FF-45FC-A7D3-DAC6836A0C12}"/>
    <cellStyle name="20% - Accent5 4 2 3 2 2" xfId="7002" xr:uid="{6A8D39F4-DD8D-45BA-8C40-E05D1A053220}"/>
    <cellStyle name="20% - Accent5 4 2 3 2 2 2" xfId="7003" xr:uid="{89DE2C80-0112-4205-ACAE-6D676920F03E}"/>
    <cellStyle name="20% - Accent5 4 2 3 2 2 2 2" xfId="7004" xr:uid="{9527E6DE-1DB7-48EE-93B4-6C24FEFA550D}"/>
    <cellStyle name="20% - Accent5 4 2 3 2 2 3" xfId="7005" xr:uid="{F1BA21FA-0788-4E56-AFF7-55BA8DBE944A}"/>
    <cellStyle name="20% - Accent5 4 2 3 2 2 4" xfId="7006" xr:uid="{825E817D-496A-459C-A380-208F8CDA2138}"/>
    <cellStyle name="20% - Accent5 4 2 3 2 3" xfId="7007" xr:uid="{4C3BA905-DD10-4C6C-B0CC-7C90AD572BF7}"/>
    <cellStyle name="20% - Accent5 4 2 3 2 3 2" xfId="7008" xr:uid="{4760A42D-18FA-4657-B94E-E07BE8ACD76A}"/>
    <cellStyle name="20% - Accent5 4 2 3 2 4" xfId="7009" xr:uid="{E20E60DB-6AA1-46A0-AABD-0DDE1BA6EE43}"/>
    <cellStyle name="20% - Accent5 4 2 3 2 5" xfId="7010" xr:uid="{EE632A3F-2046-4056-9048-D70BE77EFCEE}"/>
    <cellStyle name="20% - Accent5 4 2 3 3" xfId="7011" xr:uid="{24B39238-9322-4769-803A-798CF3168B61}"/>
    <cellStyle name="20% - Accent5 4 2 3 3 2" xfId="7012" xr:uid="{4FC8D384-E0D4-417D-9157-2D93340D59EE}"/>
    <cellStyle name="20% - Accent5 4 2 3 3 2 2" xfId="7013" xr:uid="{5418D472-D154-4A31-8A29-4EC1360510D1}"/>
    <cellStyle name="20% - Accent5 4 2 3 3 2 2 2" xfId="7014" xr:uid="{F93F0FD6-9873-48D8-B8AA-836254B1BACA}"/>
    <cellStyle name="20% - Accent5 4 2 3 3 2 3" xfId="7015" xr:uid="{06E6BA2F-7BFB-440A-A2E8-649AB6D0C519}"/>
    <cellStyle name="20% - Accent5 4 2 3 3 2 4" xfId="7016" xr:uid="{F53C4267-DF97-4E92-AC7B-371D08A2BA46}"/>
    <cellStyle name="20% - Accent5 4 2 3 3 3" xfId="7017" xr:uid="{C9DF052F-70AF-42F3-B3D7-6CE0CC0B906E}"/>
    <cellStyle name="20% - Accent5 4 2 3 3 3 2" xfId="7018" xr:uid="{5BF585E4-F83E-46F9-BA7A-F6CE16DFDE12}"/>
    <cellStyle name="20% - Accent5 4 2 3 3 4" xfId="7019" xr:uid="{96855D93-2A6F-4FD9-82A1-C41C18783E2B}"/>
    <cellStyle name="20% - Accent5 4 2 3 3 5" xfId="7020" xr:uid="{F4ED8BAF-269D-4FA9-A528-91383DC6A71E}"/>
    <cellStyle name="20% - Accent5 4 2 3 4" xfId="7021" xr:uid="{A3194D9F-1A73-4201-B428-FB7DEAE5E8D4}"/>
    <cellStyle name="20% - Accent5 4 2 3 4 2" xfId="7022" xr:uid="{750183E0-FC1C-4837-BA85-D346EDB63A9C}"/>
    <cellStyle name="20% - Accent5 4 2 3 4 2 2" xfId="7023" xr:uid="{E2E2974B-A5B8-42BF-ABAA-9A98D0C49970}"/>
    <cellStyle name="20% - Accent5 4 2 3 4 3" xfId="7024" xr:uid="{37CC55BE-1C3A-4657-93BD-B587078C3582}"/>
    <cellStyle name="20% - Accent5 4 2 3 4 4" xfId="7025" xr:uid="{D2BB805D-25B6-467D-BB20-A1E22583BF98}"/>
    <cellStyle name="20% - Accent5 4 2 3 5" xfId="7026" xr:uid="{7F4A63E7-DB98-4435-982F-C83E026C0253}"/>
    <cellStyle name="20% - Accent5 4 2 3 5 2" xfId="7027" xr:uid="{808068F9-A667-477B-891B-A51333CDCF05}"/>
    <cellStyle name="20% - Accent5 4 2 3 5 2 2" xfId="7028" xr:uid="{5F5CA195-8714-4371-93CD-5CA37A116D5E}"/>
    <cellStyle name="20% - Accent5 4 2 3 5 3" xfId="7029" xr:uid="{5B51B1BB-9A1F-45E6-8758-E79661B3BBFB}"/>
    <cellStyle name="20% - Accent5 4 2 3 5 4" xfId="7030" xr:uid="{58BA3005-ED45-46EC-9081-65FF53E5474B}"/>
    <cellStyle name="20% - Accent5 4 2 3 6" xfId="7031" xr:uid="{D853401B-41C2-4826-B409-93EC0B84761E}"/>
    <cellStyle name="20% - Accent5 4 2 3 6 2" xfId="7032" xr:uid="{843C662E-8558-42F2-9D78-3CD9924F0DB5}"/>
    <cellStyle name="20% - Accent5 4 2 3 6 2 2" xfId="7033" xr:uid="{D4B99D0A-9F2C-42B6-9442-EED4D9F3F15B}"/>
    <cellStyle name="20% - Accent5 4 2 3 6 3" xfId="7034" xr:uid="{C270757F-518F-43AB-A29A-C8A074839044}"/>
    <cellStyle name="20% - Accent5 4 2 3 6 4" xfId="7035" xr:uid="{D553A113-A420-4B7D-B469-7C1246CEAE52}"/>
    <cellStyle name="20% - Accent5 4 2 3 7" xfId="7036" xr:uid="{9A5BDF50-FCBF-4CF3-BA01-43E45C232631}"/>
    <cellStyle name="20% - Accent5 4 2 3 7 2" xfId="7037" xr:uid="{0D800A0F-D230-4031-9FE4-A5ADC80576B2}"/>
    <cellStyle name="20% - Accent5 4 2 3 8" xfId="7038" xr:uid="{DC508B22-7A2F-45DE-9827-065CA48F9C52}"/>
    <cellStyle name="20% - Accent5 4 2 3 9" xfId="7039" xr:uid="{96C88627-53E4-4256-81D8-70A4CC9ADCA8}"/>
    <cellStyle name="20% - Accent5 4 2 4" xfId="7040" xr:uid="{6041AA94-9803-49A3-83F8-AABA4CC1C514}"/>
    <cellStyle name="20% - Accent5 4 2 4 2" xfId="7041" xr:uid="{A3564A10-EDA0-4052-A917-390589E7D065}"/>
    <cellStyle name="20% - Accent5 4 2 4 2 2" xfId="7042" xr:uid="{56FC822E-E8B0-40B6-8D84-E3B36F92E220}"/>
    <cellStyle name="20% - Accent5 4 2 4 2 2 2" xfId="7043" xr:uid="{8CB7C963-815F-4D7F-BB1D-1A2F73B420A9}"/>
    <cellStyle name="20% - Accent5 4 2 4 2 3" xfId="7044" xr:uid="{D99DB253-4152-4472-B533-359F894BD883}"/>
    <cellStyle name="20% - Accent5 4 2 4 2 4" xfId="7045" xr:uid="{F8370C8F-7547-4BF5-8916-C51F319A74AB}"/>
    <cellStyle name="20% - Accent5 4 2 4 3" xfId="7046" xr:uid="{A8F06D6C-B203-4103-A57D-437E9C702703}"/>
    <cellStyle name="20% - Accent5 4 2 4 3 2" xfId="7047" xr:uid="{A5555C0F-A5CE-4269-8F13-A1971B43AAEA}"/>
    <cellStyle name="20% - Accent5 4 2 4 4" xfId="7048" xr:uid="{6B512A71-8E07-4BD2-9266-738BED075FEC}"/>
    <cellStyle name="20% - Accent5 4 2 4 5" xfId="7049" xr:uid="{C1D4F9C3-9F45-4CDE-8AA2-F7F837CC12D4}"/>
    <cellStyle name="20% - Accent5 4 2 5" xfId="7050" xr:uid="{0E76A80F-B0CA-4853-A4BA-3DAA9AC7A68A}"/>
    <cellStyle name="20% - Accent5 4 2 5 2" xfId="7051" xr:uid="{88DC2A4C-757C-4CEE-90C0-4B556B43F2EB}"/>
    <cellStyle name="20% - Accent5 4 2 5 2 2" xfId="7052" xr:uid="{24163177-9C4B-4A0A-B8A3-AA4C73239D6C}"/>
    <cellStyle name="20% - Accent5 4 2 5 2 2 2" xfId="7053" xr:uid="{DBAAE861-743C-4E3C-8D39-749EEADBC0EA}"/>
    <cellStyle name="20% - Accent5 4 2 5 2 3" xfId="7054" xr:uid="{CBC7CF33-B4D9-45CE-B2B8-23AA92D8FD15}"/>
    <cellStyle name="20% - Accent5 4 2 5 2 4" xfId="7055" xr:uid="{78354903-1668-48BF-8006-12724A373641}"/>
    <cellStyle name="20% - Accent5 4 2 5 3" xfId="7056" xr:uid="{D4AF7538-F4A1-428E-8886-AE97E3684A5D}"/>
    <cellStyle name="20% - Accent5 4 2 5 3 2" xfId="7057" xr:uid="{4704B77A-4664-45C6-AB1D-BFB37290FCA1}"/>
    <cellStyle name="20% - Accent5 4 2 5 4" xfId="7058" xr:uid="{55A4C246-9846-4F02-B804-6861D5066DF6}"/>
    <cellStyle name="20% - Accent5 4 2 5 5" xfId="7059" xr:uid="{8851B8A5-67A8-4EF8-9DEF-AA086D6D0936}"/>
    <cellStyle name="20% - Accent5 4 2 6" xfId="7060" xr:uid="{6F500A7C-A8ED-4EE1-A95C-1B7879ABDE9B}"/>
    <cellStyle name="20% - Accent5 4 2 6 2" xfId="7061" xr:uid="{0F54E8F7-8480-4E83-A8BE-8A05C482AF06}"/>
    <cellStyle name="20% - Accent5 4 2 6 2 2" xfId="7062" xr:uid="{24EF5BE8-8784-4EC5-A0F7-10342DABC7B2}"/>
    <cellStyle name="20% - Accent5 4 2 6 3" xfId="7063" xr:uid="{7C1AE544-7846-4788-961A-7FD5D07E70CA}"/>
    <cellStyle name="20% - Accent5 4 2 6 4" xfId="7064" xr:uid="{56C10B4C-2124-42E0-B24B-AC22FCD3A855}"/>
    <cellStyle name="20% - Accent5 4 2 7" xfId="7065" xr:uid="{8E72C921-58FE-4E01-9123-14FE25903BF5}"/>
    <cellStyle name="20% - Accent5 4 2 7 2" xfId="7066" xr:uid="{0B31EEF6-8A5C-4362-8CD2-F5EC98C49E51}"/>
    <cellStyle name="20% - Accent5 4 2 7 2 2" xfId="7067" xr:uid="{55E17818-21EC-48B2-A2DA-F42B36367D4F}"/>
    <cellStyle name="20% - Accent5 4 2 7 3" xfId="7068" xr:uid="{9A6C3FA4-FF79-4938-9ABB-F3C69E32F59B}"/>
    <cellStyle name="20% - Accent5 4 2 7 4" xfId="7069" xr:uid="{8C257312-2F11-4457-ABA2-BCDCC0DAE351}"/>
    <cellStyle name="20% - Accent5 4 2 8" xfId="7070" xr:uid="{15F5EDDC-7659-4243-900F-49B4641525F5}"/>
    <cellStyle name="20% - Accent5 4 2 8 2" xfId="7071" xr:uid="{B5BBC696-5105-4BD6-8A85-A4049D8D26A4}"/>
    <cellStyle name="20% - Accent5 4 2 8 2 2" xfId="7072" xr:uid="{169524C6-E991-4B81-9838-7486B5C7F95E}"/>
    <cellStyle name="20% - Accent5 4 2 8 3" xfId="7073" xr:uid="{B9008D87-D01E-4DE9-B21A-E5EAC6726CCD}"/>
    <cellStyle name="20% - Accent5 4 2 8 4" xfId="7074" xr:uid="{F84B360E-B0B1-49D4-A91C-B282DE1675A3}"/>
    <cellStyle name="20% - Accent5 4 2 9" xfId="7075" xr:uid="{20D8FE50-6002-4C0E-92D5-148EF564BB8C}"/>
    <cellStyle name="20% - Accent5 4 2 9 2" xfId="7076" xr:uid="{89C63089-00F7-4927-A452-F934366F76DB}"/>
    <cellStyle name="20% - Accent5 4 3" xfId="7077" xr:uid="{1701C8C6-5B9E-4B43-9ACE-F98D66FE6AEE}"/>
    <cellStyle name="20% - Accent5 4 3 10" xfId="7078" xr:uid="{535B0F49-706D-4D87-AADD-CB5BD95340B8}"/>
    <cellStyle name="20% - Accent5 4 3 2" xfId="7079" xr:uid="{5FB020BB-1ACA-4C1F-B979-358EAB2A0F56}"/>
    <cellStyle name="20% - Accent5 4 3 2 2" xfId="7080" xr:uid="{4D76D340-179C-4510-9C0A-0B7010A77C5A}"/>
    <cellStyle name="20% - Accent5 4 3 2 2 2" xfId="7081" xr:uid="{C973DBDA-1C5B-4BB0-8B37-3AB270C29263}"/>
    <cellStyle name="20% - Accent5 4 3 2 2 2 2" xfId="7082" xr:uid="{73A2399E-F679-485A-89F7-CFBBB39E64DD}"/>
    <cellStyle name="20% - Accent5 4 3 2 2 2 2 2" xfId="7083" xr:uid="{757BF394-5A61-432D-87CA-B4A4B9692957}"/>
    <cellStyle name="20% - Accent5 4 3 2 2 2 3" xfId="7084" xr:uid="{07FED751-9278-495A-9808-E97F00193719}"/>
    <cellStyle name="20% - Accent5 4 3 2 2 2 4" xfId="7085" xr:uid="{F68F9077-8226-418A-8107-C87405E8E785}"/>
    <cellStyle name="20% - Accent5 4 3 2 2 3" xfId="7086" xr:uid="{E39EA71C-F744-42E2-91B2-525445C75FB5}"/>
    <cellStyle name="20% - Accent5 4 3 2 2 3 2" xfId="7087" xr:uid="{6EF04B87-F942-4A73-948F-A9E8A782DEA6}"/>
    <cellStyle name="20% - Accent5 4 3 2 2 4" xfId="7088" xr:uid="{C7F0892B-3BA8-4EBD-95B3-BD74DFA461B7}"/>
    <cellStyle name="20% - Accent5 4 3 2 2 5" xfId="7089" xr:uid="{F46CF2A6-2AC3-480D-9B4C-46C047B8238A}"/>
    <cellStyle name="20% - Accent5 4 3 2 3" xfId="7090" xr:uid="{14BD70B0-A743-4CF4-848F-03268AF12701}"/>
    <cellStyle name="20% - Accent5 4 3 2 3 2" xfId="7091" xr:uid="{EEA4C86E-2F83-4936-92D9-FC2371EFFF2E}"/>
    <cellStyle name="20% - Accent5 4 3 2 3 2 2" xfId="7092" xr:uid="{B2495C3B-809F-47D5-BF55-F99A485C7167}"/>
    <cellStyle name="20% - Accent5 4 3 2 3 2 2 2" xfId="7093" xr:uid="{E0FB5C51-5D16-40B3-9E5E-D8D63FBC79A5}"/>
    <cellStyle name="20% - Accent5 4 3 2 3 2 3" xfId="7094" xr:uid="{6B451C14-601A-493F-8396-8D0B9F330CDA}"/>
    <cellStyle name="20% - Accent5 4 3 2 3 2 4" xfId="7095" xr:uid="{7DC14A4B-9EF5-47F5-9354-DD4C06574EC8}"/>
    <cellStyle name="20% - Accent5 4 3 2 3 3" xfId="7096" xr:uid="{8D36DA8F-69A4-4F90-8879-6554F2975909}"/>
    <cellStyle name="20% - Accent5 4 3 2 3 3 2" xfId="7097" xr:uid="{A49EF664-80A9-410D-BFDE-069C04BD5DB1}"/>
    <cellStyle name="20% - Accent5 4 3 2 3 4" xfId="7098" xr:uid="{3BAE8F25-2668-4B29-9565-017713715A52}"/>
    <cellStyle name="20% - Accent5 4 3 2 3 5" xfId="7099" xr:uid="{476495DA-7C95-4E1B-8E7C-8AAB098E18EF}"/>
    <cellStyle name="20% - Accent5 4 3 2 4" xfId="7100" xr:uid="{8376B961-BDFC-4DA0-AD48-693282D060E7}"/>
    <cellStyle name="20% - Accent5 4 3 2 4 2" xfId="7101" xr:uid="{17C0BAF4-5382-498A-A281-13E7090DA20D}"/>
    <cellStyle name="20% - Accent5 4 3 2 4 2 2" xfId="7102" xr:uid="{9832774E-C3AE-4990-AC23-83751BF5866E}"/>
    <cellStyle name="20% - Accent5 4 3 2 4 3" xfId="7103" xr:uid="{BB0F52DC-0C71-4483-BDB3-D2074E35AAFC}"/>
    <cellStyle name="20% - Accent5 4 3 2 4 4" xfId="7104" xr:uid="{ECE2258F-1842-4B06-AF53-E8ED9ED25C1F}"/>
    <cellStyle name="20% - Accent5 4 3 2 5" xfId="7105" xr:uid="{3DD2B27E-C2C2-4D94-8F29-2FF4F59468E1}"/>
    <cellStyle name="20% - Accent5 4 3 2 5 2" xfId="7106" xr:uid="{F1E6D611-3050-487A-A760-C65607FD38BD}"/>
    <cellStyle name="20% - Accent5 4 3 2 5 2 2" xfId="7107" xr:uid="{4832F550-5419-4F29-B604-8F313E8B7158}"/>
    <cellStyle name="20% - Accent5 4 3 2 5 3" xfId="7108" xr:uid="{7A42CD8B-F39E-4632-A914-377AD3166957}"/>
    <cellStyle name="20% - Accent5 4 3 2 5 4" xfId="7109" xr:uid="{7045B123-A306-4D09-954E-368200EB20A6}"/>
    <cellStyle name="20% - Accent5 4 3 2 6" xfId="7110" xr:uid="{733E2EC5-63B3-4965-8354-6F47AC752FAD}"/>
    <cellStyle name="20% - Accent5 4 3 2 6 2" xfId="7111" xr:uid="{7B180CD5-2510-48EE-93F2-D8A8FF15D6A0}"/>
    <cellStyle name="20% - Accent5 4 3 2 6 2 2" xfId="7112" xr:uid="{19C7D44B-D844-4FA4-86C3-C87146E40727}"/>
    <cellStyle name="20% - Accent5 4 3 2 6 3" xfId="7113" xr:uid="{42976597-CAC5-4442-BDB7-8461E664DB95}"/>
    <cellStyle name="20% - Accent5 4 3 2 6 4" xfId="7114" xr:uid="{BEC4E1BC-BE68-4061-B591-CB1F601D3D31}"/>
    <cellStyle name="20% - Accent5 4 3 2 7" xfId="7115" xr:uid="{F5649946-6D44-44BD-8AD8-85CA41A5491D}"/>
    <cellStyle name="20% - Accent5 4 3 2 7 2" xfId="7116" xr:uid="{26FFC72E-5904-45D6-BD54-8468EEE4F1EF}"/>
    <cellStyle name="20% - Accent5 4 3 2 8" xfId="7117" xr:uid="{078AF7FE-F8C3-4BAF-AE93-269F47026425}"/>
    <cellStyle name="20% - Accent5 4 3 2 9" xfId="7118" xr:uid="{4F73CB76-0DB8-4F6D-A945-ECBD96A6D5E7}"/>
    <cellStyle name="20% - Accent5 4 3 3" xfId="7119" xr:uid="{188771BA-9B2E-4F9B-B020-99C0CC62F2F0}"/>
    <cellStyle name="20% - Accent5 4 3 3 2" xfId="7120" xr:uid="{16F6CB33-65B6-4FF2-8A66-610FB13FBCC1}"/>
    <cellStyle name="20% - Accent5 4 3 3 2 2" xfId="7121" xr:uid="{AA47E486-1D6B-44A0-8D6E-D5C79486163F}"/>
    <cellStyle name="20% - Accent5 4 3 3 2 2 2" xfId="7122" xr:uid="{87C197D0-4A04-4940-B36E-942D76FABDF0}"/>
    <cellStyle name="20% - Accent5 4 3 3 2 3" xfId="7123" xr:uid="{412F05F9-62E4-40C0-8DC3-AACDF5D36DD5}"/>
    <cellStyle name="20% - Accent5 4 3 3 2 4" xfId="7124" xr:uid="{FB8622D6-B521-4BBC-B33E-2F0EA157E052}"/>
    <cellStyle name="20% - Accent5 4 3 3 3" xfId="7125" xr:uid="{43AC096E-B085-4F4C-B317-65D69C5DC6C3}"/>
    <cellStyle name="20% - Accent5 4 3 3 3 2" xfId="7126" xr:uid="{0FD97A10-23F8-4A2E-9696-82C7C42B3484}"/>
    <cellStyle name="20% - Accent5 4 3 3 4" xfId="7127" xr:uid="{6DB62162-CED1-4A38-8223-E1B897082323}"/>
    <cellStyle name="20% - Accent5 4 3 3 5" xfId="7128" xr:uid="{54162A09-D0E3-4AD0-88FA-DEA021C4EE8A}"/>
    <cellStyle name="20% - Accent5 4 3 4" xfId="7129" xr:uid="{9DEDB5A0-4563-4F89-9675-BF0250EC56B3}"/>
    <cellStyle name="20% - Accent5 4 3 4 2" xfId="7130" xr:uid="{EF2FFA0D-456C-421D-846D-4A19D56C0EFF}"/>
    <cellStyle name="20% - Accent5 4 3 4 2 2" xfId="7131" xr:uid="{C92773B6-53A2-4DD3-9B52-30E3C7BA6EB0}"/>
    <cellStyle name="20% - Accent5 4 3 4 2 2 2" xfId="7132" xr:uid="{B1C6633A-11D2-4CB8-A64D-F1F10FA3EA4A}"/>
    <cellStyle name="20% - Accent5 4 3 4 2 3" xfId="7133" xr:uid="{226B7231-2ABC-4D42-B20F-150B20BAC991}"/>
    <cellStyle name="20% - Accent5 4 3 4 2 4" xfId="7134" xr:uid="{9E339E0E-2157-420E-B63D-CDD173D4502A}"/>
    <cellStyle name="20% - Accent5 4 3 4 3" xfId="7135" xr:uid="{AFF8B56B-F4C9-40B1-8B4E-37E2BB19FD52}"/>
    <cellStyle name="20% - Accent5 4 3 4 3 2" xfId="7136" xr:uid="{33015BAB-20FF-44D7-ABAA-DA1DFE4DAE2E}"/>
    <cellStyle name="20% - Accent5 4 3 4 4" xfId="7137" xr:uid="{161A0099-C26A-40EC-B943-14F07400B92B}"/>
    <cellStyle name="20% - Accent5 4 3 4 5" xfId="7138" xr:uid="{F88F6B68-6FE7-4883-B09F-82FBD1A81134}"/>
    <cellStyle name="20% - Accent5 4 3 5" xfId="7139" xr:uid="{6853F7F8-76C9-431E-A7E2-EDBE20F5B971}"/>
    <cellStyle name="20% - Accent5 4 3 5 2" xfId="7140" xr:uid="{C790266F-10CA-4C88-873B-2093C643BF99}"/>
    <cellStyle name="20% - Accent5 4 3 5 2 2" xfId="7141" xr:uid="{B5BD3880-A3B6-4FFC-B308-A9A9B822DF21}"/>
    <cellStyle name="20% - Accent5 4 3 5 3" xfId="7142" xr:uid="{350AC77F-D2EB-43DC-81FD-488E8C471AFF}"/>
    <cellStyle name="20% - Accent5 4 3 5 4" xfId="7143" xr:uid="{8AE525EE-76B3-4AB3-9D28-7D422049D5CF}"/>
    <cellStyle name="20% - Accent5 4 3 6" xfId="7144" xr:uid="{05C4332A-3BE6-4627-90E5-8E58848D2BA6}"/>
    <cellStyle name="20% - Accent5 4 3 6 2" xfId="7145" xr:uid="{9D7B337A-8D78-4608-AB18-DE49938AA4FA}"/>
    <cellStyle name="20% - Accent5 4 3 6 2 2" xfId="7146" xr:uid="{34966A57-0B01-4971-98C2-A2924AA12E62}"/>
    <cellStyle name="20% - Accent5 4 3 6 3" xfId="7147" xr:uid="{99C376AE-3CD1-4909-8BF4-BE7B35955AE8}"/>
    <cellStyle name="20% - Accent5 4 3 6 4" xfId="7148" xr:uid="{69226ED1-82FC-4B2E-B252-B81F90BC5467}"/>
    <cellStyle name="20% - Accent5 4 3 7" xfId="7149" xr:uid="{D16B3984-CDEC-4289-B61B-16B1010A4C6A}"/>
    <cellStyle name="20% - Accent5 4 3 7 2" xfId="7150" xr:uid="{662043AF-3DA2-44EB-A284-AE4F495A57F0}"/>
    <cellStyle name="20% - Accent5 4 3 7 2 2" xfId="7151" xr:uid="{84B2F0C8-DE25-4890-AFD6-AD0AA8A5BF68}"/>
    <cellStyle name="20% - Accent5 4 3 7 3" xfId="7152" xr:uid="{CFB48343-D856-48B0-ABFC-87025D9E336D}"/>
    <cellStyle name="20% - Accent5 4 3 7 4" xfId="7153" xr:uid="{98CB10FA-CEB0-47AA-9FA2-1FD40F986758}"/>
    <cellStyle name="20% - Accent5 4 3 8" xfId="7154" xr:uid="{C728FBC3-FD70-40D8-998A-B6F75DC5F855}"/>
    <cellStyle name="20% - Accent5 4 3 8 2" xfId="7155" xr:uid="{A26EC7DF-8383-4B4A-9FBD-303EFAAB40CE}"/>
    <cellStyle name="20% - Accent5 4 3 9" xfId="7156" xr:uid="{B9191A82-23AA-4732-A291-714D37C40F60}"/>
    <cellStyle name="20% - Accent5 4 4" xfId="7157" xr:uid="{99906A46-9F2C-4BD3-9AE7-7162CCB7ED7C}"/>
    <cellStyle name="20% - Accent5 4 4 2" xfId="7158" xr:uid="{9FAF4338-A3E3-4161-B5A0-899C306AF833}"/>
    <cellStyle name="20% - Accent5 4 4 2 2" xfId="7159" xr:uid="{236CB326-AC2A-44FC-B765-EB741FBA1249}"/>
    <cellStyle name="20% - Accent5 4 4 2 2 2" xfId="7160" xr:uid="{7EAE3C14-7727-4913-9F86-958F9C6090C5}"/>
    <cellStyle name="20% - Accent5 4 4 2 2 2 2" xfId="7161" xr:uid="{0AD42079-15D4-4B1A-A00D-75FB5E64EE67}"/>
    <cellStyle name="20% - Accent5 4 4 2 2 3" xfId="7162" xr:uid="{94605BDF-B54E-4A11-B850-6C40C4AD26FA}"/>
    <cellStyle name="20% - Accent5 4 4 2 2 4" xfId="7163" xr:uid="{DA5E6D19-AD28-41CD-9FDC-B834668ED0E4}"/>
    <cellStyle name="20% - Accent5 4 4 2 3" xfId="7164" xr:uid="{5B9D03F4-FBF7-4FF0-B8FD-33CF605EBE68}"/>
    <cellStyle name="20% - Accent5 4 4 2 3 2" xfId="7165" xr:uid="{289FB2AC-6B73-401C-9166-0DF66129E5F3}"/>
    <cellStyle name="20% - Accent5 4 4 2 4" xfId="7166" xr:uid="{4D0F757E-EDB3-4381-A7D7-65D0931348D7}"/>
    <cellStyle name="20% - Accent5 4 4 2 5" xfId="7167" xr:uid="{6631370C-E383-4BBC-9180-EFD33B4DC8AA}"/>
    <cellStyle name="20% - Accent5 4 4 3" xfId="7168" xr:uid="{5F294412-3649-4777-906A-619E0E63BB61}"/>
    <cellStyle name="20% - Accent5 4 4 3 2" xfId="7169" xr:uid="{D6593E83-B9F3-47C1-987B-BCB831CDA4B7}"/>
    <cellStyle name="20% - Accent5 4 4 3 2 2" xfId="7170" xr:uid="{53D14B06-96DC-415B-B2F0-C63557D96395}"/>
    <cellStyle name="20% - Accent5 4 4 3 2 2 2" xfId="7171" xr:uid="{C51A2B43-FAE5-4FD1-AA9C-5FF1A68E88C7}"/>
    <cellStyle name="20% - Accent5 4 4 3 2 3" xfId="7172" xr:uid="{6BB41D46-D3DC-43E0-930B-2299F1511671}"/>
    <cellStyle name="20% - Accent5 4 4 3 2 4" xfId="7173" xr:uid="{0E4B30F5-4822-4532-A475-BB1C9AB1E36F}"/>
    <cellStyle name="20% - Accent5 4 4 3 3" xfId="7174" xr:uid="{9929BAB1-7FDF-4179-89B2-3B2CB48686DB}"/>
    <cellStyle name="20% - Accent5 4 4 3 3 2" xfId="7175" xr:uid="{BCC7E3FE-9F79-4B45-BED7-C040725BBF65}"/>
    <cellStyle name="20% - Accent5 4 4 3 4" xfId="7176" xr:uid="{0210623D-9E5B-4008-987D-47C9A386A007}"/>
    <cellStyle name="20% - Accent5 4 4 3 5" xfId="7177" xr:uid="{295A740A-3BE9-41D1-9B2B-E82AF9983D8C}"/>
    <cellStyle name="20% - Accent5 4 4 4" xfId="7178" xr:uid="{644BA4F8-F815-43E4-8E9F-1B05472F824C}"/>
    <cellStyle name="20% - Accent5 4 4 4 2" xfId="7179" xr:uid="{9938A20E-F15B-47F8-97B7-FA069A1A4E6B}"/>
    <cellStyle name="20% - Accent5 4 4 4 2 2" xfId="7180" xr:uid="{C0010A73-8F18-408B-A37D-8F913E4F9285}"/>
    <cellStyle name="20% - Accent5 4 4 4 3" xfId="7181" xr:uid="{7C5AC6C3-9A65-4656-A2CB-51FBD4D8D5E9}"/>
    <cellStyle name="20% - Accent5 4 4 4 4" xfId="7182" xr:uid="{73E5D68E-025F-4F3C-B056-63574F530DDB}"/>
    <cellStyle name="20% - Accent5 4 4 5" xfId="7183" xr:uid="{BE2B1FA5-C186-4FF5-99C2-D48EF95D10CB}"/>
    <cellStyle name="20% - Accent5 4 4 5 2" xfId="7184" xr:uid="{34A77B96-7C1B-4B5B-AEEF-37A260622E3A}"/>
    <cellStyle name="20% - Accent5 4 4 5 2 2" xfId="7185" xr:uid="{D055D0B9-0CAC-4F1C-911C-17EC3088C677}"/>
    <cellStyle name="20% - Accent5 4 4 5 3" xfId="7186" xr:uid="{69F91C34-8A52-49B1-99C9-1FFC4BE144D4}"/>
    <cellStyle name="20% - Accent5 4 4 5 4" xfId="7187" xr:uid="{DB0DDAF4-BF7D-4DBB-9998-0AA9EBF5DA9D}"/>
    <cellStyle name="20% - Accent5 4 4 6" xfId="7188" xr:uid="{A215D354-192F-40AC-A6EF-A4822EEAC38C}"/>
    <cellStyle name="20% - Accent5 4 4 6 2" xfId="7189" xr:uid="{CA0F6CA1-370B-4F4A-AFA5-0BF2545B2B6B}"/>
    <cellStyle name="20% - Accent5 4 4 6 2 2" xfId="7190" xr:uid="{403D71AF-803C-478B-AFC8-12AA6DD76592}"/>
    <cellStyle name="20% - Accent5 4 4 6 3" xfId="7191" xr:uid="{D27A0316-9F93-482B-920A-EE4A02D25AEB}"/>
    <cellStyle name="20% - Accent5 4 4 6 4" xfId="7192" xr:uid="{E06AA1C0-F435-4DFF-BB7F-F9FBB006755C}"/>
    <cellStyle name="20% - Accent5 4 4 7" xfId="7193" xr:uid="{DE0AD5B0-C184-4498-BE81-85DFEB733980}"/>
    <cellStyle name="20% - Accent5 4 4 7 2" xfId="7194" xr:uid="{CA5619CC-9F28-4C08-8130-73AFB26415D0}"/>
    <cellStyle name="20% - Accent5 4 4 8" xfId="7195" xr:uid="{09A77CCB-523D-438A-83BF-766B5874D2D3}"/>
    <cellStyle name="20% - Accent5 4 4 9" xfId="7196" xr:uid="{635CEEFE-681A-4523-967D-A7EDEE5AC1E2}"/>
    <cellStyle name="20% - Accent5 4 5" xfId="7197" xr:uid="{686E6B8E-B77E-49C8-A680-D280F0DC8C8B}"/>
    <cellStyle name="20% - Accent5 4 5 2" xfId="7198" xr:uid="{6E1C0922-10D1-4302-8D68-C66A346F9659}"/>
    <cellStyle name="20% - Accent5 4 5 2 2" xfId="7199" xr:uid="{50362F61-6355-4A23-BF28-4DA576EE03F8}"/>
    <cellStyle name="20% - Accent5 4 5 2 2 2" xfId="7200" xr:uid="{C3E0BC14-4FAC-432A-9869-7589B22A0035}"/>
    <cellStyle name="20% - Accent5 4 5 2 3" xfId="7201" xr:uid="{1E5DCCB1-45C5-451A-B9F2-CDCD282B3E23}"/>
    <cellStyle name="20% - Accent5 4 5 2 4" xfId="7202" xr:uid="{11475E0A-14B7-49B3-8AFD-FDF7AB52C01F}"/>
    <cellStyle name="20% - Accent5 4 5 3" xfId="7203" xr:uid="{0DDECE70-BCF9-4D9C-AC43-C2201C006C6C}"/>
    <cellStyle name="20% - Accent5 4 5 4" xfId="7204" xr:uid="{753A8DAF-877B-4C69-BC90-5EA9FD9C6E26}"/>
    <cellStyle name="20% - Accent5 4 5 4 2" xfId="7205" xr:uid="{A58AE254-6F51-4963-B0A4-54AFE494A6AF}"/>
    <cellStyle name="20% - Accent5 4 5 5" xfId="7206" xr:uid="{F1810BE0-715D-4C59-83A5-1661B6B9ABB6}"/>
    <cellStyle name="20% - Accent5 4 5 6" xfId="7207" xr:uid="{036D044A-C247-4CF4-83C0-99AB3F1C881F}"/>
    <cellStyle name="20% - Accent5 4 6" xfId="7208" xr:uid="{1069BE5B-7E22-4ADA-BB75-91800D4F080D}"/>
    <cellStyle name="20% - Accent5 4 6 2" xfId="7209" xr:uid="{A672C61C-CB79-40C2-B401-09C7FB2ADE65}"/>
    <cellStyle name="20% - Accent5 4 6 2 2" xfId="7210" xr:uid="{271E27A7-9CE1-4AAC-B0F7-C319E01E6990}"/>
    <cellStyle name="20% - Accent5 4 6 2 2 2" xfId="7211" xr:uid="{50E30939-D4DD-4522-B2F5-C8AD689B44D4}"/>
    <cellStyle name="20% - Accent5 4 6 2 3" xfId="7212" xr:uid="{15503453-163E-4C15-B87B-34A82F7C2D3A}"/>
    <cellStyle name="20% - Accent5 4 6 2 4" xfId="7213" xr:uid="{64D41542-EB10-444E-AFD7-F76AF186B1A3}"/>
    <cellStyle name="20% - Accent5 4 6 3" xfId="7214" xr:uid="{C5C20E20-D66D-411B-9954-F0B891D0A647}"/>
    <cellStyle name="20% - Accent5 4 6 3 2" xfId="7215" xr:uid="{0612A60B-9867-4AD0-AFE0-FDF00052BC03}"/>
    <cellStyle name="20% - Accent5 4 6 3 2 2" xfId="7216" xr:uid="{E0E7D3B3-4401-467F-8339-DFE99AE73F3C}"/>
    <cellStyle name="20% - Accent5 4 6 3 3" xfId="7217" xr:uid="{4E4F3588-7E67-4C05-ADAE-2A47C27143B0}"/>
    <cellStyle name="20% - Accent5 4 6 3 4" xfId="7218" xr:uid="{3B909014-3872-420E-A83C-A1088CC163E3}"/>
    <cellStyle name="20% - Accent5 4 6 4" xfId="7219" xr:uid="{F680A2A2-E38E-4F4D-BC42-5DF9893EA2B4}"/>
    <cellStyle name="20% - Accent5 4 6 4 2" xfId="7220" xr:uid="{7962322D-BDC9-4C86-9ABC-505DFF357DFD}"/>
    <cellStyle name="20% - Accent5 4 6 5" xfId="7221" xr:uid="{0674F7EE-6CEA-4D83-85FC-66E4F4796298}"/>
    <cellStyle name="20% - Accent5 4 6 6" xfId="7222" xr:uid="{A167D0B0-71D5-4BAE-9F8F-53D2CB45132B}"/>
    <cellStyle name="20% - Accent5 4 7" xfId="7223" xr:uid="{2C637737-9534-4C9B-B3F1-1738CD0F2B18}"/>
    <cellStyle name="20% - Accent5 4 7 2" xfId="7224" xr:uid="{58FE4E17-7E0E-47E4-AB51-3E4D69EC25ED}"/>
    <cellStyle name="20% - Accent5 4 7 2 2" xfId="7225" xr:uid="{6209D73E-ACF6-47CD-9127-84D7556A297C}"/>
    <cellStyle name="20% - Accent5 4 7 3" xfId="7226" xr:uid="{A0B5C287-A7C8-4618-A6BC-86CE9B214A99}"/>
    <cellStyle name="20% - Accent5 4 7 4" xfId="7227" xr:uid="{BB276753-0D0A-46A6-92BC-1E7AC084F8BB}"/>
    <cellStyle name="20% - Accent5 4 8" xfId="7228" xr:uid="{0EC0941F-D7AC-4609-B331-D60AB3E95D38}"/>
    <cellStyle name="20% - Accent5 4 8 2" xfId="7229" xr:uid="{FF8CF45D-0FEF-45BB-853B-A1846FD8DF29}"/>
    <cellStyle name="20% - Accent5 4 8 2 2" xfId="7230" xr:uid="{7835F007-032C-44C3-84DF-FFCB966D4A15}"/>
    <cellStyle name="20% - Accent5 4 8 3" xfId="7231" xr:uid="{6ECC7C84-0CCA-4B39-99DD-D9BF5C0F592C}"/>
    <cellStyle name="20% - Accent5 4 8 4" xfId="7232" xr:uid="{14FB5B5F-57B5-4679-84D4-9E3EBDE0F754}"/>
    <cellStyle name="20% - Accent5 4 9" xfId="7233" xr:uid="{D05D050D-4ACC-4C5D-A814-5B2AAE2ED5D6}"/>
    <cellStyle name="20% - Accent5 4 9 2" xfId="7234" xr:uid="{E3096A64-30F9-4245-B5D4-A0210B92625C}"/>
    <cellStyle name="20% - Accent5 4 9 2 2" xfId="7235" xr:uid="{9BB0A87C-2F79-4FBE-BC0A-0E85F7F3E992}"/>
    <cellStyle name="20% - Accent5 4 9 3" xfId="7236" xr:uid="{C1AAFB52-347A-4CE7-80F1-F357709E3A4E}"/>
    <cellStyle name="20% - Accent5 4 9 4" xfId="7237" xr:uid="{3DAACE7D-FF3E-4BA5-AC63-5C6D46A27F8F}"/>
    <cellStyle name="20% - Accent5 5" xfId="7238" xr:uid="{2F0E68F0-E27A-426C-B914-F28C43D682CC}"/>
    <cellStyle name="20% - Accent5 5 2" xfId="7239" xr:uid="{647614FA-F6C1-4EF8-8425-F87AF69FDEB4}"/>
    <cellStyle name="20% - Accent5 5 2 2" xfId="7240" xr:uid="{3CE785D9-04F8-4125-A354-62E650877F2E}"/>
    <cellStyle name="20% - Accent5 5 2 2 2" xfId="7241" xr:uid="{F9B94AF1-CBBD-4DED-87C8-9B57C3BB2568}"/>
    <cellStyle name="20% - Accent5 5 2 3" xfId="7242" xr:uid="{4CF1B9CC-4DB3-4D0A-B05D-F9A7A363B490}"/>
    <cellStyle name="20% - Accent5 5 2 4" xfId="7243" xr:uid="{1F8948AC-7FDC-433F-B85F-58CB9425FD45}"/>
    <cellStyle name="20% - Accent5 6" xfId="7244" xr:uid="{EF480B5C-52B5-4103-AC30-5071A43F4087}"/>
    <cellStyle name="20% - Accent5 7" xfId="7245" xr:uid="{EC9E5BFB-5B75-497C-AFE0-2D36BB95AFD7}"/>
    <cellStyle name="20% - Accent5 7 2" xfId="7246" xr:uid="{81FE8635-7D4C-4EE9-8BAC-0961A12A5144}"/>
    <cellStyle name="20% - Accent5 7 2 2" xfId="7247" xr:uid="{3E7CE726-7B26-4937-BB73-FE354A020257}"/>
    <cellStyle name="20% - Accent5 7 3" xfId="7248" xr:uid="{62EAA84C-641A-4E2F-B15C-818A0C4D6049}"/>
    <cellStyle name="20% - Accent5 7 4" xfId="7249" xr:uid="{A2802855-0ABB-435A-909F-305164F3F7DF}"/>
    <cellStyle name="20% - Accent6" xfId="37" builtinId="50" customBuiltin="1"/>
    <cellStyle name="20% - Accent6 2" xfId="75" xr:uid="{FFA8AC3D-11A6-4F05-B3E2-85FCA27B3A7D}"/>
    <cellStyle name="20% - Accent6 2 10" xfId="7251" xr:uid="{0690208E-7F25-4958-A04A-F4FF0C1DC394}"/>
    <cellStyle name="20% - Accent6 2 10 2" xfId="7252" xr:uid="{88CC8845-C5CB-4E05-9DB3-758E490ECEF0}"/>
    <cellStyle name="20% - Accent6 2 10 2 2" xfId="7253" xr:uid="{2E7F7B53-1E69-460C-8006-9A1A382F2B8C}"/>
    <cellStyle name="20% - Accent6 2 10 3" xfId="7254" xr:uid="{CB04D3D9-7B31-4F3E-AE18-4F6B8FD46C4C}"/>
    <cellStyle name="20% - Accent6 2 10 4" xfId="7255" xr:uid="{002FDD5C-3657-4526-B02F-9D66FA7D10CC}"/>
    <cellStyle name="20% - Accent6 2 11" xfId="7256" xr:uid="{3735F984-8EFE-4E62-9992-40E8713D8FA0}"/>
    <cellStyle name="20% - Accent6 2 11 2" xfId="7257" xr:uid="{71ADA596-1B48-4E22-893E-484801C01AF7}"/>
    <cellStyle name="20% - Accent6 2 12" xfId="7258" xr:uid="{E2FF6A69-AF24-430F-90F2-985883DB25DF}"/>
    <cellStyle name="20% - Accent6 2 13" xfId="7259" xr:uid="{9C794D7B-D982-476E-9E18-C803066A4C4D}"/>
    <cellStyle name="20% - Accent6 2 14" xfId="7250" xr:uid="{61459851-5AF4-4844-B9C9-26461534D0EE}"/>
    <cellStyle name="20% - Accent6 2 2" xfId="7260" xr:uid="{26762377-C16C-48F8-B32A-20BA2BFBF24D}"/>
    <cellStyle name="20% - Accent6 2 2 2" xfId="7261" xr:uid="{BD609FAD-5471-49D5-A207-496675127739}"/>
    <cellStyle name="20% - Accent6 2 2 3" xfId="7262" xr:uid="{3397D2BD-A87F-48A6-840B-7754E96514E0}"/>
    <cellStyle name="20% - Accent6 2 2 4" xfId="7263" xr:uid="{2A5971DF-3599-4252-8747-4498883ED000}"/>
    <cellStyle name="20% - Accent6 2 3" xfId="7264" xr:uid="{0FE4DA57-8CE2-41F3-BCEA-75E3AE312CB5}"/>
    <cellStyle name="20% - Accent6 2 3 10" xfId="7265" xr:uid="{73758F11-0CC2-4062-8AF3-2D5CA23BCAC7}"/>
    <cellStyle name="20% - Accent6 2 3 11" xfId="7266" xr:uid="{D0E1B7EC-C15D-4793-8125-407AFFFB1479}"/>
    <cellStyle name="20% - Accent6 2 3 2" xfId="7267" xr:uid="{A72C623A-BBA9-4FEE-AF13-605E5CFCF0F0}"/>
    <cellStyle name="20% - Accent6 2 3 2 10" xfId="7268" xr:uid="{8C6558DB-B03A-40BB-9623-9AD3269615A3}"/>
    <cellStyle name="20% - Accent6 2 3 2 2" xfId="7269" xr:uid="{8F8A4339-6DC5-4386-8CB0-6649DFB8FF57}"/>
    <cellStyle name="20% - Accent6 2 3 2 2 2" xfId="7270" xr:uid="{8E0AFBD0-EF03-40A7-9243-C0F6E058EC69}"/>
    <cellStyle name="20% - Accent6 2 3 2 2 2 2" xfId="7271" xr:uid="{CE5FD06F-442F-420A-B0EE-050CA8886099}"/>
    <cellStyle name="20% - Accent6 2 3 2 2 2 2 2" xfId="7272" xr:uid="{DC6949BC-7C2F-422E-AE85-6B799EF19840}"/>
    <cellStyle name="20% - Accent6 2 3 2 2 2 2 2 2" xfId="7273" xr:uid="{7DB8C8ED-FE25-47B8-A241-024678A187C7}"/>
    <cellStyle name="20% - Accent6 2 3 2 2 2 2 3" xfId="7274" xr:uid="{0CD16EE7-2561-4363-BA8E-03F46C6441D1}"/>
    <cellStyle name="20% - Accent6 2 3 2 2 2 2 4" xfId="7275" xr:uid="{7950D898-2EDB-43F7-95A9-23A83AEA780E}"/>
    <cellStyle name="20% - Accent6 2 3 2 2 2 3" xfId="7276" xr:uid="{BF447122-EFFD-479E-A370-487753C7E507}"/>
    <cellStyle name="20% - Accent6 2 3 2 2 2 3 2" xfId="7277" xr:uid="{566AA57F-16E3-44DA-B7AE-394876C85D2B}"/>
    <cellStyle name="20% - Accent6 2 3 2 2 2 4" xfId="7278" xr:uid="{2A4EE4F8-34A9-44A8-8A66-380DA0CC5762}"/>
    <cellStyle name="20% - Accent6 2 3 2 2 2 5" xfId="7279" xr:uid="{ABDB389E-1469-42F7-9FD0-C29E30DE98D6}"/>
    <cellStyle name="20% - Accent6 2 3 2 2 3" xfId="7280" xr:uid="{9D0C9078-022F-4BF4-A314-B9002471F7C6}"/>
    <cellStyle name="20% - Accent6 2 3 2 2 3 2" xfId="7281" xr:uid="{4D76A20E-28F6-4114-A8C2-4DFF794B011C}"/>
    <cellStyle name="20% - Accent6 2 3 2 2 3 2 2" xfId="7282" xr:uid="{FB131D3C-AB6F-43B6-87F1-503DB806D839}"/>
    <cellStyle name="20% - Accent6 2 3 2 2 3 2 2 2" xfId="7283" xr:uid="{2DC531C0-B0D8-4D7C-B0AE-2E282EF1AE9A}"/>
    <cellStyle name="20% - Accent6 2 3 2 2 3 2 3" xfId="7284" xr:uid="{177B2DA8-1124-4B31-BDC9-D5830D4E6506}"/>
    <cellStyle name="20% - Accent6 2 3 2 2 3 2 4" xfId="7285" xr:uid="{B6321740-0869-4588-8CE1-1D667A17B1A9}"/>
    <cellStyle name="20% - Accent6 2 3 2 2 3 3" xfId="7286" xr:uid="{83CF8FD0-B89B-413E-839E-630A327E2936}"/>
    <cellStyle name="20% - Accent6 2 3 2 2 3 3 2" xfId="7287" xr:uid="{EDFD0252-E8C7-4C79-A178-55CE14412842}"/>
    <cellStyle name="20% - Accent6 2 3 2 2 3 4" xfId="7288" xr:uid="{BA96834C-22B4-41BC-88B2-48ADB44DC0CB}"/>
    <cellStyle name="20% - Accent6 2 3 2 2 3 5" xfId="7289" xr:uid="{31C34A46-D135-434B-85AF-43CEA28EDBFD}"/>
    <cellStyle name="20% - Accent6 2 3 2 2 4" xfId="7290" xr:uid="{FDC67A64-9B66-4B9F-9186-23ECA4571CC0}"/>
    <cellStyle name="20% - Accent6 2 3 2 2 4 2" xfId="7291" xr:uid="{06BADBBF-3442-46D4-A0D2-149E465CD6A4}"/>
    <cellStyle name="20% - Accent6 2 3 2 2 4 2 2" xfId="7292" xr:uid="{F1A9A487-F361-4304-B67D-10DF8DE9C9B0}"/>
    <cellStyle name="20% - Accent6 2 3 2 2 4 3" xfId="7293" xr:uid="{03EEAC78-8CB6-4951-B20F-8D1B67B8FBBF}"/>
    <cellStyle name="20% - Accent6 2 3 2 2 4 4" xfId="7294" xr:uid="{46CF85D2-7254-426A-A153-C874B1AC8A14}"/>
    <cellStyle name="20% - Accent6 2 3 2 2 5" xfId="7295" xr:uid="{90431AB6-7EAE-4656-8B70-402493F2B94C}"/>
    <cellStyle name="20% - Accent6 2 3 2 2 5 2" xfId="7296" xr:uid="{536AEC37-1A80-4979-A1A3-074AD4BB8ABB}"/>
    <cellStyle name="20% - Accent6 2 3 2 2 5 2 2" xfId="7297" xr:uid="{26A4111D-93B8-4B6F-99EA-51BBDC401737}"/>
    <cellStyle name="20% - Accent6 2 3 2 2 5 3" xfId="7298" xr:uid="{8D1C9D96-A119-4CC3-BC53-0E3AAFE79E9F}"/>
    <cellStyle name="20% - Accent6 2 3 2 2 5 4" xfId="7299" xr:uid="{6AFBFEDA-B261-4A27-8597-FD3095A42DB6}"/>
    <cellStyle name="20% - Accent6 2 3 2 2 6" xfId="7300" xr:uid="{9B2A3C9F-1801-4440-BF7A-ABEDA5924FEE}"/>
    <cellStyle name="20% - Accent6 2 3 2 2 6 2" xfId="7301" xr:uid="{DFCC71E6-EA7F-46E6-84B6-F5ADB300E5F2}"/>
    <cellStyle name="20% - Accent6 2 3 2 2 6 2 2" xfId="7302" xr:uid="{FC2D1724-9D82-4EF6-86B8-888A3C109756}"/>
    <cellStyle name="20% - Accent6 2 3 2 2 6 3" xfId="7303" xr:uid="{64EEB29A-5F28-4A43-ACCF-77F96128E48F}"/>
    <cellStyle name="20% - Accent6 2 3 2 2 6 4" xfId="7304" xr:uid="{91BB5EEB-669F-4B9A-A3E1-FF4CF25DF7A0}"/>
    <cellStyle name="20% - Accent6 2 3 2 2 7" xfId="7305" xr:uid="{8E29FA55-9781-4655-BB5B-CB086EFB3640}"/>
    <cellStyle name="20% - Accent6 2 3 2 2 7 2" xfId="7306" xr:uid="{7C629CC0-A697-4E54-87D3-E8C050E3E5B2}"/>
    <cellStyle name="20% - Accent6 2 3 2 2 8" xfId="7307" xr:uid="{5B3454AD-5853-4AD7-B1D1-88970CC8C072}"/>
    <cellStyle name="20% - Accent6 2 3 2 2 9" xfId="7308" xr:uid="{84184EC1-72F4-4B48-86B7-C14CCBF3C59C}"/>
    <cellStyle name="20% - Accent6 2 3 2 3" xfId="7309" xr:uid="{5D7DA678-749D-4994-A3BA-14908382E653}"/>
    <cellStyle name="20% - Accent6 2 3 2 3 2" xfId="7310" xr:uid="{5A62FF69-2303-47FF-87F6-E21EEAFA05A3}"/>
    <cellStyle name="20% - Accent6 2 3 2 3 2 2" xfId="7311" xr:uid="{1F3BFB7D-677C-47CD-91FC-A31A4F03F75E}"/>
    <cellStyle name="20% - Accent6 2 3 2 3 2 2 2" xfId="7312" xr:uid="{B41CD27E-C1B3-4339-BB64-F78385AABF43}"/>
    <cellStyle name="20% - Accent6 2 3 2 3 2 3" xfId="7313" xr:uid="{823A5016-9644-413B-9AB9-152F7072F436}"/>
    <cellStyle name="20% - Accent6 2 3 2 3 2 4" xfId="7314" xr:uid="{298BB8FF-D8BF-4E2F-9561-E63FD2C92AA6}"/>
    <cellStyle name="20% - Accent6 2 3 2 3 3" xfId="7315" xr:uid="{A62EE6B1-AEAF-4F71-8251-49F52323EFF0}"/>
    <cellStyle name="20% - Accent6 2 3 2 3 3 2" xfId="7316" xr:uid="{3910FA09-5BD1-43C5-B733-41A05EE2A085}"/>
    <cellStyle name="20% - Accent6 2 3 2 3 4" xfId="7317" xr:uid="{6D981C4B-6643-4E3A-8092-BBC1CEFA0603}"/>
    <cellStyle name="20% - Accent6 2 3 2 3 5" xfId="7318" xr:uid="{4DAC4B29-EC8F-43CE-B2B7-DDC6F32E38E3}"/>
    <cellStyle name="20% - Accent6 2 3 2 4" xfId="7319" xr:uid="{74421766-9892-4ECD-A533-50850D41844D}"/>
    <cellStyle name="20% - Accent6 2 3 2 4 2" xfId="7320" xr:uid="{A91A255B-A70F-413C-A41F-9454499B0A8D}"/>
    <cellStyle name="20% - Accent6 2 3 2 4 2 2" xfId="7321" xr:uid="{B7D1860A-B9F9-4442-9086-AC561B1D6E05}"/>
    <cellStyle name="20% - Accent6 2 3 2 4 2 2 2" xfId="7322" xr:uid="{32325C0C-C58F-44B5-BE8D-E1DC3C086F70}"/>
    <cellStyle name="20% - Accent6 2 3 2 4 2 3" xfId="7323" xr:uid="{F09B2F3A-6507-4C4B-89CD-C956985155BB}"/>
    <cellStyle name="20% - Accent6 2 3 2 4 2 4" xfId="7324" xr:uid="{048DD1F7-E2F0-48E6-B4EB-E393BAFD3C7E}"/>
    <cellStyle name="20% - Accent6 2 3 2 4 3" xfId="7325" xr:uid="{6964DB6F-7680-4366-A800-E21493CEF921}"/>
    <cellStyle name="20% - Accent6 2 3 2 4 3 2" xfId="7326" xr:uid="{7F96D172-3FBF-4F49-9669-BEAD400A320F}"/>
    <cellStyle name="20% - Accent6 2 3 2 4 4" xfId="7327" xr:uid="{AC6EA77B-692D-448E-99FA-89BF98C8DD1D}"/>
    <cellStyle name="20% - Accent6 2 3 2 4 5" xfId="7328" xr:uid="{8BB39872-E751-4634-8857-FC1C0525D36E}"/>
    <cellStyle name="20% - Accent6 2 3 2 5" xfId="7329" xr:uid="{C4357868-40C6-4143-A82C-87D8CC421AFD}"/>
    <cellStyle name="20% - Accent6 2 3 2 5 2" xfId="7330" xr:uid="{C94CA420-60B1-48B4-BA99-C8AE2249B6CC}"/>
    <cellStyle name="20% - Accent6 2 3 2 5 2 2" xfId="7331" xr:uid="{0639C07E-D329-43EE-839A-98DD48FB9594}"/>
    <cellStyle name="20% - Accent6 2 3 2 5 3" xfId="7332" xr:uid="{F4B58E58-2246-4439-95A5-0FD6BE04597D}"/>
    <cellStyle name="20% - Accent6 2 3 2 5 4" xfId="7333" xr:uid="{68DC3D82-5894-4302-A42D-1071F1CAA40A}"/>
    <cellStyle name="20% - Accent6 2 3 2 6" xfId="7334" xr:uid="{CDE3D28B-5A56-4E35-9773-0ECEE57C9879}"/>
    <cellStyle name="20% - Accent6 2 3 2 6 2" xfId="7335" xr:uid="{8BF4828F-AB83-45BE-8F09-DE09A1602C4D}"/>
    <cellStyle name="20% - Accent6 2 3 2 6 2 2" xfId="7336" xr:uid="{AB381BA1-B317-47F4-9640-AD6ACFE94101}"/>
    <cellStyle name="20% - Accent6 2 3 2 6 3" xfId="7337" xr:uid="{3FF04BBB-822C-476A-94A9-15A691BB3ECF}"/>
    <cellStyle name="20% - Accent6 2 3 2 6 4" xfId="7338" xr:uid="{501C342D-9B27-4BB5-BDB8-386E20584D36}"/>
    <cellStyle name="20% - Accent6 2 3 2 7" xfId="7339" xr:uid="{50377EF8-D07A-490B-A8A2-725A1525F30B}"/>
    <cellStyle name="20% - Accent6 2 3 2 7 2" xfId="7340" xr:uid="{9B74E5F1-136C-4FD5-88A4-A9F1D781F86A}"/>
    <cellStyle name="20% - Accent6 2 3 2 7 2 2" xfId="7341" xr:uid="{8490C8FF-1E6C-4599-95CA-A2C0A7AB4724}"/>
    <cellStyle name="20% - Accent6 2 3 2 7 3" xfId="7342" xr:uid="{ACD7F27E-9160-4D49-846B-15C8AC670F95}"/>
    <cellStyle name="20% - Accent6 2 3 2 7 4" xfId="7343" xr:uid="{5EA60952-F405-4ED7-8B5C-2A3F610B3A7D}"/>
    <cellStyle name="20% - Accent6 2 3 2 8" xfId="7344" xr:uid="{0E463ADD-CD5D-4864-AD85-7361D977C6D9}"/>
    <cellStyle name="20% - Accent6 2 3 2 8 2" xfId="7345" xr:uid="{CA94E47D-4CE6-42A4-9260-D3BAF9DA3117}"/>
    <cellStyle name="20% - Accent6 2 3 2 9" xfId="7346" xr:uid="{E348C64A-BFA4-4C16-9628-81D9430DFFD5}"/>
    <cellStyle name="20% - Accent6 2 3 3" xfId="7347" xr:uid="{B1E8F66C-FE61-40B5-8077-F1E545D210DF}"/>
    <cellStyle name="20% - Accent6 2 3 3 2" xfId="7348" xr:uid="{8124C80A-043C-4D60-B470-03FDEF17D1FA}"/>
    <cellStyle name="20% - Accent6 2 3 3 2 2" xfId="7349" xr:uid="{EF67D904-6F15-4FFF-BBCA-9E5B4E692321}"/>
    <cellStyle name="20% - Accent6 2 3 3 2 2 2" xfId="7350" xr:uid="{836FC98C-E55D-4F7B-AAE8-9E498AE4ED59}"/>
    <cellStyle name="20% - Accent6 2 3 3 2 2 2 2" xfId="7351" xr:uid="{D0823691-CDD0-47DB-BD4A-3935D44A8B36}"/>
    <cellStyle name="20% - Accent6 2 3 3 2 2 3" xfId="7352" xr:uid="{4697D614-22B2-41B0-B859-D695A3698904}"/>
    <cellStyle name="20% - Accent6 2 3 3 2 2 4" xfId="7353" xr:uid="{2EC14248-F18D-4F11-8841-129E5290AA59}"/>
    <cellStyle name="20% - Accent6 2 3 3 2 3" xfId="7354" xr:uid="{23360CC4-A84A-4BAA-9BB2-B98F83C39F22}"/>
    <cellStyle name="20% - Accent6 2 3 3 2 3 2" xfId="7355" xr:uid="{0F1D8DFC-80F8-4928-A637-C0C21C2CA498}"/>
    <cellStyle name="20% - Accent6 2 3 3 2 4" xfId="7356" xr:uid="{CEF4A57E-49AD-4D7D-93EF-6964AB49B2F4}"/>
    <cellStyle name="20% - Accent6 2 3 3 2 5" xfId="7357" xr:uid="{E04EAEBC-42F5-4F5A-9F21-0A9CAB93F3F6}"/>
    <cellStyle name="20% - Accent6 2 3 3 3" xfId="7358" xr:uid="{30D44439-54D7-4FC7-BA4E-54847CEA368D}"/>
    <cellStyle name="20% - Accent6 2 3 3 3 2" xfId="7359" xr:uid="{AF53C7A5-CD9C-4AED-8A71-E3248CC7AA53}"/>
    <cellStyle name="20% - Accent6 2 3 3 3 2 2" xfId="7360" xr:uid="{9DBC9D60-253E-447D-89AB-16C5040CD833}"/>
    <cellStyle name="20% - Accent6 2 3 3 3 2 2 2" xfId="7361" xr:uid="{BD11CAD6-9B05-40B4-865C-7CD22279215A}"/>
    <cellStyle name="20% - Accent6 2 3 3 3 2 3" xfId="7362" xr:uid="{D7DA805F-9A70-450A-B37D-4D2957772300}"/>
    <cellStyle name="20% - Accent6 2 3 3 3 2 4" xfId="7363" xr:uid="{0685804F-BAB1-4BB1-8C91-D5B337B25D8F}"/>
    <cellStyle name="20% - Accent6 2 3 3 3 3" xfId="7364" xr:uid="{6FB33EDD-CD44-40E4-A7B8-1DA002966B28}"/>
    <cellStyle name="20% - Accent6 2 3 3 3 3 2" xfId="7365" xr:uid="{9C09513B-CE43-46C2-A905-55056FCEF1DE}"/>
    <cellStyle name="20% - Accent6 2 3 3 3 4" xfId="7366" xr:uid="{9C9340DE-10AD-45DE-A6EC-9E2DE5CA7F5A}"/>
    <cellStyle name="20% - Accent6 2 3 3 3 5" xfId="7367" xr:uid="{1091E16A-B921-48B1-BC66-D2DB8D58567A}"/>
    <cellStyle name="20% - Accent6 2 3 3 4" xfId="7368" xr:uid="{D5030CAC-77EF-4037-8C7A-335F27579ACA}"/>
    <cellStyle name="20% - Accent6 2 3 3 4 2" xfId="7369" xr:uid="{582DF2CA-FAEF-45C3-B6A8-5E823B83B128}"/>
    <cellStyle name="20% - Accent6 2 3 3 4 2 2" xfId="7370" xr:uid="{CB82A319-8A62-42CC-B4AB-2C0DF97090A0}"/>
    <cellStyle name="20% - Accent6 2 3 3 4 3" xfId="7371" xr:uid="{71082791-187F-4831-B268-0616CFF05331}"/>
    <cellStyle name="20% - Accent6 2 3 3 4 4" xfId="7372" xr:uid="{FB419BB1-0A5E-4734-B1FF-4D258D73BC32}"/>
    <cellStyle name="20% - Accent6 2 3 3 5" xfId="7373" xr:uid="{52CFF24B-0717-45D7-80A3-DA905F116F74}"/>
    <cellStyle name="20% - Accent6 2 3 3 5 2" xfId="7374" xr:uid="{BF90A262-12A4-41C2-8E43-7BB8214E6A22}"/>
    <cellStyle name="20% - Accent6 2 3 3 5 2 2" xfId="7375" xr:uid="{7E8D1AF0-78D7-4C2A-8DBF-D69AE53EFAD0}"/>
    <cellStyle name="20% - Accent6 2 3 3 5 3" xfId="7376" xr:uid="{22F8BAF6-5CC7-4650-BBF3-1AC04CBBF4A9}"/>
    <cellStyle name="20% - Accent6 2 3 3 5 4" xfId="7377" xr:uid="{B83BF250-3040-4651-84AB-7E9F693756A6}"/>
    <cellStyle name="20% - Accent6 2 3 3 6" xfId="7378" xr:uid="{9FF2EE4D-EC9B-4CB2-91BE-A2AE6C99C79B}"/>
    <cellStyle name="20% - Accent6 2 3 3 6 2" xfId="7379" xr:uid="{FFC856F7-37B0-42C3-9A2B-D78ED7E4E419}"/>
    <cellStyle name="20% - Accent6 2 3 3 6 2 2" xfId="7380" xr:uid="{4D1CBF43-6CA7-4829-8201-3BE63ED7D6C4}"/>
    <cellStyle name="20% - Accent6 2 3 3 6 3" xfId="7381" xr:uid="{336F13CF-33B4-4FDD-A1D5-643AB513F695}"/>
    <cellStyle name="20% - Accent6 2 3 3 6 4" xfId="7382" xr:uid="{8F18F122-5774-4EC1-B2E5-F0713DBB6B1F}"/>
    <cellStyle name="20% - Accent6 2 3 3 7" xfId="7383" xr:uid="{F25545E8-A10F-4A09-94D4-9230BAE0CA56}"/>
    <cellStyle name="20% - Accent6 2 3 3 7 2" xfId="7384" xr:uid="{F3637F3E-5857-44BB-B942-AC7D59EA7314}"/>
    <cellStyle name="20% - Accent6 2 3 3 8" xfId="7385" xr:uid="{A1435E86-B357-4406-8BEF-625D1FA3FDFA}"/>
    <cellStyle name="20% - Accent6 2 3 3 9" xfId="7386" xr:uid="{74252486-DB40-4DF7-B8CC-B2C736D4A2CF}"/>
    <cellStyle name="20% - Accent6 2 3 4" xfId="7387" xr:uid="{95782D23-F464-4397-9E5F-E526C0C70FC3}"/>
    <cellStyle name="20% - Accent6 2 3 4 2" xfId="7388" xr:uid="{F2EA071C-C786-4621-BA10-730D10D00DCE}"/>
    <cellStyle name="20% - Accent6 2 3 4 2 2" xfId="7389" xr:uid="{BFBF3BB1-4AA7-41C0-8708-3EA62FBEA9A2}"/>
    <cellStyle name="20% - Accent6 2 3 4 2 2 2" xfId="7390" xr:uid="{F14E3AEC-6DC9-4230-999B-E2FDAC8B7F87}"/>
    <cellStyle name="20% - Accent6 2 3 4 2 3" xfId="7391" xr:uid="{CB448B20-C6B8-4FEA-A9BB-71216108A220}"/>
    <cellStyle name="20% - Accent6 2 3 4 2 4" xfId="7392" xr:uid="{D855D54B-F684-4467-B51B-825F89BD0196}"/>
    <cellStyle name="20% - Accent6 2 3 4 3" xfId="7393" xr:uid="{E2CFCD70-0868-458D-940B-CD928AA910FB}"/>
    <cellStyle name="20% - Accent6 2 3 4 4" xfId="7394" xr:uid="{4780D4FC-873E-4C20-A562-6892CAADA136}"/>
    <cellStyle name="20% - Accent6 2 3 4 4 2" xfId="7395" xr:uid="{0DDD0A70-F1CF-4519-A157-DA2B558725AD}"/>
    <cellStyle name="20% - Accent6 2 3 4 5" xfId="7396" xr:uid="{CB221BFC-7408-42D1-A2EC-0718C1393A4F}"/>
    <cellStyle name="20% - Accent6 2 3 4 6" xfId="7397" xr:uid="{35D19369-4EE5-4866-B9B3-3F2D6B117AD9}"/>
    <cellStyle name="20% - Accent6 2 3 5" xfId="7398" xr:uid="{38211E07-BA54-4705-967D-1489A61B2233}"/>
    <cellStyle name="20% - Accent6 2 3 5 2" xfId="7399" xr:uid="{672F07F1-8542-49FD-827A-C0E535CD8C06}"/>
    <cellStyle name="20% - Accent6 2 3 5 2 2" xfId="7400" xr:uid="{BA804B36-2DC1-4994-8578-8027F9D77834}"/>
    <cellStyle name="20% - Accent6 2 3 5 2 2 2" xfId="7401" xr:uid="{45BA9A3A-3248-4F49-B736-5434C1B4350B}"/>
    <cellStyle name="20% - Accent6 2 3 5 2 3" xfId="7402" xr:uid="{FB614FB8-900B-48A9-AAC8-192A2D5B236E}"/>
    <cellStyle name="20% - Accent6 2 3 5 2 4" xfId="7403" xr:uid="{2C0137A5-1D0E-49A6-99FF-7288948EF686}"/>
    <cellStyle name="20% - Accent6 2 3 5 3" xfId="7404" xr:uid="{1BE6DEB5-0AE3-47DD-925C-32429EFB76D1}"/>
    <cellStyle name="20% - Accent6 2 3 5 3 2" xfId="7405" xr:uid="{12B66108-6E79-44A6-8D29-A411808058DC}"/>
    <cellStyle name="20% - Accent6 2 3 5 4" xfId="7406" xr:uid="{A792DE20-44A5-4709-9ECE-FB366809AD2E}"/>
    <cellStyle name="20% - Accent6 2 3 5 5" xfId="7407" xr:uid="{9A232211-31B4-45C8-8E83-894D5AB89F64}"/>
    <cellStyle name="20% - Accent6 2 3 6" xfId="7408" xr:uid="{A131F7C0-41B2-4F2C-B8D5-A20297AB269B}"/>
    <cellStyle name="20% - Accent6 2 3 6 2" xfId="7409" xr:uid="{F2B917BB-42B0-4AAF-A6EA-7E0F1F6378C1}"/>
    <cellStyle name="20% - Accent6 2 3 6 2 2" xfId="7410" xr:uid="{3B949545-DD82-4828-84FC-BDFFE037EC19}"/>
    <cellStyle name="20% - Accent6 2 3 6 3" xfId="7411" xr:uid="{0F1BF08B-5C0B-4724-B12A-904802A83B50}"/>
    <cellStyle name="20% - Accent6 2 3 6 4" xfId="7412" xr:uid="{45E6E054-2B02-4247-9891-2239DE4F294B}"/>
    <cellStyle name="20% - Accent6 2 3 7" xfId="7413" xr:uid="{1C37467D-08F2-4030-A65B-1CFB4016ED1B}"/>
    <cellStyle name="20% - Accent6 2 3 7 2" xfId="7414" xr:uid="{3738DB9D-C53C-49D1-A7ED-ED721A2322EC}"/>
    <cellStyle name="20% - Accent6 2 3 7 2 2" xfId="7415" xr:uid="{6D8C7D6A-05E8-457B-9E70-1A22B867E2D6}"/>
    <cellStyle name="20% - Accent6 2 3 7 3" xfId="7416" xr:uid="{4679BBAF-47B3-488A-ACBA-DCF9A05AFAFD}"/>
    <cellStyle name="20% - Accent6 2 3 7 4" xfId="7417" xr:uid="{87D248EE-4ECB-4047-ABDF-89725CB1A92E}"/>
    <cellStyle name="20% - Accent6 2 3 8" xfId="7418" xr:uid="{2C1E3242-AC56-40FB-8669-33D8E4F60C17}"/>
    <cellStyle name="20% - Accent6 2 3 8 2" xfId="7419" xr:uid="{35DE251C-4F79-4D1D-B44A-A444530C10C2}"/>
    <cellStyle name="20% - Accent6 2 3 8 2 2" xfId="7420" xr:uid="{655D6163-3594-43F6-BF4C-8B77B889A42B}"/>
    <cellStyle name="20% - Accent6 2 3 8 3" xfId="7421" xr:uid="{E9DCD268-145A-43FD-9F0B-31596712337E}"/>
    <cellStyle name="20% - Accent6 2 3 8 4" xfId="7422" xr:uid="{D18EEC06-940D-4500-9534-714F6202AA96}"/>
    <cellStyle name="20% - Accent6 2 3 9" xfId="7423" xr:uid="{6EEA53DF-3DC8-4E65-9A18-7902F59754F7}"/>
    <cellStyle name="20% - Accent6 2 3 9 2" xfId="7424" xr:uid="{D2A2C2B3-C30C-425A-AEDF-A1DFA7F8C1DF}"/>
    <cellStyle name="20% - Accent6 2 4" xfId="7425" xr:uid="{2E83081E-D2C3-4E29-89D9-350C3839FF1F}"/>
    <cellStyle name="20% - Accent6 2 4 10" xfId="7426" xr:uid="{1074696A-1825-4E81-B6DC-C8FB79D98E51}"/>
    <cellStyle name="20% - Accent6 2 4 2" xfId="7427" xr:uid="{99C2FFA7-4AEB-4158-9E0C-FB9158E8D1DC}"/>
    <cellStyle name="20% - Accent6 2 4 2 2" xfId="7428" xr:uid="{3AE72E22-A223-4385-8006-22CF8660F05B}"/>
    <cellStyle name="20% - Accent6 2 4 2 2 2" xfId="7429" xr:uid="{240F17B7-6D1B-4E6F-91AD-E3867F72E78D}"/>
    <cellStyle name="20% - Accent6 2 4 2 2 2 2" xfId="7430" xr:uid="{266786C4-A25A-4643-912B-31986CD3E137}"/>
    <cellStyle name="20% - Accent6 2 4 2 2 2 2 2" xfId="7431" xr:uid="{C7960A04-E13D-4C4C-A2C0-E2598FA129EF}"/>
    <cellStyle name="20% - Accent6 2 4 2 2 2 3" xfId="7432" xr:uid="{C1E48DE7-4043-44C4-BCB4-6F34809A616A}"/>
    <cellStyle name="20% - Accent6 2 4 2 2 2 4" xfId="7433" xr:uid="{775B7E6D-E837-4F9E-99B0-DF139C67F26F}"/>
    <cellStyle name="20% - Accent6 2 4 2 2 3" xfId="7434" xr:uid="{C0B1C981-AA21-4ABA-BC42-8274D98C1CE0}"/>
    <cellStyle name="20% - Accent6 2 4 2 2 3 2" xfId="7435" xr:uid="{CEC917F8-A0A3-4F0F-8309-37901F211E25}"/>
    <cellStyle name="20% - Accent6 2 4 2 2 4" xfId="7436" xr:uid="{85C9140E-361E-46AB-A6F2-BD55A27309EE}"/>
    <cellStyle name="20% - Accent6 2 4 2 2 5" xfId="7437" xr:uid="{D7E05F33-89C2-4DDF-AEB0-809ECA51BC3A}"/>
    <cellStyle name="20% - Accent6 2 4 2 3" xfId="7438" xr:uid="{56FCE94A-1699-4907-B14D-07F8C3868653}"/>
    <cellStyle name="20% - Accent6 2 4 2 3 2" xfId="7439" xr:uid="{FB8C063C-77B2-4CBB-B60A-E061AD1331CD}"/>
    <cellStyle name="20% - Accent6 2 4 2 3 2 2" xfId="7440" xr:uid="{096C4AA3-9596-4DDF-8E87-96FC2C9944DB}"/>
    <cellStyle name="20% - Accent6 2 4 2 3 2 2 2" xfId="7441" xr:uid="{BAEDCC49-3867-4F7D-81EE-D30263C4A237}"/>
    <cellStyle name="20% - Accent6 2 4 2 3 2 3" xfId="7442" xr:uid="{D40D35F2-2C4D-4474-848D-4B3075DF7B70}"/>
    <cellStyle name="20% - Accent6 2 4 2 3 2 4" xfId="7443" xr:uid="{339C66BE-2FDA-441C-B2AC-963D140CF526}"/>
    <cellStyle name="20% - Accent6 2 4 2 3 3" xfId="7444" xr:uid="{9F0C30EB-FE3B-4001-93C3-94E3052458AC}"/>
    <cellStyle name="20% - Accent6 2 4 2 3 3 2" xfId="7445" xr:uid="{DC9A2E84-8D03-4BB0-BF1A-378815C6E9A1}"/>
    <cellStyle name="20% - Accent6 2 4 2 3 4" xfId="7446" xr:uid="{78256271-25E9-41C3-9BA0-2BCD330D9627}"/>
    <cellStyle name="20% - Accent6 2 4 2 3 5" xfId="7447" xr:uid="{C74888D4-9AB1-4641-BD5B-4C2522444C08}"/>
    <cellStyle name="20% - Accent6 2 4 2 4" xfId="7448" xr:uid="{923DA5C4-0CD5-47EF-A861-DC80E5A35597}"/>
    <cellStyle name="20% - Accent6 2 4 2 4 2" xfId="7449" xr:uid="{C5DA6D8A-F0DA-4253-BE34-73D4E786FC9F}"/>
    <cellStyle name="20% - Accent6 2 4 2 4 2 2" xfId="7450" xr:uid="{19551477-3F9F-4FB7-BB90-E6E2D3A08502}"/>
    <cellStyle name="20% - Accent6 2 4 2 4 3" xfId="7451" xr:uid="{34A806CB-E03D-48A0-9C5C-37740A1E3168}"/>
    <cellStyle name="20% - Accent6 2 4 2 4 4" xfId="7452" xr:uid="{34A518E9-F301-44DB-8B7C-50C7E210F1E8}"/>
    <cellStyle name="20% - Accent6 2 4 2 5" xfId="7453" xr:uid="{2AFB1822-24A0-4C8B-AF83-EA409DCE8EDC}"/>
    <cellStyle name="20% - Accent6 2 4 2 5 2" xfId="7454" xr:uid="{F1DCEF8F-3C70-4A50-AFDB-3666F3A60265}"/>
    <cellStyle name="20% - Accent6 2 4 2 5 2 2" xfId="7455" xr:uid="{A597F720-002D-4521-B04C-2598AE2B9B1B}"/>
    <cellStyle name="20% - Accent6 2 4 2 5 3" xfId="7456" xr:uid="{0A523188-5102-4FBE-865B-19D6761A5835}"/>
    <cellStyle name="20% - Accent6 2 4 2 5 4" xfId="7457" xr:uid="{9C71FBE7-0ECE-44C8-B038-1141A715ACAD}"/>
    <cellStyle name="20% - Accent6 2 4 2 6" xfId="7458" xr:uid="{ADE3B360-F67C-47A2-A1CE-2FE6C57F3E97}"/>
    <cellStyle name="20% - Accent6 2 4 2 6 2" xfId="7459" xr:uid="{D9D6DE5B-9191-4FFF-A824-B19479EADA27}"/>
    <cellStyle name="20% - Accent6 2 4 2 6 2 2" xfId="7460" xr:uid="{AC5F8175-9655-415B-A688-86FD1112A284}"/>
    <cellStyle name="20% - Accent6 2 4 2 6 3" xfId="7461" xr:uid="{790F7084-EFF3-445B-983F-F6D02357476C}"/>
    <cellStyle name="20% - Accent6 2 4 2 6 4" xfId="7462" xr:uid="{2DDCC31B-8834-4A83-BE6D-D6865CB94549}"/>
    <cellStyle name="20% - Accent6 2 4 2 7" xfId="7463" xr:uid="{EFAEC40C-9470-4033-AA70-E4F8408D98CD}"/>
    <cellStyle name="20% - Accent6 2 4 2 7 2" xfId="7464" xr:uid="{B3FB539F-AA99-4C16-88A0-7BE3EF6271BA}"/>
    <cellStyle name="20% - Accent6 2 4 2 8" xfId="7465" xr:uid="{E2BF1712-904D-4839-8B97-5C173B046F1E}"/>
    <cellStyle name="20% - Accent6 2 4 2 9" xfId="7466" xr:uid="{A4EB3753-BD7C-4034-8DCC-A4E2BBE77DE3}"/>
    <cellStyle name="20% - Accent6 2 4 3" xfId="7467" xr:uid="{14F21192-2DEF-4750-B6EE-AF84EB1C83BE}"/>
    <cellStyle name="20% - Accent6 2 4 3 2" xfId="7468" xr:uid="{4A03173C-3B77-44BD-AA21-18BEB2F80EFE}"/>
    <cellStyle name="20% - Accent6 2 4 3 2 2" xfId="7469" xr:uid="{9DB0CCD9-9BD3-405C-A6D4-927E560437A0}"/>
    <cellStyle name="20% - Accent6 2 4 3 2 2 2" xfId="7470" xr:uid="{75101B34-EE44-4A13-86AF-20670756B170}"/>
    <cellStyle name="20% - Accent6 2 4 3 2 3" xfId="7471" xr:uid="{628F54D4-2015-410A-ADCE-7FC5B8FA5144}"/>
    <cellStyle name="20% - Accent6 2 4 3 2 4" xfId="7472" xr:uid="{56CC05AA-7C0C-48EB-9C9D-58EE6DCB997A}"/>
    <cellStyle name="20% - Accent6 2 4 3 3" xfId="7473" xr:uid="{42A528BC-23D7-4A78-9A84-35F78394808B}"/>
    <cellStyle name="20% - Accent6 2 4 3 3 2" xfId="7474" xr:uid="{5456D5C2-128B-44E5-A44B-FCAD090A661E}"/>
    <cellStyle name="20% - Accent6 2 4 3 4" xfId="7475" xr:uid="{F569C1A0-324F-4457-9E0E-C631E4840FAC}"/>
    <cellStyle name="20% - Accent6 2 4 3 5" xfId="7476" xr:uid="{B3F13303-D098-441D-AFF7-32D3BB5CDE43}"/>
    <cellStyle name="20% - Accent6 2 4 4" xfId="7477" xr:uid="{D441CBE4-E2F7-4348-83F8-F7285265AC96}"/>
    <cellStyle name="20% - Accent6 2 4 4 2" xfId="7478" xr:uid="{EE84FFF8-F305-484D-A8D3-289B9F2FBC40}"/>
    <cellStyle name="20% - Accent6 2 4 4 2 2" xfId="7479" xr:uid="{E8C30B39-C67A-41D4-B5BF-F588524510F4}"/>
    <cellStyle name="20% - Accent6 2 4 4 2 2 2" xfId="7480" xr:uid="{B2FFBC39-20F2-4F24-9831-D823A0D0E66A}"/>
    <cellStyle name="20% - Accent6 2 4 4 2 3" xfId="7481" xr:uid="{6BEAFF9A-A2E4-4A22-B4BE-06F99B53FAE1}"/>
    <cellStyle name="20% - Accent6 2 4 4 2 4" xfId="7482" xr:uid="{45509B28-FDD0-4E4B-BAEE-7457397B5C93}"/>
    <cellStyle name="20% - Accent6 2 4 4 3" xfId="7483" xr:uid="{783D5F2C-AFE9-4704-A976-1E1172D0BC67}"/>
    <cellStyle name="20% - Accent6 2 4 4 3 2" xfId="7484" xr:uid="{3336C348-0979-43B8-B797-F31D0F3CDACB}"/>
    <cellStyle name="20% - Accent6 2 4 4 4" xfId="7485" xr:uid="{5B2249F6-958F-4A92-BAB5-0ACB903A42A6}"/>
    <cellStyle name="20% - Accent6 2 4 4 5" xfId="7486" xr:uid="{781CDAC6-A07D-4370-BB15-3DE3F2DFF291}"/>
    <cellStyle name="20% - Accent6 2 4 5" xfId="7487" xr:uid="{15ECF835-2972-4FEE-AB76-8679415BBBAC}"/>
    <cellStyle name="20% - Accent6 2 4 5 2" xfId="7488" xr:uid="{6A7C28C8-DE40-4129-8205-4160D6D2126B}"/>
    <cellStyle name="20% - Accent6 2 4 5 2 2" xfId="7489" xr:uid="{4411F759-4BE0-45C3-9E2D-99E56D48F391}"/>
    <cellStyle name="20% - Accent6 2 4 5 3" xfId="7490" xr:uid="{5CC334D2-760E-48F4-8F76-7AD2E47C6C8C}"/>
    <cellStyle name="20% - Accent6 2 4 5 4" xfId="7491" xr:uid="{38FBD9A0-E0B2-437D-A0F7-F31FDCBD5127}"/>
    <cellStyle name="20% - Accent6 2 4 6" xfId="7492" xr:uid="{FF7E2CF9-2D74-4D80-9243-0C0A029510A1}"/>
    <cellStyle name="20% - Accent6 2 4 6 2" xfId="7493" xr:uid="{A02B18D2-4F37-4E02-8ACB-1C9826297A54}"/>
    <cellStyle name="20% - Accent6 2 4 6 2 2" xfId="7494" xr:uid="{29A15A03-E035-46F0-B984-664093D7A299}"/>
    <cellStyle name="20% - Accent6 2 4 6 3" xfId="7495" xr:uid="{680C09C9-2B13-459C-B24C-7801A77CDB80}"/>
    <cellStyle name="20% - Accent6 2 4 6 4" xfId="7496" xr:uid="{297BFFA8-4C01-4EDF-A7D9-6BE67851430F}"/>
    <cellStyle name="20% - Accent6 2 4 7" xfId="7497" xr:uid="{91FED4F8-3BA9-49EC-9E55-4AFE7E08C110}"/>
    <cellStyle name="20% - Accent6 2 4 7 2" xfId="7498" xr:uid="{6E3AC436-8C3E-4244-A00B-D2B248F5E653}"/>
    <cellStyle name="20% - Accent6 2 4 7 2 2" xfId="7499" xr:uid="{5C22FF7E-0EE6-4711-B190-A38D4B68854B}"/>
    <cellStyle name="20% - Accent6 2 4 7 3" xfId="7500" xr:uid="{F7489981-58F5-4C33-BA9D-0315C0ADBDFF}"/>
    <cellStyle name="20% - Accent6 2 4 7 4" xfId="7501" xr:uid="{EE3E0695-DD3F-4FEA-9FD9-8669B668ECA0}"/>
    <cellStyle name="20% - Accent6 2 4 8" xfId="7502" xr:uid="{0A813341-C9DC-46EC-B410-50A94EF0F917}"/>
    <cellStyle name="20% - Accent6 2 4 8 2" xfId="7503" xr:uid="{13B094FD-B8CE-45C6-A60F-EFEB0EE17041}"/>
    <cellStyle name="20% - Accent6 2 4 9" xfId="7504" xr:uid="{2DBD6539-1302-453C-836D-B154BAFFCFEC}"/>
    <cellStyle name="20% - Accent6 2 5" xfId="7505" xr:uid="{F7A47054-C18F-4DA3-8908-873B046B681B}"/>
    <cellStyle name="20% - Accent6 2 5 2" xfId="7506" xr:uid="{B2A731FD-AC50-481A-9B9F-F35B63DE3467}"/>
    <cellStyle name="20% - Accent6 2 5 2 2" xfId="7507" xr:uid="{3163F919-3B6B-45C3-91B7-FB9BFA30A414}"/>
    <cellStyle name="20% - Accent6 2 5 2 2 2" xfId="7508" xr:uid="{20B62674-98D4-4DA4-B36B-BD8CAFF959DC}"/>
    <cellStyle name="20% - Accent6 2 5 2 2 2 2" xfId="7509" xr:uid="{0157326B-BDF2-47CE-A913-2C08C3731341}"/>
    <cellStyle name="20% - Accent6 2 5 2 2 3" xfId="7510" xr:uid="{D006229A-0FEA-4F3D-B83F-CF464414859D}"/>
    <cellStyle name="20% - Accent6 2 5 2 2 4" xfId="7511" xr:uid="{2891EC02-0C5C-47CF-8D0C-26325770E6C7}"/>
    <cellStyle name="20% - Accent6 2 5 2 3" xfId="7512" xr:uid="{ED9493AA-CC92-49C6-ACEE-5238BACF5F40}"/>
    <cellStyle name="20% - Accent6 2 5 2 3 2" xfId="7513" xr:uid="{B60CFBBA-1F4B-414F-881C-1EEB508D910F}"/>
    <cellStyle name="20% - Accent6 2 5 2 4" xfId="7514" xr:uid="{1A3E75BD-1377-462A-BAC9-B33D89A43A9B}"/>
    <cellStyle name="20% - Accent6 2 5 2 5" xfId="7515" xr:uid="{68C0837F-7CB7-4870-9EC9-2CDC058D636D}"/>
    <cellStyle name="20% - Accent6 2 5 3" xfId="7516" xr:uid="{C972DFA6-7CBC-41D0-83A2-09EFAFDC4047}"/>
    <cellStyle name="20% - Accent6 2 5 3 2" xfId="7517" xr:uid="{A2305B26-11ED-47F8-BE26-308CF55964E0}"/>
    <cellStyle name="20% - Accent6 2 5 3 2 2" xfId="7518" xr:uid="{5495B189-BF02-4913-9506-4A980C1D25CD}"/>
    <cellStyle name="20% - Accent6 2 5 3 2 2 2" xfId="7519" xr:uid="{C3AA0E3F-3E3A-49FA-A91C-167D48E67539}"/>
    <cellStyle name="20% - Accent6 2 5 3 2 3" xfId="7520" xr:uid="{5C096930-D902-47CB-8FDF-132E32D84E80}"/>
    <cellStyle name="20% - Accent6 2 5 3 2 4" xfId="7521" xr:uid="{38DA1756-649C-4213-A370-9C7974DF7CD6}"/>
    <cellStyle name="20% - Accent6 2 5 3 3" xfId="7522" xr:uid="{607CFE19-6488-475F-8C5E-B5855AC2A63A}"/>
    <cellStyle name="20% - Accent6 2 5 3 3 2" xfId="7523" xr:uid="{4DA15100-BA24-4973-9ECB-CE3714397B1A}"/>
    <cellStyle name="20% - Accent6 2 5 3 4" xfId="7524" xr:uid="{B009C256-06BB-4E04-8067-C1AED7DAD0D1}"/>
    <cellStyle name="20% - Accent6 2 5 3 5" xfId="7525" xr:uid="{1765A59B-4CBD-4687-BA9D-88461FF3BC27}"/>
    <cellStyle name="20% - Accent6 2 5 4" xfId="7526" xr:uid="{72E24BCF-DC26-49B7-8AA8-7DFE3A754192}"/>
    <cellStyle name="20% - Accent6 2 5 4 2" xfId="7527" xr:uid="{57D5BA61-D566-4AC8-9E60-F50D295A242A}"/>
    <cellStyle name="20% - Accent6 2 5 4 2 2" xfId="7528" xr:uid="{566EC9DA-B39F-4440-928E-C36F7789E2A2}"/>
    <cellStyle name="20% - Accent6 2 5 4 3" xfId="7529" xr:uid="{959E0E0D-A250-4170-BC5F-E4EF9A648341}"/>
    <cellStyle name="20% - Accent6 2 5 4 4" xfId="7530" xr:uid="{CE288D85-687D-46B1-BCA2-F7DE0717D581}"/>
    <cellStyle name="20% - Accent6 2 5 5" xfId="7531" xr:uid="{435A958F-9D4B-4D2D-B0FE-C7F0D54A543B}"/>
    <cellStyle name="20% - Accent6 2 5 5 2" xfId="7532" xr:uid="{FD017647-6514-485B-9CDF-DCF0A08F9B06}"/>
    <cellStyle name="20% - Accent6 2 5 5 2 2" xfId="7533" xr:uid="{238D016C-AF31-4A8B-A938-2D02DA3BD6AD}"/>
    <cellStyle name="20% - Accent6 2 5 5 3" xfId="7534" xr:uid="{9F955A61-B790-4F52-8AE5-487286984F98}"/>
    <cellStyle name="20% - Accent6 2 5 5 4" xfId="7535" xr:uid="{EBBCB8F0-9275-497C-A442-386475E73410}"/>
    <cellStyle name="20% - Accent6 2 5 6" xfId="7536" xr:uid="{620C8090-DB16-4721-9833-C53942B4BE36}"/>
    <cellStyle name="20% - Accent6 2 5 6 2" xfId="7537" xr:uid="{FE96AE7E-BCA6-4103-89E1-0498A29A7180}"/>
    <cellStyle name="20% - Accent6 2 5 6 2 2" xfId="7538" xr:uid="{AD8C0602-7344-4421-B4CF-E40B83C22445}"/>
    <cellStyle name="20% - Accent6 2 5 6 3" xfId="7539" xr:uid="{5F091D7E-5E43-4A66-9187-C1CD0002F1FE}"/>
    <cellStyle name="20% - Accent6 2 5 6 4" xfId="7540" xr:uid="{F5E05B08-F01E-4C72-8BCA-45FC96E7C8F3}"/>
    <cellStyle name="20% - Accent6 2 5 7" xfId="7541" xr:uid="{898393CA-538B-4EA5-B4B3-BD3635DE28A9}"/>
    <cellStyle name="20% - Accent6 2 5 7 2" xfId="7542" xr:uid="{F5C55A43-CAAB-458A-A38A-5C6622986FF3}"/>
    <cellStyle name="20% - Accent6 2 5 8" xfId="7543" xr:uid="{3C207671-33B3-4383-AF52-604977ED03CA}"/>
    <cellStyle name="20% - Accent6 2 5 9" xfId="7544" xr:uid="{B9F28843-F72B-4F8E-847C-577B728D6754}"/>
    <cellStyle name="20% - Accent6 2 6" xfId="7545" xr:uid="{CF381C98-AB55-4DED-A29A-3227365C0FB1}"/>
    <cellStyle name="20% - Accent6 2 7" xfId="7546" xr:uid="{45B6CB47-423D-47C8-AB21-8D6BF24B5F0F}"/>
    <cellStyle name="20% - Accent6 2 8" xfId="7547" xr:uid="{2C875D9B-A8B8-44E7-AFD4-F5F1878D9B7F}"/>
    <cellStyle name="20% - Accent6 2 8 2" xfId="7548" xr:uid="{FD11FA52-7F29-4CBD-A09B-236DD2C89B93}"/>
    <cellStyle name="20% - Accent6 2 9" xfId="7549" xr:uid="{3DF66D9E-867B-47BB-B52D-AA08727D0EE3}"/>
    <cellStyle name="20% - Accent6 2 9 2" xfId="7550" xr:uid="{72492431-3F76-4565-8DCF-8CCF5739F2FF}"/>
    <cellStyle name="20% - Accent6 2 9 2 2" xfId="7551" xr:uid="{976A71A5-9CA3-4A09-A838-386F80CB8172}"/>
    <cellStyle name="20% - Accent6 2 9 2 2 2" xfId="7552" xr:uid="{A29E6FA2-AA22-4231-8A0C-5E24F78E6D82}"/>
    <cellStyle name="20% - Accent6 2 9 2 3" xfId="7553" xr:uid="{444E758D-AC47-4335-BE5B-7E9D4C612B7F}"/>
    <cellStyle name="20% - Accent6 2 9 2 4" xfId="7554" xr:uid="{AAF6AA52-E560-4508-B288-F06E0EE9416C}"/>
    <cellStyle name="20% - Accent6 2 9 3" xfId="7555" xr:uid="{6D7F7268-6FE5-4BCD-8ABF-74DBFF1F2428}"/>
    <cellStyle name="20% - Accent6 2 9 4" xfId="7556" xr:uid="{E991BB61-CB51-44DD-846B-6287E89F42CE}"/>
    <cellStyle name="20% - Accent6 2 9 4 2" xfId="7557" xr:uid="{CD99A388-DA3E-4423-9B13-903A436F0D8C}"/>
    <cellStyle name="20% - Accent6 2 9 5" xfId="7558" xr:uid="{AB795D59-0303-4922-B6B1-55B895E56EAB}"/>
    <cellStyle name="20% - Accent6 2 9 6" xfId="7559" xr:uid="{69F05228-0B78-4B37-A685-5591FE453DB0}"/>
    <cellStyle name="20% - Accent6 3" xfId="142" xr:uid="{280466AC-A687-419E-BA2C-A104F91647AB}"/>
    <cellStyle name="20% - Accent6 3 2" xfId="7561" xr:uid="{9774BD82-C8E4-44C2-8871-5EC1B7FB90DC}"/>
    <cellStyle name="20% - Accent6 3 2 10" xfId="7562" xr:uid="{42F0752D-D64F-4373-89D2-407008478259}"/>
    <cellStyle name="20% - Accent6 3 2 10 2" xfId="7563" xr:uid="{058266E4-6A94-476E-9C6A-90D9A4DFAA88}"/>
    <cellStyle name="20% - Accent6 3 2 11" xfId="7564" xr:uid="{DC7034ED-65ED-4A8B-92AF-0D56152B7E91}"/>
    <cellStyle name="20% - Accent6 3 2 12" xfId="7565" xr:uid="{1F8C1B5D-64F0-494B-BF15-73C8C0C0647D}"/>
    <cellStyle name="20% - Accent6 3 2 2" xfId="7566" xr:uid="{75293C34-09D8-49E6-BA41-CB11C47EB7BE}"/>
    <cellStyle name="20% - Accent6 3 2 2 10" xfId="7567" xr:uid="{B36BCE39-AD30-4BB6-973F-C77368F21FF1}"/>
    <cellStyle name="20% - Accent6 3 2 2 11" xfId="7568" xr:uid="{1015BD7C-C882-4EC8-8151-E969B38CECBD}"/>
    <cellStyle name="20% - Accent6 3 2 2 2" xfId="7569" xr:uid="{423AFB51-AB9C-451E-AF0A-4E8B4E1E7D28}"/>
    <cellStyle name="20% - Accent6 3 2 2 2 10" xfId="7570" xr:uid="{AD8EAFC1-317D-4BFD-9D0A-BCE8EFD86B0C}"/>
    <cellStyle name="20% - Accent6 3 2 2 2 2" xfId="7571" xr:uid="{1E2D3DDA-1678-4C7A-AC3E-528FCACA8FC1}"/>
    <cellStyle name="20% - Accent6 3 2 2 2 2 2" xfId="7572" xr:uid="{C417376D-2BA6-4FDA-AF51-B8E9F3AEF1E2}"/>
    <cellStyle name="20% - Accent6 3 2 2 2 2 2 2" xfId="7573" xr:uid="{D3B27502-C7B8-4271-ADC2-ADC05AB91EEA}"/>
    <cellStyle name="20% - Accent6 3 2 2 2 2 2 2 2" xfId="7574" xr:uid="{4F81BF53-F27D-4E90-990E-238DAB5D7E0C}"/>
    <cellStyle name="20% - Accent6 3 2 2 2 2 2 2 2 2" xfId="7575" xr:uid="{1E04B30E-9E28-4332-913A-61B31DF03457}"/>
    <cellStyle name="20% - Accent6 3 2 2 2 2 2 2 3" xfId="7576" xr:uid="{B4CC76BB-54A7-4E6F-B198-00DFB2DAE2FB}"/>
    <cellStyle name="20% - Accent6 3 2 2 2 2 2 2 4" xfId="7577" xr:uid="{FD039E58-0851-46E1-B4E3-D07755F73D59}"/>
    <cellStyle name="20% - Accent6 3 2 2 2 2 2 3" xfId="7578" xr:uid="{94EF0C03-F4E0-4404-9EA3-EEE000468671}"/>
    <cellStyle name="20% - Accent6 3 2 2 2 2 2 3 2" xfId="7579" xr:uid="{024364A4-4A8C-459C-8548-5DB8CB66EC1F}"/>
    <cellStyle name="20% - Accent6 3 2 2 2 2 2 4" xfId="7580" xr:uid="{B9D13205-57F5-4795-BB61-53A054756FF2}"/>
    <cellStyle name="20% - Accent6 3 2 2 2 2 2 5" xfId="7581" xr:uid="{9549D914-CD12-4A0C-A71E-A5BD1F1BF162}"/>
    <cellStyle name="20% - Accent6 3 2 2 2 2 3" xfId="7582" xr:uid="{E4C18948-24EF-4E2A-B8D2-92189E9267B3}"/>
    <cellStyle name="20% - Accent6 3 2 2 2 2 3 2" xfId="7583" xr:uid="{ADBEF376-FCC3-460F-B7C9-13257EE39D83}"/>
    <cellStyle name="20% - Accent6 3 2 2 2 2 3 2 2" xfId="7584" xr:uid="{CA0C1C8E-CDEE-43E8-9CBA-5F73A74D8FEB}"/>
    <cellStyle name="20% - Accent6 3 2 2 2 2 3 2 2 2" xfId="7585" xr:uid="{684166FD-CA83-41A7-9D85-61D81C0D0D91}"/>
    <cellStyle name="20% - Accent6 3 2 2 2 2 3 2 3" xfId="7586" xr:uid="{34CA993B-BB79-4C60-9D4B-01DC54C7AF75}"/>
    <cellStyle name="20% - Accent6 3 2 2 2 2 3 2 4" xfId="7587" xr:uid="{A7DDE10A-CB47-4643-8139-0D3C192B0AAA}"/>
    <cellStyle name="20% - Accent6 3 2 2 2 2 3 3" xfId="7588" xr:uid="{2E07C56E-4E01-47E2-9ABF-80EF904AAC90}"/>
    <cellStyle name="20% - Accent6 3 2 2 2 2 3 3 2" xfId="7589" xr:uid="{203C4959-0F4F-45BC-BE1D-3342AEC71007}"/>
    <cellStyle name="20% - Accent6 3 2 2 2 2 3 4" xfId="7590" xr:uid="{E9F3818A-9414-4383-A942-2DA839034BB0}"/>
    <cellStyle name="20% - Accent6 3 2 2 2 2 3 5" xfId="7591" xr:uid="{BC3FC18F-B653-4AE0-B33B-E2FB74F0FE02}"/>
    <cellStyle name="20% - Accent6 3 2 2 2 2 4" xfId="7592" xr:uid="{E9944BAE-E433-4B50-8973-0A8A352A4654}"/>
    <cellStyle name="20% - Accent6 3 2 2 2 2 4 2" xfId="7593" xr:uid="{A14099B2-699D-4E3C-A201-8AFB08706BA1}"/>
    <cellStyle name="20% - Accent6 3 2 2 2 2 4 2 2" xfId="7594" xr:uid="{9BD4FBA5-7113-4217-90BC-4D5C880DB399}"/>
    <cellStyle name="20% - Accent6 3 2 2 2 2 4 3" xfId="7595" xr:uid="{6B11D0A1-379A-4718-B023-0430EF95E95E}"/>
    <cellStyle name="20% - Accent6 3 2 2 2 2 4 4" xfId="7596" xr:uid="{998208EE-F080-489A-A4D0-A12CA9085207}"/>
    <cellStyle name="20% - Accent6 3 2 2 2 2 5" xfId="7597" xr:uid="{B0248A7D-5F7E-40E0-88A6-CA201A2C92CA}"/>
    <cellStyle name="20% - Accent6 3 2 2 2 2 5 2" xfId="7598" xr:uid="{A968D2E8-E4EA-4B47-839A-CD2FB14E1F2F}"/>
    <cellStyle name="20% - Accent6 3 2 2 2 2 5 2 2" xfId="7599" xr:uid="{60C40F81-95BE-4AEC-B5C7-8169288F2808}"/>
    <cellStyle name="20% - Accent6 3 2 2 2 2 5 3" xfId="7600" xr:uid="{B95DA80B-6F55-4633-9F76-D1C421A1AF35}"/>
    <cellStyle name="20% - Accent6 3 2 2 2 2 5 4" xfId="7601" xr:uid="{D152CDC2-5EA5-4BD5-8360-C6EE112E7CC2}"/>
    <cellStyle name="20% - Accent6 3 2 2 2 2 6" xfId="7602" xr:uid="{E2498397-7574-4801-992D-47AF9976A184}"/>
    <cellStyle name="20% - Accent6 3 2 2 2 2 6 2" xfId="7603" xr:uid="{5CB5383A-5A6D-422B-A2B9-A7AF50FA4FAA}"/>
    <cellStyle name="20% - Accent6 3 2 2 2 2 6 2 2" xfId="7604" xr:uid="{1AFB1A8C-73FA-4F67-BED3-2736348B482D}"/>
    <cellStyle name="20% - Accent6 3 2 2 2 2 6 3" xfId="7605" xr:uid="{8DF3E3E9-3B87-4BD7-83D1-58A10D69A9C9}"/>
    <cellStyle name="20% - Accent6 3 2 2 2 2 6 4" xfId="7606" xr:uid="{A05140EA-AE22-499E-BAD1-5633DFA813D9}"/>
    <cellStyle name="20% - Accent6 3 2 2 2 2 7" xfId="7607" xr:uid="{C9D7FF63-769A-49F8-AAF2-6F813B4F7347}"/>
    <cellStyle name="20% - Accent6 3 2 2 2 2 7 2" xfId="7608" xr:uid="{A8D76BC1-DD5D-464C-9E97-5F9C4CE3FF99}"/>
    <cellStyle name="20% - Accent6 3 2 2 2 2 8" xfId="7609" xr:uid="{E935B641-67AE-4973-BE1C-8D92072167AA}"/>
    <cellStyle name="20% - Accent6 3 2 2 2 2 9" xfId="7610" xr:uid="{EA4058FF-5631-4D3B-B1D0-7DF1CA6F6D06}"/>
    <cellStyle name="20% - Accent6 3 2 2 2 3" xfId="7611" xr:uid="{614E9CA2-2A26-48B1-8BF0-1FE4E2AEBF52}"/>
    <cellStyle name="20% - Accent6 3 2 2 2 3 2" xfId="7612" xr:uid="{21B1153C-5D2D-46BE-9E0D-B10F221190D7}"/>
    <cellStyle name="20% - Accent6 3 2 2 2 3 2 2" xfId="7613" xr:uid="{BF1E9DAC-DCD2-4FE7-930E-46AFF77C178E}"/>
    <cellStyle name="20% - Accent6 3 2 2 2 3 2 2 2" xfId="7614" xr:uid="{ECACB337-4827-4A87-B3AB-41B26E8BCF1A}"/>
    <cellStyle name="20% - Accent6 3 2 2 2 3 2 3" xfId="7615" xr:uid="{E7FCDA86-AA58-43CA-8DB7-273C3C7F8BED}"/>
    <cellStyle name="20% - Accent6 3 2 2 2 3 2 4" xfId="7616" xr:uid="{4FF227BD-9F6E-4115-A457-4A1F0C3A24F1}"/>
    <cellStyle name="20% - Accent6 3 2 2 2 3 3" xfId="7617" xr:uid="{7E2F8715-D076-4BE7-9D72-67585A9D7B77}"/>
    <cellStyle name="20% - Accent6 3 2 2 2 3 3 2" xfId="7618" xr:uid="{B36099CB-A604-4FB5-B6E8-7029B254B54D}"/>
    <cellStyle name="20% - Accent6 3 2 2 2 3 4" xfId="7619" xr:uid="{A9883D91-B2A1-4DB2-9959-A5133CCA149D}"/>
    <cellStyle name="20% - Accent6 3 2 2 2 3 5" xfId="7620" xr:uid="{F647AA8E-6A3E-4777-B6AA-A82ADD5C77E6}"/>
    <cellStyle name="20% - Accent6 3 2 2 2 4" xfId="7621" xr:uid="{28202CA9-969A-4FD1-A9E9-F37C1DAE18E3}"/>
    <cellStyle name="20% - Accent6 3 2 2 2 4 2" xfId="7622" xr:uid="{9301BD09-EEE5-46CF-B30E-3E067B8CFEBF}"/>
    <cellStyle name="20% - Accent6 3 2 2 2 4 2 2" xfId="7623" xr:uid="{DFDF4221-EAF4-42EE-BB99-3301F87CAF20}"/>
    <cellStyle name="20% - Accent6 3 2 2 2 4 2 2 2" xfId="7624" xr:uid="{F5B41837-CA0C-4004-B5ED-79A8F1431CD9}"/>
    <cellStyle name="20% - Accent6 3 2 2 2 4 2 3" xfId="7625" xr:uid="{FDE45DB9-E9CD-4A8E-816C-1795F4E111F7}"/>
    <cellStyle name="20% - Accent6 3 2 2 2 4 2 4" xfId="7626" xr:uid="{6156B67D-892C-4FB8-87A6-F4CEB3E95170}"/>
    <cellStyle name="20% - Accent6 3 2 2 2 4 3" xfId="7627" xr:uid="{7246065E-08D2-4EFB-A41A-9FA683DCC0A8}"/>
    <cellStyle name="20% - Accent6 3 2 2 2 4 3 2" xfId="7628" xr:uid="{1B1A6023-D94A-45CB-ABEA-43DA63D37C47}"/>
    <cellStyle name="20% - Accent6 3 2 2 2 4 4" xfId="7629" xr:uid="{AB8F96BF-6372-46C0-8CC9-0C02F0613A63}"/>
    <cellStyle name="20% - Accent6 3 2 2 2 4 5" xfId="7630" xr:uid="{D009B122-E85C-4C17-A89F-D1C69833F1DD}"/>
    <cellStyle name="20% - Accent6 3 2 2 2 5" xfId="7631" xr:uid="{81B6DC1B-F7AE-4FEF-A368-94A5D753F8CD}"/>
    <cellStyle name="20% - Accent6 3 2 2 2 5 2" xfId="7632" xr:uid="{8964C383-E727-4AA9-838F-EC052E8DE6B2}"/>
    <cellStyle name="20% - Accent6 3 2 2 2 5 2 2" xfId="7633" xr:uid="{A3FD5FE5-3A32-4922-9862-5FE9BD160879}"/>
    <cellStyle name="20% - Accent6 3 2 2 2 5 3" xfId="7634" xr:uid="{BF312AE6-6E26-496C-B94D-8E3B5EBBAA35}"/>
    <cellStyle name="20% - Accent6 3 2 2 2 5 4" xfId="7635" xr:uid="{E16756A1-F00D-46EE-8ACC-14D0A5DC0B4C}"/>
    <cellStyle name="20% - Accent6 3 2 2 2 6" xfId="7636" xr:uid="{45E02E66-3C83-40F6-B8AA-B0B1112D720D}"/>
    <cellStyle name="20% - Accent6 3 2 2 2 6 2" xfId="7637" xr:uid="{95B23F4F-5AB5-4192-A079-BACE332B6CC0}"/>
    <cellStyle name="20% - Accent6 3 2 2 2 6 2 2" xfId="7638" xr:uid="{493394F6-B284-4605-BE56-8CC7E18E7335}"/>
    <cellStyle name="20% - Accent6 3 2 2 2 6 3" xfId="7639" xr:uid="{75E1859E-7B62-4E24-8C52-03F1B6E869BA}"/>
    <cellStyle name="20% - Accent6 3 2 2 2 6 4" xfId="7640" xr:uid="{9B7BD6FF-4D28-4B48-8161-FE72B7DF1253}"/>
    <cellStyle name="20% - Accent6 3 2 2 2 7" xfId="7641" xr:uid="{EE4F0FCA-7241-438D-A959-AAA1A252EAD4}"/>
    <cellStyle name="20% - Accent6 3 2 2 2 7 2" xfId="7642" xr:uid="{43A11028-F3BF-4923-A948-EDED6C8A08E0}"/>
    <cellStyle name="20% - Accent6 3 2 2 2 7 2 2" xfId="7643" xr:uid="{14366605-8451-4AFB-B3D1-7153CE3FB459}"/>
    <cellStyle name="20% - Accent6 3 2 2 2 7 3" xfId="7644" xr:uid="{338B9478-0C22-4B22-99CD-FB5266FB2322}"/>
    <cellStyle name="20% - Accent6 3 2 2 2 7 4" xfId="7645" xr:uid="{1287590B-B9F3-4383-ABF6-C62E4A53ADEB}"/>
    <cellStyle name="20% - Accent6 3 2 2 2 8" xfId="7646" xr:uid="{C026A0ED-AB47-4E81-841C-631669660469}"/>
    <cellStyle name="20% - Accent6 3 2 2 2 8 2" xfId="7647" xr:uid="{CB933CAE-153F-43CC-B599-27615A4775FE}"/>
    <cellStyle name="20% - Accent6 3 2 2 2 9" xfId="7648" xr:uid="{CEB8E411-0281-42E3-972C-595BE174DC6D}"/>
    <cellStyle name="20% - Accent6 3 2 2 3" xfId="7649" xr:uid="{651A3B99-C3C9-46BF-A602-9CE2D7342AB9}"/>
    <cellStyle name="20% - Accent6 3 2 2 3 2" xfId="7650" xr:uid="{15A4861F-629A-4D69-8035-8166C950AF02}"/>
    <cellStyle name="20% - Accent6 3 2 2 3 2 2" xfId="7651" xr:uid="{FEE9AACB-BC0D-4762-8AC9-E295B2FA6AA8}"/>
    <cellStyle name="20% - Accent6 3 2 2 3 2 2 2" xfId="7652" xr:uid="{4ACDEA4A-E0DE-42F3-81D5-1EE839C15036}"/>
    <cellStyle name="20% - Accent6 3 2 2 3 2 2 2 2" xfId="7653" xr:uid="{84ABD850-99CE-4390-9C41-5498598D1C84}"/>
    <cellStyle name="20% - Accent6 3 2 2 3 2 2 3" xfId="7654" xr:uid="{D2476E73-09D8-473C-A164-4D9231E07E84}"/>
    <cellStyle name="20% - Accent6 3 2 2 3 2 2 4" xfId="7655" xr:uid="{74DD953F-3B7D-4944-BF06-88E62F543F5B}"/>
    <cellStyle name="20% - Accent6 3 2 2 3 2 3" xfId="7656" xr:uid="{C00FF571-EECD-43C6-929E-A86E0E5C8EB1}"/>
    <cellStyle name="20% - Accent6 3 2 2 3 2 3 2" xfId="7657" xr:uid="{30981A99-B5F5-41DE-8483-0844FE0A397A}"/>
    <cellStyle name="20% - Accent6 3 2 2 3 2 4" xfId="7658" xr:uid="{C12AB6FC-F80A-4260-B4F8-7567B24902CF}"/>
    <cellStyle name="20% - Accent6 3 2 2 3 2 5" xfId="7659" xr:uid="{19734E14-33DE-4D60-A1E0-1E72E6663F8A}"/>
    <cellStyle name="20% - Accent6 3 2 2 3 3" xfId="7660" xr:uid="{3BB27A74-27DC-470F-9FCE-F5865786CF45}"/>
    <cellStyle name="20% - Accent6 3 2 2 3 3 2" xfId="7661" xr:uid="{7B6A6473-B37B-4CE1-BE8A-33195CA8D762}"/>
    <cellStyle name="20% - Accent6 3 2 2 3 3 2 2" xfId="7662" xr:uid="{9E03ABDA-1218-4460-94DB-7A06A0D1300D}"/>
    <cellStyle name="20% - Accent6 3 2 2 3 3 2 2 2" xfId="7663" xr:uid="{2386C372-1FF2-437E-8BAB-721EB629274A}"/>
    <cellStyle name="20% - Accent6 3 2 2 3 3 2 3" xfId="7664" xr:uid="{06648100-6D24-4118-A9D2-B451AEB39725}"/>
    <cellStyle name="20% - Accent6 3 2 2 3 3 2 4" xfId="7665" xr:uid="{9633ACB8-A334-4589-9499-7F4287E14A7C}"/>
    <cellStyle name="20% - Accent6 3 2 2 3 3 3" xfId="7666" xr:uid="{CB0650B7-963B-4B69-9D7A-A23005647343}"/>
    <cellStyle name="20% - Accent6 3 2 2 3 3 3 2" xfId="7667" xr:uid="{0436F585-A4B1-4AAC-8D6F-92ACB660BA0A}"/>
    <cellStyle name="20% - Accent6 3 2 2 3 3 4" xfId="7668" xr:uid="{AC4B49C8-F3F0-4B2E-B532-6E38771176A8}"/>
    <cellStyle name="20% - Accent6 3 2 2 3 3 5" xfId="7669" xr:uid="{83E56778-79BD-49C2-B8C4-C14E5EAB1D6D}"/>
    <cellStyle name="20% - Accent6 3 2 2 3 4" xfId="7670" xr:uid="{6BBC4C1C-4787-4580-841E-CE2006DDADB2}"/>
    <cellStyle name="20% - Accent6 3 2 2 3 4 2" xfId="7671" xr:uid="{B9EAD8B3-81F3-4AE6-BB6A-4993736D85D5}"/>
    <cellStyle name="20% - Accent6 3 2 2 3 4 2 2" xfId="7672" xr:uid="{811FB520-0F19-4526-8628-BED476F9950C}"/>
    <cellStyle name="20% - Accent6 3 2 2 3 4 3" xfId="7673" xr:uid="{42F41245-9F59-4F71-89A2-09FBEA9DC44B}"/>
    <cellStyle name="20% - Accent6 3 2 2 3 4 4" xfId="7674" xr:uid="{751628A6-31B0-4777-8FEF-E080859E6D5E}"/>
    <cellStyle name="20% - Accent6 3 2 2 3 5" xfId="7675" xr:uid="{698A1E75-BEF2-4ECF-A3C3-9C58F65AA407}"/>
    <cellStyle name="20% - Accent6 3 2 2 3 5 2" xfId="7676" xr:uid="{93274D8B-6F43-4197-95F9-DB5582606C91}"/>
    <cellStyle name="20% - Accent6 3 2 2 3 5 2 2" xfId="7677" xr:uid="{2979EA6D-EC8A-4F2F-8E90-251EF56D13AC}"/>
    <cellStyle name="20% - Accent6 3 2 2 3 5 3" xfId="7678" xr:uid="{21FACE67-A92B-4D2B-9F6A-62404F644D8B}"/>
    <cellStyle name="20% - Accent6 3 2 2 3 5 4" xfId="7679" xr:uid="{533A2291-6675-434A-9AB6-4A110B3A7D92}"/>
    <cellStyle name="20% - Accent6 3 2 2 3 6" xfId="7680" xr:uid="{AC02ABDA-8EE3-47FB-A09B-F5A7AD3ED2F3}"/>
    <cellStyle name="20% - Accent6 3 2 2 3 6 2" xfId="7681" xr:uid="{457D361E-6D79-4110-B1ED-AA1D7D1B15AA}"/>
    <cellStyle name="20% - Accent6 3 2 2 3 6 2 2" xfId="7682" xr:uid="{16BAE3D1-8A62-4A09-BEC4-95806F0B8678}"/>
    <cellStyle name="20% - Accent6 3 2 2 3 6 3" xfId="7683" xr:uid="{86DE0703-038F-40D7-8391-5FA6B6AEE11A}"/>
    <cellStyle name="20% - Accent6 3 2 2 3 6 4" xfId="7684" xr:uid="{C3A6456D-B492-43D3-AA67-1A7F05D54E68}"/>
    <cellStyle name="20% - Accent6 3 2 2 3 7" xfId="7685" xr:uid="{5D45140C-83D8-44C2-A225-76F92E764293}"/>
    <cellStyle name="20% - Accent6 3 2 2 3 7 2" xfId="7686" xr:uid="{6BF233CC-5278-433F-83E5-133E320B0A8D}"/>
    <cellStyle name="20% - Accent6 3 2 2 3 8" xfId="7687" xr:uid="{18C97A9D-A279-4BC3-868B-8382968C388F}"/>
    <cellStyle name="20% - Accent6 3 2 2 3 9" xfId="7688" xr:uid="{53B3E94B-D4B7-4FD0-961F-E74C323D26F6}"/>
    <cellStyle name="20% - Accent6 3 2 2 4" xfId="7689" xr:uid="{1AE0CED9-3007-4A54-BDE0-B44AB90D6B85}"/>
    <cellStyle name="20% - Accent6 3 2 2 4 2" xfId="7690" xr:uid="{45C956CB-F3B0-4137-B16F-1668E864FB3B}"/>
    <cellStyle name="20% - Accent6 3 2 2 4 2 2" xfId="7691" xr:uid="{2B6BFF84-A9E8-4213-BEED-27792D58BD31}"/>
    <cellStyle name="20% - Accent6 3 2 2 4 2 2 2" xfId="7692" xr:uid="{A5951186-BDD2-49A5-9DC0-E6D6F8C0F290}"/>
    <cellStyle name="20% - Accent6 3 2 2 4 2 3" xfId="7693" xr:uid="{D327E019-A311-45B1-9A7C-D85E197EFFF7}"/>
    <cellStyle name="20% - Accent6 3 2 2 4 2 4" xfId="7694" xr:uid="{C8B9D3E2-6CBB-4010-96FC-7B9B9274D5F7}"/>
    <cellStyle name="20% - Accent6 3 2 2 4 3" xfId="7695" xr:uid="{9D9E7097-A425-4B14-8C6E-74E46E0BD697}"/>
    <cellStyle name="20% - Accent6 3 2 2 4 3 2" xfId="7696" xr:uid="{639B0965-F8F3-4FB7-A495-F386B5F5A9B6}"/>
    <cellStyle name="20% - Accent6 3 2 2 4 4" xfId="7697" xr:uid="{9D76813A-3829-4B73-A10F-CB2DE288E35F}"/>
    <cellStyle name="20% - Accent6 3 2 2 4 5" xfId="7698" xr:uid="{CF2C5EB1-DACF-4EBD-9A4B-2EA296ABD7E1}"/>
    <cellStyle name="20% - Accent6 3 2 2 5" xfId="7699" xr:uid="{EACC28FA-0E59-4FA0-B05F-AD20E4BB5316}"/>
    <cellStyle name="20% - Accent6 3 2 2 5 2" xfId="7700" xr:uid="{DF2A1602-0445-48B8-8C7F-B35AC569FEAC}"/>
    <cellStyle name="20% - Accent6 3 2 2 5 2 2" xfId="7701" xr:uid="{3C257C57-E5CE-445E-8637-F8B51CA2F5C5}"/>
    <cellStyle name="20% - Accent6 3 2 2 5 2 2 2" xfId="7702" xr:uid="{9DD9CF70-320F-4581-964C-AEA7597C6EAB}"/>
    <cellStyle name="20% - Accent6 3 2 2 5 2 3" xfId="7703" xr:uid="{B0CEBFEB-EE62-4307-AAD8-DF2647E63533}"/>
    <cellStyle name="20% - Accent6 3 2 2 5 2 4" xfId="7704" xr:uid="{FAF28C26-E66D-44DA-9F1C-16E922B8566C}"/>
    <cellStyle name="20% - Accent6 3 2 2 5 3" xfId="7705" xr:uid="{E6C2E6C8-0EAA-48B4-8B18-8DC18D7C2FF7}"/>
    <cellStyle name="20% - Accent6 3 2 2 5 3 2" xfId="7706" xr:uid="{54920B29-81DB-4C25-8CA2-0E7A2F28B588}"/>
    <cellStyle name="20% - Accent6 3 2 2 5 4" xfId="7707" xr:uid="{5B871B06-1D3E-41A0-ACE9-97F6660CD35C}"/>
    <cellStyle name="20% - Accent6 3 2 2 5 5" xfId="7708" xr:uid="{30C818C2-0A2B-4A02-8A6B-066AFF560159}"/>
    <cellStyle name="20% - Accent6 3 2 2 6" xfId="7709" xr:uid="{E02A0D83-9087-4B69-8321-1F70989B3879}"/>
    <cellStyle name="20% - Accent6 3 2 2 6 2" xfId="7710" xr:uid="{DCB22F68-703E-48AF-839E-ECEA7894CD18}"/>
    <cellStyle name="20% - Accent6 3 2 2 6 2 2" xfId="7711" xr:uid="{B7E0335F-2292-4ACD-8F96-EFD85E9AE9A6}"/>
    <cellStyle name="20% - Accent6 3 2 2 6 3" xfId="7712" xr:uid="{59FDE84D-3571-4852-A8C0-70A59E69BB89}"/>
    <cellStyle name="20% - Accent6 3 2 2 6 4" xfId="7713" xr:uid="{B868EBA2-1FF3-442A-858D-DACA56A67DD9}"/>
    <cellStyle name="20% - Accent6 3 2 2 7" xfId="7714" xr:uid="{86BB7D56-D183-4368-8799-F5C25DA10C31}"/>
    <cellStyle name="20% - Accent6 3 2 2 7 2" xfId="7715" xr:uid="{CF67DA63-E608-4F5D-86A0-35453927A8E3}"/>
    <cellStyle name="20% - Accent6 3 2 2 7 2 2" xfId="7716" xr:uid="{FCC1EF64-E5AE-4BF9-B15D-1D9869D57A86}"/>
    <cellStyle name="20% - Accent6 3 2 2 7 3" xfId="7717" xr:uid="{E03E2570-B40D-4492-9676-999CA1EA44D1}"/>
    <cellStyle name="20% - Accent6 3 2 2 7 4" xfId="7718" xr:uid="{FC25FAFE-AD4D-4209-9EB8-B827B7856B4D}"/>
    <cellStyle name="20% - Accent6 3 2 2 8" xfId="7719" xr:uid="{BC8C9458-FF5B-4CE8-8256-C62C247BDB5B}"/>
    <cellStyle name="20% - Accent6 3 2 2 8 2" xfId="7720" xr:uid="{B1B83C04-2C9C-4E4A-8D88-B3250A08EE56}"/>
    <cellStyle name="20% - Accent6 3 2 2 8 2 2" xfId="7721" xr:uid="{D18DBFE4-753B-495C-9260-16D77BC3B050}"/>
    <cellStyle name="20% - Accent6 3 2 2 8 3" xfId="7722" xr:uid="{E83F9EA8-8A96-4490-A0E5-7A4DC61B7B91}"/>
    <cellStyle name="20% - Accent6 3 2 2 8 4" xfId="7723" xr:uid="{93F8896E-4DAD-47C2-9DB0-139BDC44E26E}"/>
    <cellStyle name="20% - Accent6 3 2 2 9" xfId="7724" xr:uid="{13C3C33B-EFF4-400E-9559-82ABDE8EC069}"/>
    <cellStyle name="20% - Accent6 3 2 2 9 2" xfId="7725" xr:uid="{901750F1-BA59-4597-A9D8-54F3C8368B50}"/>
    <cellStyle name="20% - Accent6 3 2 3" xfId="7726" xr:uid="{CE71C588-CA37-4CAF-A5C1-70FDBFDEF903}"/>
    <cellStyle name="20% - Accent6 3 2 3 10" xfId="7727" xr:uid="{A774F5E8-E8E5-4AFB-9B72-B8E8492941CE}"/>
    <cellStyle name="20% - Accent6 3 2 3 2" xfId="7728" xr:uid="{6B7213E6-BE63-4C13-9E28-6E8398CCD4EF}"/>
    <cellStyle name="20% - Accent6 3 2 3 2 2" xfId="7729" xr:uid="{4469E0FE-21DE-4C9C-9CDD-11823F6CE64B}"/>
    <cellStyle name="20% - Accent6 3 2 3 2 2 2" xfId="7730" xr:uid="{2D9A0CA9-7FCF-4937-961E-723E378D0CC6}"/>
    <cellStyle name="20% - Accent6 3 2 3 2 2 2 2" xfId="7731" xr:uid="{431DAB09-6469-4333-9B09-286956B77FD5}"/>
    <cellStyle name="20% - Accent6 3 2 3 2 2 2 2 2" xfId="7732" xr:uid="{965221DA-F423-45C9-AB96-59B6CA4F1468}"/>
    <cellStyle name="20% - Accent6 3 2 3 2 2 2 3" xfId="7733" xr:uid="{0DFD8F65-8F8D-4161-A753-425E8473D604}"/>
    <cellStyle name="20% - Accent6 3 2 3 2 2 2 4" xfId="7734" xr:uid="{3A2BD217-1E4F-434F-A688-76EFB2502B50}"/>
    <cellStyle name="20% - Accent6 3 2 3 2 2 3" xfId="7735" xr:uid="{E3177159-2C67-4F1D-8461-4EB2071C7EEA}"/>
    <cellStyle name="20% - Accent6 3 2 3 2 2 3 2" xfId="7736" xr:uid="{1A7915E7-E84E-4118-A59B-27262000E515}"/>
    <cellStyle name="20% - Accent6 3 2 3 2 2 4" xfId="7737" xr:uid="{925FE293-D3DD-4411-AD6E-C1F903FFB9CD}"/>
    <cellStyle name="20% - Accent6 3 2 3 2 2 5" xfId="7738" xr:uid="{6C8D904A-9C71-4414-907C-632D05AF2043}"/>
    <cellStyle name="20% - Accent6 3 2 3 2 3" xfId="7739" xr:uid="{3291F951-9B7E-4555-BBD8-D1D3FA698E13}"/>
    <cellStyle name="20% - Accent6 3 2 3 2 3 2" xfId="7740" xr:uid="{CB6E0D5F-6BE1-4166-A7D1-A18A31660F7E}"/>
    <cellStyle name="20% - Accent6 3 2 3 2 3 2 2" xfId="7741" xr:uid="{D5196F9C-546A-4A81-B278-0F0504542719}"/>
    <cellStyle name="20% - Accent6 3 2 3 2 3 2 2 2" xfId="7742" xr:uid="{93842AAC-76A6-40D1-88F7-41F0F3D227F5}"/>
    <cellStyle name="20% - Accent6 3 2 3 2 3 2 3" xfId="7743" xr:uid="{482F7174-178D-41D6-8A0A-04EA336E0651}"/>
    <cellStyle name="20% - Accent6 3 2 3 2 3 2 4" xfId="7744" xr:uid="{E81A255C-61DC-44B2-A6CF-A3A50C1DDBD7}"/>
    <cellStyle name="20% - Accent6 3 2 3 2 3 3" xfId="7745" xr:uid="{E85F85C4-D0BF-4D72-BF9A-FEBB1E90A21E}"/>
    <cellStyle name="20% - Accent6 3 2 3 2 3 3 2" xfId="7746" xr:uid="{DF9F24EE-DFE3-40CB-80E5-6EE15626B7B2}"/>
    <cellStyle name="20% - Accent6 3 2 3 2 3 4" xfId="7747" xr:uid="{86561DF5-ECAF-4BEB-ACD5-F4820FF6A15C}"/>
    <cellStyle name="20% - Accent6 3 2 3 2 3 5" xfId="7748" xr:uid="{03065DD3-8C60-4CD7-9624-C34755282357}"/>
    <cellStyle name="20% - Accent6 3 2 3 2 4" xfId="7749" xr:uid="{3D9984FF-19B0-4960-AC88-65ACDCF5B0B6}"/>
    <cellStyle name="20% - Accent6 3 2 3 2 4 2" xfId="7750" xr:uid="{4A98C26A-6853-472A-8B00-3D96A8556650}"/>
    <cellStyle name="20% - Accent6 3 2 3 2 4 2 2" xfId="7751" xr:uid="{9CF74F45-D057-4CB4-988C-90A9910CFDD4}"/>
    <cellStyle name="20% - Accent6 3 2 3 2 4 3" xfId="7752" xr:uid="{1924C4C0-0ABD-43BC-9FF6-CAFF2F5F1071}"/>
    <cellStyle name="20% - Accent6 3 2 3 2 4 4" xfId="7753" xr:uid="{57BFCABB-C871-4E7A-8F8A-08E8044A182B}"/>
    <cellStyle name="20% - Accent6 3 2 3 2 5" xfId="7754" xr:uid="{6945B967-8629-461E-97C4-E881F259898E}"/>
    <cellStyle name="20% - Accent6 3 2 3 2 5 2" xfId="7755" xr:uid="{F57AB4FC-6007-438D-AB64-2957FC70C2BA}"/>
    <cellStyle name="20% - Accent6 3 2 3 2 5 2 2" xfId="7756" xr:uid="{184BDF03-9EAD-43F7-A321-FAE155A9F3D2}"/>
    <cellStyle name="20% - Accent6 3 2 3 2 5 3" xfId="7757" xr:uid="{30B29353-E478-42FC-9339-8889F0146453}"/>
    <cellStyle name="20% - Accent6 3 2 3 2 5 4" xfId="7758" xr:uid="{010D65EE-1973-4E49-A626-24C9D641A1C8}"/>
    <cellStyle name="20% - Accent6 3 2 3 2 6" xfId="7759" xr:uid="{24AFA346-DAE3-4137-8BF1-29937BA7F5DD}"/>
    <cellStyle name="20% - Accent6 3 2 3 2 6 2" xfId="7760" xr:uid="{8FC61EAB-9EA6-400F-9863-1F53DFD9F403}"/>
    <cellStyle name="20% - Accent6 3 2 3 2 6 2 2" xfId="7761" xr:uid="{DD166129-36F6-4531-84BE-F7EF25B0BA78}"/>
    <cellStyle name="20% - Accent6 3 2 3 2 6 3" xfId="7762" xr:uid="{70D1D8E0-29C9-4C10-849F-B82E84739E3A}"/>
    <cellStyle name="20% - Accent6 3 2 3 2 6 4" xfId="7763" xr:uid="{17EED11C-50C6-4A74-8B8A-1E23291CB186}"/>
    <cellStyle name="20% - Accent6 3 2 3 2 7" xfId="7764" xr:uid="{3524A046-844E-4F85-9CC0-06B59D7F95FE}"/>
    <cellStyle name="20% - Accent6 3 2 3 2 7 2" xfId="7765" xr:uid="{375195C2-B1E6-44AF-95CC-432FA9FF397E}"/>
    <cellStyle name="20% - Accent6 3 2 3 2 8" xfId="7766" xr:uid="{C063762B-DF09-4589-BFB4-08B040990DD9}"/>
    <cellStyle name="20% - Accent6 3 2 3 2 9" xfId="7767" xr:uid="{EF8CFB55-4CB7-48D8-8290-977EABDCAC32}"/>
    <cellStyle name="20% - Accent6 3 2 3 3" xfId="7768" xr:uid="{CE048E98-60E2-4270-B8FE-D68A915C6866}"/>
    <cellStyle name="20% - Accent6 3 2 3 3 2" xfId="7769" xr:uid="{5673F597-B646-4D3C-9461-666C2397B2AF}"/>
    <cellStyle name="20% - Accent6 3 2 3 3 2 2" xfId="7770" xr:uid="{6A7C43A9-257A-4D94-A9F7-FFA73B4DB412}"/>
    <cellStyle name="20% - Accent6 3 2 3 3 2 2 2" xfId="7771" xr:uid="{755A1D23-8A32-4EBD-8939-8DAC771B2F77}"/>
    <cellStyle name="20% - Accent6 3 2 3 3 2 3" xfId="7772" xr:uid="{705120A9-D604-455B-93AF-1B11408924A8}"/>
    <cellStyle name="20% - Accent6 3 2 3 3 2 4" xfId="7773" xr:uid="{DCC7E81D-F0F0-4E6C-A862-BCE51FBBBAC6}"/>
    <cellStyle name="20% - Accent6 3 2 3 3 3" xfId="7774" xr:uid="{55DC14EC-53B2-41CD-A7AD-25ED8B053D41}"/>
    <cellStyle name="20% - Accent6 3 2 3 3 3 2" xfId="7775" xr:uid="{25112CE1-A20B-484F-B116-7567C994FB50}"/>
    <cellStyle name="20% - Accent6 3 2 3 3 4" xfId="7776" xr:uid="{46F63B97-DA84-4AF3-8B8D-D73499D6D443}"/>
    <cellStyle name="20% - Accent6 3 2 3 3 5" xfId="7777" xr:uid="{A8D52241-7EAE-4C54-BE87-1A6345709668}"/>
    <cellStyle name="20% - Accent6 3 2 3 4" xfId="7778" xr:uid="{835CC18D-90DE-4F0A-A2F2-203A4ECE92D5}"/>
    <cellStyle name="20% - Accent6 3 2 3 4 2" xfId="7779" xr:uid="{E44C5400-9E1C-47B7-B090-6AAC04D426B7}"/>
    <cellStyle name="20% - Accent6 3 2 3 4 2 2" xfId="7780" xr:uid="{4BF2ACD7-5F8D-41A8-9D79-A6CE2CB251D0}"/>
    <cellStyle name="20% - Accent6 3 2 3 4 2 2 2" xfId="7781" xr:uid="{BB42D28F-E746-4D99-9937-AA146A0B3A85}"/>
    <cellStyle name="20% - Accent6 3 2 3 4 2 3" xfId="7782" xr:uid="{F68A92A0-595F-4C5C-A7CE-C5D6687E1343}"/>
    <cellStyle name="20% - Accent6 3 2 3 4 2 4" xfId="7783" xr:uid="{52F54494-A37A-4407-99C1-BE286E6FC98A}"/>
    <cellStyle name="20% - Accent6 3 2 3 4 3" xfId="7784" xr:uid="{4A179A4C-A90C-4F20-B0C1-77CF60C9EB96}"/>
    <cellStyle name="20% - Accent6 3 2 3 4 3 2" xfId="7785" xr:uid="{3A23D031-5277-453F-838E-B1CC6E7C3366}"/>
    <cellStyle name="20% - Accent6 3 2 3 4 4" xfId="7786" xr:uid="{0C8FE1FF-6EBB-49DE-9FF0-5B486A5187CA}"/>
    <cellStyle name="20% - Accent6 3 2 3 4 5" xfId="7787" xr:uid="{A79696F6-39D9-4FC0-8E46-8B900F28F000}"/>
    <cellStyle name="20% - Accent6 3 2 3 5" xfId="7788" xr:uid="{27E4BB86-2852-4C57-BD21-B6E5B48237DC}"/>
    <cellStyle name="20% - Accent6 3 2 3 5 2" xfId="7789" xr:uid="{664FD45D-0C48-44C0-9DD4-AFEEBF819198}"/>
    <cellStyle name="20% - Accent6 3 2 3 5 2 2" xfId="7790" xr:uid="{15142B63-A766-44B6-A196-BDC15CFE5D13}"/>
    <cellStyle name="20% - Accent6 3 2 3 5 3" xfId="7791" xr:uid="{FA73F21E-007B-4331-BADC-DD1D1EE95800}"/>
    <cellStyle name="20% - Accent6 3 2 3 5 4" xfId="7792" xr:uid="{01AFB0F2-A01E-4D5E-9FAC-7D8DC869E744}"/>
    <cellStyle name="20% - Accent6 3 2 3 6" xfId="7793" xr:uid="{B98D19B0-B032-4DE4-9404-3E4C3307A86E}"/>
    <cellStyle name="20% - Accent6 3 2 3 6 2" xfId="7794" xr:uid="{0AE76BEE-5332-404B-8056-3423EAFD7ECB}"/>
    <cellStyle name="20% - Accent6 3 2 3 6 2 2" xfId="7795" xr:uid="{9BF25C9D-CDC4-44E2-945D-F5074F819AB3}"/>
    <cellStyle name="20% - Accent6 3 2 3 6 3" xfId="7796" xr:uid="{44E30914-E6F0-4D73-B63B-2813FC27F4DA}"/>
    <cellStyle name="20% - Accent6 3 2 3 6 4" xfId="7797" xr:uid="{BED57536-3453-4A30-9584-5118AA2DE684}"/>
    <cellStyle name="20% - Accent6 3 2 3 7" xfId="7798" xr:uid="{2E1DD08F-5653-4E8C-B535-66F0169A43C1}"/>
    <cellStyle name="20% - Accent6 3 2 3 7 2" xfId="7799" xr:uid="{2116CEB7-21A5-4F11-A8A5-3E8E21D3CBBE}"/>
    <cellStyle name="20% - Accent6 3 2 3 7 2 2" xfId="7800" xr:uid="{8770802F-5B0B-483E-BB96-22E8A4F8CE6B}"/>
    <cellStyle name="20% - Accent6 3 2 3 7 3" xfId="7801" xr:uid="{479833E9-7A73-4B86-AA23-A31DFBFBA4E9}"/>
    <cellStyle name="20% - Accent6 3 2 3 7 4" xfId="7802" xr:uid="{CF18E987-4398-490F-85E3-785D33CF8841}"/>
    <cellStyle name="20% - Accent6 3 2 3 8" xfId="7803" xr:uid="{5AA5868C-18F1-4D05-B0A4-224F18CD054C}"/>
    <cellStyle name="20% - Accent6 3 2 3 8 2" xfId="7804" xr:uid="{F8709FC1-5EF9-4782-B5DF-58A122409D68}"/>
    <cellStyle name="20% - Accent6 3 2 3 9" xfId="7805" xr:uid="{DE96D127-4749-49D8-AC22-82AF707FFF31}"/>
    <cellStyle name="20% - Accent6 3 2 4" xfId="7806" xr:uid="{FF9D88C9-4D63-4D79-B303-F1FDA087EB49}"/>
    <cellStyle name="20% - Accent6 3 2 4 2" xfId="7807" xr:uid="{B55A185B-A90A-47D4-B49B-A99313393C50}"/>
    <cellStyle name="20% - Accent6 3 2 4 2 2" xfId="7808" xr:uid="{2EC0B6A7-4680-4636-ADFD-ADC95E684E5B}"/>
    <cellStyle name="20% - Accent6 3 2 4 2 2 2" xfId="7809" xr:uid="{3F44B081-0EBB-4D9D-ABCA-8595A7CAB407}"/>
    <cellStyle name="20% - Accent6 3 2 4 2 2 2 2" xfId="7810" xr:uid="{DF361277-102A-46C1-8165-723C85A968FE}"/>
    <cellStyle name="20% - Accent6 3 2 4 2 2 3" xfId="7811" xr:uid="{F4E0D074-3A29-46CD-8E6C-52DFBA770102}"/>
    <cellStyle name="20% - Accent6 3 2 4 2 2 4" xfId="7812" xr:uid="{D303B266-892C-44FC-B14E-CD07EFEC0F20}"/>
    <cellStyle name="20% - Accent6 3 2 4 2 3" xfId="7813" xr:uid="{5300E504-C9CB-4FD0-8894-C12EDAF56508}"/>
    <cellStyle name="20% - Accent6 3 2 4 2 3 2" xfId="7814" xr:uid="{F9B988EC-0955-449E-8F01-181B527F49B3}"/>
    <cellStyle name="20% - Accent6 3 2 4 2 4" xfId="7815" xr:uid="{8DC50F0F-92B3-48F1-A425-A21122B5BFD6}"/>
    <cellStyle name="20% - Accent6 3 2 4 2 5" xfId="7816" xr:uid="{D7FCA88C-0398-4DA3-8495-33D3575C23E7}"/>
    <cellStyle name="20% - Accent6 3 2 4 3" xfId="7817" xr:uid="{5D2BECAC-B78F-46B1-B201-4E018830124E}"/>
    <cellStyle name="20% - Accent6 3 2 4 3 2" xfId="7818" xr:uid="{F0AC39B2-E789-40D7-9F94-849A6A709764}"/>
    <cellStyle name="20% - Accent6 3 2 4 3 2 2" xfId="7819" xr:uid="{C1342104-85FC-4508-A78F-205230052C4B}"/>
    <cellStyle name="20% - Accent6 3 2 4 3 2 2 2" xfId="7820" xr:uid="{02162DB0-9524-4CC5-B410-01654385CA90}"/>
    <cellStyle name="20% - Accent6 3 2 4 3 2 3" xfId="7821" xr:uid="{CBEA723F-84FC-40DB-BE51-1D20E927BC94}"/>
    <cellStyle name="20% - Accent6 3 2 4 3 2 4" xfId="7822" xr:uid="{C1CDCC68-4C13-485E-8FA8-7C2A36ED996D}"/>
    <cellStyle name="20% - Accent6 3 2 4 3 3" xfId="7823" xr:uid="{3A763556-DF90-4B4B-ADD6-F094BF80E045}"/>
    <cellStyle name="20% - Accent6 3 2 4 3 3 2" xfId="7824" xr:uid="{2B68E1ED-376F-4589-8487-C154D1216668}"/>
    <cellStyle name="20% - Accent6 3 2 4 3 4" xfId="7825" xr:uid="{163E9140-1B9C-4665-9103-728818606CEB}"/>
    <cellStyle name="20% - Accent6 3 2 4 3 5" xfId="7826" xr:uid="{13C20A94-51C0-464B-A5D2-732BEC76BD70}"/>
    <cellStyle name="20% - Accent6 3 2 4 4" xfId="7827" xr:uid="{102ED2C2-B004-4B72-936A-CE0FA0529AD2}"/>
    <cellStyle name="20% - Accent6 3 2 4 4 2" xfId="7828" xr:uid="{3DF525C7-E13D-4363-A363-7639C5CF5E5D}"/>
    <cellStyle name="20% - Accent6 3 2 4 4 2 2" xfId="7829" xr:uid="{90197629-D167-4BBD-A662-15CD096FC8E7}"/>
    <cellStyle name="20% - Accent6 3 2 4 4 3" xfId="7830" xr:uid="{C83D8AE9-86F1-48FC-A53B-98641DB25002}"/>
    <cellStyle name="20% - Accent6 3 2 4 4 4" xfId="7831" xr:uid="{CD9D31AE-25F3-4073-8B8A-F4E780CB75C8}"/>
    <cellStyle name="20% - Accent6 3 2 4 5" xfId="7832" xr:uid="{F05B963F-D4D6-4563-B095-98261EFAC73E}"/>
    <cellStyle name="20% - Accent6 3 2 4 5 2" xfId="7833" xr:uid="{D294A1E5-C5FB-45F9-B782-C2551C19B0AB}"/>
    <cellStyle name="20% - Accent6 3 2 4 5 2 2" xfId="7834" xr:uid="{53D3422F-FF0D-47BF-9E81-DFDA18E52BE3}"/>
    <cellStyle name="20% - Accent6 3 2 4 5 3" xfId="7835" xr:uid="{3115FBF4-7E98-40D4-8856-720EA6E690AA}"/>
    <cellStyle name="20% - Accent6 3 2 4 5 4" xfId="7836" xr:uid="{FF8553A1-1B53-4DE7-855A-AB0AC25E596C}"/>
    <cellStyle name="20% - Accent6 3 2 4 6" xfId="7837" xr:uid="{951DFCDA-E8FA-41D2-82CB-21F3934CC20B}"/>
    <cellStyle name="20% - Accent6 3 2 4 6 2" xfId="7838" xr:uid="{2DC63C3D-BC8B-4901-AC0E-F465540084FF}"/>
    <cellStyle name="20% - Accent6 3 2 4 6 2 2" xfId="7839" xr:uid="{7DF6C694-5E79-4F07-81B9-85831BF245D9}"/>
    <cellStyle name="20% - Accent6 3 2 4 6 3" xfId="7840" xr:uid="{435F2F87-BDE5-42BE-B96E-1670585C1160}"/>
    <cellStyle name="20% - Accent6 3 2 4 6 4" xfId="7841" xr:uid="{BFFE6391-A6DF-48FA-B4A0-592E29BDAEF7}"/>
    <cellStyle name="20% - Accent6 3 2 4 7" xfId="7842" xr:uid="{710C3AE5-E4C0-4E97-8F10-AEEEE4AFBFFD}"/>
    <cellStyle name="20% - Accent6 3 2 4 7 2" xfId="7843" xr:uid="{3317E97B-79F3-4470-AFAC-F8CC9A0E2412}"/>
    <cellStyle name="20% - Accent6 3 2 4 8" xfId="7844" xr:uid="{03CACB29-CFAA-462E-B842-CBA130F62493}"/>
    <cellStyle name="20% - Accent6 3 2 4 9" xfId="7845" xr:uid="{C0139068-2394-46F6-A939-D437A0348D83}"/>
    <cellStyle name="20% - Accent6 3 2 5" xfId="7846" xr:uid="{DD8DC1AA-6975-4BC0-B862-5ED1A399DB89}"/>
    <cellStyle name="20% - Accent6 3 2 5 2" xfId="7847" xr:uid="{C5B9280C-4C48-4602-92C6-6488417CB1FC}"/>
    <cellStyle name="20% - Accent6 3 2 5 2 2" xfId="7848" xr:uid="{D2D12CB4-6DF8-41BA-AB0E-8FCC89F1C4B1}"/>
    <cellStyle name="20% - Accent6 3 2 5 2 2 2" xfId="7849" xr:uid="{590598B3-8CF4-4625-83E5-41B66BF109AE}"/>
    <cellStyle name="20% - Accent6 3 2 5 2 3" xfId="7850" xr:uid="{C8D4615D-A199-4609-8B3F-967FE929119A}"/>
    <cellStyle name="20% - Accent6 3 2 5 2 4" xfId="7851" xr:uid="{B093506F-AD42-471C-9251-9DB8A38EB33B}"/>
    <cellStyle name="20% - Accent6 3 2 5 3" xfId="7852" xr:uid="{93C1EE86-2BCB-4759-A14A-B30B4B04D294}"/>
    <cellStyle name="20% - Accent6 3 2 5 3 2" xfId="7853" xr:uid="{EDA79A5B-65A4-48D5-B8DF-ED15BAA33791}"/>
    <cellStyle name="20% - Accent6 3 2 5 4" xfId="7854" xr:uid="{4B6637F5-0C34-494D-BB5A-199CE563C42D}"/>
    <cellStyle name="20% - Accent6 3 2 5 5" xfId="7855" xr:uid="{504F4FD4-7DBC-48EF-AC80-E997D9EF6EA8}"/>
    <cellStyle name="20% - Accent6 3 2 6" xfId="7856" xr:uid="{02FB1158-1F97-4044-B021-7F14006FE65C}"/>
    <cellStyle name="20% - Accent6 3 2 6 2" xfId="7857" xr:uid="{D186B2E1-27CE-4758-AE1E-9276D407F1C5}"/>
    <cellStyle name="20% - Accent6 3 2 6 2 2" xfId="7858" xr:uid="{9A2D2BAD-CDEB-4120-804E-F8D9DDD1D198}"/>
    <cellStyle name="20% - Accent6 3 2 6 2 2 2" xfId="7859" xr:uid="{2F4D5CAB-0CD2-41DE-AC1B-D4C12935A661}"/>
    <cellStyle name="20% - Accent6 3 2 6 2 3" xfId="7860" xr:uid="{75A5E6BF-B997-4D1B-97E4-42D710C61C92}"/>
    <cellStyle name="20% - Accent6 3 2 6 2 4" xfId="7861" xr:uid="{3E1477DF-2D6F-4AF9-AFCF-50300D69541A}"/>
    <cellStyle name="20% - Accent6 3 2 6 3" xfId="7862" xr:uid="{A74DE64B-1457-40E3-9ACB-AB645BB9273B}"/>
    <cellStyle name="20% - Accent6 3 2 6 3 2" xfId="7863" xr:uid="{8B1C0F67-8E39-4A44-80BE-456C8ECC4661}"/>
    <cellStyle name="20% - Accent6 3 2 6 4" xfId="7864" xr:uid="{D610EE74-3418-4CB2-B84E-E2ED0E793FF5}"/>
    <cellStyle name="20% - Accent6 3 2 6 5" xfId="7865" xr:uid="{22AC6DAC-161B-4A81-818F-AB760A92CF6D}"/>
    <cellStyle name="20% - Accent6 3 2 7" xfId="7866" xr:uid="{F6955ED9-EB9A-4BCC-AFF1-6DAE70D22004}"/>
    <cellStyle name="20% - Accent6 3 2 7 2" xfId="7867" xr:uid="{D773BF22-56CA-480A-BA92-EBFA15AA076E}"/>
    <cellStyle name="20% - Accent6 3 2 7 2 2" xfId="7868" xr:uid="{00464CA3-B025-410D-B3A4-64DB7DC79E0F}"/>
    <cellStyle name="20% - Accent6 3 2 7 3" xfId="7869" xr:uid="{2C2537C4-B70F-4166-B1BB-D07BBFA85988}"/>
    <cellStyle name="20% - Accent6 3 2 7 4" xfId="7870" xr:uid="{16C8C66A-4F00-499D-B8D2-5A52FF723BA5}"/>
    <cellStyle name="20% - Accent6 3 2 8" xfId="7871" xr:uid="{7682184F-43A4-49AE-8FF6-3E65F72E8043}"/>
    <cellStyle name="20% - Accent6 3 2 8 2" xfId="7872" xr:uid="{A15E9E04-CD8D-4930-ACB2-5FB9AB7ADB75}"/>
    <cellStyle name="20% - Accent6 3 2 8 2 2" xfId="7873" xr:uid="{8132E25B-43A7-45F7-B1D3-C5232372FF8B}"/>
    <cellStyle name="20% - Accent6 3 2 8 3" xfId="7874" xr:uid="{E729F003-73F4-4AC3-AB53-052F40559A4A}"/>
    <cellStyle name="20% - Accent6 3 2 8 4" xfId="7875" xr:uid="{29D73C9E-E62B-4A8E-97EC-01E4D0C11D26}"/>
    <cellStyle name="20% - Accent6 3 2 9" xfId="7876" xr:uid="{730A1445-D3AA-4990-B3F7-74DA9CC62591}"/>
    <cellStyle name="20% - Accent6 3 2 9 2" xfId="7877" xr:uid="{7D073B04-54E5-40C3-80BA-E49F85B56A39}"/>
    <cellStyle name="20% - Accent6 3 2 9 2 2" xfId="7878" xr:uid="{A54478E2-7DF4-4FC6-9A3B-43544193131B}"/>
    <cellStyle name="20% - Accent6 3 2 9 3" xfId="7879" xr:uid="{BA5E85E6-4F90-40FB-8E8E-A1B42B0B0B3F}"/>
    <cellStyle name="20% - Accent6 3 2 9 4" xfId="7880" xr:uid="{0F3A2E5F-43EC-47D4-91E9-1D79D7C0F585}"/>
    <cellStyle name="20% - Accent6 3 3" xfId="7881" xr:uid="{AB16BB91-6F08-4F99-8977-C5698DC1F012}"/>
    <cellStyle name="20% - Accent6 3 4" xfId="7882" xr:uid="{FD95FD53-511F-46B2-9D03-68A3D7C3251D}"/>
    <cellStyle name="20% - Accent6 3 5" xfId="7883" xr:uid="{18275A42-8FCF-414E-8BDE-EF685180D99C}"/>
    <cellStyle name="20% - Accent6 3 6" xfId="7560" xr:uid="{3F42BF9B-84EE-487B-9835-17080C570506}"/>
    <cellStyle name="20% - Accent6 4" xfId="7884" xr:uid="{F8599A04-058A-4AFE-8283-8258A95A9DF9}"/>
    <cellStyle name="20% - Accent6 4 10" xfId="7885" xr:uid="{E673A64D-7E7F-449C-B864-3C469B679D81}"/>
    <cellStyle name="20% - Accent6 4 10 2" xfId="7886" xr:uid="{23FE117D-97E5-4D54-B8AC-59C7734A7201}"/>
    <cellStyle name="20% - Accent6 4 11" xfId="7887" xr:uid="{25B88613-D7FF-4B64-B337-695DB09070CB}"/>
    <cellStyle name="20% - Accent6 4 12" xfId="7888" xr:uid="{19E1B456-C982-4336-85CC-9BF82903DAA4}"/>
    <cellStyle name="20% - Accent6 4 2" xfId="7889" xr:uid="{E3FFD07B-6388-4A00-BA56-5C2E3FBCF6B8}"/>
    <cellStyle name="20% - Accent6 4 2 10" xfId="7890" xr:uid="{6A60A080-1C56-4066-A728-0F5D7C8EC7A9}"/>
    <cellStyle name="20% - Accent6 4 2 11" xfId="7891" xr:uid="{3BB017B0-ADF8-45AD-A723-02600F17D19D}"/>
    <cellStyle name="20% - Accent6 4 2 2" xfId="7892" xr:uid="{9421E088-F68F-46DF-A37B-66965B92A718}"/>
    <cellStyle name="20% - Accent6 4 2 2 10" xfId="7893" xr:uid="{87AE1F2A-F679-40B4-B424-8D4BF02C6DF0}"/>
    <cellStyle name="20% - Accent6 4 2 2 2" xfId="7894" xr:uid="{3D7C1711-E189-42CC-84F5-25E51D5E8B85}"/>
    <cellStyle name="20% - Accent6 4 2 2 2 2" xfId="7895" xr:uid="{7274792A-D832-4145-870F-F102B58A3440}"/>
    <cellStyle name="20% - Accent6 4 2 2 2 2 2" xfId="7896" xr:uid="{ECDE80EE-2617-42F8-B872-EAC0DA524616}"/>
    <cellStyle name="20% - Accent6 4 2 2 2 2 2 2" xfId="7897" xr:uid="{61EBE2CB-FD01-4CF3-AC8B-63FD5399E2E4}"/>
    <cellStyle name="20% - Accent6 4 2 2 2 2 2 2 2" xfId="7898" xr:uid="{5D156089-95CD-4A80-8D10-5C433692E651}"/>
    <cellStyle name="20% - Accent6 4 2 2 2 2 2 3" xfId="7899" xr:uid="{0E386BFD-61C8-47DC-8B1C-B00E6444745D}"/>
    <cellStyle name="20% - Accent6 4 2 2 2 2 2 4" xfId="7900" xr:uid="{AFEAABC5-3323-4339-80DA-0194E1079EC1}"/>
    <cellStyle name="20% - Accent6 4 2 2 2 2 3" xfId="7901" xr:uid="{D3B4EFD6-1E08-43FA-8697-BEBF0B1A2408}"/>
    <cellStyle name="20% - Accent6 4 2 2 2 2 3 2" xfId="7902" xr:uid="{88F70D38-3C18-44B2-9FF2-51A305D54D91}"/>
    <cellStyle name="20% - Accent6 4 2 2 2 2 4" xfId="7903" xr:uid="{031F8EE1-ADC9-403C-8CD9-BD72DAAC1C19}"/>
    <cellStyle name="20% - Accent6 4 2 2 2 2 5" xfId="7904" xr:uid="{4202BCB8-5874-4C93-8FCE-7D1CCF855CA3}"/>
    <cellStyle name="20% - Accent6 4 2 2 2 3" xfId="7905" xr:uid="{EE31BAE3-37FB-4103-B8ED-8BB87E950AC2}"/>
    <cellStyle name="20% - Accent6 4 2 2 2 3 2" xfId="7906" xr:uid="{613F5835-FAA1-4813-907C-B297E51A4EF8}"/>
    <cellStyle name="20% - Accent6 4 2 2 2 3 2 2" xfId="7907" xr:uid="{8728A447-436E-4782-96B9-BAF05207ACC8}"/>
    <cellStyle name="20% - Accent6 4 2 2 2 3 2 2 2" xfId="7908" xr:uid="{2E5D659A-CB14-41E0-81A9-035E26A24F7D}"/>
    <cellStyle name="20% - Accent6 4 2 2 2 3 2 3" xfId="7909" xr:uid="{4276E875-3AA1-4FD8-9FA9-4C26A738CDB7}"/>
    <cellStyle name="20% - Accent6 4 2 2 2 3 2 4" xfId="7910" xr:uid="{8FDAAB74-6BAD-4623-93B5-43C8D29439E0}"/>
    <cellStyle name="20% - Accent6 4 2 2 2 3 3" xfId="7911" xr:uid="{C9D2C83E-9D32-42D9-A3C0-C6D7F4DD0E09}"/>
    <cellStyle name="20% - Accent6 4 2 2 2 3 3 2" xfId="7912" xr:uid="{88F77A53-B48C-4A1E-AB33-5D5FF00B76C0}"/>
    <cellStyle name="20% - Accent6 4 2 2 2 3 4" xfId="7913" xr:uid="{8ED31707-23AB-4436-854D-2180EFD52B96}"/>
    <cellStyle name="20% - Accent6 4 2 2 2 3 5" xfId="7914" xr:uid="{3F2625F7-69A0-4D08-BB53-74F19F092BE8}"/>
    <cellStyle name="20% - Accent6 4 2 2 2 4" xfId="7915" xr:uid="{A54CEDCD-DD85-4902-BED1-FF9323D3BFA9}"/>
    <cellStyle name="20% - Accent6 4 2 2 2 4 2" xfId="7916" xr:uid="{4809DFED-84BB-4616-9EB8-DEF1F381D81C}"/>
    <cellStyle name="20% - Accent6 4 2 2 2 4 2 2" xfId="7917" xr:uid="{FDAF38B5-BDC2-4A52-932D-976B9D99089A}"/>
    <cellStyle name="20% - Accent6 4 2 2 2 4 3" xfId="7918" xr:uid="{C2907868-E0E8-492D-97FE-C7455E415C44}"/>
    <cellStyle name="20% - Accent6 4 2 2 2 4 4" xfId="7919" xr:uid="{537E889B-43C4-45C4-9906-A7742259C3C7}"/>
    <cellStyle name="20% - Accent6 4 2 2 2 5" xfId="7920" xr:uid="{FAF79C3C-AA0F-470F-85B7-7C92F546746F}"/>
    <cellStyle name="20% - Accent6 4 2 2 2 5 2" xfId="7921" xr:uid="{1C4902D3-8FA4-4E4F-80F0-F6E305C1E6EA}"/>
    <cellStyle name="20% - Accent6 4 2 2 2 5 2 2" xfId="7922" xr:uid="{D250989B-83D4-4806-A902-FD611FE44ECD}"/>
    <cellStyle name="20% - Accent6 4 2 2 2 5 3" xfId="7923" xr:uid="{2040778E-FF68-4E36-B65D-99E6CE6C68D9}"/>
    <cellStyle name="20% - Accent6 4 2 2 2 5 4" xfId="7924" xr:uid="{375AD8D2-0A4E-4F0A-B360-19613CEF8B62}"/>
    <cellStyle name="20% - Accent6 4 2 2 2 6" xfId="7925" xr:uid="{5EEFE733-12EB-42BE-96D5-87DD35C0300F}"/>
    <cellStyle name="20% - Accent6 4 2 2 2 6 2" xfId="7926" xr:uid="{AD0EE6FB-6552-4D25-B58D-3E751878FDEC}"/>
    <cellStyle name="20% - Accent6 4 2 2 2 6 2 2" xfId="7927" xr:uid="{7382A56D-5689-4F3B-B574-024918BFBFCE}"/>
    <cellStyle name="20% - Accent6 4 2 2 2 6 3" xfId="7928" xr:uid="{2D1E673A-35FF-4F3B-B5FF-B78D80009EB2}"/>
    <cellStyle name="20% - Accent6 4 2 2 2 6 4" xfId="7929" xr:uid="{FCDDBAEB-89B4-4033-AF47-1876941AFAF0}"/>
    <cellStyle name="20% - Accent6 4 2 2 2 7" xfId="7930" xr:uid="{BCF4D647-E8CB-4BDC-85DE-C7F9E0C2C3B8}"/>
    <cellStyle name="20% - Accent6 4 2 2 2 7 2" xfId="7931" xr:uid="{B128BB6E-97B9-40BB-BF9F-419303F4C13A}"/>
    <cellStyle name="20% - Accent6 4 2 2 2 8" xfId="7932" xr:uid="{52645AC4-572F-4CB8-816B-20A490915B18}"/>
    <cellStyle name="20% - Accent6 4 2 2 2 9" xfId="7933" xr:uid="{9E17D586-0484-4940-BAA6-FE51084E0737}"/>
    <cellStyle name="20% - Accent6 4 2 2 3" xfId="7934" xr:uid="{EBAE24E8-E8AF-4082-A725-455AB5A28945}"/>
    <cellStyle name="20% - Accent6 4 2 2 3 2" xfId="7935" xr:uid="{A8BDF83B-B749-4E49-8282-4B47253D9782}"/>
    <cellStyle name="20% - Accent6 4 2 2 3 2 2" xfId="7936" xr:uid="{DD9C353A-BF3F-4D7A-A351-0718F1D6111A}"/>
    <cellStyle name="20% - Accent6 4 2 2 3 2 2 2" xfId="7937" xr:uid="{2E57D0CA-F14E-4953-924C-B17BD9379351}"/>
    <cellStyle name="20% - Accent6 4 2 2 3 2 3" xfId="7938" xr:uid="{ACC97674-AE49-42A1-B495-4ACE8512845F}"/>
    <cellStyle name="20% - Accent6 4 2 2 3 2 4" xfId="7939" xr:uid="{13E7C16E-57F3-4A1F-B1CB-926D3374BE08}"/>
    <cellStyle name="20% - Accent6 4 2 2 3 3" xfId="7940" xr:uid="{9B865223-1DF7-474F-ABB3-38C6100C66DE}"/>
    <cellStyle name="20% - Accent6 4 2 2 3 3 2" xfId="7941" xr:uid="{6E359923-9BBD-437D-B320-C49F3CD98C96}"/>
    <cellStyle name="20% - Accent6 4 2 2 3 4" xfId="7942" xr:uid="{E2D0D0FA-4F0E-4E2E-BD75-DF014CCDD64D}"/>
    <cellStyle name="20% - Accent6 4 2 2 3 5" xfId="7943" xr:uid="{DF19DBF5-8209-405E-88EF-0B540FAD042A}"/>
    <cellStyle name="20% - Accent6 4 2 2 4" xfId="7944" xr:uid="{BE4D311C-DBC7-4F63-8C4D-3A8D9439E28A}"/>
    <cellStyle name="20% - Accent6 4 2 2 4 2" xfId="7945" xr:uid="{9E913D38-A858-49B5-BB58-9924368B13BE}"/>
    <cellStyle name="20% - Accent6 4 2 2 4 2 2" xfId="7946" xr:uid="{355C09E5-EB38-47E8-B60B-F04B8DA38365}"/>
    <cellStyle name="20% - Accent6 4 2 2 4 2 2 2" xfId="7947" xr:uid="{B0F06F39-65F5-4C4B-921D-272483761A67}"/>
    <cellStyle name="20% - Accent6 4 2 2 4 2 3" xfId="7948" xr:uid="{6A66B181-F000-42D2-B38C-BB3E074000EE}"/>
    <cellStyle name="20% - Accent6 4 2 2 4 2 4" xfId="7949" xr:uid="{6DB964B2-0E37-421E-AD31-66EF0C99D47E}"/>
    <cellStyle name="20% - Accent6 4 2 2 4 3" xfId="7950" xr:uid="{297340AA-8187-4501-9DE3-548D7206AEC6}"/>
    <cellStyle name="20% - Accent6 4 2 2 4 3 2" xfId="7951" xr:uid="{887B9DEA-BCC1-4478-BF62-0C925A92725E}"/>
    <cellStyle name="20% - Accent6 4 2 2 4 4" xfId="7952" xr:uid="{3A867009-7BF9-4331-B0D9-E671D1286A15}"/>
    <cellStyle name="20% - Accent6 4 2 2 4 5" xfId="7953" xr:uid="{D9D2DF72-ABBE-492C-8307-4C6CDB13F5C8}"/>
    <cellStyle name="20% - Accent6 4 2 2 5" xfId="7954" xr:uid="{0E2A570E-51A6-4D67-959C-0818A60375C7}"/>
    <cellStyle name="20% - Accent6 4 2 2 5 2" xfId="7955" xr:uid="{7EB486E6-A111-4C11-A3CA-55994609A6DC}"/>
    <cellStyle name="20% - Accent6 4 2 2 5 2 2" xfId="7956" xr:uid="{25892EE8-8D9C-4BB6-993C-E42A2D4DA293}"/>
    <cellStyle name="20% - Accent6 4 2 2 5 3" xfId="7957" xr:uid="{43D83B0D-0B15-4BA6-AD1A-E63C26A83D43}"/>
    <cellStyle name="20% - Accent6 4 2 2 5 4" xfId="7958" xr:uid="{88A7DB12-8CE7-49A1-A024-C52DE19DAFB7}"/>
    <cellStyle name="20% - Accent6 4 2 2 6" xfId="7959" xr:uid="{36A10FB5-CBE2-4685-A253-0CFA2E204C23}"/>
    <cellStyle name="20% - Accent6 4 2 2 6 2" xfId="7960" xr:uid="{2419501A-69B1-4C68-8E6C-3A433CFE9B38}"/>
    <cellStyle name="20% - Accent6 4 2 2 6 2 2" xfId="7961" xr:uid="{CDA8EA09-D145-4928-9547-C7C474E2BD82}"/>
    <cellStyle name="20% - Accent6 4 2 2 6 3" xfId="7962" xr:uid="{4DFAF46D-42D6-40B8-BC19-401B471D739A}"/>
    <cellStyle name="20% - Accent6 4 2 2 6 4" xfId="7963" xr:uid="{07CD7506-D56C-4C70-B546-DDB88A26C4FD}"/>
    <cellStyle name="20% - Accent6 4 2 2 7" xfId="7964" xr:uid="{A0013B83-6ADC-4EDD-80F3-A456622E80E6}"/>
    <cellStyle name="20% - Accent6 4 2 2 7 2" xfId="7965" xr:uid="{4E551E63-AAF0-4542-B30F-70A3F6CC7EEC}"/>
    <cellStyle name="20% - Accent6 4 2 2 7 2 2" xfId="7966" xr:uid="{B32A8E18-2A6F-4014-B3D0-2EB3C268FFC5}"/>
    <cellStyle name="20% - Accent6 4 2 2 7 3" xfId="7967" xr:uid="{E7F1D330-8148-4AA1-95FF-BA035DCC3FA1}"/>
    <cellStyle name="20% - Accent6 4 2 2 7 4" xfId="7968" xr:uid="{E4B837A7-966E-43AF-A279-BE5D8E36E333}"/>
    <cellStyle name="20% - Accent6 4 2 2 8" xfId="7969" xr:uid="{F1BD17B9-95E6-4F86-9F05-664266544202}"/>
    <cellStyle name="20% - Accent6 4 2 2 8 2" xfId="7970" xr:uid="{C48B5BA2-3FC1-47D4-B7B4-D04A3DA3DBBD}"/>
    <cellStyle name="20% - Accent6 4 2 2 9" xfId="7971" xr:uid="{8306765D-F419-4C7E-8014-0DA3C0A28C4D}"/>
    <cellStyle name="20% - Accent6 4 2 3" xfId="7972" xr:uid="{14C807FB-AFD0-4F0D-8A05-FB0E03CE0540}"/>
    <cellStyle name="20% - Accent6 4 2 3 2" xfId="7973" xr:uid="{5C6655D6-16AE-40A8-9665-F9F4E9C0D14B}"/>
    <cellStyle name="20% - Accent6 4 2 3 2 2" xfId="7974" xr:uid="{43EC4E11-B052-4AEA-9A58-6D8DC5CA9477}"/>
    <cellStyle name="20% - Accent6 4 2 3 2 2 2" xfId="7975" xr:uid="{22A2FE46-F961-425F-A742-CE8BCD59829D}"/>
    <cellStyle name="20% - Accent6 4 2 3 2 2 2 2" xfId="7976" xr:uid="{6BA5E400-525D-4A36-8342-AA98E18AA70F}"/>
    <cellStyle name="20% - Accent6 4 2 3 2 2 3" xfId="7977" xr:uid="{617FBD55-A796-496B-BE5E-1B5A4BDCFE3F}"/>
    <cellStyle name="20% - Accent6 4 2 3 2 2 4" xfId="7978" xr:uid="{A4D9FD78-CD05-4B4B-9128-D6C5A6ADDBA2}"/>
    <cellStyle name="20% - Accent6 4 2 3 2 3" xfId="7979" xr:uid="{658888DD-4141-4D1B-87F2-0FC2FA82AA89}"/>
    <cellStyle name="20% - Accent6 4 2 3 2 3 2" xfId="7980" xr:uid="{10BEF159-92F2-497E-B45B-FBE8DFD429E6}"/>
    <cellStyle name="20% - Accent6 4 2 3 2 4" xfId="7981" xr:uid="{18FBF796-F60C-411F-B641-F4E3F6997750}"/>
    <cellStyle name="20% - Accent6 4 2 3 2 5" xfId="7982" xr:uid="{B464B95C-A4FC-409D-ACA9-4B684E19F74B}"/>
    <cellStyle name="20% - Accent6 4 2 3 3" xfId="7983" xr:uid="{616DDC6E-2542-4677-A047-5D8CC608E5CE}"/>
    <cellStyle name="20% - Accent6 4 2 3 3 2" xfId="7984" xr:uid="{87C56867-928D-4DD6-9AED-3F570D868EB1}"/>
    <cellStyle name="20% - Accent6 4 2 3 3 2 2" xfId="7985" xr:uid="{2125BD95-B89D-49AB-BF83-0150518F0455}"/>
    <cellStyle name="20% - Accent6 4 2 3 3 2 2 2" xfId="7986" xr:uid="{CEA49BD9-EE33-4DAC-B209-17D24AAA1E1D}"/>
    <cellStyle name="20% - Accent6 4 2 3 3 2 3" xfId="7987" xr:uid="{4946246F-B821-4A7A-8F7C-92A70B6681B7}"/>
    <cellStyle name="20% - Accent6 4 2 3 3 2 4" xfId="7988" xr:uid="{B114093E-DBE3-4C09-AD86-09AB664AE567}"/>
    <cellStyle name="20% - Accent6 4 2 3 3 3" xfId="7989" xr:uid="{BD9CD6FB-0FBA-40F3-A3FF-6176FE1ABDA5}"/>
    <cellStyle name="20% - Accent6 4 2 3 3 3 2" xfId="7990" xr:uid="{815E993C-1B6F-4E8F-8104-B9D8B5708F29}"/>
    <cellStyle name="20% - Accent6 4 2 3 3 4" xfId="7991" xr:uid="{B84BA632-727B-49A3-8560-875B3D08C410}"/>
    <cellStyle name="20% - Accent6 4 2 3 3 5" xfId="7992" xr:uid="{F84998BE-2119-444E-B772-464F3EBF9C37}"/>
    <cellStyle name="20% - Accent6 4 2 3 4" xfId="7993" xr:uid="{9B1D6E96-12B5-41F3-8CE4-F52308167A82}"/>
    <cellStyle name="20% - Accent6 4 2 3 4 2" xfId="7994" xr:uid="{D69F04CA-739C-433B-8A6C-87BCED422158}"/>
    <cellStyle name="20% - Accent6 4 2 3 4 2 2" xfId="7995" xr:uid="{D4A0290F-DF94-47A4-833F-E2A7110A28C9}"/>
    <cellStyle name="20% - Accent6 4 2 3 4 3" xfId="7996" xr:uid="{4C4095C9-4A70-4A5E-8798-1AA15D9BB1DD}"/>
    <cellStyle name="20% - Accent6 4 2 3 4 4" xfId="7997" xr:uid="{3CA2AA32-AD9E-4D3D-835D-19E94B1DFB29}"/>
    <cellStyle name="20% - Accent6 4 2 3 5" xfId="7998" xr:uid="{1961470E-87DF-4452-AB1F-928DABACA51A}"/>
    <cellStyle name="20% - Accent6 4 2 3 5 2" xfId="7999" xr:uid="{5AA404E1-2CF0-44BC-B1F5-62D0BCE442C3}"/>
    <cellStyle name="20% - Accent6 4 2 3 5 2 2" xfId="8000" xr:uid="{A7D263AE-68DE-4CA0-A5A9-A5A3E5CD7069}"/>
    <cellStyle name="20% - Accent6 4 2 3 5 3" xfId="8001" xr:uid="{82DD5296-E207-4C77-B9B0-F36A5C0D4834}"/>
    <cellStyle name="20% - Accent6 4 2 3 5 4" xfId="8002" xr:uid="{5ED50BCB-D92F-4180-A0FE-0C900E80FD20}"/>
    <cellStyle name="20% - Accent6 4 2 3 6" xfId="8003" xr:uid="{A3AF3112-678F-4114-870F-3D0736D00BFE}"/>
    <cellStyle name="20% - Accent6 4 2 3 6 2" xfId="8004" xr:uid="{102BC619-6F64-4D63-87D8-C348C8B11B3E}"/>
    <cellStyle name="20% - Accent6 4 2 3 6 2 2" xfId="8005" xr:uid="{DCD69915-0451-4365-98C2-CE441D90992E}"/>
    <cellStyle name="20% - Accent6 4 2 3 6 3" xfId="8006" xr:uid="{480ADA2A-5AC6-4E2C-865F-970B53D1117A}"/>
    <cellStyle name="20% - Accent6 4 2 3 6 4" xfId="8007" xr:uid="{ED0F6137-01C6-4C4E-A16F-FDB06C40FF6F}"/>
    <cellStyle name="20% - Accent6 4 2 3 7" xfId="8008" xr:uid="{977E679F-B17E-4FA0-8E87-947F9733ECD9}"/>
    <cellStyle name="20% - Accent6 4 2 3 7 2" xfId="8009" xr:uid="{550BB9C6-3EB9-4878-8996-8CC7E118AE2C}"/>
    <cellStyle name="20% - Accent6 4 2 3 8" xfId="8010" xr:uid="{CFE8A606-998E-4294-A851-41D5D39EF070}"/>
    <cellStyle name="20% - Accent6 4 2 3 9" xfId="8011" xr:uid="{19370B02-02BE-4FFC-AFD4-A146FFA31341}"/>
    <cellStyle name="20% - Accent6 4 2 4" xfId="8012" xr:uid="{454292D9-6890-4FCD-AD7C-0EF648DDAB4E}"/>
    <cellStyle name="20% - Accent6 4 2 4 2" xfId="8013" xr:uid="{2401D8CF-71CD-474A-A2CD-664205C61784}"/>
    <cellStyle name="20% - Accent6 4 2 4 2 2" xfId="8014" xr:uid="{4E55C2F2-AB3F-4C80-8B7C-69B84E6E1BD6}"/>
    <cellStyle name="20% - Accent6 4 2 4 2 2 2" xfId="8015" xr:uid="{B460CC85-18DC-44CA-849C-F8863885D0E2}"/>
    <cellStyle name="20% - Accent6 4 2 4 2 3" xfId="8016" xr:uid="{B2C2F70B-CB59-426B-9C4A-D60039D79A44}"/>
    <cellStyle name="20% - Accent6 4 2 4 2 4" xfId="8017" xr:uid="{52FADB9F-6868-4096-AE2E-097356E266D8}"/>
    <cellStyle name="20% - Accent6 4 2 4 3" xfId="8018" xr:uid="{C24D95B1-2F08-43C3-86D5-A29A8DEA853B}"/>
    <cellStyle name="20% - Accent6 4 2 4 3 2" xfId="8019" xr:uid="{53C17E56-EBD0-47C7-A5DE-E3278A49ADA2}"/>
    <cellStyle name="20% - Accent6 4 2 4 4" xfId="8020" xr:uid="{C3125650-3D50-416F-982A-9AA341F5105D}"/>
    <cellStyle name="20% - Accent6 4 2 4 5" xfId="8021" xr:uid="{0BE82299-47DC-4000-85E9-B75AFA6C3E30}"/>
    <cellStyle name="20% - Accent6 4 2 5" xfId="8022" xr:uid="{29460D6E-49B5-4475-8AFB-7C3DE21BB10A}"/>
    <cellStyle name="20% - Accent6 4 2 5 2" xfId="8023" xr:uid="{0D2A7BA1-BF4D-4D37-BBBD-A91A10A74496}"/>
    <cellStyle name="20% - Accent6 4 2 5 2 2" xfId="8024" xr:uid="{ECAE1215-BD3B-4B50-8D71-BCC414367E37}"/>
    <cellStyle name="20% - Accent6 4 2 5 2 2 2" xfId="8025" xr:uid="{996BA339-9883-49A8-9015-2B2F8006C178}"/>
    <cellStyle name="20% - Accent6 4 2 5 2 3" xfId="8026" xr:uid="{1F7198D8-DFE3-45DF-885D-B021961D58C8}"/>
    <cellStyle name="20% - Accent6 4 2 5 2 4" xfId="8027" xr:uid="{62A5091F-A5B5-4D08-AE19-730AC7DAC98D}"/>
    <cellStyle name="20% - Accent6 4 2 5 3" xfId="8028" xr:uid="{A7D13AC0-C68F-4151-B491-A6937B76D966}"/>
    <cellStyle name="20% - Accent6 4 2 5 3 2" xfId="8029" xr:uid="{680BB83B-598F-4BFB-B966-02FA099EC6C0}"/>
    <cellStyle name="20% - Accent6 4 2 5 4" xfId="8030" xr:uid="{268EFE93-926B-471E-AE9F-26760B6F5177}"/>
    <cellStyle name="20% - Accent6 4 2 5 5" xfId="8031" xr:uid="{3C5A63F7-644C-4E2C-8A96-80C0873F185B}"/>
    <cellStyle name="20% - Accent6 4 2 6" xfId="8032" xr:uid="{AAB7F375-DC61-450C-A0B5-0E5D257385E8}"/>
    <cellStyle name="20% - Accent6 4 2 6 2" xfId="8033" xr:uid="{21E67A15-913F-40B2-B967-627F70256748}"/>
    <cellStyle name="20% - Accent6 4 2 6 2 2" xfId="8034" xr:uid="{2200C994-2E8B-4C1B-B5A0-58A5C1E47B2C}"/>
    <cellStyle name="20% - Accent6 4 2 6 3" xfId="8035" xr:uid="{FE0EA22E-0184-4F75-B2C9-7FC0EB3D7676}"/>
    <cellStyle name="20% - Accent6 4 2 6 4" xfId="8036" xr:uid="{25082B08-4C0F-4E3D-9706-AEA37EEECD0F}"/>
    <cellStyle name="20% - Accent6 4 2 7" xfId="8037" xr:uid="{18A9E00A-FE48-419F-BCFB-0237C70DF47B}"/>
    <cellStyle name="20% - Accent6 4 2 7 2" xfId="8038" xr:uid="{2629CFA0-ACED-4F35-9DA2-BFE29D1B248D}"/>
    <cellStyle name="20% - Accent6 4 2 7 2 2" xfId="8039" xr:uid="{64157E2F-39AC-4045-84FB-FD6A1DDC080F}"/>
    <cellStyle name="20% - Accent6 4 2 7 3" xfId="8040" xr:uid="{5A50D7A6-DD88-4F22-AB5C-828A97896A95}"/>
    <cellStyle name="20% - Accent6 4 2 7 4" xfId="8041" xr:uid="{DBCE2554-2617-410D-A65F-600C9C5CED39}"/>
    <cellStyle name="20% - Accent6 4 2 8" xfId="8042" xr:uid="{A21CE1B7-EE06-4F25-86BB-D75751586EAF}"/>
    <cellStyle name="20% - Accent6 4 2 8 2" xfId="8043" xr:uid="{EF8953A8-0C54-4B42-9FB5-BF89B675BB4D}"/>
    <cellStyle name="20% - Accent6 4 2 8 2 2" xfId="8044" xr:uid="{7B4913E4-8FD0-404A-8C11-EA6E5DA9E5F9}"/>
    <cellStyle name="20% - Accent6 4 2 8 3" xfId="8045" xr:uid="{E3F58680-A320-4EAF-B438-4B6A75E2F0F7}"/>
    <cellStyle name="20% - Accent6 4 2 8 4" xfId="8046" xr:uid="{BDDEB791-F5A5-47C5-925C-0BF4E074F5EA}"/>
    <cellStyle name="20% - Accent6 4 2 9" xfId="8047" xr:uid="{872C9DEE-7605-4CBB-8924-2F5FAFB5FE8D}"/>
    <cellStyle name="20% - Accent6 4 2 9 2" xfId="8048" xr:uid="{66B415F0-5A99-4301-82DC-E7BAE685EA2F}"/>
    <cellStyle name="20% - Accent6 4 3" xfId="8049" xr:uid="{6A20F0CB-CF38-4B51-A7EC-B7AC9D692D62}"/>
    <cellStyle name="20% - Accent6 4 3 10" xfId="8050" xr:uid="{D92FFF74-069F-45B8-8275-38F22400C228}"/>
    <cellStyle name="20% - Accent6 4 3 2" xfId="8051" xr:uid="{71CC473A-E9C8-4DF0-A02C-ACD86E778A48}"/>
    <cellStyle name="20% - Accent6 4 3 2 2" xfId="8052" xr:uid="{9F29F51A-57C3-46C7-BD69-41118095B63F}"/>
    <cellStyle name="20% - Accent6 4 3 2 2 2" xfId="8053" xr:uid="{4D2A106D-F33F-4548-A695-9EE4B9D6C665}"/>
    <cellStyle name="20% - Accent6 4 3 2 2 2 2" xfId="8054" xr:uid="{3C87FC9B-AE0C-4CE1-A006-8E51AF7DEEE5}"/>
    <cellStyle name="20% - Accent6 4 3 2 2 2 2 2" xfId="8055" xr:uid="{A2E3B948-BD11-4CB2-A881-DEF5DF4A59F1}"/>
    <cellStyle name="20% - Accent6 4 3 2 2 2 3" xfId="8056" xr:uid="{44AA4444-7D6E-425B-9A2D-5EFC4A7BD0B8}"/>
    <cellStyle name="20% - Accent6 4 3 2 2 2 4" xfId="8057" xr:uid="{31A6A419-12BB-42DD-88DE-6C1D47769CDB}"/>
    <cellStyle name="20% - Accent6 4 3 2 2 3" xfId="8058" xr:uid="{3C7BE624-FC0F-47BF-BFB9-CFFDE1F6501B}"/>
    <cellStyle name="20% - Accent6 4 3 2 2 3 2" xfId="8059" xr:uid="{FF39EB3C-D847-4D6C-B30E-DCD86F9AA24B}"/>
    <cellStyle name="20% - Accent6 4 3 2 2 4" xfId="8060" xr:uid="{EFCF6C23-FF98-4E6D-B773-DDCFB4D6A5E5}"/>
    <cellStyle name="20% - Accent6 4 3 2 2 5" xfId="8061" xr:uid="{8A52A0C3-E3F3-41F5-B9BC-DD9EF6CAF785}"/>
    <cellStyle name="20% - Accent6 4 3 2 3" xfId="8062" xr:uid="{C9C39B4A-336F-4F81-959A-63DA13A23163}"/>
    <cellStyle name="20% - Accent6 4 3 2 3 2" xfId="8063" xr:uid="{C4B9F784-C466-4B83-8085-74D4D1DDE5B6}"/>
    <cellStyle name="20% - Accent6 4 3 2 3 2 2" xfId="8064" xr:uid="{ACFF460B-7AD3-454E-9B4B-E3BCFBF9A1C8}"/>
    <cellStyle name="20% - Accent6 4 3 2 3 2 2 2" xfId="8065" xr:uid="{F0048B0B-835C-43DC-B50A-2EA5A25B95FD}"/>
    <cellStyle name="20% - Accent6 4 3 2 3 2 3" xfId="8066" xr:uid="{FCEA8CAD-D9F0-4F15-AC81-786A855D21AE}"/>
    <cellStyle name="20% - Accent6 4 3 2 3 2 4" xfId="8067" xr:uid="{836F8501-17D2-4B20-8892-AD92E6B1360F}"/>
    <cellStyle name="20% - Accent6 4 3 2 3 3" xfId="8068" xr:uid="{F4666F34-B379-4C0F-AFB1-5C609B20BCAA}"/>
    <cellStyle name="20% - Accent6 4 3 2 3 3 2" xfId="8069" xr:uid="{395A3D5E-8EA6-4F25-9FE5-9E065C8FACBD}"/>
    <cellStyle name="20% - Accent6 4 3 2 3 4" xfId="8070" xr:uid="{F5146684-5EFF-485A-952F-84278F84CEAB}"/>
    <cellStyle name="20% - Accent6 4 3 2 3 5" xfId="8071" xr:uid="{7DFFB29B-7100-4F52-890A-0460B0DB5FBC}"/>
    <cellStyle name="20% - Accent6 4 3 2 4" xfId="8072" xr:uid="{B8058E7E-BADD-4A45-AB90-B6A3DE1ED02A}"/>
    <cellStyle name="20% - Accent6 4 3 2 4 2" xfId="8073" xr:uid="{189CB4D4-D521-4479-9330-1B7158AEEDB9}"/>
    <cellStyle name="20% - Accent6 4 3 2 4 2 2" xfId="8074" xr:uid="{29152F60-EDCD-4D18-A164-D7233C6B7392}"/>
    <cellStyle name="20% - Accent6 4 3 2 4 3" xfId="8075" xr:uid="{A149E0C4-6B80-4B09-816D-78430DF5839F}"/>
    <cellStyle name="20% - Accent6 4 3 2 4 4" xfId="8076" xr:uid="{EC28E05A-F73A-4CDE-992A-FB1F2814F9E4}"/>
    <cellStyle name="20% - Accent6 4 3 2 5" xfId="8077" xr:uid="{B0207CCB-89F6-41CB-955A-64C9B46089F8}"/>
    <cellStyle name="20% - Accent6 4 3 2 5 2" xfId="8078" xr:uid="{1A42C27E-731F-49EC-B0F5-B5BD8CE03A1F}"/>
    <cellStyle name="20% - Accent6 4 3 2 5 2 2" xfId="8079" xr:uid="{6F822B3C-CCB4-4F74-93B0-2327698970C9}"/>
    <cellStyle name="20% - Accent6 4 3 2 5 3" xfId="8080" xr:uid="{F2D3D07D-EC1E-4EBD-9A9D-231DBA5FB64F}"/>
    <cellStyle name="20% - Accent6 4 3 2 5 4" xfId="8081" xr:uid="{B5C6DFB0-97FF-43CC-8ACD-7F4FF8B8FC30}"/>
    <cellStyle name="20% - Accent6 4 3 2 6" xfId="8082" xr:uid="{71679CEC-4B49-422B-A57F-F82ADD653920}"/>
    <cellStyle name="20% - Accent6 4 3 2 6 2" xfId="8083" xr:uid="{7FFB9CB7-9526-44A0-AFBC-AB39CBB20955}"/>
    <cellStyle name="20% - Accent6 4 3 2 6 2 2" xfId="8084" xr:uid="{A699CC5C-D8F6-43D2-9181-4A255B842C7D}"/>
    <cellStyle name="20% - Accent6 4 3 2 6 3" xfId="8085" xr:uid="{C1699C12-9480-4FA2-99FB-E92E35347A7F}"/>
    <cellStyle name="20% - Accent6 4 3 2 6 4" xfId="8086" xr:uid="{1DBA0206-251A-47BE-852E-18291727F441}"/>
    <cellStyle name="20% - Accent6 4 3 2 7" xfId="8087" xr:uid="{4750C019-B298-45F8-B6D0-B5C6016134B4}"/>
    <cellStyle name="20% - Accent6 4 3 2 7 2" xfId="8088" xr:uid="{1D75CCE2-B0A6-4BA6-8A1A-38310FF20748}"/>
    <cellStyle name="20% - Accent6 4 3 2 8" xfId="8089" xr:uid="{ED3A8924-4864-4EB3-B98D-267BDE855D6D}"/>
    <cellStyle name="20% - Accent6 4 3 2 9" xfId="8090" xr:uid="{204DA2C1-C3BD-4EA2-942D-4DDA559CCF95}"/>
    <cellStyle name="20% - Accent6 4 3 3" xfId="8091" xr:uid="{92EDA711-3856-4C9A-B0CC-93F19A92B59F}"/>
    <cellStyle name="20% - Accent6 4 3 3 2" xfId="8092" xr:uid="{FADFAFD0-EBD5-4040-B12C-E7066FDA647A}"/>
    <cellStyle name="20% - Accent6 4 3 3 2 2" xfId="8093" xr:uid="{909C7372-A47C-42A6-AD0C-6C509967CAF6}"/>
    <cellStyle name="20% - Accent6 4 3 3 2 2 2" xfId="8094" xr:uid="{B317B152-93C3-418C-9D47-86549BE5025A}"/>
    <cellStyle name="20% - Accent6 4 3 3 2 3" xfId="8095" xr:uid="{06946384-EAD9-4E86-AC0F-A40D8FEC50D0}"/>
    <cellStyle name="20% - Accent6 4 3 3 2 4" xfId="8096" xr:uid="{26034EC4-670C-4C27-8F61-4DC4C04189A8}"/>
    <cellStyle name="20% - Accent6 4 3 3 3" xfId="8097" xr:uid="{0F84EE29-8BA5-40F2-8E70-E58EE98F9FF0}"/>
    <cellStyle name="20% - Accent6 4 3 3 3 2" xfId="8098" xr:uid="{EB4B0AE6-A52A-4168-B658-AAB29A3B546C}"/>
    <cellStyle name="20% - Accent6 4 3 3 4" xfId="8099" xr:uid="{5A5F5367-EA4C-4EC7-9682-31904831FD6E}"/>
    <cellStyle name="20% - Accent6 4 3 3 5" xfId="8100" xr:uid="{9DAA78C4-4C87-4F20-8281-5B38D35C8D27}"/>
    <cellStyle name="20% - Accent6 4 3 4" xfId="8101" xr:uid="{EADE1A43-E306-4791-A20C-49D13A98C56F}"/>
    <cellStyle name="20% - Accent6 4 3 4 2" xfId="8102" xr:uid="{517A42FE-43BD-40A7-A7F8-4EABA34D0824}"/>
    <cellStyle name="20% - Accent6 4 3 4 2 2" xfId="8103" xr:uid="{B5A74F62-0221-4523-B0A4-3A98F4D58326}"/>
    <cellStyle name="20% - Accent6 4 3 4 2 2 2" xfId="8104" xr:uid="{7136374E-70F8-47E3-B723-3F9B4DB6AB25}"/>
    <cellStyle name="20% - Accent6 4 3 4 2 3" xfId="8105" xr:uid="{C8532FA2-8AB9-44BF-A6E5-17EC92E5E93E}"/>
    <cellStyle name="20% - Accent6 4 3 4 2 4" xfId="8106" xr:uid="{B27F05EF-9A07-4B46-8A09-97F9C2A4EBCE}"/>
    <cellStyle name="20% - Accent6 4 3 4 3" xfId="8107" xr:uid="{661B9A5F-C5DD-423B-9811-AF50CB527AAB}"/>
    <cellStyle name="20% - Accent6 4 3 4 3 2" xfId="8108" xr:uid="{70D1B7AC-3726-413A-98FD-C58B42D190BA}"/>
    <cellStyle name="20% - Accent6 4 3 4 4" xfId="8109" xr:uid="{115AA668-1598-4844-875B-4075877729A4}"/>
    <cellStyle name="20% - Accent6 4 3 4 5" xfId="8110" xr:uid="{99F9F8A5-E42F-4967-9FB4-FD912432CD6F}"/>
    <cellStyle name="20% - Accent6 4 3 5" xfId="8111" xr:uid="{E3A99DB4-99AC-46DD-8695-5C4761651513}"/>
    <cellStyle name="20% - Accent6 4 3 5 2" xfId="8112" xr:uid="{36537CD7-7C50-4788-AFF4-A40CB4ADBA53}"/>
    <cellStyle name="20% - Accent6 4 3 5 2 2" xfId="8113" xr:uid="{B4702B58-FAD9-4BA0-82A0-C6F3CB56015E}"/>
    <cellStyle name="20% - Accent6 4 3 5 3" xfId="8114" xr:uid="{42026B85-34E3-47EC-B2D6-9D8D84221395}"/>
    <cellStyle name="20% - Accent6 4 3 5 4" xfId="8115" xr:uid="{91593D76-9C99-4244-8065-3DA2440475AA}"/>
    <cellStyle name="20% - Accent6 4 3 6" xfId="8116" xr:uid="{F3F13490-814F-4375-B101-44473C680E51}"/>
    <cellStyle name="20% - Accent6 4 3 6 2" xfId="8117" xr:uid="{0A873CDE-FD31-467F-877E-9B9ABD58A564}"/>
    <cellStyle name="20% - Accent6 4 3 6 2 2" xfId="8118" xr:uid="{2463902B-1252-42D8-8A41-7381EE34D122}"/>
    <cellStyle name="20% - Accent6 4 3 6 3" xfId="8119" xr:uid="{CC605C06-8D38-41FD-9818-81341B9E6F05}"/>
    <cellStyle name="20% - Accent6 4 3 6 4" xfId="8120" xr:uid="{28E398A5-BC89-49FB-A246-AA0F3A3310E4}"/>
    <cellStyle name="20% - Accent6 4 3 7" xfId="8121" xr:uid="{FF2D1449-090D-4803-9320-428C6BA3EF43}"/>
    <cellStyle name="20% - Accent6 4 3 7 2" xfId="8122" xr:uid="{B9114991-BE31-475C-9386-8E5AD85A443A}"/>
    <cellStyle name="20% - Accent6 4 3 7 2 2" xfId="8123" xr:uid="{CA5303BD-43BC-431B-B16C-EF154CD8A08E}"/>
    <cellStyle name="20% - Accent6 4 3 7 3" xfId="8124" xr:uid="{22F04A56-F870-42D9-B398-9B6C3711A4A8}"/>
    <cellStyle name="20% - Accent6 4 3 7 4" xfId="8125" xr:uid="{7038D9C2-9BF4-4E60-A475-91562B9AF4B3}"/>
    <cellStyle name="20% - Accent6 4 3 8" xfId="8126" xr:uid="{A9262922-786D-4F0E-9078-D38E0B32A707}"/>
    <cellStyle name="20% - Accent6 4 3 8 2" xfId="8127" xr:uid="{8AA4B69E-E9A4-4525-BFF3-5CAA171D433A}"/>
    <cellStyle name="20% - Accent6 4 3 9" xfId="8128" xr:uid="{AF02FC77-12D3-48D3-8910-169AAA7BD43A}"/>
    <cellStyle name="20% - Accent6 4 4" xfId="8129" xr:uid="{8D38890D-C561-432D-A2A2-4213A3C0CDBE}"/>
    <cellStyle name="20% - Accent6 4 4 2" xfId="8130" xr:uid="{08A2271E-1144-4E20-B7D6-68E023988B74}"/>
    <cellStyle name="20% - Accent6 4 4 2 2" xfId="8131" xr:uid="{1B4F79AF-28D7-4673-94A9-420564804B37}"/>
    <cellStyle name="20% - Accent6 4 4 2 2 2" xfId="8132" xr:uid="{0A24B5B7-CF97-4790-8FB4-31C3C673811F}"/>
    <cellStyle name="20% - Accent6 4 4 2 2 2 2" xfId="8133" xr:uid="{40CB66AB-6D05-4EC8-9A39-8DDE7824DCF5}"/>
    <cellStyle name="20% - Accent6 4 4 2 2 3" xfId="8134" xr:uid="{AB9A39D4-2409-4B09-A289-603BCE71FA4B}"/>
    <cellStyle name="20% - Accent6 4 4 2 2 4" xfId="8135" xr:uid="{4C072C15-D3DB-478D-8110-71DB65B0E17D}"/>
    <cellStyle name="20% - Accent6 4 4 2 3" xfId="8136" xr:uid="{7BAE60ED-C802-473C-AC2E-C6FF91F13BBF}"/>
    <cellStyle name="20% - Accent6 4 4 2 3 2" xfId="8137" xr:uid="{51670465-4727-473A-8235-8FFB3FDABE2E}"/>
    <cellStyle name="20% - Accent6 4 4 2 4" xfId="8138" xr:uid="{3F99099C-BB6A-42F0-9BE2-4460C6E80ACF}"/>
    <cellStyle name="20% - Accent6 4 4 2 5" xfId="8139" xr:uid="{A76ED3DB-E8E5-40DF-8DFA-25D8974CD723}"/>
    <cellStyle name="20% - Accent6 4 4 3" xfId="8140" xr:uid="{D340D0B7-3E4C-4583-8FB2-4EA18A90646D}"/>
    <cellStyle name="20% - Accent6 4 4 3 2" xfId="8141" xr:uid="{4438E2E3-7AD5-42A4-92A1-98F72E4BBB77}"/>
    <cellStyle name="20% - Accent6 4 4 3 2 2" xfId="8142" xr:uid="{E046EB66-27E9-4585-8039-1C11F17C2839}"/>
    <cellStyle name="20% - Accent6 4 4 3 2 2 2" xfId="8143" xr:uid="{846EFC38-5D47-4E24-B615-DF7DE258DB59}"/>
    <cellStyle name="20% - Accent6 4 4 3 2 3" xfId="8144" xr:uid="{96173D9B-642D-4AE8-8336-7216DB7D4B3F}"/>
    <cellStyle name="20% - Accent6 4 4 3 2 4" xfId="8145" xr:uid="{A7135848-9739-4236-8AFB-24920EE01143}"/>
    <cellStyle name="20% - Accent6 4 4 3 3" xfId="8146" xr:uid="{12DF0DC4-1ECE-4D74-B811-214E66F2DC77}"/>
    <cellStyle name="20% - Accent6 4 4 3 3 2" xfId="8147" xr:uid="{9A8EBA0D-C966-4573-BFFF-325D8C6F4FF8}"/>
    <cellStyle name="20% - Accent6 4 4 3 4" xfId="8148" xr:uid="{3EC968F3-00C5-4BFF-9998-C117DC8D25DE}"/>
    <cellStyle name="20% - Accent6 4 4 3 5" xfId="8149" xr:uid="{3B370102-B81F-44F7-A429-5D70016D30B7}"/>
    <cellStyle name="20% - Accent6 4 4 4" xfId="8150" xr:uid="{6FA5159D-0C40-48E5-A356-EDF220C0BDF4}"/>
    <cellStyle name="20% - Accent6 4 4 4 2" xfId="8151" xr:uid="{51A27761-E268-40EF-B6B4-5142D7E1F2DB}"/>
    <cellStyle name="20% - Accent6 4 4 4 2 2" xfId="8152" xr:uid="{6145F89B-BF13-4D91-800A-E2B26362F2B1}"/>
    <cellStyle name="20% - Accent6 4 4 4 3" xfId="8153" xr:uid="{E84EC81F-EEDF-4D2B-9008-4B6164AFD84E}"/>
    <cellStyle name="20% - Accent6 4 4 4 4" xfId="8154" xr:uid="{D8BF12FC-A39D-4034-9D93-949AA3AF70C7}"/>
    <cellStyle name="20% - Accent6 4 4 5" xfId="8155" xr:uid="{035ECA95-A465-4D8C-BF7E-B967E6871798}"/>
    <cellStyle name="20% - Accent6 4 4 5 2" xfId="8156" xr:uid="{BD786822-C263-4DF9-949A-C1F96C4898AD}"/>
    <cellStyle name="20% - Accent6 4 4 5 2 2" xfId="8157" xr:uid="{A1C3ABF4-C087-4285-987C-3C0F0BA0B034}"/>
    <cellStyle name="20% - Accent6 4 4 5 3" xfId="8158" xr:uid="{6E3BA178-0A49-4332-BC6C-4065D8924CED}"/>
    <cellStyle name="20% - Accent6 4 4 5 4" xfId="8159" xr:uid="{E5483156-4050-4A7D-BECA-47D7DDA08844}"/>
    <cellStyle name="20% - Accent6 4 4 6" xfId="8160" xr:uid="{9ED914C7-C1BC-40E0-83E7-49BA1E78FF77}"/>
    <cellStyle name="20% - Accent6 4 4 6 2" xfId="8161" xr:uid="{18AB82BC-DEF5-4714-B3A3-43B7E986E587}"/>
    <cellStyle name="20% - Accent6 4 4 6 2 2" xfId="8162" xr:uid="{35E316EF-D3AC-45AC-9A0E-03ED0F040B2D}"/>
    <cellStyle name="20% - Accent6 4 4 6 3" xfId="8163" xr:uid="{CDD790FD-8CDA-4178-B61B-D3385D24AF2B}"/>
    <cellStyle name="20% - Accent6 4 4 6 4" xfId="8164" xr:uid="{37DB83E7-358B-446F-BA46-9A71D23634A0}"/>
    <cellStyle name="20% - Accent6 4 4 7" xfId="8165" xr:uid="{10B44F67-DF09-4340-BA04-12539D7960E9}"/>
    <cellStyle name="20% - Accent6 4 4 7 2" xfId="8166" xr:uid="{FB99290F-23C7-406C-868E-8C09D7441836}"/>
    <cellStyle name="20% - Accent6 4 4 8" xfId="8167" xr:uid="{B7F8286F-5B2A-4B8D-BFF6-F151D3974117}"/>
    <cellStyle name="20% - Accent6 4 4 9" xfId="8168" xr:uid="{7C4C1257-75A9-4F3B-AD5F-329EC6B9A98A}"/>
    <cellStyle name="20% - Accent6 4 5" xfId="8169" xr:uid="{A1D0BF31-765B-4CED-B958-21BCED530701}"/>
    <cellStyle name="20% - Accent6 4 5 2" xfId="8170" xr:uid="{2E6F4CD3-39E2-428E-9E4C-EBC462AFA394}"/>
    <cellStyle name="20% - Accent6 4 5 2 2" xfId="8171" xr:uid="{1B0C1C15-0FCF-4B16-A2E5-BFAFAD964E98}"/>
    <cellStyle name="20% - Accent6 4 5 2 2 2" xfId="8172" xr:uid="{91C24C6F-118E-48C9-9E14-3A396241B815}"/>
    <cellStyle name="20% - Accent6 4 5 2 3" xfId="8173" xr:uid="{A34F3EEA-08D7-4B82-97A8-2C2D67A65B79}"/>
    <cellStyle name="20% - Accent6 4 5 2 4" xfId="8174" xr:uid="{499DC132-CD56-4DAF-83B3-539B094A8918}"/>
    <cellStyle name="20% - Accent6 4 5 3" xfId="8175" xr:uid="{E8C9C357-D33B-482E-B0FE-FF0FD6A46B1B}"/>
    <cellStyle name="20% - Accent6 4 5 4" xfId="8176" xr:uid="{17F2D3AD-74A2-447D-8F31-23BD38D6A714}"/>
    <cellStyle name="20% - Accent6 4 5 4 2" xfId="8177" xr:uid="{4827A7A7-FDE6-4E7C-898A-162B7C869B2C}"/>
    <cellStyle name="20% - Accent6 4 5 5" xfId="8178" xr:uid="{E938321B-E608-428F-9EC8-D25A4A621C4B}"/>
    <cellStyle name="20% - Accent6 4 5 6" xfId="8179" xr:uid="{0AA4DCE5-3452-4D59-84A0-521A50B521AB}"/>
    <cellStyle name="20% - Accent6 4 6" xfId="8180" xr:uid="{1949E033-2A7A-4DBC-ADA8-F0B5043E5BFE}"/>
    <cellStyle name="20% - Accent6 4 6 2" xfId="8181" xr:uid="{49634EA3-231A-4D57-A52C-401EEDEF1D93}"/>
    <cellStyle name="20% - Accent6 4 6 2 2" xfId="8182" xr:uid="{9F189796-F0A1-417F-87A1-59C01C96FE96}"/>
    <cellStyle name="20% - Accent6 4 6 2 2 2" xfId="8183" xr:uid="{42DD6055-634D-4D2F-918A-4845ACE0BBEA}"/>
    <cellStyle name="20% - Accent6 4 6 2 3" xfId="8184" xr:uid="{FB48DFA3-ADA0-4F1B-8B31-DA3FA45E31CC}"/>
    <cellStyle name="20% - Accent6 4 6 2 4" xfId="8185" xr:uid="{87066FF3-21BE-4AB7-9220-8822555BB25D}"/>
    <cellStyle name="20% - Accent6 4 6 3" xfId="8186" xr:uid="{C19474B2-5101-4265-86E6-5A8D9499A539}"/>
    <cellStyle name="20% - Accent6 4 6 3 2" xfId="8187" xr:uid="{B347881C-EAC2-49BF-A8D6-51AFFE382A0E}"/>
    <cellStyle name="20% - Accent6 4 6 3 2 2" xfId="8188" xr:uid="{259D121F-F3E2-472E-8645-DFE0740F6950}"/>
    <cellStyle name="20% - Accent6 4 6 3 3" xfId="8189" xr:uid="{3C271B90-4139-406E-BC44-8829CF2A6BC9}"/>
    <cellStyle name="20% - Accent6 4 6 3 4" xfId="8190" xr:uid="{F75185E3-A19E-4FD6-B405-2771362A7B5D}"/>
    <cellStyle name="20% - Accent6 4 6 4" xfId="8191" xr:uid="{7D682B32-00C7-4AC7-B750-E9EC86AB5B8F}"/>
    <cellStyle name="20% - Accent6 4 6 4 2" xfId="8192" xr:uid="{1B8921DC-CFBE-43B9-A852-B2309A879249}"/>
    <cellStyle name="20% - Accent6 4 6 5" xfId="8193" xr:uid="{C8602AE4-A65D-4247-A0F7-CAF221EF8FCA}"/>
    <cellStyle name="20% - Accent6 4 6 6" xfId="8194" xr:uid="{E5A2E4C5-A428-4FCC-AABC-D81624E82CE6}"/>
    <cellStyle name="20% - Accent6 4 7" xfId="8195" xr:uid="{5222B3D2-AF2E-4DBA-A416-57CCF697EA03}"/>
    <cellStyle name="20% - Accent6 4 7 2" xfId="8196" xr:uid="{64C47C17-BEC7-4174-87C8-5E6155B25626}"/>
    <cellStyle name="20% - Accent6 4 7 2 2" xfId="8197" xr:uid="{2781000D-9387-412A-B9D3-D11F66EA20EF}"/>
    <cellStyle name="20% - Accent6 4 7 3" xfId="8198" xr:uid="{D45D38C9-5B6E-4D07-9875-5CCA8EB0C43F}"/>
    <cellStyle name="20% - Accent6 4 7 4" xfId="8199" xr:uid="{E28B82AE-57E4-4B07-B612-B042C942AF10}"/>
    <cellStyle name="20% - Accent6 4 8" xfId="8200" xr:uid="{AD44C977-1F69-47B6-BD12-40C924337843}"/>
    <cellStyle name="20% - Accent6 4 8 2" xfId="8201" xr:uid="{5877F3D6-B552-4A04-B936-7A98FA18E212}"/>
    <cellStyle name="20% - Accent6 4 8 2 2" xfId="8202" xr:uid="{8AA75996-D6F5-4F7A-AE6E-CBB6B33852FF}"/>
    <cellStyle name="20% - Accent6 4 8 3" xfId="8203" xr:uid="{B8C81FE9-2B82-48A6-895B-E353889DD22E}"/>
    <cellStyle name="20% - Accent6 4 8 4" xfId="8204" xr:uid="{BD31B832-2838-496B-8A8F-AB46B989C7FD}"/>
    <cellStyle name="20% - Accent6 4 9" xfId="8205" xr:uid="{C74EBDDC-2F60-4E5D-8872-E2B04981855F}"/>
    <cellStyle name="20% - Accent6 4 9 2" xfId="8206" xr:uid="{22D4D9E5-BD5C-435B-95E9-BAF8168620C2}"/>
    <cellStyle name="20% - Accent6 4 9 2 2" xfId="8207" xr:uid="{36A1394E-677A-474F-B313-BF1153111F28}"/>
    <cellStyle name="20% - Accent6 4 9 3" xfId="8208" xr:uid="{C4FAF8B6-84FA-4D32-A987-287DACD9D14B}"/>
    <cellStyle name="20% - Accent6 4 9 4" xfId="8209" xr:uid="{378ADA5F-6A42-4186-9860-F86A865A94B7}"/>
    <cellStyle name="20% - Accent6 5" xfId="8210" xr:uid="{7C106504-8275-4789-86E9-52EE29B2229F}"/>
    <cellStyle name="20% - Accent6 5 10" xfId="8211" xr:uid="{F6BEC3CB-CC46-453D-BEAF-6ACB522DFD9E}"/>
    <cellStyle name="20% - Accent6 5 10 2" xfId="8212" xr:uid="{921F5EDC-985B-4FC6-97C8-AC92EE8A614A}"/>
    <cellStyle name="20% - Accent6 5 11" xfId="8213" xr:uid="{66A25F1B-1A5E-4DA3-B4D8-3EB842544DA5}"/>
    <cellStyle name="20% - Accent6 5 12" xfId="8214" xr:uid="{F80D04F2-6AFF-4841-AE28-D3CDC6FAEB26}"/>
    <cellStyle name="20% - Accent6 5 2" xfId="8215" xr:uid="{98710CF9-B13D-4712-A837-746528D00AEA}"/>
    <cellStyle name="20% - Accent6 5 2 10" xfId="8216" xr:uid="{BA0D5A63-2BA6-4EB7-86F3-9B64DFA68EAE}"/>
    <cellStyle name="20% - Accent6 5 2 11" xfId="8217" xr:uid="{2F778FA6-6157-48DD-9757-2213887A7050}"/>
    <cellStyle name="20% - Accent6 5 2 2" xfId="8218" xr:uid="{D4D8B2A8-94F3-46FC-94D9-C8980230000B}"/>
    <cellStyle name="20% - Accent6 5 2 2 10" xfId="8219" xr:uid="{5027A59E-7525-4592-820D-F3E5ABDF2DFC}"/>
    <cellStyle name="20% - Accent6 5 2 2 2" xfId="8220" xr:uid="{8DC9D318-D4C7-4023-B6B2-E272E2C51DE0}"/>
    <cellStyle name="20% - Accent6 5 2 2 2 2" xfId="8221" xr:uid="{44185DA0-152D-4D59-88F6-6AD03B05EC7F}"/>
    <cellStyle name="20% - Accent6 5 2 2 2 2 2" xfId="8222" xr:uid="{F4B3D5FD-6246-4BF3-B917-ED0CDA1122D7}"/>
    <cellStyle name="20% - Accent6 5 2 2 2 2 2 2" xfId="8223" xr:uid="{8007D084-BB44-496E-9F48-A2CFC0B3A5AC}"/>
    <cellStyle name="20% - Accent6 5 2 2 2 2 2 2 2" xfId="8224" xr:uid="{7FF20F7C-D05B-4A79-8ED7-A024194E7D14}"/>
    <cellStyle name="20% - Accent6 5 2 2 2 2 2 3" xfId="8225" xr:uid="{39113A24-47C2-4961-B460-2F60891E3DA7}"/>
    <cellStyle name="20% - Accent6 5 2 2 2 2 2 4" xfId="8226" xr:uid="{5E4D47B9-9543-430E-9047-273CF5C4B9A2}"/>
    <cellStyle name="20% - Accent6 5 2 2 2 2 3" xfId="8227" xr:uid="{857607D8-149F-4737-9291-A666A21047FC}"/>
    <cellStyle name="20% - Accent6 5 2 2 2 2 3 2" xfId="8228" xr:uid="{59360B78-3761-4BB9-B89E-25D2B5049314}"/>
    <cellStyle name="20% - Accent6 5 2 2 2 2 4" xfId="8229" xr:uid="{D00EDD31-E4CF-430A-BA52-515E911F4DB5}"/>
    <cellStyle name="20% - Accent6 5 2 2 2 2 5" xfId="8230" xr:uid="{EF736BB0-5D05-44E5-8FFC-51A901DD28BD}"/>
    <cellStyle name="20% - Accent6 5 2 2 2 3" xfId="8231" xr:uid="{F47D6F23-EDD5-4170-A5AF-75F62D0016A0}"/>
    <cellStyle name="20% - Accent6 5 2 2 2 3 2" xfId="8232" xr:uid="{9557673A-D822-415E-B016-A126D1852BBB}"/>
    <cellStyle name="20% - Accent6 5 2 2 2 3 2 2" xfId="8233" xr:uid="{BA594C9A-1728-4EB7-9861-59A2AC308831}"/>
    <cellStyle name="20% - Accent6 5 2 2 2 3 2 2 2" xfId="8234" xr:uid="{60A84A18-60AC-4F3D-A607-20BF3793246A}"/>
    <cellStyle name="20% - Accent6 5 2 2 2 3 2 3" xfId="8235" xr:uid="{E277E27C-2667-45B7-BCA7-1216211D0C9D}"/>
    <cellStyle name="20% - Accent6 5 2 2 2 3 2 4" xfId="8236" xr:uid="{FA69A2C1-E72B-4EAB-A713-EF1E8D1B3F6C}"/>
    <cellStyle name="20% - Accent6 5 2 2 2 3 3" xfId="8237" xr:uid="{2BAA9452-9C71-4FD5-94ED-767104CE21BB}"/>
    <cellStyle name="20% - Accent6 5 2 2 2 3 3 2" xfId="8238" xr:uid="{7F66ADAD-C52F-4AE1-AA42-6EA18CCB9BD2}"/>
    <cellStyle name="20% - Accent6 5 2 2 2 3 4" xfId="8239" xr:uid="{A8466C32-E50B-4570-A558-C0DFE201A921}"/>
    <cellStyle name="20% - Accent6 5 2 2 2 3 5" xfId="8240" xr:uid="{90842461-BF25-4D34-BFAC-18B0CE170E45}"/>
    <cellStyle name="20% - Accent6 5 2 2 2 4" xfId="8241" xr:uid="{8CBBEA20-DCAF-4790-83ED-004984258AA8}"/>
    <cellStyle name="20% - Accent6 5 2 2 2 4 2" xfId="8242" xr:uid="{63D3C255-57E2-4194-8AFA-A88AAA8A80CF}"/>
    <cellStyle name="20% - Accent6 5 2 2 2 4 2 2" xfId="8243" xr:uid="{61C1C548-2FDF-416E-AD49-06D5F088C07C}"/>
    <cellStyle name="20% - Accent6 5 2 2 2 4 3" xfId="8244" xr:uid="{68BD90F5-411F-4310-96C2-58C3C72F2588}"/>
    <cellStyle name="20% - Accent6 5 2 2 2 4 4" xfId="8245" xr:uid="{B9A76047-1DE1-40C5-9C12-50CD1F3B28E5}"/>
    <cellStyle name="20% - Accent6 5 2 2 2 5" xfId="8246" xr:uid="{854E4BC3-53C6-415E-803E-BC77A18C28F3}"/>
    <cellStyle name="20% - Accent6 5 2 2 2 5 2" xfId="8247" xr:uid="{D6FAC00F-4DA9-4AB5-BF8A-84AE410BB38F}"/>
    <cellStyle name="20% - Accent6 5 2 2 2 5 2 2" xfId="8248" xr:uid="{5E588716-720C-475F-87AD-527595ED8721}"/>
    <cellStyle name="20% - Accent6 5 2 2 2 5 3" xfId="8249" xr:uid="{3001582E-0E82-47CB-9EEE-0121943F6D6B}"/>
    <cellStyle name="20% - Accent6 5 2 2 2 5 4" xfId="8250" xr:uid="{7AEC97A1-64A1-40CA-9D6C-FFBECBC5AAA4}"/>
    <cellStyle name="20% - Accent6 5 2 2 2 6" xfId="8251" xr:uid="{97D6E7AC-7657-47CC-99ED-73B1B3B19FE9}"/>
    <cellStyle name="20% - Accent6 5 2 2 2 6 2" xfId="8252" xr:uid="{80B58DAB-69DB-4BF5-B1B7-7FC2A72724A7}"/>
    <cellStyle name="20% - Accent6 5 2 2 2 6 2 2" xfId="8253" xr:uid="{7EBD0A41-F5F7-4584-BBD1-20926B03AC5D}"/>
    <cellStyle name="20% - Accent6 5 2 2 2 6 3" xfId="8254" xr:uid="{BAFFA935-08A6-46C4-B4B2-ED8DA75311A8}"/>
    <cellStyle name="20% - Accent6 5 2 2 2 6 4" xfId="8255" xr:uid="{B3854248-339B-47CC-93F9-423CBB69461F}"/>
    <cellStyle name="20% - Accent6 5 2 2 2 7" xfId="8256" xr:uid="{AF834586-0D09-467E-8A95-28B3641F7590}"/>
    <cellStyle name="20% - Accent6 5 2 2 2 7 2" xfId="8257" xr:uid="{37353CC6-9BEB-46B7-ADEC-D68EB060BF15}"/>
    <cellStyle name="20% - Accent6 5 2 2 2 8" xfId="8258" xr:uid="{D383E97D-DBA2-40A7-80E1-A62155C5A6EF}"/>
    <cellStyle name="20% - Accent6 5 2 2 2 9" xfId="8259" xr:uid="{3B2BEB94-DAEA-4E75-8A2C-3979A33D6F66}"/>
    <cellStyle name="20% - Accent6 5 2 2 3" xfId="8260" xr:uid="{6C6BB414-1AD2-4DA1-A443-637FF172F9D7}"/>
    <cellStyle name="20% - Accent6 5 2 2 3 2" xfId="8261" xr:uid="{F802324F-7ACE-45B5-9CAE-D9439B56206E}"/>
    <cellStyle name="20% - Accent6 5 2 2 3 2 2" xfId="8262" xr:uid="{6DB1A398-FFAA-4324-9F31-2A4AD1972BA6}"/>
    <cellStyle name="20% - Accent6 5 2 2 3 2 2 2" xfId="8263" xr:uid="{6DD2A35A-81C0-4659-83B0-1F6C5D60E801}"/>
    <cellStyle name="20% - Accent6 5 2 2 3 2 3" xfId="8264" xr:uid="{F9CF3C63-27F3-42A0-BE1A-766574606D7A}"/>
    <cellStyle name="20% - Accent6 5 2 2 3 2 4" xfId="8265" xr:uid="{0F8C38BB-27E0-46A4-9CC1-0376DE4C6132}"/>
    <cellStyle name="20% - Accent6 5 2 2 3 3" xfId="8266" xr:uid="{3A024683-9869-4D34-BBF3-5C367250C412}"/>
    <cellStyle name="20% - Accent6 5 2 2 3 3 2" xfId="8267" xr:uid="{5964401B-3F20-46A9-8FA1-E0988DD40BF6}"/>
    <cellStyle name="20% - Accent6 5 2 2 3 4" xfId="8268" xr:uid="{1A435471-A077-439B-80F3-0051434497DE}"/>
    <cellStyle name="20% - Accent6 5 2 2 3 5" xfId="8269" xr:uid="{C97B4871-5237-4457-AD60-FC484F7DB580}"/>
    <cellStyle name="20% - Accent6 5 2 2 4" xfId="8270" xr:uid="{94AE7BB9-CA0D-4D20-94DA-47442CA3287A}"/>
    <cellStyle name="20% - Accent6 5 2 2 4 2" xfId="8271" xr:uid="{D2481406-A5B1-4691-A26E-B9A3EC56968F}"/>
    <cellStyle name="20% - Accent6 5 2 2 4 2 2" xfId="8272" xr:uid="{80CF9379-5C71-43BE-A2F4-8BEF604E4FA5}"/>
    <cellStyle name="20% - Accent6 5 2 2 4 2 2 2" xfId="8273" xr:uid="{6FC3118F-DABE-4F4C-925F-C28551A85E28}"/>
    <cellStyle name="20% - Accent6 5 2 2 4 2 3" xfId="8274" xr:uid="{6DB9F5D6-3110-4C79-98A6-2A80CFBBF708}"/>
    <cellStyle name="20% - Accent6 5 2 2 4 2 4" xfId="8275" xr:uid="{CA0BEAD5-49F5-4F87-AF15-17B91D2EE040}"/>
    <cellStyle name="20% - Accent6 5 2 2 4 3" xfId="8276" xr:uid="{92DB2CDA-FD23-41EC-8827-5A9F0ABEF366}"/>
    <cellStyle name="20% - Accent6 5 2 2 4 3 2" xfId="8277" xr:uid="{C3049269-07EC-4786-997C-9292C72C1A63}"/>
    <cellStyle name="20% - Accent6 5 2 2 4 4" xfId="8278" xr:uid="{599DB794-6EA7-43A7-AEC9-8E690A6C6335}"/>
    <cellStyle name="20% - Accent6 5 2 2 4 5" xfId="8279" xr:uid="{B7C26752-C5DF-4B22-8574-0D10AB7D5F7C}"/>
    <cellStyle name="20% - Accent6 5 2 2 5" xfId="8280" xr:uid="{2B20A608-FCBD-4774-9921-C2A9316A481B}"/>
    <cellStyle name="20% - Accent6 5 2 2 5 2" xfId="8281" xr:uid="{CC3B52EF-7530-4B90-A3A9-7A817ED75A26}"/>
    <cellStyle name="20% - Accent6 5 2 2 5 2 2" xfId="8282" xr:uid="{632CBF58-603A-4FF0-A107-03DD9581F34F}"/>
    <cellStyle name="20% - Accent6 5 2 2 5 3" xfId="8283" xr:uid="{3E487215-0CF6-47FC-8930-43E4C828FF09}"/>
    <cellStyle name="20% - Accent6 5 2 2 5 4" xfId="8284" xr:uid="{EACE441F-91FB-49B2-A074-6F315BE48B6A}"/>
    <cellStyle name="20% - Accent6 5 2 2 6" xfId="8285" xr:uid="{AA0AA343-FFBE-4FB8-BA43-C83F157C3CC2}"/>
    <cellStyle name="20% - Accent6 5 2 2 6 2" xfId="8286" xr:uid="{42C42C96-87EF-4D46-960A-E7D86F24713A}"/>
    <cellStyle name="20% - Accent6 5 2 2 6 2 2" xfId="8287" xr:uid="{B0343C99-B65D-41F7-AEFD-50FD09715BF4}"/>
    <cellStyle name="20% - Accent6 5 2 2 6 3" xfId="8288" xr:uid="{25160FB6-B84E-4735-A636-7E9DAA48716A}"/>
    <cellStyle name="20% - Accent6 5 2 2 6 4" xfId="8289" xr:uid="{8B235B89-29A9-46DE-BA0E-438158A9F753}"/>
    <cellStyle name="20% - Accent6 5 2 2 7" xfId="8290" xr:uid="{ACFEFAFF-55C5-40E8-BECF-A48B7750F2BE}"/>
    <cellStyle name="20% - Accent6 5 2 2 7 2" xfId="8291" xr:uid="{B0EE80F7-FE11-4322-9521-90D6BD3AF16C}"/>
    <cellStyle name="20% - Accent6 5 2 2 7 2 2" xfId="8292" xr:uid="{F807EA70-5963-42DA-BC80-ED3FE965567A}"/>
    <cellStyle name="20% - Accent6 5 2 2 7 3" xfId="8293" xr:uid="{AEA7C88C-EA76-4F91-8651-7F18FEB84991}"/>
    <cellStyle name="20% - Accent6 5 2 2 7 4" xfId="8294" xr:uid="{080C709B-5741-4D0E-B5F9-FB7AC2898B9E}"/>
    <cellStyle name="20% - Accent6 5 2 2 8" xfId="8295" xr:uid="{4F51A4C3-3C91-4ABA-AE0C-547E4611B037}"/>
    <cellStyle name="20% - Accent6 5 2 2 8 2" xfId="8296" xr:uid="{11D4DF9F-C331-4E2C-BDC9-3F83A902C6CD}"/>
    <cellStyle name="20% - Accent6 5 2 2 9" xfId="8297" xr:uid="{953142B7-3A4E-424B-AE67-CADE13ED9FC6}"/>
    <cellStyle name="20% - Accent6 5 2 3" xfId="8298" xr:uid="{923495CD-99F3-415C-BDE0-0C22EC40CADA}"/>
    <cellStyle name="20% - Accent6 5 2 3 2" xfId="8299" xr:uid="{193031F2-F118-467F-8569-2D574BF62F80}"/>
    <cellStyle name="20% - Accent6 5 2 3 2 2" xfId="8300" xr:uid="{919276D7-E0FB-4B65-8F76-73E0CD76D326}"/>
    <cellStyle name="20% - Accent6 5 2 3 2 2 2" xfId="8301" xr:uid="{A9F26E70-0B50-4E5B-A2AE-1C4E6CFF6AE4}"/>
    <cellStyle name="20% - Accent6 5 2 3 2 2 2 2" xfId="8302" xr:uid="{8EA90D55-FF0F-4A1D-B7CC-BDCC909ABCF1}"/>
    <cellStyle name="20% - Accent6 5 2 3 2 2 3" xfId="8303" xr:uid="{2657BEA1-A848-40CA-AD63-612994C64AC6}"/>
    <cellStyle name="20% - Accent6 5 2 3 2 2 4" xfId="8304" xr:uid="{7BA51F83-E6EC-4FD8-849F-C67C84374374}"/>
    <cellStyle name="20% - Accent6 5 2 3 2 3" xfId="8305" xr:uid="{A5662EA6-E1A9-4724-B918-ADF4ED51544A}"/>
    <cellStyle name="20% - Accent6 5 2 3 2 3 2" xfId="8306" xr:uid="{195E0B27-D15C-4DD9-A375-3B807B030CEB}"/>
    <cellStyle name="20% - Accent6 5 2 3 2 4" xfId="8307" xr:uid="{31ED8ECA-4BE8-42AE-AB86-763FAD9BBD19}"/>
    <cellStyle name="20% - Accent6 5 2 3 2 5" xfId="8308" xr:uid="{43B95E91-27C1-4519-BC24-01AAFB3D9083}"/>
    <cellStyle name="20% - Accent6 5 2 3 3" xfId="8309" xr:uid="{78AA64B3-1BF0-4865-9BD3-0779B7B5D92D}"/>
    <cellStyle name="20% - Accent6 5 2 3 3 2" xfId="8310" xr:uid="{6787A49E-13A6-4C18-9757-CEE656832D63}"/>
    <cellStyle name="20% - Accent6 5 2 3 3 2 2" xfId="8311" xr:uid="{61C9B883-0AC3-4098-9176-ECB12904588C}"/>
    <cellStyle name="20% - Accent6 5 2 3 3 2 2 2" xfId="8312" xr:uid="{29258D07-99E7-4DC7-8E0F-0BDF35F874E3}"/>
    <cellStyle name="20% - Accent6 5 2 3 3 2 3" xfId="8313" xr:uid="{4351B947-2F5E-40A1-BAD4-71D695F2C6A0}"/>
    <cellStyle name="20% - Accent6 5 2 3 3 2 4" xfId="8314" xr:uid="{C18D687D-C399-47CF-81BB-4A50F3723A91}"/>
    <cellStyle name="20% - Accent6 5 2 3 3 3" xfId="8315" xr:uid="{C5447AF9-BC5C-43E0-9FD4-D8652B566BA1}"/>
    <cellStyle name="20% - Accent6 5 2 3 3 3 2" xfId="8316" xr:uid="{C4DC3E2A-2A65-470F-9863-2CA4EC358D89}"/>
    <cellStyle name="20% - Accent6 5 2 3 3 4" xfId="8317" xr:uid="{63F39D06-95AB-4FE1-BAEC-557B74064474}"/>
    <cellStyle name="20% - Accent6 5 2 3 3 5" xfId="8318" xr:uid="{BF0449EF-2A8A-4CA2-B7E4-A8F88428C936}"/>
    <cellStyle name="20% - Accent6 5 2 3 4" xfId="8319" xr:uid="{58C4B5B1-C52A-4877-A856-D4A3700D549A}"/>
    <cellStyle name="20% - Accent6 5 2 3 4 2" xfId="8320" xr:uid="{7C61B241-5A14-4B0F-8A92-0C95A24BD3D6}"/>
    <cellStyle name="20% - Accent6 5 2 3 4 2 2" xfId="8321" xr:uid="{B7CCB971-BEC6-4AE3-9B8F-D9622A2364F4}"/>
    <cellStyle name="20% - Accent6 5 2 3 4 3" xfId="8322" xr:uid="{99C1C352-6AAA-4E0B-A391-C50BD809365D}"/>
    <cellStyle name="20% - Accent6 5 2 3 4 4" xfId="8323" xr:uid="{97EC930D-C7D4-4299-8457-C2EB42CE1D88}"/>
    <cellStyle name="20% - Accent6 5 2 3 5" xfId="8324" xr:uid="{D6A58781-77E3-4BF2-A4C4-3712A03DEA67}"/>
    <cellStyle name="20% - Accent6 5 2 3 5 2" xfId="8325" xr:uid="{A783B999-479C-4052-9C96-E6DD0D7F42DE}"/>
    <cellStyle name="20% - Accent6 5 2 3 5 2 2" xfId="8326" xr:uid="{A8B3E523-0526-4A1C-84B7-DC5A9B613CE2}"/>
    <cellStyle name="20% - Accent6 5 2 3 5 3" xfId="8327" xr:uid="{7D6DD815-00F0-47F7-A530-FDAECB3A63BC}"/>
    <cellStyle name="20% - Accent6 5 2 3 5 4" xfId="8328" xr:uid="{C36BFA6C-B8F1-40AA-A095-E79B9C53132D}"/>
    <cellStyle name="20% - Accent6 5 2 3 6" xfId="8329" xr:uid="{1268BB84-2BF3-4776-8316-FCF4C877562C}"/>
    <cellStyle name="20% - Accent6 5 2 3 6 2" xfId="8330" xr:uid="{74D01AE1-C756-4F31-8FD4-5C5032466DA7}"/>
    <cellStyle name="20% - Accent6 5 2 3 6 2 2" xfId="8331" xr:uid="{0F3D81C2-A650-44C0-9EF8-B6EB58ECEB85}"/>
    <cellStyle name="20% - Accent6 5 2 3 6 3" xfId="8332" xr:uid="{B8AFF20B-2F49-4E8E-856A-E7DE75159CDA}"/>
    <cellStyle name="20% - Accent6 5 2 3 6 4" xfId="8333" xr:uid="{17A3AC00-0B75-411F-9A72-BA246DF7C98A}"/>
    <cellStyle name="20% - Accent6 5 2 3 7" xfId="8334" xr:uid="{E7A0748D-94FA-4D23-B620-98D30C0C8F0F}"/>
    <cellStyle name="20% - Accent6 5 2 3 7 2" xfId="8335" xr:uid="{2030B5B0-9B9D-43CB-A4BE-317AD02C8F25}"/>
    <cellStyle name="20% - Accent6 5 2 3 8" xfId="8336" xr:uid="{5BAB45BE-35F1-45E7-B9EE-4FE8C44DF5F1}"/>
    <cellStyle name="20% - Accent6 5 2 3 9" xfId="8337" xr:uid="{19A8BAD9-8659-4C11-965C-2F3CC971E291}"/>
    <cellStyle name="20% - Accent6 5 2 4" xfId="8338" xr:uid="{99EF99B7-200D-41B0-8538-5E2AD340E0C7}"/>
    <cellStyle name="20% - Accent6 5 2 4 2" xfId="8339" xr:uid="{7585670B-42AF-4727-9A0D-FC30605A4422}"/>
    <cellStyle name="20% - Accent6 5 2 4 2 2" xfId="8340" xr:uid="{FFB232CE-0112-4EAA-B3D3-AC6238E1BCF4}"/>
    <cellStyle name="20% - Accent6 5 2 4 2 2 2" xfId="8341" xr:uid="{2182BEBC-5626-462C-A81D-FDC86116A7DE}"/>
    <cellStyle name="20% - Accent6 5 2 4 2 3" xfId="8342" xr:uid="{585FD238-3F85-458E-8AC3-0D9515D450D6}"/>
    <cellStyle name="20% - Accent6 5 2 4 2 4" xfId="8343" xr:uid="{9D96E5D2-8EAC-496E-9FB3-54BE559BE7D3}"/>
    <cellStyle name="20% - Accent6 5 2 4 3" xfId="8344" xr:uid="{B634C2AB-F83A-4E98-AB47-1258A1E88F17}"/>
    <cellStyle name="20% - Accent6 5 2 4 3 2" xfId="8345" xr:uid="{22D2A818-7D1A-40B0-BC85-190335CDC7C6}"/>
    <cellStyle name="20% - Accent6 5 2 4 4" xfId="8346" xr:uid="{7EC3A883-182A-4273-8E13-EAE0A85B286C}"/>
    <cellStyle name="20% - Accent6 5 2 4 5" xfId="8347" xr:uid="{D1FF6C0F-47FE-4724-AED0-F9291EF72570}"/>
    <cellStyle name="20% - Accent6 5 2 5" xfId="8348" xr:uid="{24EA11C7-C210-4C44-AFFE-3224FB70BE48}"/>
    <cellStyle name="20% - Accent6 5 2 5 2" xfId="8349" xr:uid="{3EC0485B-5753-43D4-B04B-E214BCD7D9D5}"/>
    <cellStyle name="20% - Accent6 5 2 5 2 2" xfId="8350" xr:uid="{73925A48-0B99-49FF-8766-271849529043}"/>
    <cellStyle name="20% - Accent6 5 2 5 2 2 2" xfId="8351" xr:uid="{E2816831-F814-43A2-A011-393D03CC73E0}"/>
    <cellStyle name="20% - Accent6 5 2 5 2 3" xfId="8352" xr:uid="{2ABD5402-3E18-491A-9A64-B6162F09CBC6}"/>
    <cellStyle name="20% - Accent6 5 2 5 2 4" xfId="8353" xr:uid="{27117C36-D2F7-40E5-9AF8-3EC155A44157}"/>
    <cellStyle name="20% - Accent6 5 2 5 3" xfId="8354" xr:uid="{3D97E8CE-4462-44AB-AAD4-5917244961B2}"/>
    <cellStyle name="20% - Accent6 5 2 5 3 2" xfId="8355" xr:uid="{E3044CBF-4422-4C8A-AD37-BB01A4924321}"/>
    <cellStyle name="20% - Accent6 5 2 5 4" xfId="8356" xr:uid="{9B62EEAF-1F4C-41E3-BB7A-269F0211F43C}"/>
    <cellStyle name="20% - Accent6 5 2 5 5" xfId="8357" xr:uid="{66EF1AED-7146-4B3F-8428-8919732675C4}"/>
    <cellStyle name="20% - Accent6 5 2 6" xfId="8358" xr:uid="{9BFF21D9-3D4D-4A79-BCC3-90A2CA10261F}"/>
    <cellStyle name="20% - Accent6 5 2 6 2" xfId="8359" xr:uid="{4650FB29-54A4-4D7D-9BDA-08396621A1B0}"/>
    <cellStyle name="20% - Accent6 5 2 6 2 2" xfId="8360" xr:uid="{FF5C5667-3A59-4484-B9EB-BCF3BF3CEB2C}"/>
    <cellStyle name="20% - Accent6 5 2 6 3" xfId="8361" xr:uid="{5417B884-2644-4AFF-93AF-C85AA3171922}"/>
    <cellStyle name="20% - Accent6 5 2 6 4" xfId="8362" xr:uid="{7C563AB2-5102-411C-A83D-398A77B99084}"/>
    <cellStyle name="20% - Accent6 5 2 7" xfId="8363" xr:uid="{48D2D035-1EE5-4F7D-8D4F-AC4A0A0EA959}"/>
    <cellStyle name="20% - Accent6 5 2 7 2" xfId="8364" xr:uid="{ED375E2E-ED47-4242-99C1-551C651A4032}"/>
    <cellStyle name="20% - Accent6 5 2 7 2 2" xfId="8365" xr:uid="{067444A4-5457-488F-BAE9-4B3C3D80C6CB}"/>
    <cellStyle name="20% - Accent6 5 2 7 3" xfId="8366" xr:uid="{F7900E3F-38FF-4F12-A6B2-A9B6A96045D5}"/>
    <cellStyle name="20% - Accent6 5 2 7 4" xfId="8367" xr:uid="{B68C91EA-D193-4C66-B67F-E9934FF5DB43}"/>
    <cellStyle name="20% - Accent6 5 2 8" xfId="8368" xr:uid="{79348FE3-5708-428A-9B1E-394069F74645}"/>
    <cellStyle name="20% - Accent6 5 2 8 2" xfId="8369" xr:uid="{F999AA48-96C3-4270-848C-66D0B1BD2DF9}"/>
    <cellStyle name="20% - Accent6 5 2 8 2 2" xfId="8370" xr:uid="{3F59873B-174A-4A12-8680-CDECA7EF90EF}"/>
    <cellStyle name="20% - Accent6 5 2 8 3" xfId="8371" xr:uid="{AEA91BE7-CE6F-431E-A11B-781A104C5A8E}"/>
    <cellStyle name="20% - Accent6 5 2 8 4" xfId="8372" xr:uid="{202A517A-4283-4FC3-891E-E9DF02ECA08A}"/>
    <cellStyle name="20% - Accent6 5 2 9" xfId="8373" xr:uid="{B73E50F5-57A6-434C-92FD-9FE6C495E3E3}"/>
    <cellStyle name="20% - Accent6 5 2 9 2" xfId="8374" xr:uid="{BBD8DADF-18CB-44E1-9898-3F993763D0A3}"/>
    <cellStyle name="20% - Accent6 5 3" xfId="8375" xr:uid="{66ABBF0B-F9A3-42AE-BBCF-7871F908140F}"/>
    <cellStyle name="20% - Accent6 5 3 10" xfId="8376" xr:uid="{B0C8373E-FDC7-4689-9993-C53FDB4922B7}"/>
    <cellStyle name="20% - Accent6 5 3 2" xfId="8377" xr:uid="{4D629C24-BFBB-473D-93AD-89C6EE3E025F}"/>
    <cellStyle name="20% - Accent6 5 3 2 2" xfId="8378" xr:uid="{32A559F9-D3AA-4017-8D8F-6CCF2C2D3110}"/>
    <cellStyle name="20% - Accent6 5 3 2 2 2" xfId="8379" xr:uid="{3D788AFC-13AB-485E-B9F6-77C028A929CC}"/>
    <cellStyle name="20% - Accent6 5 3 2 2 2 2" xfId="8380" xr:uid="{780FEB99-CDF4-4343-A7FB-0EF67BE76888}"/>
    <cellStyle name="20% - Accent6 5 3 2 2 2 2 2" xfId="8381" xr:uid="{092BF65A-F819-4170-A23B-29DD2CFAF507}"/>
    <cellStyle name="20% - Accent6 5 3 2 2 2 3" xfId="8382" xr:uid="{3270A9AB-6EF8-401B-8035-B48EC037D48F}"/>
    <cellStyle name="20% - Accent6 5 3 2 2 2 4" xfId="8383" xr:uid="{CB779D26-BEA5-4338-B590-69C88C3A153D}"/>
    <cellStyle name="20% - Accent6 5 3 2 2 3" xfId="8384" xr:uid="{DE2B8F8A-5BA0-46BB-A456-A786BE18AF97}"/>
    <cellStyle name="20% - Accent6 5 3 2 2 3 2" xfId="8385" xr:uid="{130506A5-F185-4EC5-ABAD-5514AE29BC2A}"/>
    <cellStyle name="20% - Accent6 5 3 2 2 4" xfId="8386" xr:uid="{8EA6D0C7-8C88-49E5-996B-D1E4DB3A0A83}"/>
    <cellStyle name="20% - Accent6 5 3 2 2 5" xfId="8387" xr:uid="{3D82F5D3-26D4-403D-8A81-7688D327431B}"/>
    <cellStyle name="20% - Accent6 5 3 2 3" xfId="8388" xr:uid="{7A47B103-1008-4CAB-9D74-DCF98FE6D603}"/>
    <cellStyle name="20% - Accent6 5 3 2 3 2" xfId="8389" xr:uid="{F297C0F5-6A21-4884-B3D5-A962D09A7B99}"/>
    <cellStyle name="20% - Accent6 5 3 2 3 2 2" xfId="8390" xr:uid="{055D2358-63BE-4FDA-A217-5EFFF18B0C50}"/>
    <cellStyle name="20% - Accent6 5 3 2 3 2 2 2" xfId="8391" xr:uid="{5336538F-2772-4497-927C-F00894C48446}"/>
    <cellStyle name="20% - Accent6 5 3 2 3 2 3" xfId="8392" xr:uid="{17CDF85C-D699-43D3-8A86-82D23B86AEF0}"/>
    <cellStyle name="20% - Accent6 5 3 2 3 2 4" xfId="8393" xr:uid="{45BDB63D-3583-4B84-B683-E91A168A8892}"/>
    <cellStyle name="20% - Accent6 5 3 2 3 3" xfId="8394" xr:uid="{4248BB9E-8698-4922-8E0F-3E45621821DE}"/>
    <cellStyle name="20% - Accent6 5 3 2 3 3 2" xfId="8395" xr:uid="{D37BF65B-F9D4-45A1-861B-07F520CF335C}"/>
    <cellStyle name="20% - Accent6 5 3 2 3 4" xfId="8396" xr:uid="{39A27F6D-7AE9-4703-84C8-7A8F6755E469}"/>
    <cellStyle name="20% - Accent6 5 3 2 3 5" xfId="8397" xr:uid="{04248603-1A78-4FA2-B09C-64A2EFED92B5}"/>
    <cellStyle name="20% - Accent6 5 3 2 4" xfId="8398" xr:uid="{B533CCDF-A0DE-4BB9-843A-BDCC3DD0A97D}"/>
    <cellStyle name="20% - Accent6 5 3 2 4 2" xfId="8399" xr:uid="{4971AFB4-396A-4F76-8225-CAEB5C5D3B5B}"/>
    <cellStyle name="20% - Accent6 5 3 2 4 2 2" xfId="8400" xr:uid="{7C11BD2D-DFCB-4610-A0BE-8A5B31470F6E}"/>
    <cellStyle name="20% - Accent6 5 3 2 4 3" xfId="8401" xr:uid="{54E53F69-BB35-4856-AA5D-52FFE819D430}"/>
    <cellStyle name="20% - Accent6 5 3 2 4 4" xfId="8402" xr:uid="{D751A412-00E6-4E3B-861B-0B31A7860666}"/>
    <cellStyle name="20% - Accent6 5 3 2 5" xfId="8403" xr:uid="{848DBBBE-5AAB-46E3-80B3-A8EBF5A9A213}"/>
    <cellStyle name="20% - Accent6 5 3 2 5 2" xfId="8404" xr:uid="{5F8A57EC-B87A-4180-B0E2-439AE9D64110}"/>
    <cellStyle name="20% - Accent6 5 3 2 5 2 2" xfId="8405" xr:uid="{95416640-04B1-4135-B37B-D06578CADE06}"/>
    <cellStyle name="20% - Accent6 5 3 2 5 3" xfId="8406" xr:uid="{B7E2CF12-CB61-447A-9CFE-2D4AEC218BBC}"/>
    <cellStyle name="20% - Accent6 5 3 2 5 4" xfId="8407" xr:uid="{7EC0ABCC-C478-478F-8273-A76FA187C3CF}"/>
    <cellStyle name="20% - Accent6 5 3 2 6" xfId="8408" xr:uid="{D34B341C-B6C4-4C07-B1E6-BBE16011ABAD}"/>
    <cellStyle name="20% - Accent6 5 3 2 6 2" xfId="8409" xr:uid="{46921C30-2798-4554-9177-2AAE88BCD358}"/>
    <cellStyle name="20% - Accent6 5 3 2 6 2 2" xfId="8410" xr:uid="{389C047D-D3C1-4B8A-AD73-1FD9802B5E28}"/>
    <cellStyle name="20% - Accent6 5 3 2 6 3" xfId="8411" xr:uid="{7E90336B-AB44-426D-96C5-7DF91C1E17FE}"/>
    <cellStyle name="20% - Accent6 5 3 2 6 4" xfId="8412" xr:uid="{B1EAD16C-F15B-41C2-BB48-8A0821B0CD04}"/>
    <cellStyle name="20% - Accent6 5 3 2 7" xfId="8413" xr:uid="{5D6C8F91-BA8E-49F3-8256-3F9DBAA5D91D}"/>
    <cellStyle name="20% - Accent6 5 3 2 7 2" xfId="8414" xr:uid="{FDCF018F-9AA7-42A8-8307-3019C09B62DB}"/>
    <cellStyle name="20% - Accent6 5 3 2 8" xfId="8415" xr:uid="{6EB75585-6FF1-43F7-9689-1AA89AC2F23D}"/>
    <cellStyle name="20% - Accent6 5 3 2 9" xfId="8416" xr:uid="{880EFCA1-A784-4856-BE84-2DB9339A693B}"/>
    <cellStyle name="20% - Accent6 5 3 3" xfId="8417" xr:uid="{A8CAF1CF-8863-498B-9C5C-536A85B572DF}"/>
    <cellStyle name="20% - Accent6 5 3 3 2" xfId="8418" xr:uid="{44B56E80-B743-4A7D-AA84-F08C456A64BD}"/>
    <cellStyle name="20% - Accent6 5 3 3 2 2" xfId="8419" xr:uid="{4D95F2CD-6218-409F-A1B0-B2D583477D07}"/>
    <cellStyle name="20% - Accent6 5 3 3 2 2 2" xfId="8420" xr:uid="{2A09F1F4-4165-4732-9F12-A5BA324F879C}"/>
    <cellStyle name="20% - Accent6 5 3 3 2 3" xfId="8421" xr:uid="{2C20A657-2E1E-4AB3-B481-013B5691CF07}"/>
    <cellStyle name="20% - Accent6 5 3 3 2 4" xfId="8422" xr:uid="{22E9538D-8D26-48C4-A3F7-0763AE038E0C}"/>
    <cellStyle name="20% - Accent6 5 3 3 3" xfId="8423" xr:uid="{9FB60116-6AFA-4A94-8F41-976474806C3E}"/>
    <cellStyle name="20% - Accent6 5 3 3 3 2" xfId="8424" xr:uid="{B2EF5792-FB12-4409-9BCB-D74B71E26A2A}"/>
    <cellStyle name="20% - Accent6 5 3 3 4" xfId="8425" xr:uid="{85204592-0E19-4C0F-BA2F-87B626583440}"/>
    <cellStyle name="20% - Accent6 5 3 3 5" xfId="8426" xr:uid="{68C829FF-4A7E-4021-8536-EFBEF1748694}"/>
    <cellStyle name="20% - Accent6 5 3 4" xfId="8427" xr:uid="{3315BA4F-75B1-4211-B2E7-80FBE2BE494D}"/>
    <cellStyle name="20% - Accent6 5 3 4 2" xfId="8428" xr:uid="{E4C8FC4B-CC3A-444B-AC3D-D5231F94340A}"/>
    <cellStyle name="20% - Accent6 5 3 4 2 2" xfId="8429" xr:uid="{6D7B5FFD-34FD-4F1A-8A46-CE7D3AA7F33B}"/>
    <cellStyle name="20% - Accent6 5 3 4 2 2 2" xfId="8430" xr:uid="{C0C27C8B-6522-40B7-BE0B-70A924DAEBC4}"/>
    <cellStyle name="20% - Accent6 5 3 4 2 3" xfId="8431" xr:uid="{C09251C6-6B9E-4BE8-8413-D0E7CCFAE0CE}"/>
    <cellStyle name="20% - Accent6 5 3 4 2 4" xfId="8432" xr:uid="{085CA642-7077-48E4-8E85-351FABEFFE4F}"/>
    <cellStyle name="20% - Accent6 5 3 4 3" xfId="8433" xr:uid="{DB743AD7-BC26-4C11-B831-2959B5CB8C25}"/>
    <cellStyle name="20% - Accent6 5 3 4 3 2" xfId="8434" xr:uid="{1A796D73-918C-48F6-9165-D25765742606}"/>
    <cellStyle name="20% - Accent6 5 3 4 4" xfId="8435" xr:uid="{0E70302A-48EF-4DDA-9238-CEFA401EB756}"/>
    <cellStyle name="20% - Accent6 5 3 4 5" xfId="8436" xr:uid="{41CE47E0-D009-442C-A52E-D449A8F18333}"/>
    <cellStyle name="20% - Accent6 5 3 5" xfId="8437" xr:uid="{8FB20288-ED64-4CF8-AC5D-2D11324D6F90}"/>
    <cellStyle name="20% - Accent6 5 3 5 2" xfId="8438" xr:uid="{7499A587-AE3D-496C-A4E4-8BBBDA1A5B6C}"/>
    <cellStyle name="20% - Accent6 5 3 5 2 2" xfId="8439" xr:uid="{9C030B02-3F8B-48D6-AFB9-D03205028317}"/>
    <cellStyle name="20% - Accent6 5 3 5 3" xfId="8440" xr:uid="{9C4953B1-C69A-45BC-A5AD-4A890E8E362D}"/>
    <cellStyle name="20% - Accent6 5 3 5 4" xfId="8441" xr:uid="{B8F1E0E6-54D2-459C-96D2-D2B7E4E42391}"/>
    <cellStyle name="20% - Accent6 5 3 6" xfId="8442" xr:uid="{E8A058E1-B4A0-4A04-B111-9A67A0FF5B2D}"/>
    <cellStyle name="20% - Accent6 5 3 6 2" xfId="8443" xr:uid="{0B8F8C5A-238B-45B5-9C29-0B223D3D061E}"/>
    <cellStyle name="20% - Accent6 5 3 6 2 2" xfId="8444" xr:uid="{F9E3736B-1AE7-4708-A5AA-AD779ED6EB5D}"/>
    <cellStyle name="20% - Accent6 5 3 6 3" xfId="8445" xr:uid="{F4228A57-224D-44A8-9DE8-E346787F93FB}"/>
    <cellStyle name="20% - Accent6 5 3 6 4" xfId="8446" xr:uid="{D2FD5120-8813-4355-A511-5C039704807E}"/>
    <cellStyle name="20% - Accent6 5 3 7" xfId="8447" xr:uid="{A0BDD9DB-9CB5-4F82-A3A0-B32DA63FA658}"/>
    <cellStyle name="20% - Accent6 5 3 7 2" xfId="8448" xr:uid="{2FC8C775-5059-40F2-9FC9-786C0D389D43}"/>
    <cellStyle name="20% - Accent6 5 3 7 2 2" xfId="8449" xr:uid="{0EE147A7-6A64-4E58-9523-0FF1B9EA5773}"/>
    <cellStyle name="20% - Accent6 5 3 7 3" xfId="8450" xr:uid="{849BF9C9-3A90-4EDD-9DD8-E3091ED4A91A}"/>
    <cellStyle name="20% - Accent6 5 3 7 4" xfId="8451" xr:uid="{CE2DA043-2CB2-4ECD-B480-9EC3BDE5B613}"/>
    <cellStyle name="20% - Accent6 5 3 8" xfId="8452" xr:uid="{8F98FC23-C7DC-4961-9532-4B9808EA7567}"/>
    <cellStyle name="20% - Accent6 5 3 8 2" xfId="8453" xr:uid="{2CB87D4B-7F53-4288-942B-326F1D28E07D}"/>
    <cellStyle name="20% - Accent6 5 3 9" xfId="8454" xr:uid="{41292089-05FE-4D76-949A-C36CECF6E8CE}"/>
    <cellStyle name="20% - Accent6 5 4" xfId="8455" xr:uid="{347B7AB5-9330-4193-894E-B3F7B6481BA7}"/>
    <cellStyle name="20% - Accent6 5 4 2" xfId="8456" xr:uid="{267BFB2B-9EB5-4652-BC30-553B52BB604D}"/>
    <cellStyle name="20% - Accent6 5 4 2 2" xfId="8457" xr:uid="{CBD3DE91-3FA5-48F7-9040-8BA6CA58A62F}"/>
    <cellStyle name="20% - Accent6 5 4 2 2 2" xfId="8458" xr:uid="{D3BE859E-2A82-4DAC-AB8F-F9F152BA95E5}"/>
    <cellStyle name="20% - Accent6 5 4 2 2 2 2" xfId="8459" xr:uid="{D601C305-C4C5-45F5-85F5-88E1A08EF8BF}"/>
    <cellStyle name="20% - Accent6 5 4 2 2 3" xfId="8460" xr:uid="{7E589919-AB6B-48ED-8219-1880D6536294}"/>
    <cellStyle name="20% - Accent6 5 4 2 2 4" xfId="8461" xr:uid="{87FDCEFC-9C82-480F-9219-2E76CEA19881}"/>
    <cellStyle name="20% - Accent6 5 4 2 3" xfId="8462" xr:uid="{C336620C-0DFA-48AF-ACFC-E57A4B0D513B}"/>
    <cellStyle name="20% - Accent6 5 4 2 3 2" xfId="8463" xr:uid="{544EAE9E-E2D3-4496-B465-6B4ECBDBF8C2}"/>
    <cellStyle name="20% - Accent6 5 4 2 4" xfId="8464" xr:uid="{00482E12-3121-4833-9BCD-41E53BDBDE16}"/>
    <cellStyle name="20% - Accent6 5 4 2 5" xfId="8465" xr:uid="{69E892C8-904A-46BD-B70F-FE5D79730756}"/>
    <cellStyle name="20% - Accent6 5 4 3" xfId="8466" xr:uid="{5F1EBDB3-C8B6-4799-B5B2-1CC697134936}"/>
    <cellStyle name="20% - Accent6 5 4 3 2" xfId="8467" xr:uid="{96E03293-835E-419E-B96F-51C9068A92D8}"/>
    <cellStyle name="20% - Accent6 5 4 3 2 2" xfId="8468" xr:uid="{1C36A08F-D74F-456C-94DB-F69C7DDA6B86}"/>
    <cellStyle name="20% - Accent6 5 4 3 2 2 2" xfId="8469" xr:uid="{25114FBB-A6D1-4EBC-9855-3CA3184A7E3A}"/>
    <cellStyle name="20% - Accent6 5 4 3 2 3" xfId="8470" xr:uid="{6052CAF6-D59A-4C48-96CA-10AC4D61867A}"/>
    <cellStyle name="20% - Accent6 5 4 3 2 4" xfId="8471" xr:uid="{18B6C9BF-2DBE-4F4E-81AF-79ADF4CCE912}"/>
    <cellStyle name="20% - Accent6 5 4 3 3" xfId="8472" xr:uid="{11691D9D-2AE9-4DD0-8765-FA9B4AAEE04C}"/>
    <cellStyle name="20% - Accent6 5 4 3 3 2" xfId="8473" xr:uid="{D08F1EE0-EE51-4147-BD0F-F9B34CA69AB0}"/>
    <cellStyle name="20% - Accent6 5 4 3 4" xfId="8474" xr:uid="{89A20DFE-4CB9-417C-B824-9B80E8BB688E}"/>
    <cellStyle name="20% - Accent6 5 4 3 5" xfId="8475" xr:uid="{D95FA073-6B15-4908-8B0A-B5D1377AEE8D}"/>
    <cellStyle name="20% - Accent6 5 4 4" xfId="8476" xr:uid="{048B27D6-8D0D-4625-9DE0-054FA5255D7C}"/>
    <cellStyle name="20% - Accent6 5 4 4 2" xfId="8477" xr:uid="{21B5033C-AA9E-45C4-BFE6-D130C05CCCDD}"/>
    <cellStyle name="20% - Accent6 5 4 4 2 2" xfId="8478" xr:uid="{39E2B4F9-B100-4AF4-BC88-ABE410125845}"/>
    <cellStyle name="20% - Accent6 5 4 4 3" xfId="8479" xr:uid="{7BE0845C-6BF5-4996-93BD-23E7F4500422}"/>
    <cellStyle name="20% - Accent6 5 4 4 4" xfId="8480" xr:uid="{DB01B04F-2879-4498-B05E-6EAC43B0EAEE}"/>
    <cellStyle name="20% - Accent6 5 4 5" xfId="8481" xr:uid="{AAD5E6E8-F5BD-4264-88AD-7DFE5003C26B}"/>
    <cellStyle name="20% - Accent6 5 4 5 2" xfId="8482" xr:uid="{BFC95E26-2576-4161-91B1-8402B2B1FE7B}"/>
    <cellStyle name="20% - Accent6 5 4 5 2 2" xfId="8483" xr:uid="{9531E786-1C4D-4CB6-B09E-AB50934E7B04}"/>
    <cellStyle name="20% - Accent6 5 4 5 3" xfId="8484" xr:uid="{A558FA11-6DAA-4DCB-9FE7-7176BE53D956}"/>
    <cellStyle name="20% - Accent6 5 4 5 4" xfId="8485" xr:uid="{C02B7763-5034-48B5-9EF6-810254B62990}"/>
    <cellStyle name="20% - Accent6 5 4 6" xfId="8486" xr:uid="{10C9524F-D606-4371-958B-3485431027EC}"/>
    <cellStyle name="20% - Accent6 5 4 6 2" xfId="8487" xr:uid="{9B210D0B-B5D6-4528-ACFE-6167BB8CAC32}"/>
    <cellStyle name="20% - Accent6 5 4 6 2 2" xfId="8488" xr:uid="{81981A9A-7576-4357-AA32-72C0E52AB829}"/>
    <cellStyle name="20% - Accent6 5 4 6 3" xfId="8489" xr:uid="{19E468A2-4B49-42F2-8174-44090FB30299}"/>
    <cellStyle name="20% - Accent6 5 4 6 4" xfId="8490" xr:uid="{E7941ACE-03FE-4441-9609-2A3392162C7B}"/>
    <cellStyle name="20% - Accent6 5 4 7" xfId="8491" xr:uid="{CAD64FED-0288-451C-8A58-2F442DAD60C7}"/>
    <cellStyle name="20% - Accent6 5 4 7 2" xfId="8492" xr:uid="{DAEE6580-CB5C-477C-9419-8924D6CE5AD8}"/>
    <cellStyle name="20% - Accent6 5 4 8" xfId="8493" xr:uid="{D06600D9-DFA8-48D3-B987-B51923C04979}"/>
    <cellStyle name="20% - Accent6 5 4 9" xfId="8494" xr:uid="{BA044317-375E-4E08-9AB6-900CEE6C2DBD}"/>
    <cellStyle name="20% - Accent6 5 5" xfId="8495" xr:uid="{02122DFF-F390-4CCA-A3F2-F105454BD052}"/>
    <cellStyle name="20% - Accent6 5 5 2" xfId="8496" xr:uid="{848F57C5-6B6C-4F7E-820D-481B400B0CAD}"/>
    <cellStyle name="20% - Accent6 5 5 2 2" xfId="8497" xr:uid="{5A32383F-D267-491C-ADD8-5A404414B57D}"/>
    <cellStyle name="20% - Accent6 5 5 2 2 2" xfId="8498" xr:uid="{7E326A92-AE08-442E-8EE7-22D849F4001F}"/>
    <cellStyle name="20% - Accent6 5 5 2 3" xfId="8499" xr:uid="{1BA3E618-62DF-49DA-AECF-F54FEA18311B}"/>
    <cellStyle name="20% - Accent6 5 5 2 4" xfId="8500" xr:uid="{140DD1A2-85B8-408B-A258-74032F896AF1}"/>
    <cellStyle name="20% - Accent6 5 5 3" xfId="8501" xr:uid="{B2DBB24E-E20A-431C-BC6D-169E1F5007A5}"/>
    <cellStyle name="20% - Accent6 5 5 3 2" xfId="8502" xr:uid="{8AD17232-B417-4250-8048-E018A3A33B64}"/>
    <cellStyle name="20% - Accent6 5 5 3 2 2" xfId="8503" xr:uid="{27FFCEF2-A03C-4EEF-8635-93A9F42B0BFA}"/>
    <cellStyle name="20% - Accent6 5 5 3 3" xfId="8504" xr:uid="{A3BD86A4-67C8-4E56-9522-F8A6FBAF34BC}"/>
    <cellStyle name="20% - Accent6 5 5 3 4" xfId="8505" xr:uid="{A5408129-3541-4D5B-8075-67664623442D}"/>
    <cellStyle name="20% - Accent6 5 5 4" xfId="8506" xr:uid="{30657E73-E7BE-4BB6-80A2-A7B58BACB756}"/>
    <cellStyle name="20% - Accent6 5 5 4 2" xfId="8507" xr:uid="{ABC09028-C526-4C80-A89F-B8EDBC551C57}"/>
    <cellStyle name="20% - Accent6 5 5 5" xfId="8508" xr:uid="{5B508C83-915E-4E77-97E6-1C637374F6F2}"/>
    <cellStyle name="20% - Accent6 5 5 6" xfId="8509" xr:uid="{8A070BE1-182E-46CD-8EA0-E81FC526E7EB}"/>
    <cellStyle name="20% - Accent6 5 6" xfId="8510" xr:uid="{CAFEE9A4-88C5-4A14-92A7-F620DD03ED0F}"/>
    <cellStyle name="20% - Accent6 5 6 2" xfId="8511" xr:uid="{4E6A6A1D-6D68-48DA-9EB4-DD16B183C11B}"/>
    <cellStyle name="20% - Accent6 5 6 2 2" xfId="8512" xr:uid="{4F37C897-6A84-49D7-8C9F-7606B57A5CA0}"/>
    <cellStyle name="20% - Accent6 5 6 2 2 2" xfId="8513" xr:uid="{65120FFA-6F48-4611-92ED-BB2E1DB2BC99}"/>
    <cellStyle name="20% - Accent6 5 6 2 3" xfId="8514" xr:uid="{BFEF39FC-8D43-4B75-9F53-E60EE0569D76}"/>
    <cellStyle name="20% - Accent6 5 6 2 4" xfId="8515" xr:uid="{2DA5AD4B-C818-4E35-94D8-C48AD9FEC13C}"/>
    <cellStyle name="20% - Accent6 5 6 3" xfId="8516" xr:uid="{DC2A9D7A-E3D5-457D-A103-DDF081149623}"/>
    <cellStyle name="20% - Accent6 5 6 3 2" xfId="8517" xr:uid="{158DD0D4-A6C8-403F-B185-4A6AA098B27C}"/>
    <cellStyle name="20% - Accent6 5 6 4" xfId="8518" xr:uid="{C64AA96A-0079-43D6-BFE1-6FCDBCFE7D23}"/>
    <cellStyle name="20% - Accent6 5 6 5" xfId="8519" xr:uid="{D8F01C30-647D-4460-9982-F511EAA07D41}"/>
    <cellStyle name="20% - Accent6 5 7" xfId="8520" xr:uid="{050A353A-B5F3-4313-872E-B0C98AF572E1}"/>
    <cellStyle name="20% - Accent6 5 7 2" xfId="8521" xr:uid="{8C5B5C5E-E086-415F-AF4A-8BB239BA2E65}"/>
    <cellStyle name="20% - Accent6 5 7 2 2" xfId="8522" xr:uid="{48C0336C-E90F-4DAF-B59B-64B007E13DDC}"/>
    <cellStyle name="20% - Accent6 5 7 3" xfId="8523" xr:uid="{A17DE169-3D4D-487D-A4BB-7952696A2B9B}"/>
    <cellStyle name="20% - Accent6 5 7 4" xfId="8524" xr:uid="{1CA98F50-D9E4-4B7B-8F09-CF9F6631EF68}"/>
    <cellStyle name="20% - Accent6 5 8" xfId="8525" xr:uid="{4EB12B0A-D120-4B06-B4CC-6A54D0F5BAC7}"/>
    <cellStyle name="20% - Accent6 5 8 2" xfId="8526" xr:uid="{4813D512-F118-4E71-AEE0-8326C071ECEC}"/>
    <cellStyle name="20% - Accent6 5 8 2 2" xfId="8527" xr:uid="{D7C71FB1-A041-4664-94B0-EB9AFA52F0DD}"/>
    <cellStyle name="20% - Accent6 5 8 3" xfId="8528" xr:uid="{70348F80-932A-4649-AABC-F35933015044}"/>
    <cellStyle name="20% - Accent6 5 8 4" xfId="8529" xr:uid="{C1C7B31A-A40B-4C0E-BBAD-91A115E27643}"/>
    <cellStyle name="20% - Accent6 5 9" xfId="8530" xr:uid="{B15947FF-C3EF-4E27-B129-A51681DFAB3F}"/>
    <cellStyle name="20% - Accent6 5 9 2" xfId="8531" xr:uid="{5E5F2144-2836-49B9-9F05-B3E846A784E2}"/>
    <cellStyle name="20% - Accent6 5 9 2 2" xfId="8532" xr:uid="{EA494040-6911-4120-881A-BA753C70BFBE}"/>
    <cellStyle name="20% - Accent6 5 9 3" xfId="8533" xr:uid="{95629993-FB07-43CD-B3C6-6B4B522618AD}"/>
    <cellStyle name="20% - Accent6 5 9 4" xfId="8534" xr:uid="{6F397B8C-10A4-4FC3-BC73-2C02D9308944}"/>
    <cellStyle name="20% - Accent6 6" xfId="8535" xr:uid="{A3848DD8-47A3-48E2-B9DB-261C349F8FE5}"/>
    <cellStyle name="20% - Accent6 7" xfId="8536" xr:uid="{A6A084E7-C94B-4BC7-8213-95F4F8BF2670}"/>
    <cellStyle name="20% - Accent6 8" xfId="8537" xr:uid="{0AECEA86-3565-4D6B-8003-193677E3EC3D}"/>
    <cellStyle name="20% - Accent6 9" xfId="8538" xr:uid="{5A679414-5035-42C1-9187-237DAED59E37}"/>
    <cellStyle name="20% - Accent6 9 2" xfId="8539" xr:uid="{81C8BFE8-07CA-4686-89D1-940AEDBECCAD}"/>
    <cellStyle name="20% - Accent6 9 2 2" xfId="8540" xr:uid="{B1E0A6F6-8922-45D0-9DE5-10EDD892D472}"/>
    <cellStyle name="20% - Accent6 9 3" xfId="8541" xr:uid="{97A05C34-9922-4A75-861C-6D4A19F6BB78}"/>
    <cellStyle name="20% - Accent6 9 4" xfId="8542" xr:uid="{488DCE2C-B75A-43D0-BCBD-CDA1B11770C2}"/>
    <cellStyle name="40% - Accent1" xfId="23" builtinId="31" customBuiltin="1"/>
    <cellStyle name="40% - Accent1 2" xfId="76" xr:uid="{7FD7281A-C7B9-447A-82EC-8B2D41D725EF}"/>
    <cellStyle name="40% - Accent1 2 10" xfId="8544" xr:uid="{8F61522B-4EAD-4516-AB3B-881140AA5F2B}"/>
    <cellStyle name="40% - Accent1 2 10 2" xfId="8545" xr:uid="{B112A24A-FF3D-4430-8222-5CDE66AAAADD}"/>
    <cellStyle name="40% - Accent1 2 10 2 2" xfId="8546" xr:uid="{59B76840-577E-44E6-8819-A9DB3215A57E}"/>
    <cellStyle name="40% - Accent1 2 10 3" xfId="8547" xr:uid="{63F5381B-DB83-4DEC-B496-E0A304139ACD}"/>
    <cellStyle name="40% - Accent1 2 10 4" xfId="8548" xr:uid="{DB2CDA57-DE24-420B-B627-FAD761D31E18}"/>
    <cellStyle name="40% - Accent1 2 11" xfId="8549" xr:uid="{F774C70E-D3E0-4C6D-86E9-23671746285C}"/>
    <cellStyle name="40% - Accent1 2 11 2" xfId="8550" xr:uid="{37168C58-3E9E-4005-AAC5-AC92E65CC86E}"/>
    <cellStyle name="40% - Accent1 2 12" xfId="8551" xr:uid="{54F81A75-825D-41D6-9A77-088156B28701}"/>
    <cellStyle name="40% - Accent1 2 13" xfId="8552" xr:uid="{197F44AF-6589-4ABE-B838-99C9A54A9FB4}"/>
    <cellStyle name="40% - Accent1 2 14" xfId="35540" xr:uid="{12CE30CA-BC27-423A-8D75-8CC101A1B738}"/>
    <cellStyle name="40% - Accent1 2 15" xfId="8543" xr:uid="{D7F86B56-42E2-4376-A24E-E085D83355A2}"/>
    <cellStyle name="40% - Accent1 2 2" xfId="8553" xr:uid="{423E04C8-7201-4335-BBCD-60E90C289521}"/>
    <cellStyle name="40% - Accent1 2 2 2" xfId="8554" xr:uid="{B9E80668-0703-4D97-A26B-36DD736F2293}"/>
    <cellStyle name="40% - Accent1 2 2 3" xfId="8555" xr:uid="{A86C6024-B94D-4E8B-A2F4-893120F4EBB5}"/>
    <cellStyle name="40% - Accent1 2 2 4" xfId="8556" xr:uid="{A31F1062-66D1-4BC4-9448-8D622AF16AB6}"/>
    <cellStyle name="40% - Accent1 2 3" xfId="8557" xr:uid="{6551F4D4-C698-4E50-8C76-24249B016980}"/>
    <cellStyle name="40% - Accent1 2 3 10" xfId="8558" xr:uid="{340F0C3C-45EE-4529-82AE-60BC86869A81}"/>
    <cellStyle name="40% - Accent1 2 3 11" xfId="8559" xr:uid="{96F3455F-6EA8-4B24-AE8C-F74E02F8A3CA}"/>
    <cellStyle name="40% - Accent1 2 3 2" xfId="8560" xr:uid="{8190672F-DC49-4F65-8E1F-FCB724973189}"/>
    <cellStyle name="40% - Accent1 2 3 2 10" xfId="8561" xr:uid="{70C31981-94EB-40D3-800F-BBA83DE65BF3}"/>
    <cellStyle name="40% - Accent1 2 3 2 2" xfId="8562" xr:uid="{64501593-C539-4617-B4CC-71484AF3306E}"/>
    <cellStyle name="40% - Accent1 2 3 2 2 2" xfId="8563" xr:uid="{FE27E14F-5501-445C-B7E1-CBCF00E5A4BF}"/>
    <cellStyle name="40% - Accent1 2 3 2 2 2 2" xfId="8564" xr:uid="{9F616809-5730-4B8A-9C05-B637CB730616}"/>
    <cellStyle name="40% - Accent1 2 3 2 2 2 2 2" xfId="8565" xr:uid="{682900F3-A9EA-42CF-A019-96CC1AFA25A1}"/>
    <cellStyle name="40% - Accent1 2 3 2 2 2 2 2 2" xfId="8566" xr:uid="{825E635F-06FD-4C69-8E0D-3D61ECB57BE0}"/>
    <cellStyle name="40% - Accent1 2 3 2 2 2 2 3" xfId="8567" xr:uid="{02BCDE63-76E8-4525-828C-428F3F33BEC8}"/>
    <cellStyle name="40% - Accent1 2 3 2 2 2 2 4" xfId="8568" xr:uid="{D92BB90F-1124-4547-86D5-5B928DFF753A}"/>
    <cellStyle name="40% - Accent1 2 3 2 2 2 3" xfId="8569" xr:uid="{57A1745A-DDE4-41F3-9E8E-251F5EC3CFBD}"/>
    <cellStyle name="40% - Accent1 2 3 2 2 2 3 2" xfId="8570" xr:uid="{8AE4F1BB-1316-44DD-9ABC-9701298313F8}"/>
    <cellStyle name="40% - Accent1 2 3 2 2 2 4" xfId="8571" xr:uid="{291D1456-8C3E-4979-A5B5-530B989C5DDE}"/>
    <cellStyle name="40% - Accent1 2 3 2 2 2 5" xfId="8572" xr:uid="{B34AD716-7ED1-44BB-B477-A86ACAABDE82}"/>
    <cellStyle name="40% - Accent1 2 3 2 2 3" xfId="8573" xr:uid="{4904E964-B7E6-4A7C-BFE8-3A7A829C8B19}"/>
    <cellStyle name="40% - Accent1 2 3 2 2 3 2" xfId="8574" xr:uid="{C1D5C499-8673-4494-80A1-A7CE7F8D8255}"/>
    <cellStyle name="40% - Accent1 2 3 2 2 3 2 2" xfId="8575" xr:uid="{C91513E9-B1EE-4A82-BB0F-42E1C12B3144}"/>
    <cellStyle name="40% - Accent1 2 3 2 2 3 2 2 2" xfId="8576" xr:uid="{A8E49013-A32A-4A43-A065-20E052B8ED74}"/>
    <cellStyle name="40% - Accent1 2 3 2 2 3 2 3" xfId="8577" xr:uid="{5577D97C-FA56-4CE2-B180-AC6257559B1D}"/>
    <cellStyle name="40% - Accent1 2 3 2 2 3 2 4" xfId="8578" xr:uid="{E7DFDAC5-FBF5-49B7-9455-3E7E66990E12}"/>
    <cellStyle name="40% - Accent1 2 3 2 2 3 3" xfId="8579" xr:uid="{1C610E7C-89E5-4CF1-8DEA-A37BB55D4361}"/>
    <cellStyle name="40% - Accent1 2 3 2 2 3 3 2" xfId="8580" xr:uid="{877C4629-68F6-4C3A-AAE6-2D57607FF0F7}"/>
    <cellStyle name="40% - Accent1 2 3 2 2 3 4" xfId="8581" xr:uid="{660CC53E-86E0-4BBA-BAE5-BC6CA6C1B57C}"/>
    <cellStyle name="40% - Accent1 2 3 2 2 3 5" xfId="8582" xr:uid="{DAB5BB8A-D30E-4362-BA74-C91979CDEAFF}"/>
    <cellStyle name="40% - Accent1 2 3 2 2 4" xfId="8583" xr:uid="{20CDBFE8-3CDF-425D-A8DA-F76FA018BBE8}"/>
    <cellStyle name="40% - Accent1 2 3 2 2 4 2" xfId="8584" xr:uid="{C2212D03-6BF0-4814-95D3-FB6D5F6692D9}"/>
    <cellStyle name="40% - Accent1 2 3 2 2 4 2 2" xfId="8585" xr:uid="{A40A3EE7-0FCC-45F2-AC8F-2F45D6E929FD}"/>
    <cellStyle name="40% - Accent1 2 3 2 2 4 3" xfId="8586" xr:uid="{3BAD0DEF-6364-42FC-8040-3323FA83CF22}"/>
    <cellStyle name="40% - Accent1 2 3 2 2 4 4" xfId="8587" xr:uid="{193B9E29-AAAD-46DC-8C6D-EF407ED2C775}"/>
    <cellStyle name="40% - Accent1 2 3 2 2 5" xfId="8588" xr:uid="{C3B900C4-810B-4347-97F2-5890C1A199CB}"/>
    <cellStyle name="40% - Accent1 2 3 2 2 5 2" xfId="8589" xr:uid="{1473AF42-3279-4F82-92F7-0F0EA338AAF9}"/>
    <cellStyle name="40% - Accent1 2 3 2 2 5 2 2" xfId="8590" xr:uid="{2DC629CC-FB69-43C6-9961-E20D2DE862B1}"/>
    <cellStyle name="40% - Accent1 2 3 2 2 5 3" xfId="8591" xr:uid="{774E4537-73A9-4C46-8922-07037DE549EF}"/>
    <cellStyle name="40% - Accent1 2 3 2 2 5 4" xfId="8592" xr:uid="{877BF420-FAAF-46B1-BEDB-7EFFCC85EB0B}"/>
    <cellStyle name="40% - Accent1 2 3 2 2 6" xfId="8593" xr:uid="{7D7C3CEB-4521-4DB7-8DFA-266240E26CEC}"/>
    <cellStyle name="40% - Accent1 2 3 2 2 6 2" xfId="8594" xr:uid="{16164040-AA54-4D6F-B892-334296CC2AC8}"/>
    <cellStyle name="40% - Accent1 2 3 2 2 6 2 2" xfId="8595" xr:uid="{BD9A237B-0FA3-4696-8343-9AA83E314C4E}"/>
    <cellStyle name="40% - Accent1 2 3 2 2 6 3" xfId="8596" xr:uid="{9CDEC7F2-1416-4CB7-917D-E74F1B693250}"/>
    <cellStyle name="40% - Accent1 2 3 2 2 6 4" xfId="8597" xr:uid="{28A4D28A-EB28-4957-B866-D1EF839B6619}"/>
    <cellStyle name="40% - Accent1 2 3 2 2 7" xfId="8598" xr:uid="{DFD10034-1B09-48F7-8D99-C96FC4DCD7BF}"/>
    <cellStyle name="40% - Accent1 2 3 2 2 7 2" xfId="8599" xr:uid="{709098DD-7FAF-4073-8CC6-5DCF67B933C4}"/>
    <cellStyle name="40% - Accent1 2 3 2 2 8" xfId="8600" xr:uid="{87591945-5F3D-49AA-A331-3EA29BB8A4BB}"/>
    <cellStyle name="40% - Accent1 2 3 2 2 9" xfId="8601" xr:uid="{3D607995-2BE4-4DDE-83C0-756DD09A9FB5}"/>
    <cellStyle name="40% - Accent1 2 3 2 3" xfId="8602" xr:uid="{9F6EFB58-FDC9-420F-A225-5AE8877A8292}"/>
    <cellStyle name="40% - Accent1 2 3 2 3 2" xfId="8603" xr:uid="{6608B70C-9DFA-4D02-9948-814776708266}"/>
    <cellStyle name="40% - Accent1 2 3 2 3 2 2" xfId="8604" xr:uid="{B66A24CC-35CD-45C3-B2B4-C82DDDF3DB8B}"/>
    <cellStyle name="40% - Accent1 2 3 2 3 2 2 2" xfId="8605" xr:uid="{94E7532D-C5CD-49B2-98BC-71E3FD689DB2}"/>
    <cellStyle name="40% - Accent1 2 3 2 3 2 3" xfId="8606" xr:uid="{B277C94F-82F6-475D-9947-E3367C9CC24F}"/>
    <cellStyle name="40% - Accent1 2 3 2 3 2 4" xfId="8607" xr:uid="{A07B75BF-542E-40EC-A4EF-063C573F84E7}"/>
    <cellStyle name="40% - Accent1 2 3 2 3 3" xfId="8608" xr:uid="{047B376D-64AE-40D8-802A-9AD78F94551B}"/>
    <cellStyle name="40% - Accent1 2 3 2 3 3 2" xfId="8609" xr:uid="{9EE33D44-2D6B-4DCF-A4DF-6839116A9A3A}"/>
    <cellStyle name="40% - Accent1 2 3 2 3 4" xfId="8610" xr:uid="{22B7A07E-7B72-4450-982A-9C65E949B5E9}"/>
    <cellStyle name="40% - Accent1 2 3 2 3 5" xfId="8611" xr:uid="{64C74B6F-1E8A-4F9E-B14D-234168CB1B95}"/>
    <cellStyle name="40% - Accent1 2 3 2 4" xfId="8612" xr:uid="{686343A8-042D-43B8-8BD5-42C1BA264C42}"/>
    <cellStyle name="40% - Accent1 2 3 2 4 2" xfId="8613" xr:uid="{372344CF-8614-4461-8B4F-D5C36E2C5283}"/>
    <cellStyle name="40% - Accent1 2 3 2 4 2 2" xfId="8614" xr:uid="{E4C2B47E-4C19-40AE-94A1-A0D9F05BDA4D}"/>
    <cellStyle name="40% - Accent1 2 3 2 4 2 2 2" xfId="8615" xr:uid="{288D8266-6C74-443D-8E29-6D1E4FFAE780}"/>
    <cellStyle name="40% - Accent1 2 3 2 4 2 3" xfId="8616" xr:uid="{95901B42-EFC8-4497-935B-8EB0A4CA8414}"/>
    <cellStyle name="40% - Accent1 2 3 2 4 2 4" xfId="8617" xr:uid="{6C59B264-758D-42F7-A7B7-8C63B940E552}"/>
    <cellStyle name="40% - Accent1 2 3 2 4 3" xfId="8618" xr:uid="{C762A75D-7F57-45E1-83C0-6FF5FE8EBA12}"/>
    <cellStyle name="40% - Accent1 2 3 2 4 3 2" xfId="8619" xr:uid="{EB2F2475-6C03-4645-BD45-61D917F746C8}"/>
    <cellStyle name="40% - Accent1 2 3 2 4 4" xfId="8620" xr:uid="{09BDA871-2C70-48DE-A0B1-F080F9129E64}"/>
    <cellStyle name="40% - Accent1 2 3 2 4 5" xfId="8621" xr:uid="{066CDB62-37F7-4138-87DD-8E46CB3309FB}"/>
    <cellStyle name="40% - Accent1 2 3 2 5" xfId="8622" xr:uid="{0B1FEFCF-BF20-4DE7-931F-9513F398B86C}"/>
    <cellStyle name="40% - Accent1 2 3 2 5 2" xfId="8623" xr:uid="{53D57BAB-5181-40C1-8F2E-E62C2FB5B384}"/>
    <cellStyle name="40% - Accent1 2 3 2 5 2 2" xfId="8624" xr:uid="{903F63AD-D6AF-4A20-94A7-FE6BA10DF795}"/>
    <cellStyle name="40% - Accent1 2 3 2 5 3" xfId="8625" xr:uid="{EE9A378E-D501-4648-8DD3-2C2E15150034}"/>
    <cellStyle name="40% - Accent1 2 3 2 5 4" xfId="8626" xr:uid="{8967EF02-6424-4F63-AAFF-996F8D8F08A7}"/>
    <cellStyle name="40% - Accent1 2 3 2 6" xfId="8627" xr:uid="{5825A60A-D6E3-4C21-98A0-244A8DEE3FB4}"/>
    <cellStyle name="40% - Accent1 2 3 2 6 2" xfId="8628" xr:uid="{FC0618D1-5240-4F37-8347-0DA2A69AC6AD}"/>
    <cellStyle name="40% - Accent1 2 3 2 6 2 2" xfId="8629" xr:uid="{B76F362E-381A-4DA4-8554-6C379F6CF652}"/>
    <cellStyle name="40% - Accent1 2 3 2 6 3" xfId="8630" xr:uid="{0A56A883-0619-4581-A935-9D418BD37BF5}"/>
    <cellStyle name="40% - Accent1 2 3 2 6 4" xfId="8631" xr:uid="{0D33810D-5299-4E64-992B-51C8C4D62DC8}"/>
    <cellStyle name="40% - Accent1 2 3 2 7" xfId="8632" xr:uid="{EABE0446-FA04-4E4E-B402-2131050E9902}"/>
    <cellStyle name="40% - Accent1 2 3 2 7 2" xfId="8633" xr:uid="{E991322D-C14C-4659-B271-36FB3A373133}"/>
    <cellStyle name="40% - Accent1 2 3 2 7 2 2" xfId="8634" xr:uid="{A28F8B59-9A00-4960-B1C7-0803EADFC268}"/>
    <cellStyle name="40% - Accent1 2 3 2 7 3" xfId="8635" xr:uid="{7D3F790D-FE9E-4DBF-95C2-63B9AA210828}"/>
    <cellStyle name="40% - Accent1 2 3 2 7 4" xfId="8636" xr:uid="{067B2A9E-9D90-4892-92F4-6DD6230C13ED}"/>
    <cellStyle name="40% - Accent1 2 3 2 8" xfId="8637" xr:uid="{43BBEF4B-2F45-4DB8-81A9-82F14F5593E2}"/>
    <cellStyle name="40% - Accent1 2 3 2 8 2" xfId="8638" xr:uid="{94C93AC6-E2CB-48AE-8C56-C9731D2F5109}"/>
    <cellStyle name="40% - Accent1 2 3 2 9" xfId="8639" xr:uid="{316490EC-C272-40B0-AB9E-304A39EB0FC6}"/>
    <cellStyle name="40% - Accent1 2 3 3" xfId="8640" xr:uid="{9896153C-2B67-46C9-8A63-BA5A00A286FE}"/>
    <cellStyle name="40% - Accent1 2 3 3 2" xfId="8641" xr:uid="{AFBD466F-7217-4AEF-8B2B-4C8A69BA2540}"/>
    <cellStyle name="40% - Accent1 2 3 3 2 2" xfId="8642" xr:uid="{C13A1B83-6D76-4CE2-97CB-9E1844A113B5}"/>
    <cellStyle name="40% - Accent1 2 3 3 2 2 2" xfId="8643" xr:uid="{978FF58F-28B4-49E0-A45B-04705268F7BE}"/>
    <cellStyle name="40% - Accent1 2 3 3 2 2 2 2" xfId="8644" xr:uid="{27DE3DD3-D659-4EFF-94DD-9344CCE1D604}"/>
    <cellStyle name="40% - Accent1 2 3 3 2 2 3" xfId="8645" xr:uid="{94ADBE94-61C7-457E-A803-630A649EBA07}"/>
    <cellStyle name="40% - Accent1 2 3 3 2 2 4" xfId="8646" xr:uid="{43FB7731-63B1-4B34-80E2-64EF64EBDDFC}"/>
    <cellStyle name="40% - Accent1 2 3 3 2 3" xfId="8647" xr:uid="{FEC9987F-33B6-4372-9EBB-2497A9D2E1FF}"/>
    <cellStyle name="40% - Accent1 2 3 3 2 3 2" xfId="8648" xr:uid="{949097D4-2D97-444D-A1BD-DC52DCDB137C}"/>
    <cellStyle name="40% - Accent1 2 3 3 2 4" xfId="8649" xr:uid="{6B31A8D5-D266-4E2B-9B28-C49D393C94B2}"/>
    <cellStyle name="40% - Accent1 2 3 3 2 5" xfId="8650" xr:uid="{4BAB6227-D3A3-4E0A-9777-9BC4FBFD32C2}"/>
    <cellStyle name="40% - Accent1 2 3 3 3" xfId="8651" xr:uid="{3CB93637-054E-4311-BD5C-E43706E3140C}"/>
    <cellStyle name="40% - Accent1 2 3 3 3 2" xfId="8652" xr:uid="{D236FBE5-F5DF-4D9D-A2F4-889494D8D598}"/>
    <cellStyle name="40% - Accent1 2 3 3 3 2 2" xfId="8653" xr:uid="{5FDDD576-E9A5-4A44-9A97-6A9B6286212B}"/>
    <cellStyle name="40% - Accent1 2 3 3 3 2 2 2" xfId="8654" xr:uid="{F7D4A6DE-6F9A-48B8-BCC7-B8C5E1A34BB4}"/>
    <cellStyle name="40% - Accent1 2 3 3 3 2 3" xfId="8655" xr:uid="{9506B3CA-4077-4927-B346-AA7F3FEA6B8A}"/>
    <cellStyle name="40% - Accent1 2 3 3 3 2 4" xfId="8656" xr:uid="{0227A8D2-CF34-4428-9227-A389D3FDF51B}"/>
    <cellStyle name="40% - Accent1 2 3 3 3 3" xfId="8657" xr:uid="{F1B469BE-ED81-4EDF-BEFE-04F95C144587}"/>
    <cellStyle name="40% - Accent1 2 3 3 3 3 2" xfId="8658" xr:uid="{B00E6EA3-B2B9-4A51-B3B0-C79FDA7AC158}"/>
    <cellStyle name="40% - Accent1 2 3 3 3 4" xfId="8659" xr:uid="{12D5BABF-DD94-445F-A764-96D24D517EE6}"/>
    <cellStyle name="40% - Accent1 2 3 3 3 5" xfId="8660" xr:uid="{93BC9EA9-0BA6-4207-8824-12641E02498E}"/>
    <cellStyle name="40% - Accent1 2 3 3 4" xfId="8661" xr:uid="{51C194DD-01B3-4650-91D5-191F3F3A64C3}"/>
    <cellStyle name="40% - Accent1 2 3 3 4 2" xfId="8662" xr:uid="{E39A0EC8-2E63-4BD6-9D24-26B969C9A6AD}"/>
    <cellStyle name="40% - Accent1 2 3 3 4 2 2" xfId="8663" xr:uid="{8FBD0BBA-B837-4753-B16F-F59FB4DD0B3B}"/>
    <cellStyle name="40% - Accent1 2 3 3 4 3" xfId="8664" xr:uid="{780B5C9C-9279-4149-A440-D20525F64D4D}"/>
    <cellStyle name="40% - Accent1 2 3 3 4 4" xfId="8665" xr:uid="{BFD1E35C-68A6-43AD-95B9-FC3E12A0A848}"/>
    <cellStyle name="40% - Accent1 2 3 3 5" xfId="8666" xr:uid="{1FA8C96D-866C-4D3A-80C1-F0F8033086C7}"/>
    <cellStyle name="40% - Accent1 2 3 3 5 2" xfId="8667" xr:uid="{D70C06A6-0278-467F-858C-5B91100EBB98}"/>
    <cellStyle name="40% - Accent1 2 3 3 5 2 2" xfId="8668" xr:uid="{FB24C722-053E-4045-A123-31802D220C12}"/>
    <cellStyle name="40% - Accent1 2 3 3 5 3" xfId="8669" xr:uid="{5171C787-6E9A-40AC-9DCB-0BDB0653ACFA}"/>
    <cellStyle name="40% - Accent1 2 3 3 5 4" xfId="8670" xr:uid="{18296A59-DBA7-4318-99CB-FA9710BE8D1C}"/>
    <cellStyle name="40% - Accent1 2 3 3 6" xfId="8671" xr:uid="{0DB9DD25-1B7C-4633-A100-F6B6DDDD0978}"/>
    <cellStyle name="40% - Accent1 2 3 3 6 2" xfId="8672" xr:uid="{B42DAED5-9896-4897-8EA6-41F070777C0A}"/>
    <cellStyle name="40% - Accent1 2 3 3 6 2 2" xfId="8673" xr:uid="{9AD7E88B-4285-4D65-A0B9-2505AD4B013A}"/>
    <cellStyle name="40% - Accent1 2 3 3 6 3" xfId="8674" xr:uid="{D6D5F282-0775-4FEB-B63A-D885D0607B6D}"/>
    <cellStyle name="40% - Accent1 2 3 3 6 4" xfId="8675" xr:uid="{C2739147-D6ED-4DF7-A4F6-F15B2BFA0ACC}"/>
    <cellStyle name="40% - Accent1 2 3 3 7" xfId="8676" xr:uid="{A3587757-BF81-421A-BF4F-3E7ED2D510FF}"/>
    <cellStyle name="40% - Accent1 2 3 3 7 2" xfId="8677" xr:uid="{4ABEC849-3AC6-4623-ABD7-CCD2455F905D}"/>
    <cellStyle name="40% - Accent1 2 3 3 8" xfId="8678" xr:uid="{370C1253-B15B-4EE3-BCC3-0FDF0316C319}"/>
    <cellStyle name="40% - Accent1 2 3 3 9" xfId="8679" xr:uid="{C5C32611-CC09-49BA-A867-F2C00B842FC0}"/>
    <cellStyle name="40% - Accent1 2 3 4" xfId="8680" xr:uid="{260234E3-F10B-43A5-A291-11681E929138}"/>
    <cellStyle name="40% - Accent1 2 3 4 2" xfId="8681" xr:uid="{0BE62F75-30EC-469D-9F3F-994119D8A2C6}"/>
    <cellStyle name="40% - Accent1 2 3 4 2 2" xfId="8682" xr:uid="{5A12F164-B62A-44BC-9FBC-38CD8A3788E8}"/>
    <cellStyle name="40% - Accent1 2 3 4 2 2 2" xfId="8683" xr:uid="{F80E4B89-CD32-4E59-A698-E138A3EA7640}"/>
    <cellStyle name="40% - Accent1 2 3 4 2 3" xfId="8684" xr:uid="{3F794080-B3E8-4CE5-AE62-DD5DEB30B0C1}"/>
    <cellStyle name="40% - Accent1 2 3 4 2 4" xfId="8685" xr:uid="{7FFB95E5-812F-4938-8C67-6714EEE63DB3}"/>
    <cellStyle name="40% - Accent1 2 3 4 3" xfId="8686" xr:uid="{2959DCE4-DD6B-4568-9FBE-1571A34ECFCF}"/>
    <cellStyle name="40% - Accent1 2 3 4 4" xfId="8687" xr:uid="{63C72B01-C8B1-49F9-A003-AE229A8530E5}"/>
    <cellStyle name="40% - Accent1 2 3 4 4 2" xfId="8688" xr:uid="{BE96B63F-80BE-45FA-AA79-58DA0A752E80}"/>
    <cellStyle name="40% - Accent1 2 3 4 5" xfId="8689" xr:uid="{B7EB5992-1FBB-4CB2-AEC7-0685452F9150}"/>
    <cellStyle name="40% - Accent1 2 3 4 6" xfId="8690" xr:uid="{D694D5B5-A296-40DB-834D-1F87F674E447}"/>
    <cellStyle name="40% - Accent1 2 3 5" xfId="8691" xr:uid="{EBE2B28A-24E0-40D1-9E1F-8726B97E583B}"/>
    <cellStyle name="40% - Accent1 2 3 5 2" xfId="8692" xr:uid="{49465138-B69C-4A32-92A9-00F09475C03F}"/>
    <cellStyle name="40% - Accent1 2 3 5 2 2" xfId="8693" xr:uid="{C288CA75-850F-40EF-A874-317C891A782D}"/>
    <cellStyle name="40% - Accent1 2 3 5 2 2 2" xfId="8694" xr:uid="{61927226-81BB-478D-A1A3-4D70ABFDA939}"/>
    <cellStyle name="40% - Accent1 2 3 5 2 3" xfId="8695" xr:uid="{098279CB-4C5E-4881-BE17-A77E0CED932E}"/>
    <cellStyle name="40% - Accent1 2 3 5 2 4" xfId="8696" xr:uid="{C68A0A3D-798B-42B6-BAC5-F7011F019B6E}"/>
    <cellStyle name="40% - Accent1 2 3 5 3" xfId="8697" xr:uid="{234EA752-F783-4155-8D9E-79C2EE05C3EF}"/>
    <cellStyle name="40% - Accent1 2 3 5 3 2" xfId="8698" xr:uid="{9F9E2514-CB39-4881-AC44-FB03EA31551D}"/>
    <cellStyle name="40% - Accent1 2 3 5 4" xfId="8699" xr:uid="{A040A0E3-139D-4601-ACDC-4CDDD86C1C2E}"/>
    <cellStyle name="40% - Accent1 2 3 5 5" xfId="8700" xr:uid="{75CA5D0C-2912-4261-9E50-BBE1784A09A3}"/>
    <cellStyle name="40% - Accent1 2 3 6" xfId="8701" xr:uid="{E7DC1CCE-14EB-4DE9-80D7-0A80518FFCAB}"/>
    <cellStyle name="40% - Accent1 2 3 6 2" xfId="8702" xr:uid="{483EF239-FCBB-464C-A880-32144C6ABC88}"/>
    <cellStyle name="40% - Accent1 2 3 6 2 2" xfId="8703" xr:uid="{9BEEB983-01A8-49E7-8BBD-ADD26CA6372D}"/>
    <cellStyle name="40% - Accent1 2 3 6 3" xfId="8704" xr:uid="{44B51A37-0D7A-4992-B6F4-1290CB5E3DD0}"/>
    <cellStyle name="40% - Accent1 2 3 6 4" xfId="8705" xr:uid="{3FD68057-1E5D-4174-B21C-00ADF44F55DC}"/>
    <cellStyle name="40% - Accent1 2 3 7" xfId="8706" xr:uid="{653A1561-1421-4561-AD10-26010945E156}"/>
    <cellStyle name="40% - Accent1 2 3 7 2" xfId="8707" xr:uid="{EEA001FD-DB06-48ED-B5DC-A50DA5B774CD}"/>
    <cellStyle name="40% - Accent1 2 3 7 2 2" xfId="8708" xr:uid="{53C4E749-F6C5-4CFE-A6BC-AF5E80A50F6E}"/>
    <cellStyle name="40% - Accent1 2 3 7 3" xfId="8709" xr:uid="{B3337C81-3598-400B-89B3-C1E012267C82}"/>
    <cellStyle name="40% - Accent1 2 3 7 4" xfId="8710" xr:uid="{885BBCD5-94AB-4F56-B1D0-056937DAF85E}"/>
    <cellStyle name="40% - Accent1 2 3 8" xfId="8711" xr:uid="{8E61FB35-6390-48A5-83B6-9F43B09A9392}"/>
    <cellStyle name="40% - Accent1 2 3 8 2" xfId="8712" xr:uid="{75D0B2B0-7176-40A0-88B4-25BB114F25BC}"/>
    <cellStyle name="40% - Accent1 2 3 8 2 2" xfId="8713" xr:uid="{53F27B5D-4FD9-4404-9CE5-AE3CE4898685}"/>
    <cellStyle name="40% - Accent1 2 3 8 3" xfId="8714" xr:uid="{DA78D03F-6C3D-47E3-82AA-4F2D5441969B}"/>
    <cellStyle name="40% - Accent1 2 3 8 4" xfId="8715" xr:uid="{26372956-8B3D-469D-A4E5-1D45F96E7281}"/>
    <cellStyle name="40% - Accent1 2 3 9" xfId="8716" xr:uid="{93A09104-A21A-475F-898E-B4BAB162A7A9}"/>
    <cellStyle name="40% - Accent1 2 3 9 2" xfId="8717" xr:uid="{4884B62D-178D-4730-8FBD-9AD12E753B47}"/>
    <cellStyle name="40% - Accent1 2 4" xfId="8718" xr:uid="{CC4A6A99-8A75-4660-8798-7876B641543E}"/>
    <cellStyle name="40% - Accent1 2 4 10" xfId="8719" xr:uid="{DA62D95E-9511-49C7-945D-8AE4C1DBF31D}"/>
    <cellStyle name="40% - Accent1 2 4 2" xfId="8720" xr:uid="{9C752157-26D9-422A-A58D-C3749A339965}"/>
    <cellStyle name="40% - Accent1 2 4 2 2" xfId="8721" xr:uid="{60B1C0D2-8218-45FF-9654-9B42F1F917EC}"/>
    <cellStyle name="40% - Accent1 2 4 2 2 2" xfId="8722" xr:uid="{38B70157-9D00-494A-AA6E-0D76DA238F56}"/>
    <cellStyle name="40% - Accent1 2 4 2 2 2 2" xfId="8723" xr:uid="{ED95DE0D-86AA-4F02-B77A-2D7711D6EF35}"/>
    <cellStyle name="40% - Accent1 2 4 2 2 2 2 2" xfId="8724" xr:uid="{870D488C-E975-4210-A2D6-48777832886A}"/>
    <cellStyle name="40% - Accent1 2 4 2 2 2 3" xfId="8725" xr:uid="{F96E1101-826D-451F-8151-2B5ECB804D2F}"/>
    <cellStyle name="40% - Accent1 2 4 2 2 2 4" xfId="8726" xr:uid="{C15CC52F-7BB6-41E0-85BB-2380E0B72D38}"/>
    <cellStyle name="40% - Accent1 2 4 2 2 3" xfId="8727" xr:uid="{52BD9D60-FAB0-44C3-82FE-E81CA4840879}"/>
    <cellStyle name="40% - Accent1 2 4 2 2 3 2" xfId="8728" xr:uid="{D7FE99A1-6C28-46E2-9D3A-B872525EB66A}"/>
    <cellStyle name="40% - Accent1 2 4 2 2 4" xfId="8729" xr:uid="{FC7BA481-254A-4639-A3C6-BA8D9BE6EF93}"/>
    <cellStyle name="40% - Accent1 2 4 2 2 5" xfId="8730" xr:uid="{7B71DDAA-13A0-415B-BAA9-50589D1B1DDB}"/>
    <cellStyle name="40% - Accent1 2 4 2 3" xfId="8731" xr:uid="{EC656FA5-697D-42C1-986C-7C585D8B6AAF}"/>
    <cellStyle name="40% - Accent1 2 4 2 3 2" xfId="8732" xr:uid="{8B6206AC-A253-4BDC-AAC6-9EE22A7DF879}"/>
    <cellStyle name="40% - Accent1 2 4 2 3 2 2" xfId="8733" xr:uid="{429AC94F-75A9-4D7F-9E3F-909F291F949E}"/>
    <cellStyle name="40% - Accent1 2 4 2 3 2 2 2" xfId="8734" xr:uid="{5840B642-3F13-4537-BA72-C8FD52BABBA1}"/>
    <cellStyle name="40% - Accent1 2 4 2 3 2 3" xfId="8735" xr:uid="{78DD1F4A-9015-4DD6-9291-BDFA5939BC88}"/>
    <cellStyle name="40% - Accent1 2 4 2 3 2 4" xfId="8736" xr:uid="{3304D79D-2B64-4A5D-8091-74A498EB2935}"/>
    <cellStyle name="40% - Accent1 2 4 2 3 3" xfId="8737" xr:uid="{9414F5ED-AE5B-4995-90D8-1947301C9655}"/>
    <cellStyle name="40% - Accent1 2 4 2 3 3 2" xfId="8738" xr:uid="{7C14392D-3A13-40E2-B134-393C5434C542}"/>
    <cellStyle name="40% - Accent1 2 4 2 3 4" xfId="8739" xr:uid="{279C7B3E-B8C4-4093-88F0-B77A645F99C4}"/>
    <cellStyle name="40% - Accent1 2 4 2 3 5" xfId="8740" xr:uid="{502406F2-0FE9-4E23-963E-1ABC5AE48578}"/>
    <cellStyle name="40% - Accent1 2 4 2 4" xfId="8741" xr:uid="{1A17CCBF-EB69-495D-88B6-9A0B94F04A31}"/>
    <cellStyle name="40% - Accent1 2 4 2 4 2" xfId="8742" xr:uid="{0FAA3542-D48E-45CB-BB64-C1B1DF26F87D}"/>
    <cellStyle name="40% - Accent1 2 4 2 4 2 2" xfId="8743" xr:uid="{09E0F9C0-C2F1-42F0-9673-556B0893EFB4}"/>
    <cellStyle name="40% - Accent1 2 4 2 4 3" xfId="8744" xr:uid="{BA466688-8ED1-4FE5-B371-1AC0A162E5AB}"/>
    <cellStyle name="40% - Accent1 2 4 2 4 4" xfId="8745" xr:uid="{9B0E9125-23EB-4538-9E2F-702ADD345935}"/>
    <cellStyle name="40% - Accent1 2 4 2 5" xfId="8746" xr:uid="{72ECC0D8-B72B-4F33-88A7-AEEF4C4D7DB1}"/>
    <cellStyle name="40% - Accent1 2 4 2 5 2" xfId="8747" xr:uid="{816ADBF6-E8CB-4419-B3CC-BC385C079675}"/>
    <cellStyle name="40% - Accent1 2 4 2 5 2 2" xfId="8748" xr:uid="{87408123-A7B1-4DBC-AC07-CEA6DC145D96}"/>
    <cellStyle name="40% - Accent1 2 4 2 5 3" xfId="8749" xr:uid="{0FF26A92-EE99-48ED-A61F-BC39C04D0172}"/>
    <cellStyle name="40% - Accent1 2 4 2 5 4" xfId="8750" xr:uid="{E4C023CF-96FD-4613-9025-A16BE10B3525}"/>
    <cellStyle name="40% - Accent1 2 4 2 6" xfId="8751" xr:uid="{36A94393-1B2D-47B6-9DFB-2FA832DD40CB}"/>
    <cellStyle name="40% - Accent1 2 4 2 6 2" xfId="8752" xr:uid="{CCAF7B5A-57EB-4B98-839B-251967D1A24B}"/>
    <cellStyle name="40% - Accent1 2 4 2 6 2 2" xfId="8753" xr:uid="{AF3CB64B-83AA-4F86-A061-E3C55753AC13}"/>
    <cellStyle name="40% - Accent1 2 4 2 6 3" xfId="8754" xr:uid="{D24697FE-A5E0-4CD4-9900-DF80C65979CA}"/>
    <cellStyle name="40% - Accent1 2 4 2 6 4" xfId="8755" xr:uid="{F80CF059-9D34-4B77-97B6-41B721628F06}"/>
    <cellStyle name="40% - Accent1 2 4 2 7" xfId="8756" xr:uid="{F980DD9E-222F-4A99-A417-48167D7CD437}"/>
    <cellStyle name="40% - Accent1 2 4 2 7 2" xfId="8757" xr:uid="{0BA28D74-800D-40F1-AF85-E68FFEB46682}"/>
    <cellStyle name="40% - Accent1 2 4 2 8" xfId="8758" xr:uid="{994ACE63-B7CD-44B1-88FC-E7ED066F70EC}"/>
    <cellStyle name="40% - Accent1 2 4 2 9" xfId="8759" xr:uid="{FFB8DDF2-44E3-48A4-9070-2E46854ACEDD}"/>
    <cellStyle name="40% - Accent1 2 4 3" xfId="8760" xr:uid="{B25BAA4E-AFD2-4536-900E-03B4692C3DB6}"/>
    <cellStyle name="40% - Accent1 2 4 3 2" xfId="8761" xr:uid="{B8F3EB87-57EB-4A6E-BE3F-9E4B54B8B645}"/>
    <cellStyle name="40% - Accent1 2 4 3 2 2" xfId="8762" xr:uid="{1F410282-945B-4C2A-A11D-2B8D0AD49C15}"/>
    <cellStyle name="40% - Accent1 2 4 3 2 2 2" xfId="8763" xr:uid="{903B4C4D-5A1F-448E-BBCB-E833155EA342}"/>
    <cellStyle name="40% - Accent1 2 4 3 2 3" xfId="8764" xr:uid="{D23D3AB9-C34C-4664-B8DD-0D538BA4759E}"/>
    <cellStyle name="40% - Accent1 2 4 3 2 4" xfId="8765" xr:uid="{C37C0776-E869-47DE-A32D-327F2270D2CE}"/>
    <cellStyle name="40% - Accent1 2 4 3 3" xfId="8766" xr:uid="{B56075DD-D6F7-47F9-8C7A-B6B006F568F3}"/>
    <cellStyle name="40% - Accent1 2 4 3 3 2" xfId="8767" xr:uid="{0DD071BF-A166-4AFC-893D-51F6B2F3760D}"/>
    <cellStyle name="40% - Accent1 2 4 3 4" xfId="8768" xr:uid="{44D9923B-06F9-4152-9FC8-346E008E0E51}"/>
    <cellStyle name="40% - Accent1 2 4 3 5" xfId="8769" xr:uid="{BF362DFD-70D5-4A48-BE08-3FD1C0E3B309}"/>
    <cellStyle name="40% - Accent1 2 4 4" xfId="8770" xr:uid="{E045E6A9-CE4A-4CF6-A7C2-38E27CE8067F}"/>
    <cellStyle name="40% - Accent1 2 4 4 2" xfId="8771" xr:uid="{6E1B4319-D58A-4DBC-AEF8-AB757F79ACCF}"/>
    <cellStyle name="40% - Accent1 2 4 4 2 2" xfId="8772" xr:uid="{D8F5F276-D7D9-4863-B866-06930A523B63}"/>
    <cellStyle name="40% - Accent1 2 4 4 2 2 2" xfId="8773" xr:uid="{080D12C5-47BF-4647-9076-87B35F07602F}"/>
    <cellStyle name="40% - Accent1 2 4 4 2 3" xfId="8774" xr:uid="{9B357482-2853-4E86-A66A-22116A430443}"/>
    <cellStyle name="40% - Accent1 2 4 4 2 4" xfId="8775" xr:uid="{96B9F21E-78E4-4F88-95EC-60553680C97D}"/>
    <cellStyle name="40% - Accent1 2 4 4 3" xfId="8776" xr:uid="{57359825-14FA-4262-9389-F50C35757E89}"/>
    <cellStyle name="40% - Accent1 2 4 4 3 2" xfId="8777" xr:uid="{83E0BDF4-0F2B-4F2D-9675-14924B3E7677}"/>
    <cellStyle name="40% - Accent1 2 4 4 4" xfId="8778" xr:uid="{166A7157-3FE0-455B-8470-FA7CCCDB294E}"/>
    <cellStyle name="40% - Accent1 2 4 4 5" xfId="8779" xr:uid="{02C78379-70F3-4D2C-A287-0E4F45119BB8}"/>
    <cellStyle name="40% - Accent1 2 4 5" xfId="8780" xr:uid="{D69995C9-9106-44F3-9757-EB8ED855E1D2}"/>
    <cellStyle name="40% - Accent1 2 4 5 2" xfId="8781" xr:uid="{3B3F2DAF-CD2C-4193-869F-9F0722DF3E37}"/>
    <cellStyle name="40% - Accent1 2 4 5 2 2" xfId="8782" xr:uid="{BAB77C3D-EDB6-4B73-BEFE-A902B9A96C6E}"/>
    <cellStyle name="40% - Accent1 2 4 5 3" xfId="8783" xr:uid="{10A1238A-D990-4728-B9E9-51A5273F9E8C}"/>
    <cellStyle name="40% - Accent1 2 4 5 4" xfId="8784" xr:uid="{1BA15C3B-5341-47D0-8334-36C23EA3117B}"/>
    <cellStyle name="40% - Accent1 2 4 6" xfId="8785" xr:uid="{7E8434BD-CDDD-42F8-936C-65A8C9FFA6BB}"/>
    <cellStyle name="40% - Accent1 2 4 6 2" xfId="8786" xr:uid="{C6322037-92E2-4940-A735-6C4AFA061EF1}"/>
    <cellStyle name="40% - Accent1 2 4 6 2 2" xfId="8787" xr:uid="{4D05E2E6-263D-4F84-B1CC-5A8DAA4001F4}"/>
    <cellStyle name="40% - Accent1 2 4 6 3" xfId="8788" xr:uid="{00FC2AE2-823F-4CEB-BB98-A79F7B557844}"/>
    <cellStyle name="40% - Accent1 2 4 6 4" xfId="8789" xr:uid="{078513D8-918F-4E5A-8C48-0AD3A878B7C1}"/>
    <cellStyle name="40% - Accent1 2 4 7" xfId="8790" xr:uid="{55BF1855-8DE3-4BD4-A5A1-0A5490A5EF2A}"/>
    <cellStyle name="40% - Accent1 2 4 7 2" xfId="8791" xr:uid="{F4963DC4-A64B-483E-A780-F1418EA7C510}"/>
    <cellStyle name="40% - Accent1 2 4 7 2 2" xfId="8792" xr:uid="{2ED906D9-F7B8-42FA-B6FE-7EBE56CBF979}"/>
    <cellStyle name="40% - Accent1 2 4 7 3" xfId="8793" xr:uid="{18E3B5A5-CFCC-48E3-BFE2-A588A6CAA55D}"/>
    <cellStyle name="40% - Accent1 2 4 7 4" xfId="8794" xr:uid="{212AFF02-8799-407C-A6EF-FBF9E53E5F96}"/>
    <cellStyle name="40% - Accent1 2 4 8" xfId="8795" xr:uid="{35DDD4D6-63B7-429C-BDEF-96EFBFBF6287}"/>
    <cellStyle name="40% - Accent1 2 4 8 2" xfId="8796" xr:uid="{F66E48A1-DA5E-495F-8513-3FA18120A69F}"/>
    <cellStyle name="40% - Accent1 2 4 9" xfId="8797" xr:uid="{B558C9F0-2F01-4D64-89CD-A149AF5558FF}"/>
    <cellStyle name="40% - Accent1 2 5" xfId="8798" xr:uid="{4A35EFEA-3217-4FE9-B4E5-24470B697669}"/>
    <cellStyle name="40% - Accent1 2 5 2" xfId="8799" xr:uid="{9B80DA83-D890-4035-AECB-6BB3CE146E2E}"/>
    <cellStyle name="40% - Accent1 2 5 2 2" xfId="8800" xr:uid="{E28EE279-B42F-4B35-982E-85D9C0A03F23}"/>
    <cellStyle name="40% - Accent1 2 5 2 2 2" xfId="8801" xr:uid="{58481EEB-7F98-4034-8502-0E42B23FFBE1}"/>
    <cellStyle name="40% - Accent1 2 5 2 2 2 2" xfId="8802" xr:uid="{95D0EB5C-E30F-4007-B807-6727753D7649}"/>
    <cellStyle name="40% - Accent1 2 5 2 2 3" xfId="8803" xr:uid="{BC999DE6-29E8-49C1-B458-5474BD51D4E4}"/>
    <cellStyle name="40% - Accent1 2 5 2 2 4" xfId="8804" xr:uid="{2889EBF8-B967-4F5F-B0BD-C34AD5FFF138}"/>
    <cellStyle name="40% - Accent1 2 5 2 3" xfId="8805" xr:uid="{5C3DC4BD-E44E-4E78-B4A3-61AD23675292}"/>
    <cellStyle name="40% - Accent1 2 5 2 3 2" xfId="8806" xr:uid="{5ADB577D-3629-44B0-8D8A-D0835E12055E}"/>
    <cellStyle name="40% - Accent1 2 5 2 4" xfId="8807" xr:uid="{DB1E0D4E-8B45-42D2-8177-4C760900951D}"/>
    <cellStyle name="40% - Accent1 2 5 2 5" xfId="8808" xr:uid="{317D971B-4DDA-48BE-80CF-5203EA365F97}"/>
    <cellStyle name="40% - Accent1 2 5 3" xfId="8809" xr:uid="{7CF68446-1674-41B7-A3B2-86FEC484DECE}"/>
    <cellStyle name="40% - Accent1 2 5 3 2" xfId="8810" xr:uid="{589ED4FC-13D9-4B95-B0DD-2E8972858AC4}"/>
    <cellStyle name="40% - Accent1 2 5 3 2 2" xfId="8811" xr:uid="{D4166C00-7F9E-4EF8-B1C7-F63263E531C1}"/>
    <cellStyle name="40% - Accent1 2 5 3 2 2 2" xfId="8812" xr:uid="{74F7FA84-0BF4-46EB-B064-8057F496F1AB}"/>
    <cellStyle name="40% - Accent1 2 5 3 2 3" xfId="8813" xr:uid="{FC72D644-7743-4C04-A770-562BE699E56D}"/>
    <cellStyle name="40% - Accent1 2 5 3 2 4" xfId="8814" xr:uid="{2733F424-612C-40C4-A8EE-94EB94728819}"/>
    <cellStyle name="40% - Accent1 2 5 3 3" xfId="8815" xr:uid="{60B94F6D-3F1D-4983-BEB2-2343057496DF}"/>
    <cellStyle name="40% - Accent1 2 5 3 3 2" xfId="8816" xr:uid="{B7A08D10-4F22-4533-9A2E-D45368661724}"/>
    <cellStyle name="40% - Accent1 2 5 3 4" xfId="8817" xr:uid="{B9E4775E-B35D-44EF-9929-544B97C1D2CA}"/>
    <cellStyle name="40% - Accent1 2 5 3 5" xfId="8818" xr:uid="{91045D14-18A0-4ABA-927D-41CFFBA3C17A}"/>
    <cellStyle name="40% - Accent1 2 5 4" xfId="8819" xr:uid="{F40D1824-3C4A-44DF-820C-DAF5CF5AA272}"/>
    <cellStyle name="40% - Accent1 2 5 4 2" xfId="8820" xr:uid="{CFB9E21F-823C-48EE-8007-ADD42C3345AC}"/>
    <cellStyle name="40% - Accent1 2 5 4 2 2" xfId="8821" xr:uid="{E5122348-0EDE-4753-AD15-12BDEC6BFF28}"/>
    <cellStyle name="40% - Accent1 2 5 4 3" xfId="8822" xr:uid="{FAB32F49-59EC-4F31-9F6D-28128E225911}"/>
    <cellStyle name="40% - Accent1 2 5 4 4" xfId="8823" xr:uid="{4709ED1E-FD56-4042-99D5-1F29C7C33E50}"/>
    <cellStyle name="40% - Accent1 2 5 5" xfId="8824" xr:uid="{56492310-0C10-461C-A2D9-4269EEE5F90D}"/>
    <cellStyle name="40% - Accent1 2 5 5 2" xfId="8825" xr:uid="{413EE3AB-6C45-489B-ABC8-64BCF115AC5E}"/>
    <cellStyle name="40% - Accent1 2 5 5 2 2" xfId="8826" xr:uid="{FC04864C-2EB7-4248-9486-8DF9C51CF7BC}"/>
    <cellStyle name="40% - Accent1 2 5 5 3" xfId="8827" xr:uid="{57305B81-2433-4584-9CC5-943672FDBD07}"/>
    <cellStyle name="40% - Accent1 2 5 5 4" xfId="8828" xr:uid="{25CC187F-CE9C-4C15-9209-9BBA11E89188}"/>
    <cellStyle name="40% - Accent1 2 5 6" xfId="8829" xr:uid="{9544A0D9-0CBD-46DF-9A96-8291152144AA}"/>
    <cellStyle name="40% - Accent1 2 5 6 2" xfId="8830" xr:uid="{102F6ECB-D3A5-49EC-90A7-1CABAF96B211}"/>
    <cellStyle name="40% - Accent1 2 5 6 2 2" xfId="8831" xr:uid="{61EB6693-9399-4570-A79D-94CBEA2EDA3C}"/>
    <cellStyle name="40% - Accent1 2 5 6 3" xfId="8832" xr:uid="{62904220-2E49-4F6D-9513-3E201CF6B29C}"/>
    <cellStyle name="40% - Accent1 2 5 6 4" xfId="8833" xr:uid="{6364A92C-56C9-48C4-96A3-F1210007E638}"/>
    <cellStyle name="40% - Accent1 2 5 7" xfId="8834" xr:uid="{3DC46F52-30E7-4D52-8CBC-9FF2A36762FB}"/>
    <cellStyle name="40% - Accent1 2 5 7 2" xfId="8835" xr:uid="{AC15BD06-C037-4623-B991-820303D092BC}"/>
    <cellStyle name="40% - Accent1 2 5 8" xfId="8836" xr:uid="{385D9CD6-C70D-4C24-A328-22FA48805022}"/>
    <cellStyle name="40% - Accent1 2 5 9" xfId="8837" xr:uid="{CA4D3D87-7F37-4C5B-9A88-09116431B24B}"/>
    <cellStyle name="40% - Accent1 2 6" xfId="8838" xr:uid="{8028C233-0C26-4E5D-BC44-1CE854B1A001}"/>
    <cellStyle name="40% - Accent1 2 7" xfId="8839" xr:uid="{07926DB1-9DB8-43CA-91E0-D7C74D6C4CF9}"/>
    <cellStyle name="40% - Accent1 2 8" xfId="8840" xr:uid="{C7F826CA-0E8B-4932-9B5A-21A145E753BB}"/>
    <cellStyle name="40% - Accent1 2 8 2" xfId="8841" xr:uid="{C3EAC81D-85A6-438C-BC53-7FD5F2F5105E}"/>
    <cellStyle name="40% - Accent1 2 9" xfId="8842" xr:uid="{7554EAB6-9C89-4E4E-A0C6-5AFF359400C7}"/>
    <cellStyle name="40% - Accent1 2 9 2" xfId="8843" xr:uid="{A20B8759-56D7-4B12-B4A2-F64E797C53C4}"/>
    <cellStyle name="40% - Accent1 2 9 2 2" xfId="8844" xr:uid="{E5FFAA04-4F87-447F-8B50-925B6F7BDCAF}"/>
    <cellStyle name="40% - Accent1 2 9 2 2 2" xfId="8845" xr:uid="{848BE9CA-3C26-47C5-9D72-6A4A4EDCACD1}"/>
    <cellStyle name="40% - Accent1 2 9 2 3" xfId="8846" xr:uid="{1CCB3270-5596-45D1-B05A-840B8D6F5426}"/>
    <cellStyle name="40% - Accent1 2 9 2 4" xfId="8847" xr:uid="{105DB692-9E34-4FA9-9404-8452C10CA1F8}"/>
    <cellStyle name="40% - Accent1 2 9 3" xfId="8848" xr:uid="{F931D73B-5BBD-42F3-B542-1933F1491220}"/>
    <cellStyle name="40% - Accent1 2 9 4" xfId="8849" xr:uid="{73A30E01-3FFA-4F18-AA99-AD3DD88EC3D0}"/>
    <cellStyle name="40% - Accent1 2 9 4 2" xfId="8850" xr:uid="{F49432FE-109D-4DEF-A83A-25BD00A80F6E}"/>
    <cellStyle name="40% - Accent1 2 9 5" xfId="8851" xr:uid="{4B858D33-9496-4E98-B77F-80BDB698BC17}"/>
    <cellStyle name="40% - Accent1 2 9 6" xfId="8852" xr:uid="{C3A2FD5E-5BF6-41EA-842B-F889F9D34E58}"/>
    <cellStyle name="40% - Accent1 3" xfId="143" xr:uid="{2E0F17D5-11F2-4C70-BB1F-A8260A486056}"/>
    <cellStyle name="40% - Accent1 3 2" xfId="8854" xr:uid="{6FD99BA5-80DF-4543-AB56-A08849910238}"/>
    <cellStyle name="40% - Accent1 3 2 10" xfId="8855" xr:uid="{DB902BBD-02BF-4130-9C66-906A6266B535}"/>
    <cellStyle name="40% - Accent1 3 2 10 2" xfId="8856" xr:uid="{1B4B472B-5B44-4746-8DF8-47715235DAB7}"/>
    <cellStyle name="40% - Accent1 3 2 11" xfId="8857" xr:uid="{7DF14F03-8B39-427F-9886-8E027253FE77}"/>
    <cellStyle name="40% - Accent1 3 2 12" xfId="8858" xr:uid="{E88D4257-96E4-4A00-A68A-9F03B36FD5B3}"/>
    <cellStyle name="40% - Accent1 3 2 2" xfId="8859" xr:uid="{B4EDA751-B5F5-4B9A-9185-9506A812C535}"/>
    <cellStyle name="40% - Accent1 3 2 2 10" xfId="8860" xr:uid="{ACAAD57D-4D17-44C9-92AD-C2B01ECC5359}"/>
    <cellStyle name="40% - Accent1 3 2 2 11" xfId="8861" xr:uid="{038639AC-1450-4731-9B56-61A4C185905D}"/>
    <cellStyle name="40% - Accent1 3 2 2 2" xfId="8862" xr:uid="{84CB3240-4847-4AF6-B675-18FE376DA379}"/>
    <cellStyle name="40% - Accent1 3 2 2 2 10" xfId="8863" xr:uid="{31F98312-9444-49CD-886E-6F0D69FA2BED}"/>
    <cellStyle name="40% - Accent1 3 2 2 2 2" xfId="8864" xr:uid="{E61EDCE8-18AF-4317-B943-9CC5AB092DDF}"/>
    <cellStyle name="40% - Accent1 3 2 2 2 2 2" xfId="8865" xr:uid="{0CC2FC63-5473-4500-98AD-4A644DB7F0D7}"/>
    <cellStyle name="40% - Accent1 3 2 2 2 2 2 2" xfId="8866" xr:uid="{2641C191-5A97-44FF-8A11-B749075010BC}"/>
    <cellStyle name="40% - Accent1 3 2 2 2 2 2 2 2" xfId="8867" xr:uid="{BDF82DF2-EDE0-468A-8B5D-9379CBDD3859}"/>
    <cellStyle name="40% - Accent1 3 2 2 2 2 2 2 2 2" xfId="8868" xr:uid="{E3123628-99C3-4511-887D-F6E059F31BFE}"/>
    <cellStyle name="40% - Accent1 3 2 2 2 2 2 2 3" xfId="8869" xr:uid="{01CF2F59-1408-41E5-B793-1555500AC6E9}"/>
    <cellStyle name="40% - Accent1 3 2 2 2 2 2 2 4" xfId="8870" xr:uid="{7D68AA71-1DE6-4378-AF40-99BD0C5D3099}"/>
    <cellStyle name="40% - Accent1 3 2 2 2 2 2 3" xfId="8871" xr:uid="{A97860B2-31B1-4C4D-B46B-DA29C8949323}"/>
    <cellStyle name="40% - Accent1 3 2 2 2 2 2 3 2" xfId="8872" xr:uid="{32862E3A-FC2F-44F8-9C3B-3B3EC0E4609B}"/>
    <cellStyle name="40% - Accent1 3 2 2 2 2 2 4" xfId="8873" xr:uid="{1F5F3BAC-0771-44D9-82ED-2C6C72A4BB76}"/>
    <cellStyle name="40% - Accent1 3 2 2 2 2 2 5" xfId="8874" xr:uid="{44819E0F-1A0F-46D4-A960-5C0034CED337}"/>
    <cellStyle name="40% - Accent1 3 2 2 2 2 3" xfId="8875" xr:uid="{23FAA835-A78D-48E2-A1CF-86636E896914}"/>
    <cellStyle name="40% - Accent1 3 2 2 2 2 3 2" xfId="8876" xr:uid="{650B6A5B-A661-4825-A4D9-72775E6AC97D}"/>
    <cellStyle name="40% - Accent1 3 2 2 2 2 3 2 2" xfId="8877" xr:uid="{5348DD87-F067-491A-8FAC-EABC44128772}"/>
    <cellStyle name="40% - Accent1 3 2 2 2 2 3 2 2 2" xfId="8878" xr:uid="{81AB42ED-8053-4F0A-95EA-C929CF6B540F}"/>
    <cellStyle name="40% - Accent1 3 2 2 2 2 3 2 3" xfId="8879" xr:uid="{C1C6F800-C5B2-421E-B66C-B72AFBE3535D}"/>
    <cellStyle name="40% - Accent1 3 2 2 2 2 3 2 4" xfId="8880" xr:uid="{EBA31A8B-B05B-4A4B-99E9-F1098793B2F9}"/>
    <cellStyle name="40% - Accent1 3 2 2 2 2 3 3" xfId="8881" xr:uid="{0C3DE729-6DA4-4259-8DB2-2D566A33F547}"/>
    <cellStyle name="40% - Accent1 3 2 2 2 2 3 3 2" xfId="8882" xr:uid="{D38E6016-4EB9-4A62-B217-04624B9A5B03}"/>
    <cellStyle name="40% - Accent1 3 2 2 2 2 3 4" xfId="8883" xr:uid="{887DBED6-B67C-4AAE-B5B4-9F3340728D60}"/>
    <cellStyle name="40% - Accent1 3 2 2 2 2 3 5" xfId="8884" xr:uid="{C35C4476-07FD-4EF5-BF09-CF88073F7E59}"/>
    <cellStyle name="40% - Accent1 3 2 2 2 2 4" xfId="8885" xr:uid="{94AB9C2E-D36A-4FEB-B2E5-8580E3A4C735}"/>
    <cellStyle name="40% - Accent1 3 2 2 2 2 4 2" xfId="8886" xr:uid="{A1F7C373-44E3-4B08-9893-A6AC6295A444}"/>
    <cellStyle name="40% - Accent1 3 2 2 2 2 4 2 2" xfId="8887" xr:uid="{DAE45C66-DBBC-4FBD-BFEC-06715D939D44}"/>
    <cellStyle name="40% - Accent1 3 2 2 2 2 4 3" xfId="8888" xr:uid="{94D170C9-0382-4729-BAE3-E79398EB4883}"/>
    <cellStyle name="40% - Accent1 3 2 2 2 2 4 4" xfId="8889" xr:uid="{F7694AF7-0763-4632-84F5-9C97B89DD204}"/>
    <cellStyle name="40% - Accent1 3 2 2 2 2 5" xfId="8890" xr:uid="{75F812CB-A428-4552-B80C-13937A5DA2F0}"/>
    <cellStyle name="40% - Accent1 3 2 2 2 2 5 2" xfId="8891" xr:uid="{51B2A8D4-B106-4B3F-AB09-0D3E345618B6}"/>
    <cellStyle name="40% - Accent1 3 2 2 2 2 5 2 2" xfId="8892" xr:uid="{0B663A98-D250-41F5-9F5B-95A60E63AF9E}"/>
    <cellStyle name="40% - Accent1 3 2 2 2 2 5 3" xfId="8893" xr:uid="{F11682CB-818E-4E81-8EAE-4C0B6611FC3E}"/>
    <cellStyle name="40% - Accent1 3 2 2 2 2 5 4" xfId="8894" xr:uid="{88C8BA1E-7513-4F62-94B3-4930B8ED508C}"/>
    <cellStyle name="40% - Accent1 3 2 2 2 2 6" xfId="8895" xr:uid="{D3884D45-AC72-4FF3-AA3A-E2CF0BF91BD6}"/>
    <cellStyle name="40% - Accent1 3 2 2 2 2 6 2" xfId="8896" xr:uid="{0FCDA3AC-1505-41DD-AAF4-7B3BD9010127}"/>
    <cellStyle name="40% - Accent1 3 2 2 2 2 6 2 2" xfId="8897" xr:uid="{F43530A3-E264-4776-AC44-2CE6123FE2FF}"/>
    <cellStyle name="40% - Accent1 3 2 2 2 2 6 3" xfId="8898" xr:uid="{B8622AE4-98F3-4191-A1C3-878289E6860F}"/>
    <cellStyle name="40% - Accent1 3 2 2 2 2 6 4" xfId="8899" xr:uid="{447372F4-22B8-4A77-AA55-906AC585E925}"/>
    <cellStyle name="40% - Accent1 3 2 2 2 2 7" xfId="8900" xr:uid="{5A62C8F6-DC5B-471A-BDE7-9EA963988D4B}"/>
    <cellStyle name="40% - Accent1 3 2 2 2 2 7 2" xfId="8901" xr:uid="{B1CDE445-26D3-4BF0-B761-B6A203A95AC6}"/>
    <cellStyle name="40% - Accent1 3 2 2 2 2 8" xfId="8902" xr:uid="{A8C7CF55-81A9-46E4-AAC7-57C270A9B517}"/>
    <cellStyle name="40% - Accent1 3 2 2 2 2 9" xfId="8903" xr:uid="{0F590235-188D-429B-B74B-B00606CBCE93}"/>
    <cellStyle name="40% - Accent1 3 2 2 2 3" xfId="8904" xr:uid="{871D0E61-2345-40C5-869E-2B9790963D1A}"/>
    <cellStyle name="40% - Accent1 3 2 2 2 3 2" xfId="8905" xr:uid="{37E7EA80-4293-40BF-8D10-14FED9274DD0}"/>
    <cellStyle name="40% - Accent1 3 2 2 2 3 2 2" xfId="8906" xr:uid="{BDCA94B8-AD3A-4096-8D79-2D7241E56CDF}"/>
    <cellStyle name="40% - Accent1 3 2 2 2 3 2 2 2" xfId="8907" xr:uid="{B69509EA-2EA9-417C-B205-0CC0A992F81D}"/>
    <cellStyle name="40% - Accent1 3 2 2 2 3 2 3" xfId="8908" xr:uid="{47518B14-F7C4-4524-B0CA-7A6D54BAF1CD}"/>
    <cellStyle name="40% - Accent1 3 2 2 2 3 2 4" xfId="8909" xr:uid="{B7DB7D51-87B3-4CB3-9F2B-DA604B177234}"/>
    <cellStyle name="40% - Accent1 3 2 2 2 3 3" xfId="8910" xr:uid="{3C4EE579-3BD5-4656-B6CE-219F27ABE75A}"/>
    <cellStyle name="40% - Accent1 3 2 2 2 3 3 2" xfId="8911" xr:uid="{D441C760-1077-4FDE-BB7E-02C160EAB416}"/>
    <cellStyle name="40% - Accent1 3 2 2 2 3 4" xfId="8912" xr:uid="{29A560FA-B43A-4344-BC64-F5FF466E82B2}"/>
    <cellStyle name="40% - Accent1 3 2 2 2 3 5" xfId="8913" xr:uid="{C8249B3D-7131-45BB-B38F-80BAB81CB8E4}"/>
    <cellStyle name="40% - Accent1 3 2 2 2 4" xfId="8914" xr:uid="{D7DA5AFA-6FA4-4CE5-BFDD-377F118C3186}"/>
    <cellStyle name="40% - Accent1 3 2 2 2 4 2" xfId="8915" xr:uid="{F87C457A-F8CE-4524-B178-9E25AD1906E6}"/>
    <cellStyle name="40% - Accent1 3 2 2 2 4 2 2" xfId="8916" xr:uid="{C820663B-25CB-47AC-8BB6-E1532B833B97}"/>
    <cellStyle name="40% - Accent1 3 2 2 2 4 2 2 2" xfId="8917" xr:uid="{9DAFCD3D-B2B7-4BF8-AA1F-3B659A321ACE}"/>
    <cellStyle name="40% - Accent1 3 2 2 2 4 2 3" xfId="8918" xr:uid="{A7C3AB82-B9DD-4C8C-AA4B-2CCB98C88D37}"/>
    <cellStyle name="40% - Accent1 3 2 2 2 4 2 4" xfId="8919" xr:uid="{1684DB37-1C6A-48AD-A3A8-FCC93B987D3A}"/>
    <cellStyle name="40% - Accent1 3 2 2 2 4 3" xfId="8920" xr:uid="{0E64CE3D-149E-43D2-88EB-9044FD23BA13}"/>
    <cellStyle name="40% - Accent1 3 2 2 2 4 3 2" xfId="8921" xr:uid="{A8248452-492D-4A4F-8EF8-A929641CC695}"/>
    <cellStyle name="40% - Accent1 3 2 2 2 4 4" xfId="8922" xr:uid="{447D668E-FDF6-4FA1-AA98-5097DDB3BDEE}"/>
    <cellStyle name="40% - Accent1 3 2 2 2 4 5" xfId="8923" xr:uid="{DF87778B-A7C0-42B6-A044-836914E41A6F}"/>
    <cellStyle name="40% - Accent1 3 2 2 2 5" xfId="8924" xr:uid="{39DC76AE-7905-4B63-92BE-CE427ED81072}"/>
    <cellStyle name="40% - Accent1 3 2 2 2 5 2" xfId="8925" xr:uid="{08C6B91B-C3F0-41FE-A230-35E85B2E973C}"/>
    <cellStyle name="40% - Accent1 3 2 2 2 5 2 2" xfId="8926" xr:uid="{48C3E6A6-E32D-4CE4-AC27-477865FAD909}"/>
    <cellStyle name="40% - Accent1 3 2 2 2 5 3" xfId="8927" xr:uid="{CE94BA6E-81D8-4338-B80C-2776DA103C85}"/>
    <cellStyle name="40% - Accent1 3 2 2 2 5 4" xfId="8928" xr:uid="{620CEEC7-36CB-4881-B380-DCCBE4258FF9}"/>
    <cellStyle name="40% - Accent1 3 2 2 2 6" xfId="8929" xr:uid="{74AA09A2-9C2C-4823-BF49-E0C82BF6A9F3}"/>
    <cellStyle name="40% - Accent1 3 2 2 2 6 2" xfId="8930" xr:uid="{E4AEF46C-C127-471E-A23C-8249B01C9B02}"/>
    <cellStyle name="40% - Accent1 3 2 2 2 6 2 2" xfId="8931" xr:uid="{7E831A52-7086-487A-B2F3-AA2045D85C52}"/>
    <cellStyle name="40% - Accent1 3 2 2 2 6 3" xfId="8932" xr:uid="{9056EDE4-D212-47FF-8629-1500A52156EB}"/>
    <cellStyle name="40% - Accent1 3 2 2 2 6 4" xfId="8933" xr:uid="{D9E75001-78C9-4D26-81D5-BEC45789E15B}"/>
    <cellStyle name="40% - Accent1 3 2 2 2 7" xfId="8934" xr:uid="{E4296517-002D-4050-87E1-5DA916920FEB}"/>
    <cellStyle name="40% - Accent1 3 2 2 2 7 2" xfId="8935" xr:uid="{BBEF7772-EB00-4602-8C48-DBD84CB1FF10}"/>
    <cellStyle name="40% - Accent1 3 2 2 2 7 2 2" xfId="8936" xr:uid="{C04FA256-1113-4FEC-ADB1-6E8E677BDAEF}"/>
    <cellStyle name="40% - Accent1 3 2 2 2 7 3" xfId="8937" xr:uid="{4E4351CB-2CAF-4A9E-9714-3948E300581B}"/>
    <cellStyle name="40% - Accent1 3 2 2 2 7 4" xfId="8938" xr:uid="{5D73AB2A-389C-49AA-95A2-90F3026451BD}"/>
    <cellStyle name="40% - Accent1 3 2 2 2 8" xfId="8939" xr:uid="{ACBDF85D-0F8E-4772-A229-E65CD7818998}"/>
    <cellStyle name="40% - Accent1 3 2 2 2 8 2" xfId="8940" xr:uid="{9706F4F0-8FE6-4307-884B-FFCC96B34092}"/>
    <cellStyle name="40% - Accent1 3 2 2 2 9" xfId="8941" xr:uid="{03FF0518-13A2-49A8-B191-58054D61AFB7}"/>
    <cellStyle name="40% - Accent1 3 2 2 3" xfId="8942" xr:uid="{2C9D4054-73D8-4F67-84BB-22C7FDDB2AC8}"/>
    <cellStyle name="40% - Accent1 3 2 2 3 2" xfId="8943" xr:uid="{4F059793-B96B-4E11-B1CA-13DD68819C26}"/>
    <cellStyle name="40% - Accent1 3 2 2 3 2 2" xfId="8944" xr:uid="{7615B06C-4BB1-49C2-BD8E-0CEC9BAB9A70}"/>
    <cellStyle name="40% - Accent1 3 2 2 3 2 2 2" xfId="8945" xr:uid="{553E2DB5-4E92-4D67-99D1-7D4AE871B8DD}"/>
    <cellStyle name="40% - Accent1 3 2 2 3 2 2 2 2" xfId="8946" xr:uid="{65B04A75-9A93-46F8-9080-ACC25C3FE4FB}"/>
    <cellStyle name="40% - Accent1 3 2 2 3 2 2 3" xfId="8947" xr:uid="{8FA2DE20-9E11-496F-AFFA-18AC6FE16D2E}"/>
    <cellStyle name="40% - Accent1 3 2 2 3 2 2 4" xfId="8948" xr:uid="{F3E14D37-3530-4E40-B562-84EF3D226CB9}"/>
    <cellStyle name="40% - Accent1 3 2 2 3 2 3" xfId="8949" xr:uid="{FA27FC31-363F-4841-9952-26AFC4546285}"/>
    <cellStyle name="40% - Accent1 3 2 2 3 2 3 2" xfId="8950" xr:uid="{2965A664-90BD-4F31-A105-3F3F41ECB8BB}"/>
    <cellStyle name="40% - Accent1 3 2 2 3 2 4" xfId="8951" xr:uid="{9D1A7D9C-2870-4440-87F8-2F58B83F72E7}"/>
    <cellStyle name="40% - Accent1 3 2 2 3 2 5" xfId="8952" xr:uid="{E5C27ED5-8F73-4D48-B5A5-554166A5B1D8}"/>
    <cellStyle name="40% - Accent1 3 2 2 3 3" xfId="8953" xr:uid="{C7661630-F705-4684-A2A7-CC30098788C1}"/>
    <cellStyle name="40% - Accent1 3 2 2 3 3 2" xfId="8954" xr:uid="{7EE0AAF0-8FAB-439D-B9AE-175653E120C7}"/>
    <cellStyle name="40% - Accent1 3 2 2 3 3 2 2" xfId="8955" xr:uid="{80627B0B-B57C-427A-9297-26D11597C86E}"/>
    <cellStyle name="40% - Accent1 3 2 2 3 3 2 2 2" xfId="8956" xr:uid="{4E045D27-C3D0-4089-99C2-1DEDB3B373F7}"/>
    <cellStyle name="40% - Accent1 3 2 2 3 3 2 3" xfId="8957" xr:uid="{94A8D8E0-ED24-428F-ABE7-462E54B133C6}"/>
    <cellStyle name="40% - Accent1 3 2 2 3 3 2 4" xfId="8958" xr:uid="{E39F42C6-F7F5-4D56-869C-D19089AF66F3}"/>
    <cellStyle name="40% - Accent1 3 2 2 3 3 3" xfId="8959" xr:uid="{DAEF5799-D02C-4D7F-AA16-F460843D0C5A}"/>
    <cellStyle name="40% - Accent1 3 2 2 3 3 3 2" xfId="8960" xr:uid="{CCBA1317-B864-4017-A850-159967D6565B}"/>
    <cellStyle name="40% - Accent1 3 2 2 3 3 4" xfId="8961" xr:uid="{6B9D769D-A387-42D1-84A7-0B1C923C8D1C}"/>
    <cellStyle name="40% - Accent1 3 2 2 3 3 5" xfId="8962" xr:uid="{EE838F3E-CF68-45E5-AF80-C1427424F244}"/>
    <cellStyle name="40% - Accent1 3 2 2 3 4" xfId="8963" xr:uid="{D9B33A33-933A-4B25-B229-DB6F8F9FA071}"/>
    <cellStyle name="40% - Accent1 3 2 2 3 4 2" xfId="8964" xr:uid="{FCC76D29-543B-4CFE-B546-D5A83668FCC1}"/>
    <cellStyle name="40% - Accent1 3 2 2 3 4 2 2" xfId="8965" xr:uid="{926FAA4A-41C7-4D61-9FA4-52E9A24A503A}"/>
    <cellStyle name="40% - Accent1 3 2 2 3 4 3" xfId="8966" xr:uid="{45C0DD34-D30D-43AE-8ED7-712E6839D9EC}"/>
    <cellStyle name="40% - Accent1 3 2 2 3 4 4" xfId="8967" xr:uid="{9F1857C0-F9D9-404D-971F-6CA2B9CE36D5}"/>
    <cellStyle name="40% - Accent1 3 2 2 3 5" xfId="8968" xr:uid="{DD189111-0B7E-4A7B-AF10-595F2BCCFADA}"/>
    <cellStyle name="40% - Accent1 3 2 2 3 5 2" xfId="8969" xr:uid="{E3ED4E39-85A8-4D8E-B2D6-5788DAC396A7}"/>
    <cellStyle name="40% - Accent1 3 2 2 3 5 2 2" xfId="8970" xr:uid="{64F1E5F4-4E43-4965-8BEE-8D86AFE1FEF5}"/>
    <cellStyle name="40% - Accent1 3 2 2 3 5 3" xfId="8971" xr:uid="{EB642336-9EE7-4889-8D81-8257CBEA0115}"/>
    <cellStyle name="40% - Accent1 3 2 2 3 5 4" xfId="8972" xr:uid="{DAFA04D5-1D16-4C7A-B074-42703DED3C78}"/>
    <cellStyle name="40% - Accent1 3 2 2 3 6" xfId="8973" xr:uid="{82F87657-80B8-40B6-A8E6-AC48BB806DE0}"/>
    <cellStyle name="40% - Accent1 3 2 2 3 6 2" xfId="8974" xr:uid="{E88A5EB4-7FEA-4CB3-BE82-BEDF93C89FD7}"/>
    <cellStyle name="40% - Accent1 3 2 2 3 6 2 2" xfId="8975" xr:uid="{41742FA9-1CAD-4FF0-99FB-4692AC4CD299}"/>
    <cellStyle name="40% - Accent1 3 2 2 3 6 3" xfId="8976" xr:uid="{DDADC399-E978-4203-99EC-F46A551C2FFD}"/>
    <cellStyle name="40% - Accent1 3 2 2 3 6 4" xfId="8977" xr:uid="{63764B02-F41F-4603-A4A3-902C20D73968}"/>
    <cellStyle name="40% - Accent1 3 2 2 3 7" xfId="8978" xr:uid="{B961AC0A-E7E5-42B4-9C77-392A22815F13}"/>
    <cellStyle name="40% - Accent1 3 2 2 3 7 2" xfId="8979" xr:uid="{2D393923-06B5-40A7-9CF8-1CEDEDC6CED3}"/>
    <cellStyle name="40% - Accent1 3 2 2 3 8" xfId="8980" xr:uid="{7FC7ACE7-1200-4414-993D-196CD59AE7EF}"/>
    <cellStyle name="40% - Accent1 3 2 2 3 9" xfId="8981" xr:uid="{C20C96E4-BEDD-4434-B8B4-BCCB5A328468}"/>
    <cellStyle name="40% - Accent1 3 2 2 4" xfId="8982" xr:uid="{0D5348E8-32A6-473B-B583-B3EB742069BE}"/>
    <cellStyle name="40% - Accent1 3 2 2 4 2" xfId="8983" xr:uid="{26B8D7A7-1404-4B34-85E4-7B19124909DA}"/>
    <cellStyle name="40% - Accent1 3 2 2 4 2 2" xfId="8984" xr:uid="{2C722077-BC6E-457E-8EA1-D53756294945}"/>
    <cellStyle name="40% - Accent1 3 2 2 4 2 2 2" xfId="8985" xr:uid="{D4AF3777-53BE-4AF9-9FAD-4D0918077D96}"/>
    <cellStyle name="40% - Accent1 3 2 2 4 2 3" xfId="8986" xr:uid="{A16031E0-DA1B-47DE-B839-4001366A9D67}"/>
    <cellStyle name="40% - Accent1 3 2 2 4 2 4" xfId="8987" xr:uid="{E92FF2FF-0DE5-4BEA-8607-9B634F9351F8}"/>
    <cellStyle name="40% - Accent1 3 2 2 4 3" xfId="8988" xr:uid="{C12D5376-001D-412A-B8E6-97A4B8F5E1B2}"/>
    <cellStyle name="40% - Accent1 3 2 2 4 3 2" xfId="8989" xr:uid="{8DC10BF7-06C6-490F-9C20-7D94EE9300A6}"/>
    <cellStyle name="40% - Accent1 3 2 2 4 4" xfId="8990" xr:uid="{4B3EE719-5FCE-4390-A30B-C7B4A294C0B0}"/>
    <cellStyle name="40% - Accent1 3 2 2 4 5" xfId="8991" xr:uid="{810A3A52-23AF-43C7-9777-3D86B13CB726}"/>
    <cellStyle name="40% - Accent1 3 2 2 5" xfId="8992" xr:uid="{3D5648D0-7ED2-4487-9B86-CFDDB3E7DC7A}"/>
    <cellStyle name="40% - Accent1 3 2 2 5 2" xfId="8993" xr:uid="{08B32DB1-C2D1-44D7-9486-A929EE0DC331}"/>
    <cellStyle name="40% - Accent1 3 2 2 5 2 2" xfId="8994" xr:uid="{CD29EEAF-B861-4752-BDDA-545294A6AE01}"/>
    <cellStyle name="40% - Accent1 3 2 2 5 2 2 2" xfId="8995" xr:uid="{B4FD5E0E-5E5F-4512-A905-E244D67497C4}"/>
    <cellStyle name="40% - Accent1 3 2 2 5 2 3" xfId="8996" xr:uid="{5E4EA8EF-807D-400C-AC4D-49ACE6681516}"/>
    <cellStyle name="40% - Accent1 3 2 2 5 2 4" xfId="8997" xr:uid="{C8FA58AD-8E16-401E-8D43-C082F3EEAB32}"/>
    <cellStyle name="40% - Accent1 3 2 2 5 3" xfId="8998" xr:uid="{405496AB-3D57-4B0B-939F-1E3F08768B96}"/>
    <cellStyle name="40% - Accent1 3 2 2 5 3 2" xfId="8999" xr:uid="{0B4043AD-E983-4FF8-9B7F-383563A4FC3D}"/>
    <cellStyle name="40% - Accent1 3 2 2 5 4" xfId="9000" xr:uid="{8EEA866E-C0ED-498B-A8EC-F3BBB5E2F53A}"/>
    <cellStyle name="40% - Accent1 3 2 2 5 5" xfId="9001" xr:uid="{8C4B4FC5-9BE8-4E5A-BDAC-7F13CCB7F1EE}"/>
    <cellStyle name="40% - Accent1 3 2 2 6" xfId="9002" xr:uid="{FA26C646-CDDD-47B7-9CA4-CB662BEADF2F}"/>
    <cellStyle name="40% - Accent1 3 2 2 6 2" xfId="9003" xr:uid="{E4F1E229-B61E-405A-9E68-2D1866C90696}"/>
    <cellStyle name="40% - Accent1 3 2 2 6 2 2" xfId="9004" xr:uid="{B9B80951-E38D-46E1-9B94-865D7E1F3452}"/>
    <cellStyle name="40% - Accent1 3 2 2 6 3" xfId="9005" xr:uid="{577E891F-1A75-4898-8D91-1CC40B77D960}"/>
    <cellStyle name="40% - Accent1 3 2 2 6 4" xfId="9006" xr:uid="{AEA592A8-EA7B-4AB9-BB38-3E53A3BB06FE}"/>
    <cellStyle name="40% - Accent1 3 2 2 7" xfId="9007" xr:uid="{5927F4BE-D73E-4E4A-92B6-566CBE7CA2C5}"/>
    <cellStyle name="40% - Accent1 3 2 2 7 2" xfId="9008" xr:uid="{34A8D773-5E17-408D-9DC4-342075DFD19E}"/>
    <cellStyle name="40% - Accent1 3 2 2 7 2 2" xfId="9009" xr:uid="{E8D5D86A-BFD6-4720-800F-C182F0813916}"/>
    <cellStyle name="40% - Accent1 3 2 2 7 3" xfId="9010" xr:uid="{FE76F61E-524F-4722-84B7-CD0A51D8885E}"/>
    <cellStyle name="40% - Accent1 3 2 2 7 4" xfId="9011" xr:uid="{5B340127-6D33-4AB9-B03E-D220584453B5}"/>
    <cellStyle name="40% - Accent1 3 2 2 8" xfId="9012" xr:uid="{9D2839BA-FC68-4BFC-8EA0-44EC16B4D57B}"/>
    <cellStyle name="40% - Accent1 3 2 2 8 2" xfId="9013" xr:uid="{A857B91F-4533-417E-B1D3-EBFA129BABED}"/>
    <cellStyle name="40% - Accent1 3 2 2 8 2 2" xfId="9014" xr:uid="{609F1322-6666-400C-8E34-675032120F2E}"/>
    <cellStyle name="40% - Accent1 3 2 2 8 3" xfId="9015" xr:uid="{8402DB58-DB09-4122-AAB6-5C72F24AE2C1}"/>
    <cellStyle name="40% - Accent1 3 2 2 8 4" xfId="9016" xr:uid="{E82103A6-31D7-492D-83EF-F0C3A57DEB10}"/>
    <cellStyle name="40% - Accent1 3 2 2 9" xfId="9017" xr:uid="{83D90385-6200-4484-8237-D551325ABF27}"/>
    <cellStyle name="40% - Accent1 3 2 2 9 2" xfId="9018" xr:uid="{6D8EDBCE-9C24-4BF4-BBC3-B2537B89126A}"/>
    <cellStyle name="40% - Accent1 3 2 3" xfId="9019" xr:uid="{B26B545A-9B82-4F48-B876-02FBFF4F3AFB}"/>
    <cellStyle name="40% - Accent1 3 2 3 10" xfId="9020" xr:uid="{E21579B9-8E13-4962-95FD-68217662FBBA}"/>
    <cellStyle name="40% - Accent1 3 2 3 2" xfId="9021" xr:uid="{E261B7FC-3318-424C-9456-D9FC2454E0EE}"/>
    <cellStyle name="40% - Accent1 3 2 3 2 2" xfId="9022" xr:uid="{ADA0990B-8D77-453D-A2E8-7BAD0914CC10}"/>
    <cellStyle name="40% - Accent1 3 2 3 2 2 2" xfId="9023" xr:uid="{0393DE9B-DB19-43ED-AAE2-81C3CBB5816B}"/>
    <cellStyle name="40% - Accent1 3 2 3 2 2 2 2" xfId="9024" xr:uid="{DA730BA1-6B63-4B23-8DE0-8564298EAFD3}"/>
    <cellStyle name="40% - Accent1 3 2 3 2 2 2 2 2" xfId="9025" xr:uid="{73283A68-14EB-42AF-94AC-2A8812B35B1F}"/>
    <cellStyle name="40% - Accent1 3 2 3 2 2 2 3" xfId="9026" xr:uid="{6D3DBBE8-C924-41DC-AF47-953E4150B07A}"/>
    <cellStyle name="40% - Accent1 3 2 3 2 2 2 4" xfId="9027" xr:uid="{DFF57F43-B9C6-4EF7-A0ED-F1DCC9ACDFA3}"/>
    <cellStyle name="40% - Accent1 3 2 3 2 2 3" xfId="9028" xr:uid="{7EBBE43D-CEC4-4019-A7D7-BC971E49D6C9}"/>
    <cellStyle name="40% - Accent1 3 2 3 2 2 3 2" xfId="9029" xr:uid="{E431A0D9-B0BA-4334-837C-748F615381A8}"/>
    <cellStyle name="40% - Accent1 3 2 3 2 2 4" xfId="9030" xr:uid="{F916CD21-3550-4817-877F-192189278DD2}"/>
    <cellStyle name="40% - Accent1 3 2 3 2 2 5" xfId="9031" xr:uid="{657AC2E2-3883-482A-A1CC-0AFA9DC751DA}"/>
    <cellStyle name="40% - Accent1 3 2 3 2 3" xfId="9032" xr:uid="{7E12D013-56D3-404C-9696-328FB3CC56B9}"/>
    <cellStyle name="40% - Accent1 3 2 3 2 3 2" xfId="9033" xr:uid="{A5D7F824-9F0F-4C77-80DA-CC6FBFB83BA0}"/>
    <cellStyle name="40% - Accent1 3 2 3 2 3 2 2" xfId="9034" xr:uid="{A869C7FA-4F7E-4ABC-848E-7671372F55A7}"/>
    <cellStyle name="40% - Accent1 3 2 3 2 3 2 2 2" xfId="9035" xr:uid="{314E7142-567B-49E7-A8F1-67D3AFE4AB51}"/>
    <cellStyle name="40% - Accent1 3 2 3 2 3 2 3" xfId="9036" xr:uid="{963B2039-32EF-4F13-9B95-48F98F19E259}"/>
    <cellStyle name="40% - Accent1 3 2 3 2 3 2 4" xfId="9037" xr:uid="{2FE8A40E-3A40-4664-92E2-400B813F06C7}"/>
    <cellStyle name="40% - Accent1 3 2 3 2 3 3" xfId="9038" xr:uid="{F8B355DE-EEFE-443C-90D6-D5C3A100F53A}"/>
    <cellStyle name="40% - Accent1 3 2 3 2 3 3 2" xfId="9039" xr:uid="{34993DCB-6696-467C-829F-E719D96B8CC7}"/>
    <cellStyle name="40% - Accent1 3 2 3 2 3 4" xfId="9040" xr:uid="{99321154-8051-4D9F-9B0A-0B7FB743127B}"/>
    <cellStyle name="40% - Accent1 3 2 3 2 3 5" xfId="9041" xr:uid="{6D319B2A-A0E7-4FDC-9AC7-A86EC68E11E8}"/>
    <cellStyle name="40% - Accent1 3 2 3 2 4" xfId="9042" xr:uid="{31F40FCC-1307-4CD6-B118-17D383032F1F}"/>
    <cellStyle name="40% - Accent1 3 2 3 2 4 2" xfId="9043" xr:uid="{2A4186C6-A1B1-409F-8336-A1BD78B899A9}"/>
    <cellStyle name="40% - Accent1 3 2 3 2 4 2 2" xfId="9044" xr:uid="{95FE6654-E7E5-486A-ABEB-B183A9908198}"/>
    <cellStyle name="40% - Accent1 3 2 3 2 4 3" xfId="9045" xr:uid="{AFA8B321-BC87-4243-B458-553B0E92E18E}"/>
    <cellStyle name="40% - Accent1 3 2 3 2 4 4" xfId="9046" xr:uid="{DF492CF9-EA44-4272-B5BC-316F07D7F7AB}"/>
    <cellStyle name="40% - Accent1 3 2 3 2 5" xfId="9047" xr:uid="{89168355-D16D-45C8-B153-2C45C742D72F}"/>
    <cellStyle name="40% - Accent1 3 2 3 2 5 2" xfId="9048" xr:uid="{E3C07F53-FC11-4225-9AB4-7CC3FF506960}"/>
    <cellStyle name="40% - Accent1 3 2 3 2 5 2 2" xfId="9049" xr:uid="{FBA6207E-BF60-4DB8-AB02-E1C37181EB71}"/>
    <cellStyle name="40% - Accent1 3 2 3 2 5 3" xfId="9050" xr:uid="{DCD30D06-F470-4147-8F2E-C71352623551}"/>
    <cellStyle name="40% - Accent1 3 2 3 2 5 4" xfId="9051" xr:uid="{43392BD4-3FC9-411B-BF42-13C50D6AEBC5}"/>
    <cellStyle name="40% - Accent1 3 2 3 2 6" xfId="9052" xr:uid="{581ECBB1-36AA-4793-9D66-4F3151FFA451}"/>
    <cellStyle name="40% - Accent1 3 2 3 2 6 2" xfId="9053" xr:uid="{6E70FA1E-0E22-40A2-AB3D-F4F097179C1A}"/>
    <cellStyle name="40% - Accent1 3 2 3 2 6 2 2" xfId="9054" xr:uid="{8A9A7829-A349-4BF7-BAB7-08D3E1F90EA1}"/>
    <cellStyle name="40% - Accent1 3 2 3 2 6 3" xfId="9055" xr:uid="{69399471-70F8-448F-B684-7DFBC686AEBD}"/>
    <cellStyle name="40% - Accent1 3 2 3 2 6 4" xfId="9056" xr:uid="{73C38465-199F-4D86-B4F2-122EC05974C4}"/>
    <cellStyle name="40% - Accent1 3 2 3 2 7" xfId="9057" xr:uid="{0A27BE00-2292-4BDD-9FB3-023F790EADC4}"/>
    <cellStyle name="40% - Accent1 3 2 3 2 7 2" xfId="9058" xr:uid="{27884D53-B7D2-4E7A-A6E1-AC30C547262C}"/>
    <cellStyle name="40% - Accent1 3 2 3 2 8" xfId="9059" xr:uid="{CCDE1602-57D6-4E7F-A674-78138D8F3B33}"/>
    <cellStyle name="40% - Accent1 3 2 3 2 9" xfId="9060" xr:uid="{108C3C1C-4F8A-4DF1-9E1E-332637DB3E7B}"/>
    <cellStyle name="40% - Accent1 3 2 3 3" xfId="9061" xr:uid="{000E7805-E81C-4653-83DE-0424181EDC51}"/>
    <cellStyle name="40% - Accent1 3 2 3 3 2" xfId="9062" xr:uid="{F6938D15-DAD5-4203-BD74-1226FE9911F0}"/>
    <cellStyle name="40% - Accent1 3 2 3 3 2 2" xfId="9063" xr:uid="{7240B1D9-8E8F-4FDA-B27C-F648D3709CC2}"/>
    <cellStyle name="40% - Accent1 3 2 3 3 2 2 2" xfId="9064" xr:uid="{7D8ECFBB-C6B5-4240-B700-BFBEC36FD5FF}"/>
    <cellStyle name="40% - Accent1 3 2 3 3 2 3" xfId="9065" xr:uid="{B1D80141-BDE7-4714-9010-E9E1EE99ED52}"/>
    <cellStyle name="40% - Accent1 3 2 3 3 2 4" xfId="9066" xr:uid="{90684341-20CD-4F8C-B8E8-2B957E2736EA}"/>
    <cellStyle name="40% - Accent1 3 2 3 3 3" xfId="9067" xr:uid="{717EE29F-CEB0-4E06-AC17-6BCB8A04FFE8}"/>
    <cellStyle name="40% - Accent1 3 2 3 3 3 2" xfId="9068" xr:uid="{10C825C4-8FAE-4A63-A77E-016617952F08}"/>
    <cellStyle name="40% - Accent1 3 2 3 3 4" xfId="9069" xr:uid="{CEB85F98-7DB1-4138-BF76-44B11933DC44}"/>
    <cellStyle name="40% - Accent1 3 2 3 3 5" xfId="9070" xr:uid="{29F6359D-221D-4518-A700-018FF27A7D05}"/>
    <cellStyle name="40% - Accent1 3 2 3 4" xfId="9071" xr:uid="{6C341CB9-F81A-4935-B936-EBACDB192276}"/>
    <cellStyle name="40% - Accent1 3 2 3 4 2" xfId="9072" xr:uid="{6BD45516-F40E-43CE-AB19-9C701CB2A1EC}"/>
    <cellStyle name="40% - Accent1 3 2 3 4 2 2" xfId="9073" xr:uid="{E415A1A0-4C56-405F-AFF7-EFD8418F9DD2}"/>
    <cellStyle name="40% - Accent1 3 2 3 4 2 2 2" xfId="9074" xr:uid="{A8189D9B-F80A-4A95-BE1B-D8CFFB101FA8}"/>
    <cellStyle name="40% - Accent1 3 2 3 4 2 3" xfId="9075" xr:uid="{4DC1A658-9326-4A5A-9165-B24EBC559CA6}"/>
    <cellStyle name="40% - Accent1 3 2 3 4 2 4" xfId="9076" xr:uid="{5BEA132B-EB4C-453A-99FE-8152B5D10B89}"/>
    <cellStyle name="40% - Accent1 3 2 3 4 3" xfId="9077" xr:uid="{8CEE85D0-02EB-4BC4-B436-A455069C185D}"/>
    <cellStyle name="40% - Accent1 3 2 3 4 3 2" xfId="9078" xr:uid="{207D20FD-4FC5-4721-ADF9-A5C46B31C3C2}"/>
    <cellStyle name="40% - Accent1 3 2 3 4 4" xfId="9079" xr:uid="{7E3F15FE-238F-4244-9FB8-CB9F8DABC7BA}"/>
    <cellStyle name="40% - Accent1 3 2 3 4 5" xfId="9080" xr:uid="{835D40C6-9706-4F46-933A-90D361AA7557}"/>
    <cellStyle name="40% - Accent1 3 2 3 5" xfId="9081" xr:uid="{0C09F979-E6CF-4E89-9AA8-A56A2B59460E}"/>
    <cellStyle name="40% - Accent1 3 2 3 5 2" xfId="9082" xr:uid="{2655D7AE-C8D5-4560-B564-5DE805C2A61F}"/>
    <cellStyle name="40% - Accent1 3 2 3 5 2 2" xfId="9083" xr:uid="{E8D56071-0141-4EEE-81C0-37F5DF882529}"/>
    <cellStyle name="40% - Accent1 3 2 3 5 3" xfId="9084" xr:uid="{3D685F14-2513-4161-BD1A-8B4C10FD65F9}"/>
    <cellStyle name="40% - Accent1 3 2 3 5 4" xfId="9085" xr:uid="{9C03BB8C-A349-4552-8BA8-6B4429982894}"/>
    <cellStyle name="40% - Accent1 3 2 3 6" xfId="9086" xr:uid="{27088D54-038D-44A8-B95B-E702E7EFC5BE}"/>
    <cellStyle name="40% - Accent1 3 2 3 6 2" xfId="9087" xr:uid="{FF3C7387-26C8-4F35-8056-EBCF2AE0C4F4}"/>
    <cellStyle name="40% - Accent1 3 2 3 6 2 2" xfId="9088" xr:uid="{45D1B770-7C64-4E03-9AA8-6CC1CBE1E88A}"/>
    <cellStyle name="40% - Accent1 3 2 3 6 3" xfId="9089" xr:uid="{C095FD2F-C803-4214-99BC-BB2754FB2F96}"/>
    <cellStyle name="40% - Accent1 3 2 3 6 4" xfId="9090" xr:uid="{2B997AC2-366B-4BAD-9D68-33E363B31C8E}"/>
    <cellStyle name="40% - Accent1 3 2 3 7" xfId="9091" xr:uid="{E76A6D00-FA2E-46E1-9A35-63FB0EAEF659}"/>
    <cellStyle name="40% - Accent1 3 2 3 7 2" xfId="9092" xr:uid="{213F4264-814E-424E-BF17-95F6BBDA4506}"/>
    <cellStyle name="40% - Accent1 3 2 3 7 2 2" xfId="9093" xr:uid="{7EB8968A-8B61-4958-B57B-3F3D354A9F3A}"/>
    <cellStyle name="40% - Accent1 3 2 3 7 3" xfId="9094" xr:uid="{032F3125-DF6F-4882-A4D8-32217B1F0DA1}"/>
    <cellStyle name="40% - Accent1 3 2 3 7 4" xfId="9095" xr:uid="{7CEDA408-9031-4D89-BF8B-98942A06610E}"/>
    <cellStyle name="40% - Accent1 3 2 3 8" xfId="9096" xr:uid="{F1DBA85B-C022-4E3E-B894-5F323B3CB6EF}"/>
    <cellStyle name="40% - Accent1 3 2 3 8 2" xfId="9097" xr:uid="{5BF2C278-0F59-4C22-A6D7-ED2856E1296F}"/>
    <cellStyle name="40% - Accent1 3 2 3 9" xfId="9098" xr:uid="{76A9B55E-1C49-4811-9360-7E522DFFE530}"/>
    <cellStyle name="40% - Accent1 3 2 4" xfId="9099" xr:uid="{C0176D1A-F424-43AE-AE35-84FED041D42C}"/>
    <cellStyle name="40% - Accent1 3 2 4 2" xfId="9100" xr:uid="{59119D62-27CE-4959-991B-B807C36F8FA0}"/>
    <cellStyle name="40% - Accent1 3 2 4 2 2" xfId="9101" xr:uid="{BC8BA04D-5FF9-41D8-AEB3-9D92167D4C75}"/>
    <cellStyle name="40% - Accent1 3 2 4 2 2 2" xfId="9102" xr:uid="{4D1E6639-2BE5-441F-8F3C-568AE3A55BE1}"/>
    <cellStyle name="40% - Accent1 3 2 4 2 2 2 2" xfId="9103" xr:uid="{90C83CFF-2015-4EBB-AE5B-699150388CB3}"/>
    <cellStyle name="40% - Accent1 3 2 4 2 2 3" xfId="9104" xr:uid="{EF77F346-7A36-4AAB-9E65-6ED365F38DBE}"/>
    <cellStyle name="40% - Accent1 3 2 4 2 2 4" xfId="9105" xr:uid="{6D5F2B19-1906-4AFA-BDEB-C710D6DDB92A}"/>
    <cellStyle name="40% - Accent1 3 2 4 2 3" xfId="9106" xr:uid="{DBEC17CE-245F-466C-98CD-45BEB655FD3F}"/>
    <cellStyle name="40% - Accent1 3 2 4 2 3 2" xfId="9107" xr:uid="{E1CAE34F-A93B-4049-BFD4-10760953F7A0}"/>
    <cellStyle name="40% - Accent1 3 2 4 2 4" xfId="9108" xr:uid="{3615EC3E-A18B-4542-9E67-83872CA6E27B}"/>
    <cellStyle name="40% - Accent1 3 2 4 2 5" xfId="9109" xr:uid="{9CDC9283-7F21-40F8-913D-328F0C1FC3B4}"/>
    <cellStyle name="40% - Accent1 3 2 4 3" xfId="9110" xr:uid="{4F6E9FCD-4E8B-4D16-9882-99BFFD603B65}"/>
    <cellStyle name="40% - Accent1 3 2 4 3 2" xfId="9111" xr:uid="{E12E17B6-03E8-40DD-99FA-B56F2AE38511}"/>
    <cellStyle name="40% - Accent1 3 2 4 3 2 2" xfId="9112" xr:uid="{E3868169-CDBB-4F9E-A382-DEE9A34059E3}"/>
    <cellStyle name="40% - Accent1 3 2 4 3 2 2 2" xfId="9113" xr:uid="{8EE21399-AF11-439C-9489-08278E518F6D}"/>
    <cellStyle name="40% - Accent1 3 2 4 3 2 3" xfId="9114" xr:uid="{8D73A156-B0E6-4BB2-86D0-27B4AE73EACD}"/>
    <cellStyle name="40% - Accent1 3 2 4 3 2 4" xfId="9115" xr:uid="{0413858D-1E49-46AB-9BB6-7C82C8975FAB}"/>
    <cellStyle name="40% - Accent1 3 2 4 3 3" xfId="9116" xr:uid="{145F1FB9-8AC9-4799-AB2A-1273B61AB40B}"/>
    <cellStyle name="40% - Accent1 3 2 4 3 3 2" xfId="9117" xr:uid="{673857BB-5781-486F-872F-7CDB17B8DE48}"/>
    <cellStyle name="40% - Accent1 3 2 4 3 4" xfId="9118" xr:uid="{8F65E860-FEC4-4BBD-A4BA-25CA3FA9BF4A}"/>
    <cellStyle name="40% - Accent1 3 2 4 3 5" xfId="9119" xr:uid="{9AEA8949-46B4-482F-9B07-079DAB305E9F}"/>
    <cellStyle name="40% - Accent1 3 2 4 4" xfId="9120" xr:uid="{3332453A-E4F4-4926-8334-112E257CF261}"/>
    <cellStyle name="40% - Accent1 3 2 4 4 2" xfId="9121" xr:uid="{EE943310-F421-4D5F-93C5-511E1E9E4F2D}"/>
    <cellStyle name="40% - Accent1 3 2 4 4 2 2" xfId="9122" xr:uid="{F517EF6E-7EB5-4B7F-A167-07AD5448FAA4}"/>
    <cellStyle name="40% - Accent1 3 2 4 4 3" xfId="9123" xr:uid="{0C6322A5-6221-4ECC-8533-3F6F09ABBDD6}"/>
    <cellStyle name="40% - Accent1 3 2 4 4 4" xfId="9124" xr:uid="{B9B887F9-F1AD-419E-8BF0-F637CC5B5484}"/>
    <cellStyle name="40% - Accent1 3 2 4 5" xfId="9125" xr:uid="{C2C5B362-E676-49F2-9C79-2DD5F12350C1}"/>
    <cellStyle name="40% - Accent1 3 2 4 5 2" xfId="9126" xr:uid="{B391DE67-5A2D-447C-B35B-A05C02361D39}"/>
    <cellStyle name="40% - Accent1 3 2 4 5 2 2" xfId="9127" xr:uid="{081DF00E-8250-4EE0-A537-5ABE5110E2C6}"/>
    <cellStyle name="40% - Accent1 3 2 4 5 3" xfId="9128" xr:uid="{51194CEA-9337-4463-8C1B-973010CF8B1F}"/>
    <cellStyle name="40% - Accent1 3 2 4 5 4" xfId="9129" xr:uid="{FA561AFA-964E-41BB-84F4-1CE455106A83}"/>
    <cellStyle name="40% - Accent1 3 2 4 6" xfId="9130" xr:uid="{86143B05-4A2C-4407-AAA1-205DB4C13003}"/>
    <cellStyle name="40% - Accent1 3 2 4 6 2" xfId="9131" xr:uid="{677C2671-8331-4584-8571-3B5DC5E29A56}"/>
    <cellStyle name="40% - Accent1 3 2 4 6 2 2" xfId="9132" xr:uid="{D5298246-E7D6-4DD7-A282-75A4DBBBC3AE}"/>
    <cellStyle name="40% - Accent1 3 2 4 6 3" xfId="9133" xr:uid="{E715E404-B125-4C7E-8299-647E6D969292}"/>
    <cellStyle name="40% - Accent1 3 2 4 6 4" xfId="9134" xr:uid="{C25CE42E-655D-406F-97BF-8946339DFF75}"/>
    <cellStyle name="40% - Accent1 3 2 4 7" xfId="9135" xr:uid="{14718EE7-C351-4A80-B924-D63BF682ED0C}"/>
    <cellStyle name="40% - Accent1 3 2 4 7 2" xfId="9136" xr:uid="{03ACF386-B363-4445-8164-7E96E7137A77}"/>
    <cellStyle name="40% - Accent1 3 2 4 8" xfId="9137" xr:uid="{BA8B685D-6A50-49A1-8964-A564839F757D}"/>
    <cellStyle name="40% - Accent1 3 2 4 9" xfId="9138" xr:uid="{D682C985-8BDB-4D9A-8581-BF5DF04F801C}"/>
    <cellStyle name="40% - Accent1 3 2 5" xfId="9139" xr:uid="{8F26706B-896D-46C4-B84F-0D9B056C2E42}"/>
    <cellStyle name="40% - Accent1 3 2 5 2" xfId="9140" xr:uid="{E779FC5F-EF19-4FE9-8798-0104C5FA2562}"/>
    <cellStyle name="40% - Accent1 3 2 5 2 2" xfId="9141" xr:uid="{1068AEDC-DFCF-4E0A-AB42-0D24C24559BE}"/>
    <cellStyle name="40% - Accent1 3 2 5 2 2 2" xfId="9142" xr:uid="{A02E5C51-C793-4A9B-8EBB-F06938A3026C}"/>
    <cellStyle name="40% - Accent1 3 2 5 2 3" xfId="9143" xr:uid="{69EC3EAE-253A-4247-85E4-6E8D34A967AA}"/>
    <cellStyle name="40% - Accent1 3 2 5 2 4" xfId="9144" xr:uid="{5D0D8144-1395-499D-BA50-30D8ABA8CEBC}"/>
    <cellStyle name="40% - Accent1 3 2 5 3" xfId="9145" xr:uid="{2D2B64FF-4714-4D6B-AD83-4B7D57436336}"/>
    <cellStyle name="40% - Accent1 3 2 5 3 2" xfId="9146" xr:uid="{968AE86F-2621-48B7-B6A2-D9FC64E191C5}"/>
    <cellStyle name="40% - Accent1 3 2 5 4" xfId="9147" xr:uid="{97A114F2-A8D7-43BB-9D4A-2D64D06611E4}"/>
    <cellStyle name="40% - Accent1 3 2 5 5" xfId="9148" xr:uid="{D9B029E5-DDBD-4672-BE8C-EB97DB7ECA21}"/>
    <cellStyle name="40% - Accent1 3 2 6" xfId="9149" xr:uid="{18864B4A-8D88-483F-AEE0-EDEC395C7381}"/>
    <cellStyle name="40% - Accent1 3 2 6 2" xfId="9150" xr:uid="{13071333-AF85-46D3-A97B-E9ED485B2E9D}"/>
    <cellStyle name="40% - Accent1 3 2 6 2 2" xfId="9151" xr:uid="{2B4976C6-2BC9-4E78-8863-0F817AF7FBE7}"/>
    <cellStyle name="40% - Accent1 3 2 6 2 2 2" xfId="9152" xr:uid="{9F6A6323-905A-47A5-8D1E-C70366857424}"/>
    <cellStyle name="40% - Accent1 3 2 6 2 3" xfId="9153" xr:uid="{25B0168D-5A52-4F3E-BB09-F033D81E4308}"/>
    <cellStyle name="40% - Accent1 3 2 6 2 4" xfId="9154" xr:uid="{EBB97791-A266-4E24-AAE4-B467CCC9D44B}"/>
    <cellStyle name="40% - Accent1 3 2 6 3" xfId="9155" xr:uid="{540463FE-6509-416A-821D-965C191E4C93}"/>
    <cellStyle name="40% - Accent1 3 2 6 3 2" xfId="9156" xr:uid="{42DE5CCE-44C3-430B-AD53-8633A95DBF7C}"/>
    <cellStyle name="40% - Accent1 3 2 6 4" xfId="9157" xr:uid="{59537FBC-2FF6-4916-B6F6-18D615222D56}"/>
    <cellStyle name="40% - Accent1 3 2 6 5" xfId="9158" xr:uid="{7B708283-9A68-4779-8939-947E091C9A99}"/>
    <cellStyle name="40% - Accent1 3 2 7" xfId="9159" xr:uid="{45A74D3D-C3F3-4194-8F18-67E4A57FA93B}"/>
    <cellStyle name="40% - Accent1 3 2 7 2" xfId="9160" xr:uid="{24F3B176-182A-4618-8E73-2D2466556D61}"/>
    <cellStyle name="40% - Accent1 3 2 7 2 2" xfId="9161" xr:uid="{D45DC30B-747D-4D1E-9B99-CBE51DDFCA5F}"/>
    <cellStyle name="40% - Accent1 3 2 7 3" xfId="9162" xr:uid="{55F0CE8D-1DB9-46C2-A730-FC06AD549DFE}"/>
    <cellStyle name="40% - Accent1 3 2 7 4" xfId="9163" xr:uid="{B619180B-BC72-4008-B356-A5B25851ADEE}"/>
    <cellStyle name="40% - Accent1 3 2 8" xfId="9164" xr:uid="{F9269CBA-6C74-4107-AE12-98848401DB9E}"/>
    <cellStyle name="40% - Accent1 3 2 8 2" xfId="9165" xr:uid="{3CE52C78-C113-4019-BCDA-85C89037EAB4}"/>
    <cellStyle name="40% - Accent1 3 2 8 2 2" xfId="9166" xr:uid="{0DF2691B-A8F4-4AE0-889D-222AAED00A1B}"/>
    <cellStyle name="40% - Accent1 3 2 8 3" xfId="9167" xr:uid="{5CB24149-EE67-4579-BB0A-515648F91F40}"/>
    <cellStyle name="40% - Accent1 3 2 8 4" xfId="9168" xr:uid="{C76F3258-7451-4F2F-AB49-C2469E4EE60E}"/>
    <cellStyle name="40% - Accent1 3 2 9" xfId="9169" xr:uid="{A0663D80-002E-4413-96C2-942D1A9274CA}"/>
    <cellStyle name="40% - Accent1 3 2 9 2" xfId="9170" xr:uid="{43FE2D12-2F22-4401-8BAF-25386C564C2B}"/>
    <cellStyle name="40% - Accent1 3 2 9 2 2" xfId="9171" xr:uid="{EE4F16D5-55FD-4A55-AEFB-D01870759B5E}"/>
    <cellStyle name="40% - Accent1 3 2 9 3" xfId="9172" xr:uid="{FFBD9D8E-1470-41F0-885B-0300D8652D66}"/>
    <cellStyle name="40% - Accent1 3 2 9 4" xfId="9173" xr:uid="{18E4D82C-0DE0-4598-9ED2-EB37A107CC17}"/>
    <cellStyle name="40% - Accent1 3 3" xfId="9174" xr:uid="{82B8BCB0-DFA6-4FBC-B509-668949142560}"/>
    <cellStyle name="40% - Accent1 3 4" xfId="9175" xr:uid="{EFCC383B-2705-402F-8B62-040C869C682D}"/>
    <cellStyle name="40% - Accent1 3 5" xfId="9176" xr:uid="{9BC670C0-EAA3-44F1-A6B2-6F6D0CB56EB2}"/>
    <cellStyle name="40% - Accent1 3 6" xfId="35541" xr:uid="{B19AD794-2998-4AFF-AB2D-6FB91E3AC4E0}"/>
    <cellStyle name="40% - Accent1 3 7" xfId="8853" xr:uid="{CCC5C59F-BF6A-4D56-8381-B6CFEEBFE7D3}"/>
    <cellStyle name="40% - Accent1 3 8" xfId="35935" xr:uid="{D12A801A-B997-4BE8-A36A-3BC553E71329}"/>
    <cellStyle name="40% - Accent1 4" xfId="144" xr:uid="{CB6A99F9-08EF-435F-9D52-7D186A6E86FC}"/>
    <cellStyle name="40% - Accent1 4 10" xfId="9177" xr:uid="{46EAF393-5916-4DDD-A0F8-139310E8A431}"/>
    <cellStyle name="40% - Accent1 4 10 2" xfId="9178" xr:uid="{4FCFF245-E671-447B-A0DE-7805D7E89E7B}"/>
    <cellStyle name="40% - Accent1 4 11" xfId="9179" xr:uid="{12F73560-CA5F-448F-AE5C-3A2637202156}"/>
    <cellStyle name="40% - Accent1 4 12" xfId="9180" xr:uid="{0AE132B9-EDDC-41D7-9D86-AAE940A2FDD2}"/>
    <cellStyle name="40% - Accent1 4 2" xfId="145" xr:uid="{B768D778-6EBD-41F3-9BD7-BB94D9816653}"/>
    <cellStyle name="40% - Accent1 4 2 10" xfId="9181" xr:uid="{380E0288-884E-4838-877B-8BD25758D113}"/>
    <cellStyle name="40% - Accent1 4 2 11" xfId="9182" xr:uid="{A5AA195A-0540-48F4-AE75-857CD7D2362F}"/>
    <cellStyle name="40% - Accent1 4 2 2" xfId="250" xr:uid="{5351CA82-A4E7-45A4-826E-6C9B1EC4763C}"/>
    <cellStyle name="40% - Accent1 4 2 2 10" xfId="9183" xr:uid="{86A0A283-F3C5-4324-BD31-7452042EB419}"/>
    <cellStyle name="40% - Accent1 4 2 2 2" xfId="414" xr:uid="{078ABFCB-AD0B-4028-B95F-0146202428F0}"/>
    <cellStyle name="40% - Accent1 4 2 2 2 2" xfId="9184" xr:uid="{8A846531-EBF9-447D-BC87-74FD8344B4AB}"/>
    <cellStyle name="40% - Accent1 4 2 2 2 2 2" xfId="9185" xr:uid="{D357A38C-B2A3-4CB3-9226-8B9C0D34C126}"/>
    <cellStyle name="40% - Accent1 4 2 2 2 2 2 2" xfId="9186" xr:uid="{3AD68A02-CB2D-4AAE-80D4-A3B5B7926F4C}"/>
    <cellStyle name="40% - Accent1 4 2 2 2 2 2 2 2" xfId="9187" xr:uid="{6F97D198-2937-4EB6-8F0E-96723CD5AD5A}"/>
    <cellStyle name="40% - Accent1 4 2 2 2 2 2 3" xfId="9188" xr:uid="{07F1201B-535B-4103-8F79-C357C3400CB5}"/>
    <cellStyle name="40% - Accent1 4 2 2 2 2 2 4" xfId="9189" xr:uid="{2C40540E-C9B8-4402-9241-F77B5E9E62FB}"/>
    <cellStyle name="40% - Accent1 4 2 2 2 2 3" xfId="9190" xr:uid="{F26AE637-1EBC-4E95-AEA5-893E62236FDC}"/>
    <cellStyle name="40% - Accent1 4 2 2 2 2 3 2" xfId="9191" xr:uid="{9E4D94DD-1283-424B-8452-3EED16107391}"/>
    <cellStyle name="40% - Accent1 4 2 2 2 2 4" xfId="9192" xr:uid="{519D17EC-53FE-47E6-A90A-E666F78586DE}"/>
    <cellStyle name="40% - Accent1 4 2 2 2 2 5" xfId="9193" xr:uid="{D7B455DF-5009-4382-AC51-15B62A960D20}"/>
    <cellStyle name="40% - Accent1 4 2 2 2 3" xfId="9194" xr:uid="{CA4AAC49-3AE8-4FFC-8010-08B56055E518}"/>
    <cellStyle name="40% - Accent1 4 2 2 2 3 2" xfId="9195" xr:uid="{486B54A2-2F88-427B-A8DD-B06DBDFCB0D4}"/>
    <cellStyle name="40% - Accent1 4 2 2 2 3 2 2" xfId="9196" xr:uid="{7BCEB4D6-1ACF-4083-971D-A5AEE0E76E44}"/>
    <cellStyle name="40% - Accent1 4 2 2 2 3 2 2 2" xfId="9197" xr:uid="{72B1DEB1-BD61-49B2-9127-F8A53CC58844}"/>
    <cellStyle name="40% - Accent1 4 2 2 2 3 2 3" xfId="9198" xr:uid="{B41FD060-8801-4198-8B13-F8C24B9BA77C}"/>
    <cellStyle name="40% - Accent1 4 2 2 2 3 2 4" xfId="9199" xr:uid="{F44ACA97-A3AB-43B1-89E2-77BDDE03315F}"/>
    <cellStyle name="40% - Accent1 4 2 2 2 3 3" xfId="9200" xr:uid="{3EED71FB-DF1F-4D0A-891E-7C7962D34248}"/>
    <cellStyle name="40% - Accent1 4 2 2 2 3 3 2" xfId="9201" xr:uid="{4DC26061-18E6-4FDE-80A8-8DECC6A0AB94}"/>
    <cellStyle name="40% - Accent1 4 2 2 2 3 4" xfId="9202" xr:uid="{AF20AEB1-7EE9-410D-9F2F-93D867511E9C}"/>
    <cellStyle name="40% - Accent1 4 2 2 2 3 5" xfId="9203" xr:uid="{A9980E2D-2082-404E-805B-494930F03AAA}"/>
    <cellStyle name="40% - Accent1 4 2 2 2 4" xfId="9204" xr:uid="{DC3533E6-9E45-43C0-9DED-71CCBD6BD05F}"/>
    <cellStyle name="40% - Accent1 4 2 2 2 4 2" xfId="9205" xr:uid="{C9B255D1-2035-405A-ABE3-99E72FC3D212}"/>
    <cellStyle name="40% - Accent1 4 2 2 2 4 2 2" xfId="9206" xr:uid="{45532CFB-67DE-4D0B-87DC-50333B6B56A1}"/>
    <cellStyle name="40% - Accent1 4 2 2 2 4 3" xfId="9207" xr:uid="{6036FDE1-8414-4931-8005-EF67BBA88B30}"/>
    <cellStyle name="40% - Accent1 4 2 2 2 4 4" xfId="9208" xr:uid="{F87E0AF6-21E6-495F-B8C4-218A08CE654F}"/>
    <cellStyle name="40% - Accent1 4 2 2 2 5" xfId="9209" xr:uid="{577C866F-B166-42D7-8971-EB6EAF55F653}"/>
    <cellStyle name="40% - Accent1 4 2 2 2 5 2" xfId="9210" xr:uid="{B6E000DF-A348-4C54-9E74-31FEF5648547}"/>
    <cellStyle name="40% - Accent1 4 2 2 2 5 2 2" xfId="9211" xr:uid="{180B578B-8832-4F12-92B9-5F5A88B47221}"/>
    <cellStyle name="40% - Accent1 4 2 2 2 5 3" xfId="9212" xr:uid="{4A7FEBC1-6357-4198-BEBD-9D0E0602091F}"/>
    <cellStyle name="40% - Accent1 4 2 2 2 5 4" xfId="9213" xr:uid="{C82CC872-5E5E-4A07-891D-7BBB2517C23F}"/>
    <cellStyle name="40% - Accent1 4 2 2 2 6" xfId="9214" xr:uid="{6C131E40-D1EA-4D8B-8B8A-D59128EEE87B}"/>
    <cellStyle name="40% - Accent1 4 2 2 2 6 2" xfId="9215" xr:uid="{32AC5EC3-1A09-4179-A6D6-298F0A88C0A3}"/>
    <cellStyle name="40% - Accent1 4 2 2 2 6 2 2" xfId="9216" xr:uid="{A30CEC02-9BA6-4603-97A0-6A643D466683}"/>
    <cellStyle name="40% - Accent1 4 2 2 2 6 3" xfId="9217" xr:uid="{783F7BE1-61D6-4C52-B731-137A66B38D2D}"/>
    <cellStyle name="40% - Accent1 4 2 2 2 6 4" xfId="9218" xr:uid="{A93D9DFF-C51A-4A20-BFB6-1BE9461A551F}"/>
    <cellStyle name="40% - Accent1 4 2 2 2 7" xfId="9219" xr:uid="{ABAA5E16-D04B-48D5-BB16-7FF95B081A2B}"/>
    <cellStyle name="40% - Accent1 4 2 2 2 7 2" xfId="9220" xr:uid="{B3538EF5-61C7-433E-8ECC-003E12AF129C}"/>
    <cellStyle name="40% - Accent1 4 2 2 2 8" xfId="9221" xr:uid="{96A0743B-70B7-4746-A501-75932931EDD7}"/>
    <cellStyle name="40% - Accent1 4 2 2 2 9" xfId="9222" xr:uid="{C3829AE3-997A-4366-AE65-FA477B018B89}"/>
    <cellStyle name="40% - Accent1 4 2 2 3" xfId="9223" xr:uid="{C881DF5D-A5B9-45B2-BDB6-9B3E9A6C28F5}"/>
    <cellStyle name="40% - Accent1 4 2 2 3 2" xfId="9224" xr:uid="{D25B734A-8108-41F4-9057-456443F1A441}"/>
    <cellStyle name="40% - Accent1 4 2 2 3 2 2" xfId="9225" xr:uid="{AA2A5776-2F0B-4962-A3EE-829E0763BD1E}"/>
    <cellStyle name="40% - Accent1 4 2 2 3 2 2 2" xfId="9226" xr:uid="{57D286CB-DA31-4228-A4C6-B725199255A7}"/>
    <cellStyle name="40% - Accent1 4 2 2 3 2 3" xfId="9227" xr:uid="{8F8F617E-6C93-41D3-9AAC-B09DD5FA2D04}"/>
    <cellStyle name="40% - Accent1 4 2 2 3 2 4" xfId="9228" xr:uid="{BCBDC68D-4679-49EA-82F4-BD9A4091CDF6}"/>
    <cellStyle name="40% - Accent1 4 2 2 3 3" xfId="9229" xr:uid="{F390CCDF-E66B-4997-A45A-E97137D53841}"/>
    <cellStyle name="40% - Accent1 4 2 2 3 3 2" xfId="9230" xr:uid="{EA38636F-3ACB-460A-B3D9-6D874E53F24E}"/>
    <cellStyle name="40% - Accent1 4 2 2 3 4" xfId="9231" xr:uid="{EF73DA81-9A22-402A-91A2-DCC102B85F85}"/>
    <cellStyle name="40% - Accent1 4 2 2 3 5" xfId="9232" xr:uid="{3AC05C16-CF09-4694-84A9-114FFF1764FD}"/>
    <cellStyle name="40% - Accent1 4 2 2 4" xfId="9233" xr:uid="{92B6C2E1-BF82-469C-BAE2-4831FAAE64BF}"/>
    <cellStyle name="40% - Accent1 4 2 2 4 2" xfId="9234" xr:uid="{AAD609F8-9481-49FA-B2A5-7BC356A39B01}"/>
    <cellStyle name="40% - Accent1 4 2 2 4 2 2" xfId="9235" xr:uid="{463F6825-F74F-4000-A0D0-0F9D948EA684}"/>
    <cellStyle name="40% - Accent1 4 2 2 4 2 2 2" xfId="9236" xr:uid="{F25C48E8-1B4B-494E-82A0-942BEB68FCBB}"/>
    <cellStyle name="40% - Accent1 4 2 2 4 2 3" xfId="9237" xr:uid="{D584CCD9-20B1-4155-84E7-9C6036BE239D}"/>
    <cellStyle name="40% - Accent1 4 2 2 4 2 4" xfId="9238" xr:uid="{D1DE5B27-B383-46F2-8AE2-AACA3FA85717}"/>
    <cellStyle name="40% - Accent1 4 2 2 4 3" xfId="9239" xr:uid="{7F745914-1A71-4337-876A-E5F499FDD186}"/>
    <cellStyle name="40% - Accent1 4 2 2 4 3 2" xfId="9240" xr:uid="{BA840B39-3627-42BF-9207-CFE529547D74}"/>
    <cellStyle name="40% - Accent1 4 2 2 4 4" xfId="9241" xr:uid="{E0F1A6E9-3FD3-4100-814F-B543707D43D4}"/>
    <cellStyle name="40% - Accent1 4 2 2 4 5" xfId="9242" xr:uid="{8C8E5E6E-D31E-4A8B-8C16-820D568AF989}"/>
    <cellStyle name="40% - Accent1 4 2 2 5" xfId="9243" xr:uid="{0B064549-0782-4176-B98B-6D524D79AF0F}"/>
    <cellStyle name="40% - Accent1 4 2 2 5 2" xfId="9244" xr:uid="{4D322F53-E266-4FEE-830F-38795FBCD2A8}"/>
    <cellStyle name="40% - Accent1 4 2 2 5 2 2" xfId="9245" xr:uid="{80A58830-951B-4F6D-A17C-F27738170785}"/>
    <cellStyle name="40% - Accent1 4 2 2 5 3" xfId="9246" xr:uid="{65D3D1B7-3775-45B5-97F0-212188F7D2A3}"/>
    <cellStyle name="40% - Accent1 4 2 2 5 4" xfId="9247" xr:uid="{0A03BC43-50BD-4C8B-8BDA-FDEAC6D1F8B1}"/>
    <cellStyle name="40% - Accent1 4 2 2 6" xfId="9248" xr:uid="{18E9236D-EDCB-4830-8345-FD892F662757}"/>
    <cellStyle name="40% - Accent1 4 2 2 6 2" xfId="9249" xr:uid="{B0BEED4F-34EE-4F58-96AA-E317BDEBF546}"/>
    <cellStyle name="40% - Accent1 4 2 2 6 2 2" xfId="9250" xr:uid="{EB35E04B-D79A-4EB2-9A02-C11EF9C7FAB4}"/>
    <cellStyle name="40% - Accent1 4 2 2 6 3" xfId="9251" xr:uid="{38CAF0BA-9B1F-48A0-B2A2-6ACE2ED0C7E1}"/>
    <cellStyle name="40% - Accent1 4 2 2 6 4" xfId="9252" xr:uid="{CDC4E032-0529-4A25-B23C-5ABBE4DD44DB}"/>
    <cellStyle name="40% - Accent1 4 2 2 7" xfId="9253" xr:uid="{F3117E49-2538-4205-80A8-F9DBB49EBD12}"/>
    <cellStyle name="40% - Accent1 4 2 2 7 2" xfId="9254" xr:uid="{E92D7BF8-0F91-4104-A3EE-DF347EDC5EA1}"/>
    <cellStyle name="40% - Accent1 4 2 2 7 2 2" xfId="9255" xr:uid="{C7251801-FF41-427B-813E-26DF1B7A0709}"/>
    <cellStyle name="40% - Accent1 4 2 2 7 3" xfId="9256" xr:uid="{DEB7D232-C08F-404A-B898-1947F9A50720}"/>
    <cellStyle name="40% - Accent1 4 2 2 7 4" xfId="9257" xr:uid="{F7631F8A-5B2B-4477-A83C-77AEDFDA6A78}"/>
    <cellStyle name="40% - Accent1 4 2 2 8" xfId="9258" xr:uid="{057A4498-79D5-48B5-8ECB-33018EA53D86}"/>
    <cellStyle name="40% - Accent1 4 2 2 8 2" xfId="9259" xr:uid="{43D01617-F7D3-4224-BA63-07CF2CD1BE40}"/>
    <cellStyle name="40% - Accent1 4 2 2 9" xfId="9260" xr:uid="{E792AFF8-B9B5-4561-A924-489740F0E9D2}"/>
    <cellStyle name="40% - Accent1 4 2 3" xfId="370" xr:uid="{AE9E84B9-8611-4B3E-A88B-5A3BD459FBA5}"/>
    <cellStyle name="40% - Accent1 4 2 3 2" xfId="451" xr:uid="{985B63B3-D607-46B7-9FD3-B6FD73D93718}"/>
    <cellStyle name="40% - Accent1 4 2 3 2 2" xfId="9261" xr:uid="{C4FEB3A7-0B81-4ABA-B125-4F3A29892B90}"/>
    <cellStyle name="40% - Accent1 4 2 3 2 2 2" xfId="9262" xr:uid="{6D2023A5-C9FF-4503-8FD4-354569E1E537}"/>
    <cellStyle name="40% - Accent1 4 2 3 2 2 2 2" xfId="9263" xr:uid="{9F2C475F-5244-4E76-9D33-4068DD8C8FC4}"/>
    <cellStyle name="40% - Accent1 4 2 3 2 2 3" xfId="9264" xr:uid="{E443968B-3C7D-4B03-BAFC-7568374CBB2F}"/>
    <cellStyle name="40% - Accent1 4 2 3 2 2 4" xfId="9265" xr:uid="{13E2A221-798E-47FA-8576-CC8349E51109}"/>
    <cellStyle name="40% - Accent1 4 2 3 2 3" xfId="9266" xr:uid="{702DB0F5-25E4-4EE9-8283-7B2FB6591053}"/>
    <cellStyle name="40% - Accent1 4 2 3 2 3 2" xfId="9267" xr:uid="{98185F2B-0D62-47FA-B5B9-D084E8F38BA2}"/>
    <cellStyle name="40% - Accent1 4 2 3 2 4" xfId="9268" xr:uid="{D95ADD8E-2A29-4104-8275-DBC3C1124A8B}"/>
    <cellStyle name="40% - Accent1 4 2 3 2 5" xfId="9269" xr:uid="{45EE0561-2819-4D57-B12C-E55673C7F5CC}"/>
    <cellStyle name="40% - Accent1 4 2 3 3" xfId="9270" xr:uid="{CC27F37D-B844-48FC-864A-559EA7853ABD}"/>
    <cellStyle name="40% - Accent1 4 2 3 3 2" xfId="9271" xr:uid="{EB02362C-C24C-4BD5-A9C0-D910CCD28D6F}"/>
    <cellStyle name="40% - Accent1 4 2 3 3 2 2" xfId="9272" xr:uid="{4C236DE7-4678-4B03-A969-10C92178D01A}"/>
    <cellStyle name="40% - Accent1 4 2 3 3 2 2 2" xfId="9273" xr:uid="{674E47BD-00D8-402A-A0DF-7B1DAA1455F8}"/>
    <cellStyle name="40% - Accent1 4 2 3 3 2 3" xfId="9274" xr:uid="{53B12AA9-30F0-4324-BEB1-416B1F3EA4AD}"/>
    <cellStyle name="40% - Accent1 4 2 3 3 2 4" xfId="9275" xr:uid="{1EFFF5D4-F525-4FB1-B84F-75D1CE10AFAC}"/>
    <cellStyle name="40% - Accent1 4 2 3 3 3" xfId="9276" xr:uid="{48EAE413-906A-4FEA-88C9-DE291F745544}"/>
    <cellStyle name="40% - Accent1 4 2 3 3 3 2" xfId="9277" xr:uid="{67B7B602-7522-43F8-BD86-CAADA526F0A4}"/>
    <cellStyle name="40% - Accent1 4 2 3 3 4" xfId="9278" xr:uid="{82BDB0CD-2015-4472-9441-504F9CE7F6B6}"/>
    <cellStyle name="40% - Accent1 4 2 3 3 5" xfId="9279" xr:uid="{B923044B-1C9D-48E8-BE6B-C7942C493431}"/>
    <cellStyle name="40% - Accent1 4 2 3 4" xfId="9280" xr:uid="{97263249-7F88-409B-8906-982D28948E70}"/>
    <cellStyle name="40% - Accent1 4 2 3 4 2" xfId="9281" xr:uid="{E370C19A-60FD-44D9-AC1D-41431F9A6EF2}"/>
    <cellStyle name="40% - Accent1 4 2 3 4 2 2" xfId="9282" xr:uid="{F82760FD-A196-4B3B-8EA1-4BD000391BEC}"/>
    <cellStyle name="40% - Accent1 4 2 3 4 3" xfId="9283" xr:uid="{03ED7E01-E1C3-47E1-A80C-B5EC7B903FB2}"/>
    <cellStyle name="40% - Accent1 4 2 3 4 4" xfId="9284" xr:uid="{8FC66133-4E6C-4DC9-B96F-0275AFF98027}"/>
    <cellStyle name="40% - Accent1 4 2 3 5" xfId="9285" xr:uid="{4061D316-D65C-4C75-87B7-01794851B40E}"/>
    <cellStyle name="40% - Accent1 4 2 3 5 2" xfId="9286" xr:uid="{8BB37360-EB02-42F4-8CF2-DD27F832A92F}"/>
    <cellStyle name="40% - Accent1 4 2 3 5 2 2" xfId="9287" xr:uid="{B5ED4A37-BABE-444B-8047-D8EC27BB5FCC}"/>
    <cellStyle name="40% - Accent1 4 2 3 5 3" xfId="9288" xr:uid="{1D393041-B652-48F9-B367-258F63BED1AD}"/>
    <cellStyle name="40% - Accent1 4 2 3 5 4" xfId="9289" xr:uid="{58502C8A-D5B4-429D-909C-14CF5510489B}"/>
    <cellStyle name="40% - Accent1 4 2 3 6" xfId="9290" xr:uid="{7FC853BE-4E9F-47E5-9310-E1D88A9EA300}"/>
    <cellStyle name="40% - Accent1 4 2 3 6 2" xfId="9291" xr:uid="{ED74DA55-21C0-4116-9B4A-8339AFA72961}"/>
    <cellStyle name="40% - Accent1 4 2 3 6 2 2" xfId="9292" xr:uid="{4DD4CB93-9967-4C74-A00F-4DAB11C46A99}"/>
    <cellStyle name="40% - Accent1 4 2 3 6 3" xfId="9293" xr:uid="{598380ED-8019-47D1-A043-C300F0F0072F}"/>
    <cellStyle name="40% - Accent1 4 2 3 6 4" xfId="9294" xr:uid="{0B6E987A-CF6F-4A1E-A60C-A72DEB88237B}"/>
    <cellStyle name="40% - Accent1 4 2 3 7" xfId="9295" xr:uid="{6BD1D2E9-72D5-4B41-A20C-E34024EC01F4}"/>
    <cellStyle name="40% - Accent1 4 2 3 7 2" xfId="9296" xr:uid="{978080E8-BB3B-4E85-B236-24060F676AEF}"/>
    <cellStyle name="40% - Accent1 4 2 3 8" xfId="9297" xr:uid="{1A7F69F9-E8AA-44CC-BF30-578D778A4FEA}"/>
    <cellStyle name="40% - Accent1 4 2 3 9" xfId="9298" xr:uid="{FD4DD2A4-5903-4C3A-81D3-9BCAFAF52459}"/>
    <cellStyle name="40% - Accent1 4 2 4" xfId="393" xr:uid="{5154D815-E0CA-44E5-8CD8-B9CE2F7D53C7}"/>
    <cellStyle name="40% - Accent1 4 2 4 2" xfId="9299" xr:uid="{66540A35-4488-4C7F-B91E-9D22A7007815}"/>
    <cellStyle name="40% - Accent1 4 2 4 2 2" xfId="9300" xr:uid="{5B6C2016-A936-43ED-A43B-03D02149E751}"/>
    <cellStyle name="40% - Accent1 4 2 4 2 2 2" xfId="9301" xr:uid="{85F9B425-7389-4A75-8A35-AFA1CD991D75}"/>
    <cellStyle name="40% - Accent1 4 2 4 2 3" xfId="9302" xr:uid="{A9AB9A42-8090-4184-BD55-247351B034B3}"/>
    <cellStyle name="40% - Accent1 4 2 4 2 4" xfId="9303" xr:uid="{4572602B-AAF2-4930-A734-6D08E2D82E1A}"/>
    <cellStyle name="40% - Accent1 4 2 4 3" xfId="9304" xr:uid="{A6B11EF3-22A2-4EFE-93DD-5C754B54FA48}"/>
    <cellStyle name="40% - Accent1 4 2 4 3 2" xfId="9305" xr:uid="{4052B3D0-A866-40E0-AE47-5E1DFF021DF5}"/>
    <cellStyle name="40% - Accent1 4 2 4 4" xfId="9306" xr:uid="{FED35D3D-2E6C-4A97-BB77-7069729BA6BB}"/>
    <cellStyle name="40% - Accent1 4 2 4 5" xfId="9307" xr:uid="{6716E2D6-6F2E-4382-9FD2-17DEFAB9DC26}"/>
    <cellStyle name="40% - Accent1 4 2 5" xfId="9308" xr:uid="{E6E9074E-A0F0-47BD-A7B9-C924B375C6FE}"/>
    <cellStyle name="40% - Accent1 4 2 5 2" xfId="9309" xr:uid="{150E6039-4EC1-42F3-96DB-03FDF8BDF2A7}"/>
    <cellStyle name="40% - Accent1 4 2 5 2 2" xfId="9310" xr:uid="{D6F5E2DE-DD1F-45F2-A9AC-B1CE925552E1}"/>
    <cellStyle name="40% - Accent1 4 2 5 2 2 2" xfId="9311" xr:uid="{667D8577-8F15-4E7C-8B34-9ECF2094705F}"/>
    <cellStyle name="40% - Accent1 4 2 5 2 3" xfId="9312" xr:uid="{F338D9F2-3368-440C-8186-9DE312FB8BF3}"/>
    <cellStyle name="40% - Accent1 4 2 5 2 4" xfId="9313" xr:uid="{EB62A57D-F4D2-4979-89A1-BF53622BE08E}"/>
    <cellStyle name="40% - Accent1 4 2 5 3" xfId="9314" xr:uid="{42AD9EE1-9E5F-4EAB-8CC7-E862E0A1E9F8}"/>
    <cellStyle name="40% - Accent1 4 2 5 3 2" xfId="9315" xr:uid="{81E54E1C-FFCB-4D50-8618-BFF52403CF5E}"/>
    <cellStyle name="40% - Accent1 4 2 5 4" xfId="9316" xr:uid="{0CFE8E96-B00D-4C22-A25C-6B708AC20AD4}"/>
    <cellStyle name="40% - Accent1 4 2 5 5" xfId="9317" xr:uid="{E233673D-4371-40EA-A47B-EDF0218D71D6}"/>
    <cellStyle name="40% - Accent1 4 2 6" xfId="9318" xr:uid="{89EA2708-21A0-4761-8991-4E088A69A385}"/>
    <cellStyle name="40% - Accent1 4 2 6 2" xfId="9319" xr:uid="{C9232519-9E59-4DC3-9E7C-97EB1D767A6D}"/>
    <cellStyle name="40% - Accent1 4 2 6 2 2" xfId="9320" xr:uid="{17C5626A-CB59-4D93-815D-12F03CC904D2}"/>
    <cellStyle name="40% - Accent1 4 2 6 3" xfId="9321" xr:uid="{54128385-E384-4D64-A7E8-8D17E54F31B3}"/>
    <cellStyle name="40% - Accent1 4 2 6 4" xfId="9322" xr:uid="{55D13C80-7DFC-4F96-9947-852F9ADABD91}"/>
    <cellStyle name="40% - Accent1 4 2 7" xfId="9323" xr:uid="{69F15E8B-EAF6-4BF9-95AE-93D7131685C1}"/>
    <cellStyle name="40% - Accent1 4 2 7 2" xfId="9324" xr:uid="{A8C0EEBE-8537-4F6E-B477-65425C732DC5}"/>
    <cellStyle name="40% - Accent1 4 2 7 2 2" xfId="9325" xr:uid="{254744D5-F1DF-4955-9436-E2FD0BEA02F7}"/>
    <cellStyle name="40% - Accent1 4 2 7 3" xfId="9326" xr:uid="{115A9882-A4B4-47CC-8D32-249233EDB7B3}"/>
    <cellStyle name="40% - Accent1 4 2 7 4" xfId="9327" xr:uid="{DD9694D6-130B-4341-9DC3-BB97BA0AFD46}"/>
    <cellStyle name="40% - Accent1 4 2 8" xfId="9328" xr:uid="{7A64128E-5D5A-4CF5-80A5-646D5B3B6EF3}"/>
    <cellStyle name="40% - Accent1 4 2 8 2" xfId="9329" xr:uid="{DF6395D8-406E-404D-B4E2-A7A37835A2F3}"/>
    <cellStyle name="40% - Accent1 4 2 8 2 2" xfId="9330" xr:uid="{77CB59CE-4952-4954-9019-8D52BA068599}"/>
    <cellStyle name="40% - Accent1 4 2 8 3" xfId="9331" xr:uid="{BB2280A3-079A-4248-986D-D14C6AF0184D}"/>
    <cellStyle name="40% - Accent1 4 2 8 4" xfId="9332" xr:uid="{546E0734-9BF9-46FF-87A4-2CF3724BD250}"/>
    <cellStyle name="40% - Accent1 4 2 9" xfId="9333" xr:uid="{019B4EA4-6E46-416E-BD15-C6ADC47B73C0}"/>
    <cellStyle name="40% - Accent1 4 2 9 2" xfId="9334" xr:uid="{8B89275E-8A62-4D86-8637-7C4C398237C0}"/>
    <cellStyle name="40% - Accent1 4 3" xfId="251" xr:uid="{A2AD10B7-8ECF-47CB-9529-978C13F089EB}"/>
    <cellStyle name="40% - Accent1 4 3 10" xfId="9335" xr:uid="{FE91A505-BA68-477D-9B65-5CA1397E6155}"/>
    <cellStyle name="40% - Accent1 4 3 2" xfId="415" xr:uid="{CFB83F32-41F4-4671-8547-6D1A5D14D8A4}"/>
    <cellStyle name="40% - Accent1 4 3 2 2" xfId="9336" xr:uid="{67D3CBE3-CAB8-464A-9723-3D9DE5BEAB7B}"/>
    <cellStyle name="40% - Accent1 4 3 2 2 2" xfId="9337" xr:uid="{832CF388-E250-42A0-83A6-B0EDAE046672}"/>
    <cellStyle name="40% - Accent1 4 3 2 2 2 2" xfId="9338" xr:uid="{54A6D9A6-8C53-4796-AD2C-D2EB18570660}"/>
    <cellStyle name="40% - Accent1 4 3 2 2 2 2 2" xfId="9339" xr:uid="{1659B7D3-E792-4A09-8D4D-5AEC695344A6}"/>
    <cellStyle name="40% - Accent1 4 3 2 2 2 3" xfId="9340" xr:uid="{7EA36CF8-45F9-4778-946E-E08E716813A6}"/>
    <cellStyle name="40% - Accent1 4 3 2 2 2 4" xfId="9341" xr:uid="{5A15570D-5DFA-4356-80F8-C900E7E6AE45}"/>
    <cellStyle name="40% - Accent1 4 3 2 2 3" xfId="9342" xr:uid="{D488C4A0-1A7E-44DE-8539-9417640C605B}"/>
    <cellStyle name="40% - Accent1 4 3 2 2 3 2" xfId="9343" xr:uid="{150B536D-0E95-4B37-B49C-32875F02E8AC}"/>
    <cellStyle name="40% - Accent1 4 3 2 2 4" xfId="9344" xr:uid="{23380141-919F-41C5-B31E-97B08891DA32}"/>
    <cellStyle name="40% - Accent1 4 3 2 2 5" xfId="9345" xr:uid="{8A4FCFC4-F4DF-43C3-A13A-BC4F306AA5B2}"/>
    <cellStyle name="40% - Accent1 4 3 2 3" xfId="9346" xr:uid="{C67B18AB-0CAE-4D1A-86DA-AAE1FA635A01}"/>
    <cellStyle name="40% - Accent1 4 3 2 3 2" xfId="9347" xr:uid="{2F367E68-4A71-46D1-B662-A949CB5C512F}"/>
    <cellStyle name="40% - Accent1 4 3 2 3 2 2" xfId="9348" xr:uid="{48031FA4-FA9F-46EB-BCB2-3D4298646ECA}"/>
    <cellStyle name="40% - Accent1 4 3 2 3 2 2 2" xfId="9349" xr:uid="{53E13C1C-5FDC-46AF-B176-21F49FC03A58}"/>
    <cellStyle name="40% - Accent1 4 3 2 3 2 3" xfId="9350" xr:uid="{FB89770E-C4B6-442F-B942-E4A1C4242B71}"/>
    <cellStyle name="40% - Accent1 4 3 2 3 2 4" xfId="9351" xr:uid="{A0CC9881-F8D2-4767-B325-74F3C3EC1477}"/>
    <cellStyle name="40% - Accent1 4 3 2 3 3" xfId="9352" xr:uid="{F573A3B3-4B9A-4B63-B864-D01259E177BE}"/>
    <cellStyle name="40% - Accent1 4 3 2 3 3 2" xfId="9353" xr:uid="{66807589-A464-4C20-84CC-E2296A89372D}"/>
    <cellStyle name="40% - Accent1 4 3 2 3 4" xfId="9354" xr:uid="{51186C08-9722-4795-A93E-1B6E1A8FC3C2}"/>
    <cellStyle name="40% - Accent1 4 3 2 3 5" xfId="9355" xr:uid="{F1D57991-5A56-47B4-A56E-F06BB5DDB3DE}"/>
    <cellStyle name="40% - Accent1 4 3 2 4" xfId="9356" xr:uid="{1AD0CE73-27AB-447A-BCB7-870139C5CADD}"/>
    <cellStyle name="40% - Accent1 4 3 2 4 2" xfId="9357" xr:uid="{22357819-3BEA-4A97-A166-EC8640D438DA}"/>
    <cellStyle name="40% - Accent1 4 3 2 4 2 2" xfId="9358" xr:uid="{89C460F1-31E8-4B68-B901-7A1F704CBD60}"/>
    <cellStyle name="40% - Accent1 4 3 2 4 3" xfId="9359" xr:uid="{BE4983A6-7FAE-4D67-8674-BD9A1DFBDFED}"/>
    <cellStyle name="40% - Accent1 4 3 2 4 4" xfId="9360" xr:uid="{31967AC9-29AC-4F3E-B486-9E6714F6BEF5}"/>
    <cellStyle name="40% - Accent1 4 3 2 5" xfId="9361" xr:uid="{96F551A7-7E73-49D0-B6BC-8962838E4309}"/>
    <cellStyle name="40% - Accent1 4 3 2 5 2" xfId="9362" xr:uid="{64A6D787-D2C7-4367-B6CE-DC470CF7DE84}"/>
    <cellStyle name="40% - Accent1 4 3 2 5 2 2" xfId="9363" xr:uid="{3B0B2AC9-279F-4EDF-AAE2-D5D166EAAA0F}"/>
    <cellStyle name="40% - Accent1 4 3 2 5 3" xfId="9364" xr:uid="{47DBCD14-3B49-47B3-917F-2BA05E042231}"/>
    <cellStyle name="40% - Accent1 4 3 2 5 4" xfId="9365" xr:uid="{CEAECBEF-65B4-4060-932D-731B289D037D}"/>
    <cellStyle name="40% - Accent1 4 3 2 6" xfId="9366" xr:uid="{DFFB5037-8887-4F54-9C21-D029D1536BF9}"/>
    <cellStyle name="40% - Accent1 4 3 2 6 2" xfId="9367" xr:uid="{4E4EDECE-737B-4011-8228-189D6DA56B1B}"/>
    <cellStyle name="40% - Accent1 4 3 2 6 2 2" xfId="9368" xr:uid="{AA98577D-9EC6-4C5B-AEEA-49D2F9F7A72C}"/>
    <cellStyle name="40% - Accent1 4 3 2 6 3" xfId="9369" xr:uid="{600EAB49-78FE-4640-A7C1-6F7DC1D5C653}"/>
    <cellStyle name="40% - Accent1 4 3 2 6 4" xfId="9370" xr:uid="{9C8C0BB6-70AB-424B-835E-DC3CE7840D2A}"/>
    <cellStyle name="40% - Accent1 4 3 2 7" xfId="9371" xr:uid="{6ED694A4-E8A4-4BC0-A95E-F441967AF985}"/>
    <cellStyle name="40% - Accent1 4 3 2 7 2" xfId="9372" xr:uid="{77A197E9-6282-4B65-A47A-22795F493541}"/>
    <cellStyle name="40% - Accent1 4 3 2 8" xfId="9373" xr:uid="{6CC43BE1-1AB6-44A4-B5D3-580BBFA6A814}"/>
    <cellStyle name="40% - Accent1 4 3 2 9" xfId="9374" xr:uid="{BFA91413-435C-461A-BFB2-6CE6441F6EA9}"/>
    <cellStyle name="40% - Accent1 4 3 3" xfId="9375" xr:uid="{17FF977D-CE1D-4DB7-9FF8-AD1B432FC3E3}"/>
    <cellStyle name="40% - Accent1 4 3 3 2" xfId="9376" xr:uid="{893FFFF5-3F0A-41D4-A6DB-B558560C5FA0}"/>
    <cellStyle name="40% - Accent1 4 3 3 2 2" xfId="9377" xr:uid="{ADE54D12-EFB5-4B22-A174-6776CB5F9E9D}"/>
    <cellStyle name="40% - Accent1 4 3 3 2 2 2" xfId="9378" xr:uid="{2D2A3E58-7640-4B90-90B7-5CD607335DB7}"/>
    <cellStyle name="40% - Accent1 4 3 3 2 3" xfId="9379" xr:uid="{94503CB2-7CC2-4C0A-A570-343C82641D45}"/>
    <cellStyle name="40% - Accent1 4 3 3 2 4" xfId="9380" xr:uid="{B2BB4DDC-4CC9-47E3-9C14-22A85744D021}"/>
    <cellStyle name="40% - Accent1 4 3 3 3" xfId="9381" xr:uid="{51412973-8B00-4E3F-B4CB-81FA85DCDC18}"/>
    <cellStyle name="40% - Accent1 4 3 3 3 2" xfId="9382" xr:uid="{463F557F-3565-485C-9A34-380D4F7D9C96}"/>
    <cellStyle name="40% - Accent1 4 3 3 4" xfId="9383" xr:uid="{B8239333-BBE9-4EED-B1AF-961150D75251}"/>
    <cellStyle name="40% - Accent1 4 3 3 5" xfId="9384" xr:uid="{8F6D9798-7A53-4B48-836B-BDDAA9764AA1}"/>
    <cellStyle name="40% - Accent1 4 3 4" xfId="9385" xr:uid="{A0A044F9-51D8-46C2-9F15-F208A0DC440D}"/>
    <cellStyle name="40% - Accent1 4 3 4 2" xfId="9386" xr:uid="{097A7455-E6A0-4A38-8B5D-E39FC7EAFE1C}"/>
    <cellStyle name="40% - Accent1 4 3 4 2 2" xfId="9387" xr:uid="{38834309-92B3-452E-84C9-7DF1F0746D52}"/>
    <cellStyle name="40% - Accent1 4 3 4 2 2 2" xfId="9388" xr:uid="{B8B7B871-39C8-4611-9519-380DF3C25C1C}"/>
    <cellStyle name="40% - Accent1 4 3 4 2 3" xfId="9389" xr:uid="{F39F8B3C-743B-4E3C-955F-0293692D3800}"/>
    <cellStyle name="40% - Accent1 4 3 4 2 4" xfId="9390" xr:uid="{DD3C5790-86AB-4C2E-9999-17AFA881984C}"/>
    <cellStyle name="40% - Accent1 4 3 4 3" xfId="9391" xr:uid="{C57C03FA-AEF8-4D86-A63B-2CA74524C4B9}"/>
    <cellStyle name="40% - Accent1 4 3 4 3 2" xfId="9392" xr:uid="{8CD70D2C-0AE0-4389-A507-7BFE203AD8F0}"/>
    <cellStyle name="40% - Accent1 4 3 4 4" xfId="9393" xr:uid="{4F001AF9-D4ED-4D99-9BC9-1C7064FE5A8B}"/>
    <cellStyle name="40% - Accent1 4 3 4 5" xfId="9394" xr:uid="{A9BCFE34-80F1-4887-875D-9BA71B0EBDA7}"/>
    <cellStyle name="40% - Accent1 4 3 5" xfId="9395" xr:uid="{6A0007AC-760D-40D7-99AE-B549237C55B7}"/>
    <cellStyle name="40% - Accent1 4 3 5 2" xfId="9396" xr:uid="{31D8A9A4-2F89-4FD8-AC19-E51F044D7443}"/>
    <cellStyle name="40% - Accent1 4 3 5 2 2" xfId="9397" xr:uid="{27DDB220-1CF8-4C18-BD44-83FAC89CACCE}"/>
    <cellStyle name="40% - Accent1 4 3 5 3" xfId="9398" xr:uid="{60CF9A6A-12CA-44AE-B194-E2D6537ECD14}"/>
    <cellStyle name="40% - Accent1 4 3 5 4" xfId="9399" xr:uid="{461B6F0D-16F9-45B9-8FD1-0A9A383B43D7}"/>
    <cellStyle name="40% - Accent1 4 3 6" xfId="9400" xr:uid="{E08379B0-6412-46E1-92CD-F31C6887C656}"/>
    <cellStyle name="40% - Accent1 4 3 6 2" xfId="9401" xr:uid="{01A6C606-5AF8-461D-A5D9-FEC645059D56}"/>
    <cellStyle name="40% - Accent1 4 3 6 2 2" xfId="9402" xr:uid="{59A3257C-6E18-4B53-8E98-5367D28EFB3E}"/>
    <cellStyle name="40% - Accent1 4 3 6 3" xfId="9403" xr:uid="{61B907C9-E5C0-4B39-AC25-C0A6537792BC}"/>
    <cellStyle name="40% - Accent1 4 3 6 4" xfId="9404" xr:uid="{F48D01B7-F9FE-4D4B-AE26-A27F160AC0CB}"/>
    <cellStyle name="40% - Accent1 4 3 7" xfId="9405" xr:uid="{3CF7ACB7-8057-46AF-A35B-99700BDF4B09}"/>
    <cellStyle name="40% - Accent1 4 3 7 2" xfId="9406" xr:uid="{DA10E30C-6496-416A-BE26-B2D3B5F7FCB1}"/>
    <cellStyle name="40% - Accent1 4 3 7 2 2" xfId="9407" xr:uid="{ECE0E784-18E8-4452-8523-61093D0007F4}"/>
    <cellStyle name="40% - Accent1 4 3 7 3" xfId="9408" xr:uid="{1A844D5E-8B39-447B-B025-9D6F3E328045}"/>
    <cellStyle name="40% - Accent1 4 3 7 4" xfId="9409" xr:uid="{D3201F8D-14EA-43D5-AAE9-C3C0A16DFBAF}"/>
    <cellStyle name="40% - Accent1 4 3 8" xfId="9410" xr:uid="{E16A2336-B0DF-4CDC-B181-D405DB0A119D}"/>
    <cellStyle name="40% - Accent1 4 3 8 2" xfId="9411" xr:uid="{EF33AC6E-FBDD-428C-B8C5-8791B21C2F61}"/>
    <cellStyle name="40% - Accent1 4 3 9" xfId="9412" xr:uid="{F001BE75-68D7-4D86-828B-DDBB816DFCFE}"/>
    <cellStyle name="40% - Accent1 4 4" xfId="252" xr:uid="{31110BDD-61AE-4C16-82A6-1E3D0DEF26E4}"/>
    <cellStyle name="40% - Accent1 4 4 2" xfId="416" xr:uid="{86007FAC-E2A0-4C00-903E-194A4C86B866}"/>
    <cellStyle name="40% - Accent1 4 4 2 2" xfId="9413" xr:uid="{B2EB232A-8888-4C65-822B-64A3E98632DF}"/>
    <cellStyle name="40% - Accent1 4 4 2 2 2" xfId="9414" xr:uid="{F2C63C60-F944-450C-B778-0BCA45CC2754}"/>
    <cellStyle name="40% - Accent1 4 4 2 2 2 2" xfId="9415" xr:uid="{1BDB9753-63B4-4368-9986-3BDA8216C56A}"/>
    <cellStyle name="40% - Accent1 4 4 2 2 3" xfId="9416" xr:uid="{1EFDC674-AAF8-43AF-82FC-632C432467A7}"/>
    <cellStyle name="40% - Accent1 4 4 2 2 4" xfId="9417" xr:uid="{C1B65469-A0BD-46C6-B637-6C1202C592D5}"/>
    <cellStyle name="40% - Accent1 4 4 2 3" xfId="9418" xr:uid="{92D10782-974E-4385-B8C6-4526827B0DC9}"/>
    <cellStyle name="40% - Accent1 4 4 2 3 2" xfId="9419" xr:uid="{C3FDAFF3-BFAB-42A2-A53F-525292CE610D}"/>
    <cellStyle name="40% - Accent1 4 4 2 4" xfId="9420" xr:uid="{3FE7D3BA-378B-4DCA-AD47-BABD9A10029E}"/>
    <cellStyle name="40% - Accent1 4 4 2 5" xfId="9421" xr:uid="{B5DCB6DC-E9A7-495A-A7C0-CBDF84CF8AC1}"/>
    <cellStyle name="40% - Accent1 4 4 3" xfId="9422" xr:uid="{E5B925B1-8C9C-435C-BA10-BA5AEC1511A3}"/>
    <cellStyle name="40% - Accent1 4 4 3 2" xfId="9423" xr:uid="{695747F2-52E4-40CC-83ED-EF4F14ECD911}"/>
    <cellStyle name="40% - Accent1 4 4 3 2 2" xfId="9424" xr:uid="{5EEE0095-B980-44B2-9EE9-4139AD90B432}"/>
    <cellStyle name="40% - Accent1 4 4 3 2 2 2" xfId="9425" xr:uid="{A5422753-2685-4AD1-A080-DC26EFB65765}"/>
    <cellStyle name="40% - Accent1 4 4 3 2 3" xfId="9426" xr:uid="{69FD6105-FD0C-4457-AAEE-C5A9EFFC254F}"/>
    <cellStyle name="40% - Accent1 4 4 3 2 4" xfId="9427" xr:uid="{FAC48255-0C02-4C60-847A-C9835251DF49}"/>
    <cellStyle name="40% - Accent1 4 4 3 3" xfId="9428" xr:uid="{8ECA2091-9A0E-46EC-B850-01EA83DCE477}"/>
    <cellStyle name="40% - Accent1 4 4 3 3 2" xfId="9429" xr:uid="{7CC47631-8025-4F2D-8122-60E57F0BDBA2}"/>
    <cellStyle name="40% - Accent1 4 4 3 4" xfId="9430" xr:uid="{21B663FF-13C6-4E3A-8441-F94E74B129B3}"/>
    <cellStyle name="40% - Accent1 4 4 3 5" xfId="9431" xr:uid="{E317FB79-38F6-42A4-A698-F31FF4A90B55}"/>
    <cellStyle name="40% - Accent1 4 4 4" xfId="9432" xr:uid="{D51DAAD6-9EF9-4165-A5D2-CF6BEFA5767D}"/>
    <cellStyle name="40% - Accent1 4 4 4 2" xfId="9433" xr:uid="{B86A98F9-C560-40BD-AA11-8864D4316361}"/>
    <cellStyle name="40% - Accent1 4 4 4 2 2" xfId="9434" xr:uid="{EBF7F03C-134F-4DD2-A3CD-C0BBA84CD67D}"/>
    <cellStyle name="40% - Accent1 4 4 4 3" xfId="9435" xr:uid="{DE9A1EA9-450F-4397-934C-3A6394D56DE3}"/>
    <cellStyle name="40% - Accent1 4 4 4 4" xfId="9436" xr:uid="{4813CFA6-A771-4935-A26A-F231BA49D5DD}"/>
    <cellStyle name="40% - Accent1 4 4 5" xfId="9437" xr:uid="{3C250F1A-0C1D-4918-9054-D905B6312237}"/>
    <cellStyle name="40% - Accent1 4 4 5 2" xfId="9438" xr:uid="{65A1CA3B-59FF-4EF5-BA2D-3B91BDC5A775}"/>
    <cellStyle name="40% - Accent1 4 4 5 2 2" xfId="9439" xr:uid="{A04F3FBC-99C3-4384-9A05-2FCAB132BB81}"/>
    <cellStyle name="40% - Accent1 4 4 5 3" xfId="9440" xr:uid="{922E32C8-F3BF-4584-BFB8-10154506AE2E}"/>
    <cellStyle name="40% - Accent1 4 4 5 4" xfId="9441" xr:uid="{CBEC26B3-D55E-499C-9813-08625A885AA9}"/>
    <cellStyle name="40% - Accent1 4 4 6" xfId="9442" xr:uid="{AB731872-3D61-41F1-9BD3-4A0132A7AF37}"/>
    <cellStyle name="40% - Accent1 4 4 6 2" xfId="9443" xr:uid="{7FABE988-CFB0-4542-B5FC-E7168909B0BE}"/>
    <cellStyle name="40% - Accent1 4 4 6 2 2" xfId="9444" xr:uid="{935BD371-E06B-4253-85A3-45BDCF530EC7}"/>
    <cellStyle name="40% - Accent1 4 4 6 3" xfId="9445" xr:uid="{57327528-C7AD-4B35-A83E-AADBB35F8623}"/>
    <cellStyle name="40% - Accent1 4 4 6 4" xfId="9446" xr:uid="{E489A733-F8F2-4490-85BB-7202DCDE24C4}"/>
    <cellStyle name="40% - Accent1 4 4 7" xfId="9447" xr:uid="{4DD15564-CE82-40A6-933D-7997F6CE0CA8}"/>
    <cellStyle name="40% - Accent1 4 4 7 2" xfId="9448" xr:uid="{EDD515EB-59CB-4918-A365-C3B9E45F8C18}"/>
    <cellStyle name="40% - Accent1 4 4 8" xfId="9449" xr:uid="{604EAED0-F87D-42ED-B6B8-5F44DF31D50B}"/>
    <cellStyle name="40% - Accent1 4 4 9" xfId="9450" xr:uid="{5581282F-A2F5-4000-AFBB-8FC8C9667B04}"/>
    <cellStyle name="40% - Accent1 4 5" xfId="369" xr:uid="{CF5B28E1-9AA5-4378-AAFC-68D586611BC3}"/>
    <cellStyle name="40% - Accent1 4 5 2" xfId="450" xr:uid="{8741D570-F64E-4463-A96F-5D6F34D5CECE}"/>
    <cellStyle name="40% - Accent1 4 5 2 2" xfId="9452" xr:uid="{D7F610F4-F3A9-4F5D-A79C-A0691A51FFE0}"/>
    <cellStyle name="40% - Accent1 4 5 2 2 2" xfId="9453" xr:uid="{E77474F6-055A-40B5-9A2C-A41F35E4A75C}"/>
    <cellStyle name="40% - Accent1 4 5 2 3" xfId="9454" xr:uid="{EBB12ADB-8DBE-4F28-965C-6AEDA658AC59}"/>
    <cellStyle name="40% - Accent1 4 5 2 4" xfId="9455" xr:uid="{01CB5E0D-A43A-4807-87D2-E67E8E3770CC}"/>
    <cellStyle name="40% - Accent1 4 5 3" xfId="9456" xr:uid="{D5810C85-A52C-49D4-A420-9E50FE6CE43E}"/>
    <cellStyle name="40% - Accent1 4 5 4" xfId="9457" xr:uid="{0AC74085-EF3D-4BB0-9461-8B4849FB494E}"/>
    <cellStyle name="40% - Accent1 4 5 4 2" xfId="9458" xr:uid="{21F38D60-4B56-4727-9752-57EA0A856C4C}"/>
    <cellStyle name="40% - Accent1 4 5 5" xfId="9459" xr:uid="{734FA91C-B321-4543-BE8A-214CF389A73C}"/>
    <cellStyle name="40% - Accent1 4 5 6" xfId="9460" xr:uid="{D3BA82F1-01D9-4B15-8636-17009BB8E517}"/>
    <cellStyle name="40% - Accent1 4 5 7" xfId="9451" xr:uid="{04C3BFDB-4492-4470-B81A-2E9F9211A2B3}"/>
    <cellStyle name="40% - Accent1 4 6" xfId="392" xr:uid="{1D1F6CB8-9910-4C2D-89EF-FC524DD2315C}"/>
    <cellStyle name="40% - Accent1 4 6 2" xfId="9462" xr:uid="{E83D86E9-C321-4F98-B0D0-6E020E6CAC10}"/>
    <cellStyle name="40% - Accent1 4 6 2 2" xfId="9463" xr:uid="{F16CAE36-EADA-4AD1-8637-C2A89F759B20}"/>
    <cellStyle name="40% - Accent1 4 6 2 2 2" xfId="9464" xr:uid="{0A2D5450-0ADB-4F20-9721-ED6EB6AE0FA7}"/>
    <cellStyle name="40% - Accent1 4 6 2 3" xfId="9465" xr:uid="{BC8F74C6-3996-46FF-8125-41CB4A904F82}"/>
    <cellStyle name="40% - Accent1 4 6 2 4" xfId="9466" xr:uid="{8D36CFD4-EA2C-4F99-93DA-CA4C6EA949A6}"/>
    <cellStyle name="40% - Accent1 4 6 3" xfId="9467" xr:uid="{04773360-910A-4D24-8E1C-2B123B9AE35E}"/>
    <cellStyle name="40% - Accent1 4 6 3 2" xfId="9468" xr:uid="{CA74DA34-E9B8-4811-B75F-1FB69F8D3247}"/>
    <cellStyle name="40% - Accent1 4 6 3 2 2" xfId="9469" xr:uid="{303F2CFF-B404-4A1A-BC9A-3EC1DC6BABDE}"/>
    <cellStyle name="40% - Accent1 4 6 3 3" xfId="9470" xr:uid="{6AA729A5-F485-470A-A4E4-1DB1D1FA2370}"/>
    <cellStyle name="40% - Accent1 4 6 3 4" xfId="9471" xr:uid="{41AE140A-46C4-41CB-9794-E8E9023FA604}"/>
    <cellStyle name="40% - Accent1 4 6 4" xfId="9472" xr:uid="{76212BD1-8ADB-4CA5-83BE-C609AD7D0AB5}"/>
    <cellStyle name="40% - Accent1 4 6 4 2" xfId="9473" xr:uid="{A9C875D6-2A39-436F-9FC6-4A2437436B49}"/>
    <cellStyle name="40% - Accent1 4 6 5" xfId="9474" xr:uid="{70470037-DD46-43F8-B0D9-F0113920A5B7}"/>
    <cellStyle name="40% - Accent1 4 6 6" xfId="9475" xr:uid="{450C74D9-332D-407A-97FE-D4BC174432E2}"/>
    <cellStyle name="40% - Accent1 4 6 7" xfId="9461" xr:uid="{F11FD51E-E3FC-42BD-9C78-B33F1C5C8722}"/>
    <cellStyle name="40% - Accent1 4 7" xfId="9476" xr:uid="{7DECBE8D-AAFA-4526-BD83-2C03663EE25D}"/>
    <cellStyle name="40% - Accent1 4 7 2" xfId="9477" xr:uid="{0A7DC4C7-D3D9-4577-9A46-EFADC3E7EA50}"/>
    <cellStyle name="40% - Accent1 4 7 2 2" xfId="9478" xr:uid="{FD0E3174-4657-461E-8337-3FD434918F71}"/>
    <cellStyle name="40% - Accent1 4 7 3" xfId="9479" xr:uid="{AB3C1B5A-330F-41E2-AF21-A6036AA8DF5D}"/>
    <cellStyle name="40% - Accent1 4 7 4" xfId="9480" xr:uid="{A5052879-6027-4CA9-BD91-B23144405FC0}"/>
    <cellStyle name="40% - Accent1 4 8" xfId="9481" xr:uid="{2B394A30-8635-4600-96FF-7AED8A8D8C50}"/>
    <cellStyle name="40% - Accent1 4 8 2" xfId="9482" xr:uid="{9ABCF2F0-FE4F-467E-984A-4D277C1E86C6}"/>
    <cellStyle name="40% - Accent1 4 8 2 2" xfId="9483" xr:uid="{CE64FE16-C637-4DF7-80FE-5EBDFCD6CCA8}"/>
    <cellStyle name="40% - Accent1 4 8 3" xfId="9484" xr:uid="{C293C30F-A55C-45D5-B36E-873F2346DA44}"/>
    <cellStyle name="40% - Accent1 4 8 4" xfId="9485" xr:uid="{3B61CB57-C8EC-4343-95E7-1CB2694DEAFE}"/>
    <cellStyle name="40% - Accent1 4 9" xfId="9486" xr:uid="{2EC1BB71-3F3A-45C1-A061-981FEFB06EE9}"/>
    <cellStyle name="40% - Accent1 4 9 2" xfId="9487" xr:uid="{9CA3C36C-4A45-449F-95EB-3B4EB5A96D2F}"/>
    <cellStyle name="40% - Accent1 4 9 2 2" xfId="9488" xr:uid="{A52FE472-2990-4B2B-A7B8-BA8138AC5326}"/>
    <cellStyle name="40% - Accent1 4 9 3" xfId="9489" xr:uid="{641EEC07-B8EF-4EDE-AA27-CC7D979FD8AB}"/>
    <cellStyle name="40% - Accent1 4 9 4" xfId="9490" xr:uid="{EFC4C8D6-FB66-41FF-B920-E9C2A7F090E9}"/>
    <cellStyle name="40% - Accent1 5" xfId="253" xr:uid="{1D35BC90-7303-46EF-A514-BF70DE119856}"/>
    <cellStyle name="40% - Accent1 5 10" xfId="9492" xr:uid="{3E47C355-0254-474F-812A-8AB43C24E00E}"/>
    <cellStyle name="40% - Accent1 5 10 2" xfId="9493" xr:uid="{41362A95-4142-4C8F-BD01-A34075360914}"/>
    <cellStyle name="40% - Accent1 5 11" xfId="9494" xr:uid="{CB79E43D-0022-4F35-AC55-6FA1B2B83BB4}"/>
    <cellStyle name="40% - Accent1 5 12" xfId="9495" xr:uid="{35B0F19B-242C-4575-BD20-70A99A02E80D}"/>
    <cellStyle name="40% - Accent1 5 13" xfId="35542" xr:uid="{F54EEDF5-C748-47CE-804A-8FA4D0678C6E}"/>
    <cellStyle name="40% - Accent1 5 14" xfId="9491" xr:uid="{95326A2D-FAC5-4669-8CA9-1B297B605ED9}"/>
    <cellStyle name="40% - Accent1 5 2" xfId="9496" xr:uid="{A7484C14-0739-4FAA-A7DF-323474DA6A52}"/>
    <cellStyle name="40% - Accent1 5 2 10" xfId="9497" xr:uid="{10A0126A-1260-4E10-A537-E06E0024D263}"/>
    <cellStyle name="40% - Accent1 5 2 11" xfId="9498" xr:uid="{3F5CAAC6-7EBD-4060-84EC-F910758590DD}"/>
    <cellStyle name="40% - Accent1 5 2 2" xfId="9499" xr:uid="{B18789BD-6152-4FB7-AA7A-ECECBAAD1FC1}"/>
    <cellStyle name="40% - Accent1 5 2 2 10" xfId="9500" xr:uid="{A517C192-4219-4E79-BEC0-81F1C3D4192A}"/>
    <cellStyle name="40% - Accent1 5 2 2 2" xfId="9501" xr:uid="{796965BA-AD27-4EE9-9C7C-5E8511C9D1E1}"/>
    <cellStyle name="40% - Accent1 5 2 2 2 2" xfId="9502" xr:uid="{89CECE20-8491-4C6F-AD70-19E0D44D39FF}"/>
    <cellStyle name="40% - Accent1 5 2 2 2 2 2" xfId="9503" xr:uid="{34A0C7FE-EBF7-4364-9468-33EA3DABA760}"/>
    <cellStyle name="40% - Accent1 5 2 2 2 2 2 2" xfId="9504" xr:uid="{21CEDE43-6619-488E-8138-1FB13A8A3121}"/>
    <cellStyle name="40% - Accent1 5 2 2 2 2 2 2 2" xfId="9505" xr:uid="{5FB9B1E2-B410-46B0-BDA3-648D7BE4846D}"/>
    <cellStyle name="40% - Accent1 5 2 2 2 2 2 3" xfId="9506" xr:uid="{8A8446AE-DC34-427D-92FA-DC58736A996A}"/>
    <cellStyle name="40% - Accent1 5 2 2 2 2 2 4" xfId="9507" xr:uid="{8DEB2A18-BA33-47CD-91E9-1C001ED6D2B5}"/>
    <cellStyle name="40% - Accent1 5 2 2 2 2 3" xfId="9508" xr:uid="{33E4A0FD-EF03-457F-9F84-C890C2DBBDFC}"/>
    <cellStyle name="40% - Accent1 5 2 2 2 2 3 2" xfId="9509" xr:uid="{8B5661CA-3185-4EF6-9D9F-F09E83901D36}"/>
    <cellStyle name="40% - Accent1 5 2 2 2 2 4" xfId="9510" xr:uid="{5B3D2CF8-62A6-4CF6-8809-73797000DA5A}"/>
    <cellStyle name="40% - Accent1 5 2 2 2 2 5" xfId="9511" xr:uid="{C91BE155-298D-449E-BBA9-EEAA48F1510D}"/>
    <cellStyle name="40% - Accent1 5 2 2 2 3" xfId="9512" xr:uid="{E7F2B13C-D1DE-4E41-9876-A987FBFDC2BB}"/>
    <cellStyle name="40% - Accent1 5 2 2 2 3 2" xfId="9513" xr:uid="{9ED4E1C4-AC90-4306-BEFC-99F46ABBB32B}"/>
    <cellStyle name="40% - Accent1 5 2 2 2 3 2 2" xfId="9514" xr:uid="{A78A65A0-C0DC-4334-8E6B-9D9D2900FF43}"/>
    <cellStyle name="40% - Accent1 5 2 2 2 3 2 2 2" xfId="9515" xr:uid="{67AA7110-4732-4F8C-A601-3F08ADEE7802}"/>
    <cellStyle name="40% - Accent1 5 2 2 2 3 2 3" xfId="9516" xr:uid="{E9D1C872-F55B-414D-8836-2A325E67C73E}"/>
    <cellStyle name="40% - Accent1 5 2 2 2 3 2 4" xfId="9517" xr:uid="{D1573BC3-0766-476D-B8F3-F3B8DE9FB82E}"/>
    <cellStyle name="40% - Accent1 5 2 2 2 3 3" xfId="9518" xr:uid="{4119324D-A674-4A84-A985-616D22E79A61}"/>
    <cellStyle name="40% - Accent1 5 2 2 2 3 3 2" xfId="9519" xr:uid="{B4985C10-491B-49F9-A215-83BD32E814AC}"/>
    <cellStyle name="40% - Accent1 5 2 2 2 3 4" xfId="9520" xr:uid="{8FF0B53A-D522-44B9-9ACD-ABC1DA1EB869}"/>
    <cellStyle name="40% - Accent1 5 2 2 2 3 5" xfId="9521" xr:uid="{EBE7D03E-0A1B-45AA-B407-842C82A3B406}"/>
    <cellStyle name="40% - Accent1 5 2 2 2 4" xfId="9522" xr:uid="{5B5931F9-98CA-454B-B5AA-71DF296197B9}"/>
    <cellStyle name="40% - Accent1 5 2 2 2 4 2" xfId="9523" xr:uid="{AC6628B8-887B-41A9-8FBD-0E5496DA101B}"/>
    <cellStyle name="40% - Accent1 5 2 2 2 4 2 2" xfId="9524" xr:uid="{94A0CE0A-6461-453D-B765-78B0DF700B47}"/>
    <cellStyle name="40% - Accent1 5 2 2 2 4 3" xfId="9525" xr:uid="{0DF56271-A080-4E47-B73D-7EB83A84EF24}"/>
    <cellStyle name="40% - Accent1 5 2 2 2 4 4" xfId="9526" xr:uid="{1A78BC36-FE1F-478A-BD82-6BCDFBA83D4B}"/>
    <cellStyle name="40% - Accent1 5 2 2 2 5" xfId="9527" xr:uid="{7153E732-1268-4570-85DF-46A6D6160890}"/>
    <cellStyle name="40% - Accent1 5 2 2 2 5 2" xfId="9528" xr:uid="{384078CE-6412-4056-9C79-62611787390A}"/>
    <cellStyle name="40% - Accent1 5 2 2 2 5 2 2" xfId="9529" xr:uid="{7526E486-AB54-4612-B3DC-1E956382252F}"/>
    <cellStyle name="40% - Accent1 5 2 2 2 5 3" xfId="9530" xr:uid="{ECE40BFD-FCAE-4F71-A2AD-A2A3BA1CA060}"/>
    <cellStyle name="40% - Accent1 5 2 2 2 5 4" xfId="9531" xr:uid="{E93A8017-1F50-4FA9-854C-C79EF0340EFF}"/>
    <cellStyle name="40% - Accent1 5 2 2 2 6" xfId="9532" xr:uid="{79D9FC41-AAF0-4B37-88C1-9D82277195DB}"/>
    <cellStyle name="40% - Accent1 5 2 2 2 6 2" xfId="9533" xr:uid="{5F625907-DF1C-496E-81AF-7086A8E77E82}"/>
    <cellStyle name="40% - Accent1 5 2 2 2 6 2 2" xfId="9534" xr:uid="{A3C5796A-7D64-43E8-9FF6-4EA029252AE9}"/>
    <cellStyle name="40% - Accent1 5 2 2 2 6 3" xfId="9535" xr:uid="{D4F0052B-5BBF-430F-A8DB-1B0AA86CA54C}"/>
    <cellStyle name="40% - Accent1 5 2 2 2 6 4" xfId="9536" xr:uid="{4BE7FFAF-3380-47FC-81B2-8CADE9F331D2}"/>
    <cellStyle name="40% - Accent1 5 2 2 2 7" xfId="9537" xr:uid="{255ED20B-12B2-4092-A3D6-345BF0787234}"/>
    <cellStyle name="40% - Accent1 5 2 2 2 7 2" xfId="9538" xr:uid="{53FBBB46-1AB9-4311-8470-0D977458E7CA}"/>
    <cellStyle name="40% - Accent1 5 2 2 2 8" xfId="9539" xr:uid="{F0909CF1-2492-49C1-9A85-C49C48AEB20B}"/>
    <cellStyle name="40% - Accent1 5 2 2 2 9" xfId="9540" xr:uid="{3FC97AF0-2DD2-4FDB-B6CF-E53FC30B6CDF}"/>
    <cellStyle name="40% - Accent1 5 2 2 3" xfId="9541" xr:uid="{CDC9D3CF-D1CD-407F-B9B0-8F7F9C820785}"/>
    <cellStyle name="40% - Accent1 5 2 2 3 2" xfId="9542" xr:uid="{CAED24A6-95BF-4342-8F6A-7E8C1CE3DD21}"/>
    <cellStyle name="40% - Accent1 5 2 2 3 2 2" xfId="9543" xr:uid="{88579153-9C17-450B-9091-B0FB225394E8}"/>
    <cellStyle name="40% - Accent1 5 2 2 3 2 2 2" xfId="9544" xr:uid="{E78D995B-369F-4013-92BF-F43C581A4128}"/>
    <cellStyle name="40% - Accent1 5 2 2 3 2 3" xfId="9545" xr:uid="{7B97E83C-4B08-43D6-BFA2-61397F08E41A}"/>
    <cellStyle name="40% - Accent1 5 2 2 3 2 4" xfId="9546" xr:uid="{2D731637-77F7-4D7F-9151-535CB7247103}"/>
    <cellStyle name="40% - Accent1 5 2 2 3 3" xfId="9547" xr:uid="{D948269A-EDE7-45F3-A6BE-8AFED87A402C}"/>
    <cellStyle name="40% - Accent1 5 2 2 3 3 2" xfId="9548" xr:uid="{1BC06025-BDA1-4803-8CF2-2E315B66D131}"/>
    <cellStyle name="40% - Accent1 5 2 2 3 4" xfId="9549" xr:uid="{5F5D1728-D3BB-4AA2-B0CD-D4D5132ABD52}"/>
    <cellStyle name="40% - Accent1 5 2 2 3 5" xfId="9550" xr:uid="{0A028062-A7A4-4580-9C30-832C2AFD63D7}"/>
    <cellStyle name="40% - Accent1 5 2 2 4" xfId="9551" xr:uid="{510504F6-E061-4E4F-B2A0-7D8375744B9F}"/>
    <cellStyle name="40% - Accent1 5 2 2 4 2" xfId="9552" xr:uid="{FB62384E-8B65-4F4F-8D3D-5A46CD5A570B}"/>
    <cellStyle name="40% - Accent1 5 2 2 4 2 2" xfId="9553" xr:uid="{C1983F6B-D73F-4227-878C-DB41964147F3}"/>
    <cellStyle name="40% - Accent1 5 2 2 4 2 2 2" xfId="9554" xr:uid="{2D63A6E2-C1A0-47F2-93D8-F38B819413D1}"/>
    <cellStyle name="40% - Accent1 5 2 2 4 2 3" xfId="9555" xr:uid="{5D52C747-12D0-4397-8DD3-5D1E23ADB11D}"/>
    <cellStyle name="40% - Accent1 5 2 2 4 2 4" xfId="9556" xr:uid="{1F49A58E-E15C-4A2E-9464-81A2BFFB1BF2}"/>
    <cellStyle name="40% - Accent1 5 2 2 4 3" xfId="9557" xr:uid="{08833126-5CD0-4E12-B864-1B2D4C16CEAA}"/>
    <cellStyle name="40% - Accent1 5 2 2 4 3 2" xfId="9558" xr:uid="{5F81C10A-B0F6-457A-94F0-7C2DA765A014}"/>
    <cellStyle name="40% - Accent1 5 2 2 4 4" xfId="9559" xr:uid="{65A2CF4B-F385-438C-8F20-72829BFAC3E8}"/>
    <cellStyle name="40% - Accent1 5 2 2 4 5" xfId="9560" xr:uid="{144F0E2E-72C7-4915-83C7-9439D5EB6488}"/>
    <cellStyle name="40% - Accent1 5 2 2 5" xfId="9561" xr:uid="{46D55C65-3912-4070-ACA5-5DAC2DE02FE5}"/>
    <cellStyle name="40% - Accent1 5 2 2 5 2" xfId="9562" xr:uid="{C105EB36-F103-4C35-9B7D-04F8250EE557}"/>
    <cellStyle name="40% - Accent1 5 2 2 5 2 2" xfId="9563" xr:uid="{65B9D0E0-6384-48CC-9C31-129DDC807CCD}"/>
    <cellStyle name="40% - Accent1 5 2 2 5 3" xfId="9564" xr:uid="{AA507786-FF43-45D6-8FCD-550DAC5B67C0}"/>
    <cellStyle name="40% - Accent1 5 2 2 5 4" xfId="9565" xr:uid="{D39EC0D8-4B14-4AD9-950A-55213F71F752}"/>
    <cellStyle name="40% - Accent1 5 2 2 6" xfId="9566" xr:uid="{1BC4FA2E-8EF0-44F2-8953-82087BF72963}"/>
    <cellStyle name="40% - Accent1 5 2 2 6 2" xfId="9567" xr:uid="{1FC7B5F3-6640-45C1-BB2E-A5FBDDB2C40B}"/>
    <cellStyle name="40% - Accent1 5 2 2 6 2 2" xfId="9568" xr:uid="{EA5C9F87-24DE-4084-A0F3-162081C643B7}"/>
    <cellStyle name="40% - Accent1 5 2 2 6 3" xfId="9569" xr:uid="{C33FE567-8B3F-43D8-9FCD-69D66BA60E70}"/>
    <cellStyle name="40% - Accent1 5 2 2 6 4" xfId="9570" xr:uid="{40D58162-6863-48D4-B939-B27CCA489F2A}"/>
    <cellStyle name="40% - Accent1 5 2 2 7" xfId="9571" xr:uid="{6816E1B8-678B-490C-9C5F-05C4BFBD529E}"/>
    <cellStyle name="40% - Accent1 5 2 2 7 2" xfId="9572" xr:uid="{FACF0CA5-E5EC-40F7-82C7-6ABCF1050774}"/>
    <cellStyle name="40% - Accent1 5 2 2 7 2 2" xfId="9573" xr:uid="{CBB6C569-AC0C-4DC8-A660-7BF98CD982A4}"/>
    <cellStyle name="40% - Accent1 5 2 2 7 3" xfId="9574" xr:uid="{D4A861CB-E1F7-42A3-8CF1-C4A117A791F4}"/>
    <cellStyle name="40% - Accent1 5 2 2 7 4" xfId="9575" xr:uid="{91CFF507-6951-4FB6-8200-DACF40A4EB84}"/>
    <cellStyle name="40% - Accent1 5 2 2 8" xfId="9576" xr:uid="{B344383E-DD76-4EC5-B6CC-EE868338C02D}"/>
    <cellStyle name="40% - Accent1 5 2 2 8 2" xfId="9577" xr:uid="{2F92A8AB-BEA0-4AAE-9DEF-77B4F73E9314}"/>
    <cellStyle name="40% - Accent1 5 2 2 9" xfId="9578" xr:uid="{B94DE4BB-0085-424E-A2FA-F1A31351817A}"/>
    <cellStyle name="40% - Accent1 5 2 3" xfId="9579" xr:uid="{FECE1FB7-620D-4CEE-ACB7-3C6D35FC7CB3}"/>
    <cellStyle name="40% - Accent1 5 2 3 2" xfId="9580" xr:uid="{5289D926-2C30-4E28-A5AB-5F1E1D1CF9E0}"/>
    <cellStyle name="40% - Accent1 5 2 3 2 2" xfId="9581" xr:uid="{945F2429-A702-43D7-A26F-44AC653300A7}"/>
    <cellStyle name="40% - Accent1 5 2 3 2 2 2" xfId="9582" xr:uid="{113E5F2D-A5C4-4E7A-86B7-4CC6544B4BF0}"/>
    <cellStyle name="40% - Accent1 5 2 3 2 2 2 2" xfId="9583" xr:uid="{03FDA76E-BAEA-4DD7-A231-1F0912A6B70C}"/>
    <cellStyle name="40% - Accent1 5 2 3 2 2 3" xfId="9584" xr:uid="{6E2689C3-7934-4236-B86C-70E5DE6A3F24}"/>
    <cellStyle name="40% - Accent1 5 2 3 2 2 4" xfId="9585" xr:uid="{528B7FC1-D17A-40BC-87C1-D1E3A84C36E8}"/>
    <cellStyle name="40% - Accent1 5 2 3 2 3" xfId="9586" xr:uid="{0C739F25-6306-4F38-86C6-CFF8606ECD68}"/>
    <cellStyle name="40% - Accent1 5 2 3 2 3 2" xfId="9587" xr:uid="{DD2E33FB-ECB2-41B4-A99D-FDBBA6C0D030}"/>
    <cellStyle name="40% - Accent1 5 2 3 2 4" xfId="9588" xr:uid="{F4ABD6A1-D9FB-4DAB-B7BF-293858A958C2}"/>
    <cellStyle name="40% - Accent1 5 2 3 2 5" xfId="9589" xr:uid="{73AF3D64-12D7-4E8C-8439-A95D6DE5A831}"/>
    <cellStyle name="40% - Accent1 5 2 3 3" xfId="9590" xr:uid="{9D4FECE0-0900-4AA5-AC31-3BD7B3E5EA6B}"/>
    <cellStyle name="40% - Accent1 5 2 3 3 2" xfId="9591" xr:uid="{D0916823-6687-4AB4-B9C0-7675DBC7EC68}"/>
    <cellStyle name="40% - Accent1 5 2 3 3 2 2" xfId="9592" xr:uid="{05A8CD03-9BC1-44E0-8BAA-5C9C0265C425}"/>
    <cellStyle name="40% - Accent1 5 2 3 3 2 2 2" xfId="9593" xr:uid="{1C1185C3-9F1C-46A2-A735-2CB0808132E8}"/>
    <cellStyle name="40% - Accent1 5 2 3 3 2 3" xfId="9594" xr:uid="{3DE913E6-4C30-4827-A6D9-20E6100D34CA}"/>
    <cellStyle name="40% - Accent1 5 2 3 3 2 4" xfId="9595" xr:uid="{C8CFC336-3781-44E3-92CE-CD4EA6EB5CFD}"/>
    <cellStyle name="40% - Accent1 5 2 3 3 3" xfId="9596" xr:uid="{327F9ADB-159C-42F1-8E66-0B0DE11D00E2}"/>
    <cellStyle name="40% - Accent1 5 2 3 3 3 2" xfId="9597" xr:uid="{3C31F0AC-CBDB-46A8-A9C7-6F2350903D2F}"/>
    <cellStyle name="40% - Accent1 5 2 3 3 4" xfId="9598" xr:uid="{0924D169-D9E8-4BA9-A8CC-BAB8137250C8}"/>
    <cellStyle name="40% - Accent1 5 2 3 3 5" xfId="9599" xr:uid="{B3B96A27-8D33-4B3F-AF9F-078C0D63F57D}"/>
    <cellStyle name="40% - Accent1 5 2 3 4" xfId="9600" xr:uid="{047F9E4F-2EE5-43CA-A453-6078007911B0}"/>
    <cellStyle name="40% - Accent1 5 2 3 4 2" xfId="9601" xr:uid="{0C2C1739-6BD8-4209-8501-1528E6C129F5}"/>
    <cellStyle name="40% - Accent1 5 2 3 4 2 2" xfId="9602" xr:uid="{F34EC5BB-AFD5-4FA1-94F6-FE7304A6685B}"/>
    <cellStyle name="40% - Accent1 5 2 3 4 3" xfId="9603" xr:uid="{C1AF1833-93B1-47E0-842E-516109BB4B42}"/>
    <cellStyle name="40% - Accent1 5 2 3 4 4" xfId="9604" xr:uid="{0B940958-C60C-403C-9724-44CA1EF6291E}"/>
    <cellStyle name="40% - Accent1 5 2 3 5" xfId="9605" xr:uid="{081744FF-1426-414C-94CE-4BF7FC035EE2}"/>
    <cellStyle name="40% - Accent1 5 2 3 5 2" xfId="9606" xr:uid="{E8FE1531-5314-49E7-9DDF-A83EC0536DC9}"/>
    <cellStyle name="40% - Accent1 5 2 3 5 2 2" xfId="9607" xr:uid="{40C00C78-6D73-45D0-96AA-893E18DB4FD9}"/>
    <cellStyle name="40% - Accent1 5 2 3 5 3" xfId="9608" xr:uid="{83641ADD-9153-44B4-AE3D-B3B7D002AC6D}"/>
    <cellStyle name="40% - Accent1 5 2 3 5 4" xfId="9609" xr:uid="{26855F9E-E429-4AE0-B68F-26BA124EFC2E}"/>
    <cellStyle name="40% - Accent1 5 2 3 6" xfId="9610" xr:uid="{E3D3DC74-033B-4303-995F-06E9FF363203}"/>
    <cellStyle name="40% - Accent1 5 2 3 6 2" xfId="9611" xr:uid="{DCCABE2E-5DA2-49D6-B7F5-E9357B8659FA}"/>
    <cellStyle name="40% - Accent1 5 2 3 6 2 2" xfId="9612" xr:uid="{22D35322-86F6-4E91-A990-BC70AACCAFD5}"/>
    <cellStyle name="40% - Accent1 5 2 3 6 3" xfId="9613" xr:uid="{E0F08BD0-772A-4AA3-9121-14B3C1E297D6}"/>
    <cellStyle name="40% - Accent1 5 2 3 6 4" xfId="9614" xr:uid="{EAD9C224-04C2-44B7-9B59-5588CA34264B}"/>
    <cellStyle name="40% - Accent1 5 2 3 7" xfId="9615" xr:uid="{716F4CEA-B720-4594-814E-159D082DB685}"/>
    <cellStyle name="40% - Accent1 5 2 3 7 2" xfId="9616" xr:uid="{5D8A3FAD-E6C2-4F20-A18A-39BE3CD6B60E}"/>
    <cellStyle name="40% - Accent1 5 2 3 8" xfId="9617" xr:uid="{F730C814-1A55-454A-8AE5-0B5DDD2C8440}"/>
    <cellStyle name="40% - Accent1 5 2 3 9" xfId="9618" xr:uid="{B063BC46-9AE7-43BA-89DB-A0957C21615E}"/>
    <cellStyle name="40% - Accent1 5 2 4" xfId="9619" xr:uid="{167F80E4-A7D7-4667-85B3-0CD573D6E21C}"/>
    <cellStyle name="40% - Accent1 5 2 4 2" xfId="9620" xr:uid="{97EB35C9-A925-4FCA-8098-BFFFFD24FB4D}"/>
    <cellStyle name="40% - Accent1 5 2 4 2 2" xfId="9621" xr:uid="{BF493A39-D9CC-4E6A-8E23-2AF2139B3610}"/>
    <cellStyle name="40% - Accent1 5 2 4 2 2 2" xfId="9622" xr:uid="{7CED2367-F193-42A9-8A3F-2F6718F93D7A}"/>
    <cellStyle name="40% - Accent1 5 2 4 2 3" xfId="9623" xr:uid="{0D0A025C-3836-4DE9-8757-8371FDE27AC4}"/>
    <cellStyle name="40% - Accent1 5 2 4 2 4" xfId="9624" xr:uid="{9D01A5DB-B21D-4903-892E-422793D6AC19}"/>
    <cellStyle name="40% - Accent1 5 2 4 3" xfId="9625" xr:uid="{755B10F4-19E7-490F-A2D3-B8A0455DBA00}"/>
    <cellStyle name="40% - Accent1 5 2 4 3 2" xfId="9626" xr:uid="{74CD5791-964C-449E-9B3D-1D612AECBF78}"/>
    <cellStyle name="40% - Accent1 5 2 4 4" xfId="9627" xr:uid="{BD60B122-F3B9-48D3-99FF-C0EF74E512DB}"/>
    <cellStyle name="40% - Accent1 5 2 4 5" xfId="9628" xr:uid="{BF619A79-72D6-41C4-B95B-53600D8EDBC9}"/>
    <cellStyle name="40% - Accent1 5 2 5" xfId="9629" xr:uid="{ABA7D1DA-EACE-4D30-A2B7-1B1F3CE7958D}"/>
    <cellStyle name="40% - Accent1 5 2 5 2" xfId="9630" xr:uid="{F417F188-99CE-47B4-A263-68B697994EC6}"/>
    <cellStyle name="40% - Accent1 5 2 5 2 2" xfId="9631" xr:uid="{1E2584F8-381C-46FE-9BEF-BBDCE24F9E9B}"/>
    <cellStyle name="40% - Accent1 5 2 5 2 2 2" xfId="9632" xr:uid="{5ADB9077-69E8-477C-9418-D14C6DFBA534}"/>
    <cellStyle name="40% - Accent1 5 2 5 2 3" xfId="9633" xr:uid="{060AFE18-8164-4E9B-9D97-B346C46C99CF}"/>
    <cellStyle name="40% - Accent1 5 2 5 2 4" xfId="9634" xr:uid="{438067A0-02CD-483B-A1EC-01D4DAE4A54C}"/>
    <cellStyle name="40% - Accent1 5 2 5 3" xfId="9635" xr:uid="{8AD6D7F9-5123-49A5-83CB-CB1BBF7F5C24}"/>
    <cellStyle name="40% - Accent1 5 2 5 3 2" xfId="9636" xr:uid="{0E41CA35-1840-4B98-A099-C797CCDFC004}"/>
    <cellStyle name="40% - Accent1 5 2 5 4" xfId="9637" xr:uid="{F120337E-8318-45B7-AA19-5791B19E8A60}"/>
    <cellStyle name="40% - Accent1 5 2 5 5" xfId="9638" xr:uid="{5C9E6592-80F2-4086-954E-B174E8271A12}"/>
    <cellStyle name="40% - Accent1 5 2 6" xfId="9639" xr:uid="{E34A6F6A-077C-4FA7-97ED-26AB08495466}"/>
    <cellStyle name="40% - Accent1 5 2 6 2" xfId="9640" xr:uid="{AE33D924-1347-4C62-ABC3-1D6DE259F2F8}"/>
    <cellStyle name="40% - Accent1 5 2 6 2 2" xfId="9641" xr:uid="{5C057E2E-319C-492C-AC87-076E03A91B60}"/>
    <cellStyle name="40% - Accent1 5 2 6 3" xfId="9642" xr:uid="{35E8220E-7236-4884-9B98-88C42AA0C265}"/>
    <cellStyle name="40% - Accent1 5 2 6 4" xfId="9643" xr:uid="{12CE36E9-9DC5-401C-B49B-4937C9689652}"/>
    <cellStyle name="40% - Accent1 5 2 7" xfId="9644" xr:uid="{BC492886-F882-4495-87E3-61FEA2FCB021}"/>
    <cellStyle name="40% - Accent1 5 2 7 2" xfId="9645" xr:uid="{D83954D1-DF1A-46B4-A8C7-39845A6479A6}"/>
    <cellStyle name="40% - Accent1 5 2 7 2 2" xfId="9646" xr:uid="{E9011088-7895-4E8E-89FC-B29D99EB5730}"/>
    <cellStyle name="40% - Accent1 5 2 7 3" xfId="9647" xr:uid="{17EEDCDE-5B6D-4388-84D6-C528D8C5B029}"/>
    <cellStyle name="40% - Accent1 5 2 7 4" xfId="9648" xr:uid="{A0DDC4C9-8352-4571-815F-12D7B4FCBE52}"/>
    <cellStyle name="40% - Accent1 5 2 8" xfId="9649" xr:uid="{3E215F60-38A6-419B-9EBD-E4140AAE61B4}"/>
    <cellStyle name="40% - Accent1 5 2 8 2" xfId="9650" xr:uid="{14B8B65D-0DA8-496C-BC0C-AD7F7B82C18F}"/>
    <cellStyle name="40% - Accent1 5 2 8 2 2" xfId="9651" xr:uid="{C5FBC2C2-5BB3-4561-9502-8B8EE6AA7088}"/>
    <cellStyle name="40% - Accent1 5 2 8 3" xfId="9652" xr:uid="{EDC3AA67-1991-4B77-8751-6A671073CAB0}"/>
    <cellStyle name="40% - Accent1 5 2 8 4" xfId="9653" xr:uid="{55EBBD7B-BB3F-418A-91AB-28EC31FFDF7F}"/>
    <cellStyle name="40% - Accent1 5 2 9" xfId="9654" xr:uid="{7495E08A-2973-4382-9154-44165909ACE8}"/>
    <cellStyle name="40% - Accent1 5 2 9 2" xfId="9655" xr:uid="{A6E11134-78B2-476B-9378-F3CC00BA0096}"/>
    <cellStyle name="40% - Accent1 5 3" xfId="9656" xr:uid="{D5789834-22FB-4445-A7B7-088C17951A1A}"/>
    <cellStyle name="40% - Accent1 5 3 10" xfId="9657" xr:uid="{3B978C7D-0C41-4C5B-ACA0-5F90A7E5CB32}"/>
    <cellStyle name="40% - Accent1 5 3 2" xfId="9658" xr:uid="{4206BB2E-2FCF-4C7F-A3AB-4D7BEEA0B39E}"/>
    <cellStyle name="40% - Accent1 5 3 2 2" xfId="9659" xr:uid="{4C73612D-AE1F-491E-B019-D507F1DFD12D}"/>
    <cellStyle name="40% - Accent1 5 3 2 2 2" xfId="9660" xr:uid="{8943A3C1-8BAE-4C01-9D63-F7FEEA8452BB}"/>
    <cellStyle name="40% - Accent1 5 3 2 2 2 2" xfId="9661" xr:uid="{DBC6FC50-CF5D-45B5-804F-F08DFC294FFF}"/>
    <cellStyle name="40% - Accent1 5 3 2 2 2 2 2" xfId="9662" xr:uid="{7D4645C7-92B7-4CA8-81CA-FD5124AFFF88}"/>
    <cellStyle name="40% - Accent1 5 3 2 2 2 3" xfId="9663" xr:uid="{7E1710AA-DAAF-40CF-9877-9F48D27E5C49}"/>
    <cellStyle name="40% - Accent1 5 3 2 2 2 4" xfId="9664" xr:uid="{EF3A24EE-E5FE-45C4-A57A-B50A09835C73}"/>
    <cellStyle name="40% - Accent1 5 3 2 2 3" xfId="9665" xr:uid="{D625B537-E31A-4866-AC31-3AFFB615DABF}"/>
    <cellStyle name="40% - Accent1 5 3 2 2 3 2" xfId="9666" xr:uid="{EEB53652-9B1F-4274-9D40-CEDB6E2716D7}"/>
    <cellStyle name="40% - Accent1 5 3 2 2 4" xfId="9667" xr:uid="{B8662CBE-3A2F-4030-B0E3-81EEDA2523D3}"/>
    <cellStyle name="40% - Accent1 5 3 2 2 5" xfId="9668" xr:uid="{2A7B6ECA-353A-4929-9D64-3CBB66069D1E}"/>
    <cellStyle name="40% - Accent1 5 3 2 3" xfId="9669" xr:uid="{85A1A49F-513E-4727-B863-5BCE388FB049}"/>
    <cellStyle name="40% - Accent1 5 3 2 3 2" xfId="9670" xr:uid="{23AC5581-F336-47E6-8D70-7617087D2DCA}"/>
    <cellStyle name="40% - Accent1 5 3 2 3 2 2" xfId="9671" xr:uid="{ED9661F2-21AA-40FC-A154-CF850DF43326}"/>
    <cellStyle name="40% - Accent1 5 3 2 3 2 2 2" xfId="9672" xr:uid="{F3D9EF15-57D1-4A9E-80E1-0C192912FD0E}"/>
    <cellStyle name="40% - Accent1 5 3 2 3 2 3" xfId="9673" xr:uid="{B60A58EB-0628-48F3-A291-348535E0CD5D}"/>
    <cellStyle name="40% - Accent1 5 3 2 3 2 4" xfId="9674" xr:uid="{6B310FC0-BB13-4A79-B326-5C95B6B195C1}"/>
    <cellStyle name="40% - Accent1 5 3 2 3 3" xfId="9675" xr:uid="{F91AE258-1437-4B29-ACB4-767E301D1A31}"/>
    <cellStyle name="40% - Accent1 5 3 2 3 3 2" xfId="9676" xr:uid="{073E0B2D-1A4E-40E5-A046-D762EC941476}"/>
    <cellStyle name="40% - Accent1 5 3 2 3 4" xfId="9677" xr:uid="{9E803318-F4F8-4BFD-B592-F624618DEA29}"/>
    <cellStyle name="40% - Accent1 5 3 2 3 5" xfId="9678" xr:uid="{D76AD67D-EBE8-422B-A5B7-95236460B73E}"/>
    <cellStyle name="40% - Accent1 5 3 2 4" xfId="9679" xr:uid="{DEDB1ADE-21CC-49C3-8342-848E88BABD1C}"/>
    <cellStyle name="40% - Accent1 5 3 2 4 2" xfId="9680" xr:uid="{C9699711-882E-4F26-AE47-9CD6004B7F7F}"/>
    <cellStyle name="40% - Accent1 5 3 2 4 2 2" xfId="9681" xr:uid="{5C2F36F6-C34F-4F21-93C0-7ED587D4711E}"/>
    <cellStyle name="40% - Accent1 5 3 2 4 3" xfId="9682" xr:uid="{4A2CD029-E0DA-4F8B-8B24-316594FA2C01}"/>
    <cellStyle name="40% - Accent1 5 3 2 4 4" xfId="9683" xr:uid="{A2C9DB81-7FBB-4019-B46D-C9A5B377FE24}"/>
    <cellStyle name="40% - Accent1 5 3 2 5" xfId="9684" xr:uid="{2B8A7517-FF1A-4B96-9AA2-D59CA63580E5}"/>
    <cellStyle name="40% - Accent1 5 3 2 5 2" xfId="9685" xr:uid="{49194C28-3EDB-4C38-8A27-CFC6EEF6DFB1}"/>
    <cellStyle name="40% - Accent1 5 3 2 5 2 2" xfId="9686" xr:uid="{3B59AB1C-4665-4254-B8C7-3D363C1DAFFE}"/>
    <cellStyle name="40% - Accent1 5 3 2 5 3" xfId="9687" xr:uid="{F8CC9011-6459-43FF-99C3-07AA525B2289}"/>
    <cellStyle name="40% - Accent1 5 3 2 5 4" xfId="9688" xr:uid="{E6BE0C27-E322-4F35-8AFB-34FD133F4462}"/>
    <cellStyle name="40% - Accent1 5 3 2 6" xfId="9689" xr:uid="{82425DFE-8556-41CF-8971-0B2D254778BF}"/>
    <cellStyle name="40% - Accent1 5 3 2 6 2" xfId="9690" xr:uid="{24054C97-CF3C-472F-AFA5-9D538C9BCDA5}"/>
    <cellStyle name="40% - Accent1 5 3 2 6 2 2" xfId="9691" xr:uid="{207B8C86-070E-42AA-9469-2A6BE8A8E5EF}"/>
    <cellStyle name="40% - Accent1 5 3 2 6 3" xfId="9692" xr:uid="{F99144E0-D3BF-4FC8-B93E-5D69FCBBA3FD}"/>
    <cellStyle name="40% - Accent1 5 3 2 6 4" xfId="9693" xr:uid="{6BAC33C5-7700-4CA6-A8A8-882DC35F3C8C}"/>
    <cellStyle name="40% - Accent1 5 3 2 7" xfId="9694" xr:uid="{285C43F0-5393-49B6-8FE3-6832F77BDEA6}"/>
    <cellStyle name="40% - Accent1 5 3 2 7 2" xfId="9695" xr:uid="{6F3B29C6-6A82-4A2F-B29C-C78F5CBDADD7}"/>
    <cellStyle name="40% - Accent1 5 3 2 8" xfId="9696" xr:uid="{62DBA865-D187-4A37-AEE3-5DC240415F2B}"/>
    <cellStyle name="40% - Accent1 5 3 2 9" xfId="9697" xr:uid="{63B0F243-A6A3-4CD1-A182-85184DB27EA1}"/>
    <cellStyle name="40% - Accent1 5 3 3" xfId="9698" xr:uid="{89A86C7E-2530-4F0E-B0A5-4031BE4ADAFD}"/>
    <cellStyle name="40% - Accent1 5 3 3 2" xfId="9699" xr:uid="{81967D8A-976E-42AC-93EF-568A12FC749D}"/>
    <cellStyle name="40% - Accent1 5 3 3 2 2" xfId="9700" xr:uid="{B6FB528F-70B5-424A-8142-0AC1DACB5593}"/>
    <cellStyle name="40% - Accent1 5 3 3 2 2 2" xfId="9701" xr:uid="{06A54D63-9909-4A58-9161-E0298C8A8F7F}"/>
    <cellStyle name="40% - Accent1 5 3 3 2 3" xfId="9702" xr:uid="{847B3663-B328-4BA4-A918-31A40E91E6AD}"/>
    <cellStyle name="40% - Accent1 5 3 3 2 4" xfId="9703" xr:uid="{A3AC89FD-02A3-421F-952E-D023F08EBFD7}"/>
    <cellStyle name="40% - Accent1 5 3 3 3" xfId="9704" xr:uid="{CFE24E70-ED32-42E8-9B85-86B82DE0FC83}"/>
    <cellStyle name="40% - Accent1 5 3 3 3 2" xfId="9705" xr:uid="{A92B6393-B798-4CC8-B222-E9CA25893161}"/>
    <cellStyle name="40% - Accent1 5 3 3 4" xfId="9706" xr:uid="{BC27EFEB-BAD3-4091-B151-F3F1076E25DF}"/>
    <cellStyle name="40% - Accent1 5 3 3 5" xfId="9707" xr:uid="{CAA64878-7700-439B-8762-97309FA2E425}"/>
    <cellStyle name="40% - Accent1 5 3 4" xfId="9708" xr:uid="{B60E1234-58DB-42C6-827F-85E57D145854}"/>
    <cellStyle name="40% - Accent1 5 3 4 2" xfId="9709" xr:uid="{014A3121-C71C-4C35-98C3-1426F53A714C}"/>
    <cellStyle name="40% - Accent1 5 3 4 2 2" xfId="9710" xr:uid="{6971FA64-D702-414C-A85B-73E33B633905}"/>
    <cellStyle name="40% - Accent1 5 3 4 2 2 2" xfId="9711" xr:uid="{CFBC3D36-708E-4AD3-8F95-F59789FB603D}"/>
    <cellStyle name="40% - Accent1 5 3 4 2 3" xfId="9712" xr:uid="{552253E7-D299-45A1-869B-92CBBD0EF9BC}"/>
    <cellStyle name="40% - Accent1 5 3 4 2 4" xfId="9713" xr:uid="{2F3D69C9-8BAE-4F09-AD18-1F920CDF0384}"/>
    <cellStyle name="40% - Accent1 5 3 4 3" xfId="9714" xr:uid="{0DF349F2-C9C4-498C-B904-A32FF7C7FC74}"/>
    <cellStyle name="40% - Accent1 5 3 4 3 2" xfId="9715" xr:uid="{0F6DF40B-AF0D-4709-A685-A1A201AC0ED8}"/>
    <cellStyle name="40% - Accent1 5 3 4 4" xfId="9716" xr:uid="{56D2DB31-235E-4B7C-BAD8-A3DE00AF416C}"/>
    <cellStyle name="40% - Accent1 5 3 4 5" xfId="9717" xr:uid="{BCAA82CE-685F-4379-A9A2-862705496F56}"/>
    <cellStyle name="40% - Accent1 5 3 5" xfId="9718" xr:uid="{55E52A2D-85DE-4A9F-8CA8-24A7D4A65BD5}"/>
    <cellStyle name="40% - Accent1 5 3 5 2" xfId="9719" xr:uid="{75989DFE-A4B9-451B-9B97-F64D7D2FB4D8}"/>
    <cellStyle name="40% - Accent1 5 3 5 2 2" xfId="9720" xr:uid="{B26A0BFA-BCE6-4D7C-A796-DC8899A41E79}"/>
    <cellStyle name="40% - Accent1 5 3 5 3" xfId="9721" xr:uid="{A699C991-6603-408B-B2CF-21D60386F8E1}"/>
    <cellStyle name="40% - Accent1 5 3 5 4" xfId="9722" xr:uid="{2308302C-C9FE-4ED2-A278-EA717773E172}"/>
    <cellStyle name="40% - Accent1 5 3 6" xfId="9723" xr:uid="{ECA2261B-B0A7-4CB9-922E-7617AC7CDCB6}"/>
    <cellStyle name="40% - Accent1 5 3 6 2" xfId="9724" xr:uid="{3E830C7A-6B9F-4982-B552-4E319D4F98F4}"/>
    <cellStyle name="40% - Accent1 5 3 6 2 2" xfId="9725" xr:uid="{2309E933-B9E4-4306-B9DA-7FB27C78A84A}"/>
    <cellStyle name="40% - Accent1 5 3 6 3" xfId="9726" xr:uid="{10C4775F-E6F0-4CB1-8354-6A2E71BA0292}"/>
    <cellStyle name="40% - Accent1 5 3 6 4" xfId="9727" xr:uid="{F2359E0C-A2BD-4A7F-BA3F-D60E43EED1B9}"/>
    <cellStyle name="40% - Accent1 5 3 7" xfId="9728" xr:uid="{CA028417-27CB-4F91-B348-E81E8BD37042}"/>
    <cellStyle name="40% - Accent1 5 3 7 2" xfId="9729" xr:uid="{469E03D8-D958-46D3-8A91-C2CF28C006D4}"/>
    <cellStyle name="40% - Accent1 5 3 7 2 2" xfId="9730" xr:uid="{EC8EF2D7-E23A-4BF6-A6B4-4CE53AA84D37}"/>
    <cellStyle name="40% - Accent1 5 3 7 3" xfId="9731" xr:uid="{581B2D28-7A11-4721-A860-348518866947}"/>
    <cellStyle name="40% - Accent1 5 3 7 4" xfId="9732" xr:uid="{1B8E6DDB-E526-41DD-9428-389040EC871F}"/>
    <cellStyle name="40% - Accent1 5 3 8" xfId="9733" xr:uid="{CD86B71C-2045-4F91-ABE8-A1318749E859}"/>
    <cellStyle name="40% - Accent1 5 3 8 2" xfId="9734" xr:uid="{D916EA27-7D15-4033-9CCE-FEC034E271F3}"/>
    <cellStyle name="40% - Accent1 5 3 9" xfId="9735" xr:uid="{2FCDE1DC-19C6-4A6A-8EF9-554B8D6121F3}"/>
    <cellStyle name="40% - Accent1 5 4" xfId="9736" xr:uid="{DA7D0BAD-2D50-49D5-87A4-000A69E6E433}"/>
    <cellStyle name="40% - Accent1 5 4 2" xfId="9737" xr:uid="{7382D307-1FBA-49C6-A6E0-D81A87F63269}"/>
    <cellStyle name="40% - Accent1 5 4 2 2" xfId="9738" xr:uid="{3468D224-1B07-49D5-BF15-A847A10F1D7D}"/>
    <cellStyle name="40% - Accent1 5 4 2 2 2" xfId="9739" xr:uid="{C45EA861-8192-451E-9637-BC9F2202B4D5}"/>
    <cellStyle name="40% - Accent1 5 4 2 2 2 2" xfId="9740" xr:uid="{9B1B0DCF-A4A3-4F82-A11A-22D435DBCFF1}"/>
    <cellStyle name="40% - Accent1 5 4 2 2 3" xfId="9741" xr:uid="{970F65A5-6DB3-4A1B-9097-46C6409C044F}"/>
    <cellStyle name="40% - Accent1 5 4 2 2 4" xfId="9742" xr:uid="{9E1AD3F2-D558-4103-8AB7-AD29F028BBC6}"/>
    <cellStyle name="40% - Accent1 5 4 2 3" xfId="9743" xr:uid="{4E356EEF-7033-44CD-8992-2F00BBEDA258}"/>
    <cellStyle name="40% - Accent1 5 4 2 3 2" xfId="9744" xr:uid="{A67AD17E-7CDE-4B91-A9C2-E551290BB8E4}"/>
    <cellStyle name="40% - Accent1 5 4 2 4" xfId="9745" xr:uid="{E357BC4B-7CE3-449A-B42B-81957F9F4F23}"/>
    <cellStyle name="40% - Accent1 5 4 2 5" xfId="9746" xr:uid="{97F2D1C0-81B4-4857-A82B-943130CF72A1}"/>
    <cellStyle name="40% - Accent1 5 4 3" xfId="9747" xr:uid="{71B99986-4480-4B3A-9B01-484217B148EB}"/>
    <cellStyle name="40% - Accent1 5 4 3 2" xfId="9748" xr:uid="{764A9D7E-A95D-498C-A1E4-0AFC7850C8AF}"/>
    <cellStyle name="40% - Accent1 5 4 3 2 2" xfId="9749" xr:uid="{8ECDA088-9E89-4584-B942-560E395880D1}"/>
    <cellStyle name="40% - Accent1 5 4 3 2 2 2" xfId="9750" xr:uid="{43FE4ED4-23EC-46E0-84DF-FBBF59407B78}"/>
    <cellStyle name="40% - Accent1 5 4 3 2 3" xfId="9751" xr:uid="{C0A2A041-0A28-4E80-B2F7-240CC2C5DBB5}"/>
    <cellStyle name="40% - Accent1 5 4 3 2 4" xfId="9752" xr:uid="{18B00A7B-9F17-4083-B52D-C5269CE9A8F7}"/>
    <cellStyle name="40% - Accent1 5 4 3 3" xfId="9753" xr:uid="{131E50FE-04F9-48F6-8C87-CD05BE5F8C95}"/>
    <cellStyle name="40% - Accent1 5 4 3 3 2" xfId="9754" xr:uid="{A2F2BE1B-B626-4C0F-978B-0C24F7C662D9}"/>
    <cellStyle name="40% - Accent1 5 4 3 4" xfId="9755" xr:uid="{3567381E-510F-4B81-AD70-6F702A0E6FB3}"/>
    <cellStyle name="40% - Accent1 5 4 3 5" xfId="9756" xr:uid="{4C2D9CDD-DFB2-476C-B229-71968A270040}"/>
    <cellStyle name="40% - Accent1 5 4 4" xfId="9757" xr:uid="{C6B69B44-70C0-4D4A-A60D-052AA6BEDB81}"/>
    <cellStyle name="40% - Accent1 5 4 4 2" xfId="9758" xr:uid="{E524972E-BD9A-400B-9C72-6DAE5098D923}"/>
    <cellStyle name="40% - Accent1 5 4 4 2 2" xfId="9759" xr:uid="{9361F124-9D23-46EC-AC40-50F961248C87}"/>
    <cellStyle name="40% - Accent1 5 4 4 3" xfId="9760" xr:uid="{13449694-44F3-4A3E-BB45-A4F18768C999}"/>
    <cellStyle name="40% - Accent1 5 4 4 4" xfId="9761" xr:uid="{89870D36-86AC-44B5-A477-C3FEAA65D05F}"/>
    <cellStyle name="40% - Accent1 5 4 5" xfId="9762" xr:uid="{567D7CD4-757D-4198-9B1D-52613C7C3378}"/>
    <cellStyle name="40% - Accent1 5 4 5 2" xfId="9763" xr:uid="{11A2947C-8D26-450D-8D15-93FA6B810D3E}"/>
    <cellStyle name="40% - Accent1 5 4 5 2 2" xfId="9764" xr:uid="{23659E91-C07F-4F3A-A237-20F009BB7219}"/>
    <cellStyle name="40% - Accent1 5 4 5 3" xfId="9765" xr:uid="{895B7747-5AFF-43E6-8FE2-7E337436BF14}"/>
    <cellStyle name="40% - Accent1 5 4 5 4" xfId="9766" xr:uid="{C1022FC3-CD9B-4B23-AE8A-18552CA8A5DC}"/>
    <cellStyle name="40% - Accent1 5 4 6" xfId="9767" xr:uid="{36A602EF-F648-45FC-9935-B50DC8B7BDEB}"/>
    <cellStyle name="40% - Accent1 5 4 6 2" xfId="9768" xr:uid="{ECA0B2D2-AA15-4D7D-86BA-631C6BCD2746}"/>
    <cellStyle name="40% - Accent1 5 4 6 2 2" xfId="9769" xr:uid="{4735BEAE-DD67-4879-B97A-3D10DAA7D0EF}"/>
    <cellStyle name="40% - Accent1 5 4 6 3" xfId="9770" xr:uid="{DFAC7FB8-908F-48D3-97F0-399FBA0EC65C}"/>
    <cellStyle name="40% - Accent1 5 4 6 4" xfId="9771" xr:uid="{EC8BC535-8437-46CE-B018-A2FBF4C159D1}"/>
    <cellStyle name="40% - Accent1 5 4 7" xfId="9772" xr:uid="{874905DA-B50D-4CDF-863B-38CC7A9F9DF5}"/>
    <cellStyle name="40% - Accent1 5 4 7 2" xfId="9773" xr:uid="{60F4A37B-07D1-45A6-9C39-2B5DE2825AF8}"/>
    <cellStyle name="40% - Accent1 5 4 8" xfId="9774" xr:uid="{77037523-6C36-4985-AE10-468B33DE514B}"/>
    <cellStyle name="40% - Accent1 5 4 9" xfId="9775" xr:uid="{450E655C-06C9-431A-8862-6FBA93C7507D}"/>
    <cellStyle name="40% - Accent1 5 5" xfId="9776" xr:uid="{05CE7C5C-1131-4F2C-B707-0A6637ECF942}"/>
    <cellStyle name="40% - Accent1 5 5 2" xfId="9777" xr:uid="{C4DD4A3A-DCA6-40C3-8017-5E3B81021A41}"/>
    <cellStyle name="40% - Accent1 5 5 2 2" xfId="9778" xr:uid="{F830BAE4-A0B3-4D2B-AB5F-4E8CEE2A8741}"/>
    <cellStyle name="40% - Accent1 5 5 2 2 2" xfId="9779" xr:uid="{48A0283C-73FA-4F33-8EAC-F1510CF7D55D}"/>
    <cellStyle name="40% - Accent1 5 5 2 3" xfId="9780" xr:uid="{A38E47DA-B73D-4CBE-9607-C4A1975032DF}"/>
    <cellStyle name="40% - Accent1 5 5 2 4" xfId="9781" xr:uid="{755D09AA-AE84-4881-A461-5F65D4057DCF}"/>
    <cellStyle name="40% - Accent1 5 5 3" xfId="9782" xr:uid="{042EA71D-D2DE-446D-8726-DE53A1A3B64E}"/>
    <cellStyle name="40% - Accent1 5 5 3 2" xfId="9783" xr:uid="{36346DEE-CF74-481C-87CC-ABCA4418F919}"/>
    <cellStyle name="40% - Accent1 5 5 3 2 2" xfId="9784" xr:uid="{795A75C7-4C6D-410E-8DCB-23F7AB31EA15}"/>
    <cellStyle name="40% - Accent1 5 5 3 3" xfId="9785" xr:uid="{E13B30B4-9D26-4EF9-B783-F5B589A8DB7D}"/>
    <cellStyle name="40% - Accent1 5 5 3 4" xfId="9786" xr:uid="{ED1956AC-DC36-4CC1-B13A-4EA92C68C5BA}"/>
    <cellStyle name="40% - Accent1 5 5 4" xfId="9787" xr:uid="{F5E19ECC-7D11-4ED4-A863-16620C770274}"/>
    <cellStyle name="40% - Accent1 5 5 4 2" xfId="9788" xr:uid="{ED4B6E78-E05D-4800-BC52-59C279B891DE}"/>
    <cellStyle name="40% - Accent1 5 5 5" xfId="9789" xr:uid="{DCEFA54E-7289-48EC-BFDC-23EC14F5A7CB}"/>
    <cellStyle name="40% - Accent1 5 5 6" xfId="9790" xr:uid="{29A10F23-17C6-4F9A-B0F3-F73AABF7B5DC}"/>
    <cellStyle name="40% - Accent1 5 6" xfId="9791" xr:uid="{5DE571B2-5E65-4DE9-BFFF-BCA49C0D6C89}"/>
    <cellStyle name="40% - Accent1 5 6 2" xfId="9792" xr:uid="{7835FAFD-0444-40D3-B5A2-8E2C55FB3B83}"/>
    <cellStyle name="40% - Accent1 5 6 2 2" xfId="9793" xr:uid="{DAAAFF6F-5087-4390-8792-300CBFA6F371}"/>
    <cellStyle name="40% - Accent1 5 6 2 2 2" xfId="9794" xr:uid="{CFF38501-0CD6-42CC-BFEB-1EF65426354B}"/>
    <cellStyle name="40% - Accent1 5 6 2 3" xfId="9795" xr:uid="{193A9BF2-4FC6-4E92-9171-9F74401C15E9}"/>
    <cellStyle name="40% - Accent1 5 6 2 4" xfId="9796" xr:uid="{D4B997F5-9343-4562-848C-649840791D43}"/>
    <cellStyle name="40% - Accent1 5 6 3" xfId="9797" xr:uid="{7CB38B0B-1854-412F-A249-3782A92022B5}"/>
    <cellStyle name="40% - Accent1 5 6 3 2" xfId="9798" xr:uid="{1A46EF32-7DCB-400B-879D-110C90F5730E}"/>
    <cellStyle name="40% - Accent1 5 6 4" xfId="9799" xr:uid="{F3CEB6E5-D33B-428B-94CE-7A2BAA96F13A}"/>
    <cellStyle name="40% - Accent1 5 6 5" xfId="9800" xr:uid="{AA712DFC-0637-4431-8489-3735FE70D1C4}"/>
    <cellStyle name="40% - Accent1 5 7" xfId="9801" xr:uid="{418196CF-2C32-477F-801E-40C693D1CD48}"/>
    <cellStyle name="40% - Accent1 5 7 2" xfId="9802" xr:uid="{F41A2F4F-554A-4B61-95D5-E5D14A843919}"/>
    <cellStyle name="40% - Accent1 5 7 2 2" xfId="9803" xr:uid="{577131A2-C1D5-4568-8ABA-0297C4D3733D}"/>
    <cellStyle name="40% - Accent1 5 7 3" xfId="9804" xr:uid="{4DB7016A-1540-4443-BCC4-2707E45EEA2B}"/>
    <cellStyle name="40% - Accent1 5 7 4" xfId="9805" xr:uid="{2EC56A8E-302D-4579-9A93-061F4A30CC23}"/>
    <cellStyle name="40% - Accent1 5 8" xfId="9806" xr:uid="{DE31CFF5-E0AB-42B5-B46D-53EE01725676}"/>
    <cellStyle name="40% - Accent1 5 8 2" xfId="9807" xr:uid="{8127BEB7-3F24-4DB2-A834-21EA604B6D7D}"/>
    <cellStyle name="40% - Accent1 5 8 2 2" xfId="9808" xr:uid="{78A19CF7-2BA9-40A1-9982-2F4741CC60AA}"/>
    <cellStyle name="40% - Accent1 5 8 3" xfId="9809" xr:uid="{0AB77B66-6D9F-4D76-8551-C9F01E7FCD47}"/>
    <cellStyle name="40% - Accent1 5 8 4" xfId="9810" xr:uid="{95F6206C-92E8-478C-8CBA-35A5EB0775BE}"/>
    <cellStyle name="40% - Accent1 5 9" xfId="9811" xr:uid="{63F9333B-8337-4ACB-AC32-A73BDE89BBE8}"/>
    <cellStyle name="40% - Accent1 5 9 2" xfId="9812" xr:uid="{55A58187-4BF3-49CB-AD75-02C7C8A9948C}"/>
    <cellStyle name="40% - Accent1 5 9 2 2" xfId="9813" xr:uid="{051A3E3A-591E-4CDB-BA4D-C9D392981E37}"/>
    <cellStyle name="40% - Accent1 5 9 3" xfId="9814" xr:uid="{7F71F2C6-9AB7-4431-A2AE-3E08FFD84DD7}"/>
    <cellStyle name="40% - Accent1 5 9 4" xfId="9815" xr:uid="{DC29A685-7DFE-42F7-9D46-02305BCD628B}"/>
    <cellStyle name="40% - Accent1 6" xfId="9816" xr:uid="{9F807BDA-8657-4287-9BE5-1D2A62D54433}"/>
    <cellStyle name="40% - Accent1 7" xfId="9817" xr:uid="{5CBF6BC5-4EFC-4E24-BAC7-02B826E3C352}"/>
    <cellStyle name="40% - Accent1 8" xfId="9818" xr:uid="{45224236-BD29-46F4-B20F-6469D387EC6C}"/>
    <cellStyle name="40% - Accent1 9" xfId="9819" xr:uid="{69FB86E1-7CF8-4F3C-B7FD-901A52AB1778}"/>
    <cellStyle name="40% - Accent1 9 2" xfId="9820" xr:uid="{551A653B-2610-43AA-B8EA-AF8AF13CF702}"/>
    <cellStyle name="40% - Accent1 9 2 2" xfId="9821" xr:uid="{16A08C8D-5A58-4209-A072-A9E1C1A74687}"/>
    <cellStyle name="40% - Accent1 9 3" xfId="9822" xr:uid="{4E431BF8-8D50-4DAA-B13D-BF66D3F38061}"/>
    <cellStyle name="40% - Accent1 9 4" xfId="9823" xr:uid="{A92DA4BE-68F4-478F-8CA6-0E840E743F12}"/>
    <cellStyle name="40% - Accent2" xfId="26" builtinId="35" customBuiltin="1"/>
    <cellStyle name="40% - Accent2 2" xfId="77" xr:uid="{5EC10473-8136-4157-85A2-6ED6AC8CEAD8}"/>
    <cellStyle name="40% - Accent2 2 10" xfId="9824" xr:uid="{50E1A482-C62A-4D4A-8EEB-27A62AAD7498}"/>
    <cellStyle name="40% - Accent2 2 11" xfId="9825" xr:uid="{DBC1CA66-CCE1-4162-A8A0-31445CAA82DE}"/>
    <cellStyle name="40% - Accent2 2 12" xfId="35543" xr:uid="{86B7C047-C77E-47AD-A02D-35646DC9FA42}"/>
    <cellStyle name="40% - Accent2 2 2" xfId="9826" xr:uid="{18610B8B-83B6-4C40-AEB9-425DE0BC5D6F}"/>
    <cellStyle name="40% - Accent2 2 2 2" xfId="9827" xr:uid="{1EB80943-5828-4FD4-AA35-AE5FF0483C43}"/>
    <cellStyle name="40% - Accent2 2 3" xfId="9828" xr:uid="{C77DD58B-0343-44D0-8AFE-E904FDCBE930}"/>
    <cellStyle name="40% - Accent2 2 3 10" xfId="9829" xr:uid="{CEC5BB3C-18EA-46D7-BC94-536078A1B03E}"/>
    <cellStyle name="40% - Accent2 2 3 11" xfId="9830" xr:uid="{DD997EDB-3D7B-45B8-86D1-6197F065834B}"/>
    <cellStyle name="40% - Accent2 2 3 2" xfId="9831" xr:uid="{33617E91-3795-47E4-BA35-A6D7CB5740EB}"/>
    <cellStyle name="40% - Accent2 2 3 2 10" xfId="9832" xr:uid="{DFCA3D4F-0986-473A-87D6-34536D48D497}"/>
    <cellStyle name="40% - Accent2 2 3 2 2" xfId="9833" xr:uid="{F2F1B53C-A0C1-49C5-97D7-13EDDF04106D}"/>
    <cellStyle name="40% - Accent2 2 3 2 2 2" xfId="9834" xr:uid="{E909DD12-71B4-4302-A31E-A578165E9BE0}"/>
    <cellStyle name="40% - Accent2 2 3 2 2 2 2" xfId="9835" xr:uid="{A6D767E2-A500-4FE8-A34A-394E4FED6113}"/>
    <cellStyle name="40% - Accent2 2 3 2 2 2 2 2" xfId="9836" xr:uid="{212AD674-CDAE-49FA-ACB6-C0B2F57E6E1F}"/>
    <cellStyle name="40% - Accent2 2 3 2 2 2 2 2 2" xfId="9837" xr:uid="{3FF2D944-5008-459A-A3B6-8EFE84A971ED}"/>
    <cellStyle name="40% - Accent2 2 3 2 2 2 2 3" xfId="9838" xr:uid="{1CA2355B-8ADD-4A3E-B055-1794B1683A18}"/>
    <cellStyle name="40% - Accent2 2 3 2 2 2 2 4" xfId="9839" xr:uid="{EE359942-3396-4E02-9DC3-BF3430555D65}"/>
    <cellStyle name="40% - Accent2 2 3 2 2 2 3" xfId="9840" xr:uid="{34ABE3C4-274F-4EA6-8B67-6E4EF506CB62}"/>
    <cellStyle name="40% - Accent2 2 3 2 2 2 3 2" xfId="9841" xr:uid="{E85005C0-5DC4-4D98-830A-5474CBE5F2EC}"/>
    <cellStyle name="40% - Accent2 2 3 2 2 2 4" xfId="9842" xr:uid="{F1B298FB-EFBD-4A86-B137-0AFEAD660A1F}"/>
    <cellStyle name="40% - Accent2 2 3 2 2 2 5" xfId="9843" xr:uid="{EC4C1164-B1BE-4E66-AF76-2A007872ED37}"/>
    <cellStyle name="40% - Accent2 2 3 2 2 3" xfId="9844" xr:uid="{D0F969E9-CFC3-4B23-87ED-FB90E99DDADC}"/>
    <cellStyle name="40% - Accent2 2 3 2 2 3 2" xfId="9845" xr:uid="{01D3AF81-471A-4F33-AFAB-399AC61E5128}"/>
    <cellStyle name="40% - Accent2 2 3 2 2 3 2 2" xfId="9846" xr:uid="{8D31EE65-A64E-43FB-A87D-F0A859A1BCA1}"/>
    <cellStyle name="40% - Accent2 2 3 2 2 3 2 2 2" xfId="9847" xr:uid="{DEDFE718-65C6-4C13-804F-F2768D9F20DA}"/>
    <cellStyle name="40% - Accent2 2 3 2 2 3 2 3" xfId="9848" xr:uid="{E20A0142-55B8-4127-96DE-0C9F0772022E}"/>
    <cellStyle name="40% - Accent2 2 3 2 2 3 2 4" xfId="9849" xr:uid="{7A77FF02-8CD6-47E5-9B84-A13FCD2BD968}"/>
    <cellStyle name="40% - Accent2 2 3 2 2 3 3" xfId="9850" xr:uid="{7CCF3AF8-6A39-485F-ACCA-796013C95555}"/>
    <cellStyle name="40% - Accent2 2 3 2 2 3 3 2" xfId="9851" xr:uid="{6B234252-1BAD-4458-A897-A79DC7879EF1}"/>
    <cellStyle name="40% - Accent2 2 3 2 2 3 4" xfId="9852" xr:uid="{C2425B74-43F7-412F-A1A5-864F45C05FE2}"/>
    <cellStyle name="40% - Accent2 2 3 2 2 3 5" xfId="9853" xr:uid="{DE5181DA-B24D-4221-88D4-E743B45F1277}"/>
    <cellStyle name="40% - Accent2 2 3 2 2 4" xfId="9854" xr:uid="{55408FE0-8248-4278-A0FA-C27821019F48}"/>
    <cellStyle name="40% - Accent2 2 3 2 2 4 2" xfId="9855" xr:uid="{AECCA3C9-C703-49CC-8268-CD57F458E276}"/>
    <cellStyle name="40% - Accent2 2 3 2 2 4 2 2" xfId="9856" xr:uid="{1B4AD53C-F4A6-4736-B622-4CA8DAC0942B}"/>
    <cellStyle name="40% - Accent2 2 3 2 2 4 3" xfId="9857" xr:uid="{C5E4D133-A22F-490A-80B8-A601E7C19335}"/>
    <cellStyle name="40% - Accent2 2 3 2 2 4 4" xfId="9858" xr:uid="{89403279-1DEE-4A52-9907-820384A795B8}"/>
    <cellStyle name="40% - Accent2 2 3 2 2 5" xfId="9859" xr:uid="{7A1BCFA2-B63E-4AEF-8205-4EBC81568087}"/>
    <cellStyle name="40% - Accent2 2 3 2 2 5 2" xfId="9860" xr:uid="{6E0F4571-73E2-4329-B4D1-82970451CE6C}"/>
    <cellStyle name="40% - Accent2 2 3 2 2 5 2 2" xfId="9861" xr:uid="{77C38888-6396-4D56-82B5-B6B12F36FD48}"/>
    <cellStyle name="40% - Accent2 2 3 2 2 5 3" xfId="9862" xr:uid="{8B331001-CA34-48D2-AF67-1905F129E749}"/>
    <cellStyle name="40% - Accent2 2 3 2 2 5 4" xfId="9863" xr:uid="{2D316EFD-F43E-4484-973C-E45818D8CC61}"/>
    <cellStyle name="40% - Accent2 2 3 2 2 6" xfId="9864" xr:uid="{F1D91786-4706-4B74-8CE2-48C5EED86687}"/>
    <cellStyle name="40% - Accent2 2 3 2 2 6 2" xfId="9865" xr:uid="{6E9B3BBD-C218-4912-AA4C-348AC5BB2F50}"/>
    <cellStyle name="40% - Accent2 2 3 2 2 6 2 2" xfId="9866" xr:uid="{8E5AAAB7-F61C-4DC1-BD76-76209A2C5F48}"/>
    <cellStyle name="40% - Accent2 2 3 2 2 6 3" xfId="9867" xr:uid="{4E5CE230-B7B8-4155-A745-F39972ECE513}"/>
    <cellStyle name="40% - Accent2 2 3 2 2 6 4" xfId="9868" xr:uid="{F4CC4D6E-1B37-427D-AA68-8A213B2D6A2B}"/>
    <cellStyle name="40% - Accent2 2 3 2 2 7" xfId="9869" xr:uid="{F88657E4-3E6C-4B13-86D5-07A9158C497E}"/>
    <cellStyle name="40% - Accent2 2 3 2 2 7 2" xfId="9870" xr:uid="{667E005A-C234-498D-AC89-ADA49B642DF2}"/>
    <cellStyle name="40% - Accent2 2 3 2 2 8" xfId="9871" xr:uid="{AF4051B2-E0F6-4FEF-A904-28F6E2F8FB58}"/>
    <cellStyle name="40% - Accent2 2 3 2 2 9" xfId="9872" xr:uid="{F695548A-F007-42FC-AD65-E9FE055D599F}"/>
    <cellStyle name="40% - Accent2 2 3 2 3" xfId="9873" xr:uid="{9312A354-38AB-4DB2-A11F-1F71808E7CA4}"/>
    <cellStyle name="40% - Accent2 2 3 2 3 2" xfId="9874" xr:uid="{A39C60FB-B0B0-4F8C-895F-19755F5394AF}"/>
    <cellStyle name="40% - Accent2 2 3 2 3 2 2" xfId="9875" xr:uid="{6E7CE257-4F57-4D37-8AEA-A8302C1594E3}"/>
    <cellStyle name="40% - Accent2 2 3 2 3 2 2 2" xfId="9876" xr:uid="{753512B7-8D3F-456A-A7DE-1A0570D9E511}"/>
    <cellStyle name="40% - Accent2 2 3 2 3 2 3" xfId="9877" xr:uid="{5F568178-A8E3-445A-8292-DA657958F629}"/>
    <cellStyle name="40% - Accent2 2 3 2 3 2 4" xfId="9878" xr:uid="{3C6DAFFF-C558-4462-933C-2AFF14B6F609}"/>
    <cellStyle name="40% - Accent2 2 3 2 3 3" xfId="9879" xr:uid="{E768D1DA-88C2-4577-B69B-BE43EC1034B2}"/>
    <cellStyle name="40% - Accent2 2 3 2 3 3 2" xfId="9880" xr:uid="{E83A7F56-D760-4403-AF7A-8A512B775171}"/>
    <cellStyle name="40% - Accent2 2 3 2 3 4" xfId="9881" xr:uid="{88EB8287-752F-482A-9C41-9F4F8251B38A}"/>
    <cellStyle name="40% - Accent2 2 3 2 3 5" xfId="9882" xr:uid="{405F5191-791B-4823-9363-916FB41B6641}"/>
    <cellStyle name="40% - Accent2 2 3 2 4" xfId="9883" xr:uid="{86F03B95-85BF-4B58-9530-1F0D977649C9}"/>
    <cellStyle name="40% - Accent2 2 3 2 4 2" xfId="9884" xr:uid="{3C4FA706-E1B9-40B5-AE85-3FBDBBA16B72}"/>
    <cellStyle name="40% - Accent2 2 3 2 4 2 2" xfId="9885" xr:uid="{5D66A516-49D7-4F44-AD5B-689200F75D06}"/>
    <cellStyle name="40% - Accent2 2 3 2 4 2 2 2" xfId="9886" xr:uid="{BE732B3E-6FEA-4FF3-AC45-D5A7C7B68663}"/>
    <cellStyle name="40% - Accent2 2 3 2 4 2 3" xfId="9887" xr:uid="{2E88B4AF-E443-45EE-A144-8ABDEBF6CA9C}"/>
    <cellStyle name="40% - Accent2 2 3 2 4 2 4" xfId="9888" xr:uid="{367861E5-14F0-4B83-A61E-B3A1CE50E7CC}"/>
    <cellStyle name="40% - Accent2 2 3 2 4 3" xfId="9889" xr:uid="{EE36E357-9F40-48BB-958A-D814F588AF9D}"/>
    <cellStyle name="40% - Accent2 2 3 2 4 3 2" xfId="9890" xr:uid="{D7652BA1-8092-4B90-84E4-D27B7C8409C2}"/>
    <cellStyle name="40% - Accent2 2 3 2 4 4" xfId="9891" xr:uid="{EAF273BC-354B-462B-B072-231C1368DB3D}"/>
    <cellStyle name="40% - Accent2 2 3 2 4 5" xfId="9892" xr:uid="{6F28559D-A45D-483E-BBD8-ADFCD56B0F8A}"/>
    <cellStyle name="40% - Accent2 2 3 2 5" xfId="9893" xr:uid="{4F22AFA4-DC62-4023-AEED-0634135F9082}"/>
    <cellStyle name="40% - Accent2 2 3 2 5 2" xfId="9894" xr:uid="{ADA8DCE0-479D-4A1B-B391-1806168BD607}"/>
    <cellStyle name="40% - Accent2 2 3 2 5 2 2" xfId="9895" xr:uid="{8BB23013-3471-4EBA-A743-DA9D93767DCC}"/>
    <cellStyle name="40% - Accent2 2 3 2 5 3" xfId="9896" xr:uid="{BB179C0C-FF0D-46B4-99A0-ACDB8B2C5BF7}"/>
    <cellStyle name="40% - Accent2 2 3 2 5 4" xfId="9897" xr:uid="{92AC1271-4016-4A20-8986-1DF185DA6824}"/>
    <cellStyle name="40% - Accent2 2 3 2 6" xfId="9898" xr:uid="{4A23639D-BFAE-476B-99D0-5D6BFB374A87}"/>
    <cellStyle name="40% - Accent2 2 3 2 6 2" xfId="9899" xr:uid="{AFB9E87F-3D3C-4C0F-8221-BD7587A8BAEE}"/>
    <cellStyle name="40% - Accent2 2 3 2 6 2 2" xfId="9900" xr:uid="{434F1AC8-DD45-4EDA-98FE-F63325F7F9D7}"/>
    <cellStyle name="40% - Accent2 2 3 2 6 3" xfId="9901" xr:uid="{747100D9-D02D-48AA-9641-D1073F3578EC}"/>
    <cellStyle name="40% - Accent2 2 3 2 6 4" xfId="9902" xr:uid="{797783A9-045B-428D-81D4-1F78EBB7DC54}"/>
    <cellStyle name="40% - Accent2 2 3 2 7" xfId="9903" xr:uid="{F7A76939-4ADA-46AD-82F1-BD413CA3583E}"/>
    <cellStyle name="40% - Accent2 2 3 2 7 2" xfId="9904" xr:uid="{83EB5540-EFC8-4419-8479-8D7E0D2902B3}"/>
    <cellStyle name="40% - Accent2 2 3 2 7 2 2" xfId="9905" xr:uid="{114D877A-1227-47AE-87AA-8CA5E94DABBF}"/>
    <cellStyle name="40% - Accent2 2 3 2 7 3" xfId="9906" xr:uid="{20A08CC8-2498-46EF-893F-7C6ED86E27A7}"/>
    <cellStyle name="40% - Accent2 2 3 2 7 4" xfId="9907" xr:uid="{7C78A10E-60BD-4D86-BA13-0439E62F0133}"/>
    <cellStyle name="40% - Accent2 2 3 2 8" xfId="9908" xr:uid="{19BD6935-9B48-4F9A-BFEA-4F2E32B879BF}"/>
    <cellStyle name="40% - Accent2 2 3 2 8 2" xfId="9909" xr:uid="{19B5D8A7-CF45-404C-8EB0-0CD86EE318B0}"/>
    <cellStyle name="40% - Accent2 2 3 2 9" xfId="9910" xr:uid="{A2F4380A-3F17-4091-BA67-0A925211300D}"/>
    <cellStyle name="40% - Accent2 2 3 3" xfId="9911" xr:uid="{0CF24D88-0068-41F8-A4BF-799B2C76C0E5}"/>
    <cellStyle name="40% - Accent2 2 3 3 2" xfId="9912" xr:uid="{56DEB2C4-A059-466D-8FC9-4C3E11852CB5}"/>
    <cellStyle name="40% - Accent2 2 3 3 2 2" xfId="9913" xr:uid="{CF13CDCF-4DE7-4F5A-8EA4-F1B0DF9C5E60}"/>
    <cellStyle name="40% - Accent2 2 3 3 2 2 2" xfId="9914" xr:uid="{4010423F-4343-42AE-AE54-60B58BF457A0}"/>
    <cellStyle name="40% - Accent2 2 3 3 2 2 2 2" xfId="9915" xr:uid="{E6184C6A-21BE-4B9D-B346-F416A7743628}"/>
    <cellStyle name="40% - Accent2 2 3 3 2 2 3" xfId="9916" xr:uid="{BAD39405-BC13-44DB-9D84-68E0FE0E3653}"/>
    <cellStyle name="40% - Accent2 2 3 3 2 2 4" xfId="9917" xr:uid="{DE2044E0-1E02-478E-B8C7-36559CC448DE}"/>
    <cellStyle name="40% - Accent2 2 3 3 2 3" xfId="9918" xr:uid="{52CB9F3A-CAFD-461B-86C1-A1FEE76DE3C8}"/>
    <cellStyle name="40% - Accent2 2 3 3 2 3 2" xfId="9919" xr:uid="{25A09BDC-7981-4033-ADC8-E8AE77CCFC72}"/>
    <cellStyle name="40% - Accent2 2 3 3 2 4" xfId="9920" xr:uid="{5585C505-D7FA-46F8-B9E2-536BBA8614EF}"/>
    <cellStyle name="40% - Accent2 2 3 3 2 5" xfId="9921" xr:uid="{ACBAFD2F-BF48-47FB-9899-F59768940268}"/>
    <cellStyle name="40% - Accent2 2 3 3 3" xfId="9922" xr:uid="{3ECEC079-586D-4DD8-B325-4CB2A1A6A51D}"/>
    <cellStyle name="40% - Accent2 2 3 3 3 2" xfId="9923" xr:uid="{1A2D1038-F0CF-477B-ADBB-74D2A718368F}"/>
    <cellStyle name="40% - Accent2 2 3 3 3 2 2" xfId="9924" xr:uid="{EECC3A2C-6545-421F-997E-6D38A150DE12}"/>
    <cellStyle name="40% - Accent2 2 3 3 3 2 2 2" xfId="9925" xr:uid="{B6F75FDB-F98D-4650-BFF2-8CA62A1D8E25}"/>
    <cellStyle name="40% - Accent2 2 3 3 3 2 3" xfId="9926" xr:uid="{9FED94BF-1FC1-4CF5-96BF-CE1784749E73}"/>
    <cellStyle name="40% - Accent2 2 3 3 3 2 4" xfId="9927" xr:uid="{77C73C98-DECD-427B-B2E4-4DDF5F28A197}"/>
    <cellStyle name="40% - Accent2 2 3 3 3 3" xfId="9928" xr:uid="{E5C56E31-F481-4FD9-92A6-3A6E2218689C}"/>
    <cellStyle name="40% - Accent2 2 3 3 3 3 2" xfId="9929" xr:uid="{10BD05BF-581A-4379-899A-7FDC3DE9BA10}"/>
    <cellStyle name="40% - Accent2 2 3 3 3 4" xfId="9930" xr:uid="{69B5B351-E313-4EFA-9BFA-F08934523277}"/>
    <cellStyle name="40% - Accent2 2 3 3 3 5" xfId="9931" xr:uid="{8A6255FA-3003-4CDB-9326-CCBEF7A938EC}"/>
    <cellStyle name="40% - Accent2 2 3 3 4" xfId="9932" xr:uid="{F6EE98EF-F0A0-498D-A669-D76C6ADE6D5E}"/>
    <cellStyle name="40% - Accent2 2 3 3 4 2" xfId="9933" xr:uid="{265D477E-22FD-4A4F-BD84-9E82B2491688}"/>
    <cellStyle name="40% - Accent2 2 3 3 4 2 2" xfId="9934" xr:uid="{769BFAC7-E827-4B18-AF47-50A8C447D461}"/>
    <cellStyle name="40% - Accent2 2 3 3 4 3" xfId="9935" xr:uid="{106FF4AB-5BC7-4313-92DF-54711081D392}"/>
    <cellStyle name="40% - Accent2 2 3 3 4 4" xfId="9936" xr:uid="{B1A9EB08-3CEC-4834-A53B-46B462E8AF4B}"/>
    <cellStyle name="40% - Accent2 2 3 3 5" xfId="9937" xr:uid="{0F87F049-7DE3-42CC-97C2-583F30FA102F}"/>
    <cellStyle name="40% - Accent2 2 3 3 5 2" xfId="9938" xr:uid="{29CF29B8-8CC8-4618-AD79-B540399F5803}"/>
    <cellStyle name="40% - Accent2 2 3 3 5 2 2" xfId="9939" xr:uid="{167AE4C7-D25B-4BC3-B0DB-C6D2FBF17B1D}"/>
    <cellStyle name="40% - Accent2 2 3 3 5 3" xfId="9940" xr:uid="{6394B8D3-3044-47E6-943F-2E46A7CA1AD2}"/>
    <cellStyle name="40% - Accent2 2 3 3 5 4" xfId="9941" xr:uid="{78D8EFF3-2D18-40F9-A8E4-22B6D4A69460}"/>
    <cellStyle name="40% - Accent2 2 3 3 6" xfId="9942" xr:uid="{11E32D51-B029-4C9D-83A8-8D051E554677}"/>
    <cellStyle name="40% - Accent2 2 3 3 6 2" xfId="9943" xr:uid="{8F3111D2-B299-46C6-8FC9-6DF5F2585B96}"/>
    <cellStyle name="40% - Accent2 2 3 3 6 2 2" xfId="9944" xr:uid="{C903C790-310A-4CD0-9A29-A436A8A52245}"/>
    <cellStyle name="40% - Accent2 2 3 3 6 3" xfId="9945" xr:uid="{5687FDBE-3C6C-47CA-B61F-09CCF3566912}"/>
    <cellStyle name="40% - Accent2 2 3 3 6 4" xfId="9946" xr:uid="{17BD8354-79C0-45D2-BD98-E7CFD14F5985}"/>
    <cellStyle name="40% - Accent2 2 3 3 7" xfId="9947" xr:uid="{AC9759DA-654C-45A8-BCAF-2E5BDE003A34}"/>
    <cellStyle name="40% - Accent2 2 3 3 7 2" xfId="9948" xr:uid="{FFC7D7D0-6C83-42CF-880D-12F90F485343}"/>
    <cellStyle name="40% - Accent2 2 3 3 8" xfId="9949" xr:uid="{C328C479-AAD5-42B5-906C-DC9D7DF7B32F}"/>
    <cellStyle name="40% - Accent2 2 3 3 9" xfId="9950" xr:uid="{19D1F258-7D50-4E40-A88B-15904CA75C4F}"/>
    <cellStyle name="40% - Accent2 2 3 4" xfId="9951" xr:uid="{AE4EA056-D61D-4AFA-BCB4-1D77803E46A5}"/>
    <cellStyle name="40% - Accent2 2 3 4 2" xfId="9952" xr:uid="{592FDDE9-5AB2-4E09-9E50-B4B9A3A87F65}"/>
    <cellStyle name="40% - Accent2 2 3 4 2 2" xfId="9953" xr:uid="{9DA7A46E-3A32-46B8-8826-2417AD448B54}"/>
    <cellStyle name="40% - Accent2 2 3 4 2 2 2" xfId="9954" xr:uid="{054DE51D-76E7-43EA-9969-146061F546A9}"/>
    <cellStyle name="40% - Accent2 2 3 4 2 3" xfId="9955" xr:uid="{224E7263-FFE9-4A92-9D93-9ACD3E41F1C5}"/>
    <cellStyle name="40% - Accent2 2 3 4 2 4" xfId="9956" xr:uid="{C084AACE-5BD3-4535-A613-348A989764DE}"/>
    <cellStyle name="40% - Accent2 2 3 4 3" xfId="9957" xr:uid="{7572B5DA-E9CA-403F-9D7C-5BBCF571335F}"/>
    <cellStyle name="40% - Accent2 2 3 4 4" xfId="9958" xr:uid="{8AB4695B-9595-4F8E-9290-F24BF2DEA0C3}"/>
    <cellStyle name="40% - Accent2 2 3 4 4 2" xfId="9959" xr:uid="{C2037615-189C-456B-AE8A-36486B654F9D}"/>
    <cellStyle name="40% - Accent2 2 3 4 5" xfId="9960" xr:uid="{4BC9362B-1E78-4E0C-924E-0ED381D56C53}"/>
    <cellStyle name="40% - Accent2 2 3 4 6" xfId="9961" xr:uid="{78662ACE-985A-400C-8213-CDF668D877C7}"/>
    <cellStyle name="40% - Accent2 2 3 5" xfId="9962" xr:uid="{7682D43C-7862-40BE-A7ED-EBEA9543AD68}"/>
    <cellStyle name="40% - Accent2 2 3 5 2" xfId="9963" xr:uid="{1CF636F6-5054-4133-A05D-7FCCE3A12EDE}"/>
    <cellStyle name="40% - Accent2 2 3 5 2 2" xfId="9964" xr:uid="{E0BD835E-8AA1-4059-A393-AAE0C3EC1E3D}"/>
    <cellStyle name="40% - Accent2 2 3 5 2 2 2" xfId="9965" xr:uid="{65EC7A70-9DD0-4E15-9E00-2A41DE792544}"/>
    <cellStyle name="40% - Accent2 2 3 5 2 3" xfId="9966" xr:uid="{B985CC3D-6365-442D-9188-EC62E87982F9}"/>
    <cellStyle name="40% - Accent2 2 3 5 2 4" xfId="9967" xr:uid="{DD120EAB-5D2E-4B0A-AF0C-EF36F96AB10E}"/>
    <cellStyle name="40% - Accent2 2 3 5 3" xfId="9968" xr:uid="{2CD9795E-9C4E-417F-AC2C-DB0FE784C218}"/>
    <cellStyle name="40% - Accent2 2 3 5 3 2" xfId="9969" xr:uid="{AFD54400-6434-4995-9162-2C2A02A572B8}"/>
    <cellStyle name="40% - Accent2 2 3 5 4" xfId="9970" xr:uid="{CA7C9BEA-B42F-440D-938D-4FD08D9318B0}"/>
    <cellStyle name="40% - Accent2 2 3 5 5" xfId="9971" xr:uid="{BFE28C4A-0DE2-4A6B-90FD-100717278DF0}"/>
    <cellStyle name="40% - Accent2 2 3 6" xfId="9972" xr:uid="{7F58B6BA-B7E5-40AA-89D1-E1F6B24DDFA2}"/>
    <cellStyle name="40% - Accent2 2 3 6 2" xfId="9973" xr:uid="{A4127688-3949-40D2-9478-5272FE1506F0}"/>
    <cellStyle name="40% - Accent2 2 3 6 2 2" xfId="9974" xr:uid="{2DCE4BFF-C9EF-4D92-BDD2-F5DF2A019AA2}"/>
    <cellStyle name="40% - Accent2 2 3 6 3" xfId="9975" xr:uid="{88B7D5AE-F983-4F40-A24E-92EB6AE183BD}"/>
    <cellStyle name="40% - Accent2 2 3 6 4" xfId="9976" xr:uid="{98229504-A8C4-44DF-B76F-2A6194C96454}"/>
    <cellStyle name="40% - Accent2 2 3 7" xfId="9977" xr:uid="{5D0B8A19-EFE1-4DE5-88CF-AD45BADAA8EE}"/>
    <cellStyle name="40% - Accent2 2 3 7 2" xfId="9978" xr:uid="{056C85A3-31D8-4197-841F-2E9D3A1E4714}"/>
    <cellStyle name="40% - Accent2 2 3 7 2 2" xfId="9979" xr:uid="{E8AC9BC7-B144-4D6F-BA57-63D38C0A901E}"/>
    <cellStyle name="40% - Accent2 2 3 7 3" xfId="9980" xr:uid="{AA5302F5-C0E6-429B-93F0-31F83B246F47}"/>
    <cellStyle name="40% - Accent2 2 3 7 4" xfId="9981" xr:uid="{65CCA1AD-F70B-4B2C-B306-18B4CBFE312C}"/>
    <cellStyle name="40% - Accent2 2 3 8" xfId="9982" xr:uid="{38350956-DFDC-46DB-BC6A-9481DE72AF38}"/>
    <cellStyle name="40% - Accent2 2 3 8 2" xfId="9983" xr:uid="{0586BC6E-2419-4065-B1B6-95BE0788CADC}"/>
    <cellStyle name="40% - Accent2 2 3 8 2 2" xfId="9984" xr:uid="{DD20F0E7-8E4D-4F50-8DC5-F554625F85C6}"/>
    <cellStyle name="40% - Accent2 2 3 8 3" xfId="9985" xr:uid="{92908AAE-F806-42E6-8B07-94E29376A34E}"/>
    <cellStyle name="40% - Accent2 2 3 8 4" xfId="9986" xr:uid="{CC33F846-C9BC-4A8B-B958-A9D1645FFC5D}"/>
    <cellStyle name="40% - Accent2 2 3 9" xfId="9987" xr:uid="{E1BBA18B-BA90-42B0-8D76-25873836FC7D}"/>
    <cellStyle name="40% - Accent2 2 3 9 2" xfId="9988" xr:uid="{B630FCC7-47C6-4E8F-980D-574C8EC7D65E}"/>
    <cellStyle name="40% - Accent2 2 4" xfId="9989" xr:uid="{5C25D605-7020-4777-81A8-24F31D3D2A4A}"/>
    <cellStyle name="40% - Accent2 2 4 10" xfId="9990" xr:uid="{2E034C98-AF7A-4146-909B-5C74E1EB2094}"/>
    <cellStyle name="40% - Accent2 2 4 2" xfId="9991" xr:uid="{5B892788-355B-48A5-921D-F04183133E15}"/>
    <cellStyle name="40% - Accent2 2 4 2 2" xfId="9992" xr:uid="{1185EC8D-2A07-4A55-ACF3-28F5EB69035C}"/>
    <cellStyle name="40% - Accent2 2 4 2 2 2" xfId="9993" xr:uid="{7D251036-7503-4C78-8503-D1DD779A8085}"/>
    <cellStyle name="40% - Accent2 2 4 2 2 2 2" xfId="9994" xr:uid="{B5A4A944-D5CF-4458-BFF2-32F2E315E77B}"/>
    <cellStyle name="40% - Accent2 2 4 2 2 2 2 2" xfId="9995" xr:uid="{9341C080-3AB7-4382-B41B-FCBB99F09A63}"/>
    <cellStyle name="40% - Accent2 2 4 2 2 2 3" xfId="9996" xr:uid="{8E0C5923-126B-41E8-B71E-5361B3B8D398}"/>
    <cellStyle name="40% - Accent2 2 4 2 2 2 4" xfId="9997" xr:uid="{78631446-9420-47CC-B791-B2935C93B7E2}"/>
    <cellStyle name="40% - Accent2 2 4 2 2 3" xfId="9998" xr:uid="{315BC7AF-8EF3-4695-9E93-544D2D25B67C}"/>
    <cellStyle name="40% - Accent2 2 4 2 2 3 2" xfId="9999" xr:uid="{7B98CE0E-37B5-42A9-B5AB-F8119ACC4972}"/>
    <cellStyle name="40% - Accent2 2 4 2 2 4" xfId="10000" xr:uid="{61A3C4A8-4888-41AE-8B2E-64BA21D64641}"/>
    <cellStyle name="40% - Accent2 2 4 2 2 5" xfId="10001" xr:uid="{86386079-7F31-4DE9-ACF1-C922A4C80F0F}"/>
    <cellStyle name="40% - Accent2 2 4 2 3" xfId="10002" xr:uid="{BB10E8D9-068A-4ECD-B625-E97559746041}"/>
    <cellStyle name="40% - Accent2 2 4 2 3 2" xfId="10003" xr:uid="{C60502C1-C7DF-40B0-8CA3-9563DA94676D}"/>
    <cellStyle name="40% - Accent2 2 4 2 3 2 2" xfId="10004" xr:uid="{0152F65A-EEE5-43A9-B16E-881CFC0044F9}"/>
    <cellStyle name="40% - Accent2 2 4 2 3 2 2 2" xfId="10005" xr:uid="{6DD68B3E-EE41-4481-9B33-1D7B527D5790}"/>
    <cellStyle name="40% - Accent2 2 4 2 3 2 3" xfId="10006" xr:uid="{DFEA1724-9FF4-44C1-AED5-6C4DDF6EF369}"/>
    <cellStyle name="40% - Accent2 2 4 2 3 2 4" xfId="10007" xr:uid="{E8DEA28E-0843-489D-A248-8205E4367D01}"/>
    <cellStyle name="40% - Accent2 2 4 2 3 3" xfId="10008" xr:uid="{87A14EC7-1ED2-4303-A75B-03400A03AFB6}"/>
    <cellStyle name="40% - Accent2 2 4 2 3 3 2" xfId="10009" xr:uid="{ACB7E86C-068B-4ED7-8232-549E3FB4FC3E}"/>
    <cellStyle name="40% - Accent2 2 4 2 3 4" xfId="10010" xr:uid="{00859FA8-9850-49CF-A47E-B6749A0E3BD5}"/>
    <cellStyle name="40% - Accent2 2 4 2 3 5" xfId="10011" xr:uid="{8C1BC934-0ACA-42F1-912E-54E05B0990D7}"/>
    <cellStyle name="40% - Accent2 2 4 2 4" xfId="10012" xr:uid="{33E36F4F-8B57-4919-A2EB-71B94D892366}"/>
    <cellStyle name="40% - Accent2 2 4 2 4 2" xfId="10013" xr:uid="{4DFB5248-C10F-4BBC-9C41-D418ADAD1E16}"/>
    <cellStyle name="40% - Accent2 2 4 2 4 2 2" xfId="10014" xr:uid="{51A7D928-B822-4B27-98EE-F872C686C215}"/>
    <cellStyle name="40% - Accent2 2 4 2 4 3" xfId="10015" xr:uid="{BF04782A-182B-4C33-AB4E-A588283A69B1}"/>
    <cellStyle name="40% - Accent2 2 4 2 4 4" xfId="10016" xr:uid="{A91F0AB9-F8C9-4395-84FA-6CBCE2543E13}"/>
    <cellStyle name="40% - Accent2 2 4 2 5" xfId="10017" xr:uid="{5A597BA3-83F0-415C-A008-F5BE9EAAA217}"/>
    <cellStyle name="40% - Accent2 2 4 2 5 2" xfId="10018" xr:uid="{5CFF0B2D-A4CD-4C27-BDF7-68F78299890B}"/>
    <cellStyle name="40% - Accent2 2 4 2 5 2 2" xfId="10019" xr:uid="{32987CF0-1518-4508-882D-149B8758FA8A}"/>
    <cellStyle name="40% - Accent2 2 4 2 5 3" xfId="10020" xr:uid="{23940F2E-BDD2-4298-8CB7-7A623415EFBC}"/>
    <cellStyle name="40% - Accent2 2 4 2 5 4" xfId="10021" xr:uid="{8E1D8CF0-26AA-412B-8975-E2A299B143FF}"/>
    <cellStyle name="40% - Accent2 2 4 2 6" xfId="10022" xr:uid="{A599132B-0F49-4768-B953-F0A965BBEAA9}"/>
    <cellStyle name="40% - Accent2 2 4 2 6 2" xfId="10023" xr:uid="{2B0331A9-F984-44D7-83D8-666D3E74003F}"/>
    <cellStyle name="40% - Accent2 2 4 2 6 2 2" xfId="10024" xr:uid="{F05E7796-52E0-496D-9F94-3C4B5257B40C}"/>
    <cellStyle name="40% - Accent2 2 4 2 6 3" xfId="10025" xr:uid="{A5B1B7D6-2DD6-4803-AABF-299F78633DC3}"/>
    <cellStyle name="40% - Accent2 2 4 2 6 4" xfId="10026" xr:uid="{4BFCD35F-6FE6-4333-8439-34D9E67954CB}"/>
    <cellStyle name="40% - Accent2 2 4 2 7" xfId="10027" xr:uid="{E3FF50D0-C9DC-4A1B-A2E6-85DAC46C4B4B}"/>
    <cellStyle name="40% - Accent2 2 4 2 7 2" xfId="10028" xr:uid="{4CB00677-DFDA-49C2-B246-6DE0819827A5}"/>
    <cellStyle name="40% - Accent2 2 4 2 8" xfId="10029" xr:uid="{BF780C00-0B09-4ECE-9C01-9B2702D5742E}"/>
    <cellStyle name="40% - Accent2 2 4 2 9" xfId="10030" xr:uid="{E8269DFB-1324-4436-8C40-D3968226D946}"/>
    <cellStyle name="40% - Accent2 2 4 3" xfId="10031" xr:uid="{922F5B2B-BE73-4B0C-A29F-B5E4CD54F660}"/>
    <cellStyle name="40% - Accent2 2 4 3 2" xfId="10032" xr:uid="{1A40B885-1D70-4CC7-93F0-5C81D9D8B752}"/>
    <cellStyle name="40% - Accent2 2 4 3 2 2" xfId="10033" xr:uid="{36290917-D0AB-43C6-A016-47C86ADEA65B}"/>
    <cellStyle name="40% - Accent2 2 4 3 2 2 2" xfId="10034" xr:uid="{1010621F-F1FD-4A1F-874C-77836D967A13}"/>
    <cellStyle name="40% - Accent2 2 4 3 2 3" xfId="10035" xr:uid="{343966E1-0225-44D2-9DF7-B739DC871676}"/>
    <cellStyle name="40% - Accent2 2 4 3 2 4" xfId="10036" xr:uid="{43A44BCD-18FE-47AE-89EB-45E248EB435D}"/>
    <cellStyle name="40% - Accent2 2 4 3 3" xfId="10037" xr:uid="{75D0C062-7378-4E0C-839E-877CD9F2052F}"/>
    <cellStyle name="40% - Accent2 2 4 3 3 2" xfId="10038" xr:uid="{DCFE213B-0FEA-4AA0-8292-474FB00F6D8D}"/>
    <cellStyle name="40% - Accent2 2 4 3 4" xfId="10039" xr:uid="{93175615-BF8F-4422-AECF-F5484CA18279}"/>
    <cellStyle name="40% - Accent2 2 4 3 5" xfId="10040" xr:uid="{13C1D768-939F-44EE-B8C5-B18D99A40C5C}"/>
    <cellStyle name="40% - Accent2 2 4 4" xfId="10041" xr:uid="{654F8655-FD09-45EE-8610-62CEB4CE22ED}"/>
    <cellStyle name="40% - Accent2 2 4 4 2" xfId="10042" xr:uid="{F49AB344-ADAE-4919-A8ED-6E382BE1D807}"/>
    <cellStyle name="40% - Accent2 2 4 4 2 2" xfId="10043" xr:uid="{FD37E320-C5ED-484B-8DAA-50ABE7B9C7FA}"/>
    <cellStyle name="40% - Accent2 2 4 4 2 2 2" xfId="10044" xr:uid="{AB39F984-D894-48B0-B3AE-36C940193E9D}"/>
    <cellStyle name="40% - Accent2 2 4 4 2 3" xfId="10045" xr:uid="{53A853E9-FD8F-4693-81A8-AE8A5BBDBD3B}"/>
    <cellStyle name="40% - Accent2 2 4 4 2 4" xfId="10046" xr:uid="{95BB3A6D-4647-48B5-ABC9-DBA6D6EA4047}"/>
    <cellStyle name="40% - Accent2 2 4 4 3" xfId="10047" xr:uid="{A7FF6329-E91C-4075-BCE4-8077DDEDC392}"/>
    <cellStyle name="40% - Accent2 2 4 4 3 2" xfId="10048" xr:uid="{456CCB70-A2A8-45D5-95E8-2EC3A8386EFA}"/>
    <cellStyle name="40% - Accent2 2 4 4 4" xfId="10049" xr:uid="{BDF81CDE-A3F8-4B26-94F5-E73EDC87FBD5}"/>
    <cellStyle name="40% - Accent2 2 4 4 5" xfId="10050" xr:uid="{F524DFC0-144F-400A-9CBA-61B9814E8CE5}"/>
    <cellStyle name="40% - Accent2 2 4 5" xfId="10051" xr:uid="{2E3A59D5-094E-4BA0-8506-43F78F0FEEA8}"/>
    <cellStyle name="40% - Accent2 2 4 5 2" xfId="10052" xr:uid="{560D4607-9129-4502-BFA2-6E1F5E0A857F}"/>
    <cellStyle name="40% - Accent2 2 4 5 2 2" xfId="10053" xr:uid="{4D0879CE-8A14-4441-872A-325221A1DB17}"/>
    <cellStyle name="40% - Accent2 2 4 5 3" xfId="10054" xr:uid="{7B411EA3-9A2B-4710-B4D9-5137109A8A02}"/>
    <cellStyle name="40% - Accent2 2 4 5 4" xfId="10055" xr:uid="{02A14DCC-6F22-48E3-B6FE-528A762E80C4}"/>
    <cellStyle name="40% - Accent2 2 4 6" xfId="10056" xr:uid="{27559A70-E9B7-4A02-AFEB-7F919BE2A3F5}"/>
    <cellStyle name="40% - Accent2 2 4 6 2" xfId="10057" xr:uid="{768F0A34-C34E-4E1A-87DF-AE93C88CBCB9}"/>
    <cellStyle name="40% - Accent2 2 4 6 2 2" xfId="10058" xr:uid="{97340B83-7126-4CFD-B719-33D4FFB00473}"/>
    <cellStyle name="40% - Accent2 2 4 6 3" xfId="10059" xr:uid="{E9CD3F1C-8164-4B94-8CC4-18583F387AD1}"/>
    <cellStyle name="40% - Accent2 2 4 6 4" xfId="10060" xr:uid="{3B94E4CA-BADD-4331-A735-38B5AA132EC6}"/>
    <cellStyle name="40% - Accent2 2 4 7" xfId="10061" xr:uid="{14621982-F5BC-490B-B9D0-E9957686DC2D}"/>
    <cellStyle name="40% - Accent2 2 4 7 2" xfId="10062" xr:uid="{53B095BE-0ACC-4440-BCF3-30D2B2771193}"/>
    <cellStyle name="40% - Accent2 2 4 7 2 2" xfId="10063" xr:uid="{341F60CB-7A38-45A9-99FE-64F5CAACBA70}"/>
    <cellStyle name="40% - Accent2 2 4 7 3" xfId="10064" xr:uid="{A486A118-AB71-4836-A007-0A0E91400D94}"/>
    <cellStyle name="40% - Accent2 2 4 7 4" xfId="10065" xr:uid="{C2D55B2E-543E-4F76-AE56-47E8A8001190}"/>
    <cellStyle name="40% - Accent2 2 4 8" xfId="10066" xr:uid="{6F6F5360-EA94-4DA6-87B5-591BE5C64A99}"/>
    <cellStyle name="40% - Accent2 2 4 8 2" xfId="10067" xr:uid="{2D920D6C-F847-4D2B-B809-9A729E6EEE3B}"/>
    <cellStyle name="40% - Accent2 2 4 9" xfId="10068" xr:uid="{5AB0D434-BA7E-4112-8BB7-AA0C595D0ABC}"/>
    <cellStyle name="40% - Accent2 2 5" xfId="10069" xr:uid="{C8163151-AA3F-4C26-8886-6789235CDA1E}"/>
    <cellStyle name="40% - Accent2 2 5 2" xfId="10070" xr:uid="{D2ACCC1B-22AB-4BC5-8EA2-3188F24FC8F4}"/>
    <cellStyle name="40% - Accent2 2 5 2 2" xfId="10071" xr:uid="{2998998D-6463-4BAA-B27E-F84269336B78}"/>
    <cellStyle name="40% - Accent2 2 5 2 2 2" xfId="10072" xr:uid="{85F20B32-31D4-4FCA-B5CD-D96599360D52}"/>
    <cellStyle name="40% - Accent2 2 5 2 2 2 2" xfId="10073" xr:uid="{9C665946-37FA-4777-A324-035B493E4C6D}"/>
    <cellStyle name="40% - Accent2 2 5 2 2 3" xfId="10074" xr:uid="{BD251E17-930B-499D-AD40-5838F0A5E429}"/>
    <cellStyle name="40% - Accent2 2 5 2 2 4" xfId="10075" xr:uid="{2F6D38A1-3EFA-4182-8712-5146A08BE011}"/>
    <cellStyle name="40% - Accent2 2 5 2 3" xfId="10076" xr:uid="{EEC37ADB-053B-4B5C-B693-09401ED997D0}"/>
    <cellStyle name="40% - Accent2 2 5 2 3 2" xfId="10077" xr:uid="{E276C2B0-3812-46B7-9EC6-2113216E8476}"/>
    <cellStyle name="40% - Accent2 2 5 2 4" xfId="10078" xr:uid="{C8796C89-FAA5-4EDD-9E79-4985683A0F78}"/>
    <cellStyle name="40% - Accent2 2 5 2 5" xfId="10079" xr:uid="{5D866EB8-D4E8-4CA1-8EEA-378B0CC7218A}"/>
    <cellStyle name="40% - Accent2 2 5 3" xfId="10080" xr:uid="{3D79DA89-79CB-408D-A2C1-F802BAC8D580}"/>
    <cellStyle name="40% - Accent2 2 5 3 2" xfId="10081" xr:uid="{7C60FD8D-74A9-4AD0-AF3B-C5200E2D7E1E}"/>
    <cellStyle name="40% - Accent2 2 5 3 2 2" xfId="10082" xr:uid="{FA9F036A-6F53-49B0-9E76-D52C9DACA203}"/>
    <cellStyle name="40% - Accent2 2 5 3 2 2 2" xfId="10083" xr:uid="{589408D0-E026-4B7D-AF07-72F34554CDC4}"/>
    <cellStyle name="40% - Accent2 2 5 3 2 3" xfId="10084" xr:uid="{F9489D18-5A83-456D-8763-768A7EBCD7C9}"/>
    <cellStyle name="40% - Accent2 2 5 3 2 4" xfId="10085" xr:uid="{B865E3EE-6898-460B-9D75-F82F1A0DE0F6}"/>
    <cellStyle name="40% - Accent2 2 5 3 3" xfId="10086" xr:uid="{68FC0606-F870-4BDD-A41F-8D63B264C89A}"/>
    <cellStyle name="40% - Accent2 2 5 3 3 2" xfId="10087" xr:uid="{99FD7D23-0648-4C55-8D51-D745DAFB89B0}"/>
    <cellStyle name="40% - Accent2 2 5 3 4" xfId="10088" xr:uid="{F24B15C0-70D7-4453-9CC0-EDCCA4F29D8E}"/>
    <cellStyle name="40% - Accent2 2 5 3 5" xfId="10089" xr:uid="{A56E1C79-52CD-4D9C-B212-BE0023B2D405}"/>
    <cellStyle name="40% - Accent2 2 5 4" xfId="10090" xr:uid="{88677D9A-7D87-4CC3-9EB4-1B34BD134161}"/>
    <cellStyle name="40% - Accent2 2 5 4 2" xfId="10091" xr:uid="{A39D2915-1787-479C-AB31-256859E6CD0E}"/>
    <cellStyle name="40% - Accent2 2 5 4 2 2" xfId="10092" xr:uid="{F28A6CF3-FDCD-4AA4-870D-A363E58CA86B}"/>
    <cellStyle name="40% - Accent2 2 5 4 3" xfId="10093" xr:uid="{D193D26E-E16A-4789-AADB-84C79031DFC8}"/>
    <cellStyle name="40% - Accent2 2 5 4 4" xfId="10094" xr:uid="{C6A97760-2292-49BD-BAA3-7DBE1DC65F01}"/>
    <cellStyle name="40% - Accent2 2 5 5" xfId="10095" xr:uid="{90852C8E-73C3-4A15-A2D8-663EE1518934}"/>
    <cellStyle name="40% - Accent2 2 5 5 2" xfId="10096" xr:uid="{EDEDB18D-1B06-4A03-A324-3080129B364A}"/>
    <cellStyle name="40% - Accent2 2 5 5 2 2" xfId="10097" xr:uid="{ABB2D6FC-8C4E-43ED-8E98-D76DBBC868C4}"/>
    <cellStyle name="40% - Accent2 2 5 5 3" xfId="10098" xr:uid="{25D0D512-5885-486B-9458-2383B89A5F38}"/>
    <cellStyle name="40% - Accent2 2 5 5 4" xfId="10099" xr:uid="{0738F0EC-5569-463E-A635-0718E89BA1F2}"/>
    <cellStyle name="40% - Accent2 2 5 6" xfId="10100" xr:uid="{1B4CB688-32FD-4F9D-A85C-88BC0838CEB8}"/>
    <cellStyle name="40% - Accent2 2 5 6 2" xfId="10101" xr:uid="{5E9ED17B-B1E3-48E4-BD2E-ED988C246241}"/>
    <cellStyle name="40% - Accent2 2 5 6 2 2" xfId="10102" xr:uid="{B7346141-8DAA-49F4-BD3A-323F0716C06C}"/>
    <cellStyle name="40% - Accent2 2 5 6 3" xfId="10103" xr:uid="{D1EF5C5D-B2B7-475A-8212-2472D12D4F36}"/>
    <cellStyle name="40% - Accent2 2 5 6 4" xfId="10104" xr:uid="{72530F4B-A8BF-4A71-94F2-78C3F9293B26}"/>
    <cellStyle name="40% - Accent2 2 5 7" xfId="10105" xr:uid="{BB0A6B39-C3C1-4283-BE91-BBC9F21765EC}"/>
    <cellStyle name="40% - Accent2 2 5 7 2" xfId="10106" xr:uid="{D6FC2962-0122-4A74-B5E5-C0AC668D0152}"/>
    <cellStyle name="40% - Accent2 2 5 8" xfId="10107" xr:uid="{BF20442C-CBAB-468B-82BD-A01035906EE2}"/>
    <cellStyle name="40% - Accent2 2 5 9" xfId="10108" xr:uid="{8EB179F5-E332-46C8-9A8D-33A986AA5E43}"/>
    <cellStyle name="40% - Accent2 2 6" xfId="10109" xr:uid="{EAD2EBB9-45A7-4E21-90EA-505D36642F2C}"/>
    <cellStyle name="40% - Accent2 2 6 2" xfId="10110" xr:uid="{5481CADA-961E-4ACD-AD80-D5FF2B36565C}"/>
    <cellStyle name="40% - Accent2 2 7" xfId="10111" xr:uid="{C8CFDA0E-CBCA-463C-82BD-A4F12EB02070}"/>
    <cellStyle name="40% - Accent2 2 7 2" xfId="10112" xr:uid="{36C7A6CB-FD4A-4AF5-AC91-097D806DF9A8}"/>
    <cellStyle name="40% - Accent2 2 7 2 2" xfId="10113" xr:uid="{D76FF504-31E6-402A-8C0D-AF74F756401A}"/>
    <cellStyle name="40% - Accent2 2 7 2 2 2" xfId="10114" xr:uid="{4EE311F6-E953-4477-9A8E-801E1F6C00FE}"/>
    <cellStyle name="40% - Accent2 2 7 2 3" xfId="10115" xr:uid="{A6AF0D81-CA1D-46FA-AF9E-F04E27D2FCF5}"/>
    <cellStyle name="40% - Accent2 2 7 2 4" xfId="10116" xr:uid="{E122F5A5-68FD-41E9-AE36-23F546272D79}"/>
    <cellStyle name="40% - Accent2 2 7 3" xfId="10117" xr:uid="{651F35BD-F284-4B4F-A797-EF75905E1A22}"/>
    <cellStyle name="40% - Accent2 2 7 4" xfId="10118" xr:uid="{FAD63303-C2F5-4540-948E-96D423E9700C}"/>
    <cellStyle name="40% - Accent2 2 7 4 2" xfId="10119" xr:uid="{A5ED696A-3A5A-496B-ACCA-3A634B35C677}"/>
    <cellStyle name="40% - Accent2 2 7 5" xfId="10120" xr:uid="{A28BA393-B291-4CD1-8C50-8074BBDDCE51}"/>
    <cellStyle name="40% - Accent2 2 7 6" xfId="10121" xr:uid="{81EAA977-767B-40BA-B495-E62E7D1E6D54}"/>
    <cellStyle name="40% - Accent2 2 8" xfId="10122" xr:uid="{FAFDB75E-BEB7-497B-AEDE-82238968E5E0}"/>
    <cellStyle name="40% - Accent2 2 8 2" xfId="10123" xr:uid="{2A3A3A0F-67C0-4AB8-8286-5D3D0ABD9265}"/>
    <cellStyle name="40% - Accent2 2 8 2 2" xfId="10124" xr:uid="{1FEE4858-622F-420A-82F8-2A23654C1E5E}"/>
    <cellStyle name="40% - Accent2 2 8 3" xfId="10125" xr:uid="{8996F6A0-DDEE-4F20-AA33-55960D86609C}"/>
    <cellStyle name="40% - Accent2 2 8 4" xfId="10126" xr:uid="{0821319A-8B99-4F64-9D77-4BC156E4E098}"/>
    <cellStyle name="40% - Accent2 2 9" xfId="10127" xr:uid="{4801CEBC-E8CC-447F-827F-B5DA9BBC7C6A}"/>
    <cellStyle name="40% - Accent2 2 9 2" xfId="10128" xr:uid="{381998D3-B89A-4B8C-873B-AC0C3D8C23F7}"/>
    <cellStyle name="40% - Accent2 3" xfId="146" xr:uid="{B54F6491-5958-4C18-97B6-228F9F036D71}"/>
    <cellStyle name="40% - Accent2 3 10" xfId="10130" xr:uid="{E1FFD183-A7EE-457D-8DE5-72D15A9859FD}"/>
    <cellStyle name="40% - Accent2 3 11" xfId="10131" xr:uid="{1189F3FF-1492-4064-86DE-6721037CCF70}"/>
    <cellStyle name="40% - Accent2 3 11 2" xfId="10132" xr:uid="{0D212E01-477A-4510-B685-424855A5A5E4}"/>
    <cellStyle name="40% - Accent2 3 12" xfId="10133" xr:uid="{0AB5AC6C-C939-4440-9A6C-6F555ED708CB}"/>
    <cellStyle name="40% - Accent2 3 13" xfId="10134" xr:uid="{E5B3AE93-3870-4D8E-B1FD-B5E2A857CCC0}"/>
    <cellStyle name="40% - Accent2 3 14" xfId="35544" xr:uid="{CDEA23A1-8C7B-40CB-84BE-A91E8F74F83D}"/>
    <cellStyle name="40% - Accent2 3 15" xfId="10129" xr:uid="{3B95E406-7819-4D46-80CB-6E6751E948A1}"/>
    <cellStyle name="40% - Accent2 3 2" xfId="10135" xr:uid="{985E69A4-0640-4ECA-8BEF-584482DB01E0}"/>
    <cellStyle name="40% - Accent2 3 2 10" xfId="10136" xr:uid="{52E9E92F-729C-4AB5-AB6D-3EE2733E3830}"/>
    <cellStyle name="40% - Accent2 3 2 10 2" xfId="10137" xr:uid="{EE7760CB-6810-4422-B384-A9207328D762}"/>
    <cellStyle name="40% - Accent2 3 2 11" xfId="10138" xr:uid="{459BCC5D-8137-4282-804C-B738BFB84368}"/>
    <cellStyle name="40% - Accent2 3 2 12" xfId="10139" xr:uid="{9A7ABECB-BA2E-4C14-9114-CF08A9A7D699}"/>
    <cellStyle name="40% - Accent2 3 2 2" xfId="10140" xr:uid="{BB661CB9-C55A-48E0-BA0C-5748ED8080C3}"/>
    <cellStyle name="40% - Accent2 3 2 2 10" xfId="10141" xr:uid="{20A52CF5-1B54-49DE-8A1A-E9187A1D19B4}"/>
    <cellStyle name="40% - Accent2 3 2 2 11" xfId="10142" xr:uid="{68874817-20FC-4AD5-869E-58446B174039}"/>
    <cellStyle name="40% - Accent2 3 2 2 2" xfId="10143" xr:uid="{4838DA8A-400A-4645-A525-27A92859C55E}"/>
    <cellStyle name="40% - Accent2 3 2 2 2 10" xfId="10144" xr:uid="{18CCDEAE-DB8A-47C8-8BAD-1EC4A1C819AC}"/>
    <cellStyle name="40% - Accent2 3 2 2 2 2" xfId="10145" xr:uid="{A6C71669-5A03-44B8-B33B-2CE25BF67370}"/>
    <cellStyle name="40% - Accent2 3 2 2 2 2 2" xfId="10146" xr:uid="{57D1A9B2-020B-450F-80DD-A00AFABF339D}"/>
    <cellStyle name="40% - Accent2 3 2 2 2 2 2 2" xfId="10147" xr:uid="{4CEB39C4-C643-44F6-90CE-E4FF878D3F99}"/>
    <cellStyle name="40% - Accent2 3 2 2 2 2 2 2 2" xfId="10148" xr:uid="{DF9C827A-0E2C-49F2-A780-88B5894A810B}"/>
    <cellStyle name="40% - Accent2 3 2 2 2 2 2 2 2 2" xfId="10149" xr:uid="{EE647590-EAB2-4390-A62B-D14ACE70F1B5}"/>
    <cellStyle name="40% - Accent2 3 2 2 2 2 2 2 3" xfId="10150" xr:uid="{74669CC2-7F75-486A-A03A-F34345B6419C}"/>
    <cellStyle name="40% - Accent2 3 2 2 2 2 2 2 4" xfId="10151" xr:uid="{7187B43C-5151-4618-9FAB-98304AFF37C7}"/>
    <cellStyle name="40% - Accent2 3 2 2 2 2 2 3" xfId="10152" xr:uid="{294C9052-2400-45F8-96C9-7962FE27A7CB}"/>
    <cellStyle name="40% - Accent2 3 2 2 2 2 2 3 2" xfId="10153" xr:uid="{80F4C61B-029E-434B-8EB5-958550ED45F5}"/>
    <cellStyle name="40% - Accent2 3 2 2 2 2 2 4" xfId="10154" xr:uid="{FC07F926-F51C-4973-B0D7-895762199798}"/>
    <cellStyle name="40% - Accent2 3 2 2 2 2 2 5" xfId="10155" xr:uid="{77FF4E29-8286-43C3-A7F6-4EDBB444B472}"/>
    <cellStyle name="40% - Accent2 3 2 2 2 2 3" xfId="10156" xr:uid="{38F14FDC-BEFD-49E1-8FF4-452B2EE81B36}"/>
    <cellStyle name="40% - Accent2 3 2 2 2 2 3 2" xfId="10157" xr:uid="{14AFDB8C-8862-49D5-B16B-60A253C64807}"/>
    <cellStyle name="40% - Accent2 3 2 2 2 2 3 2 2" xfId="10158" xr:uid="{A4343D9B-0F7F-4C40-AD3E-9662CBA8B709}"/>
    <cellStyle name="40% - Accent2 3 2 2 2 2 3 2 2 2" xfId="10159" xr:uid="{A2A96300-B0DB-4827-8CB8-9B02E971E974}"/>
    <cellStyle name="40% - Accent2 3 2 2 2 2 3 2 3" xfId="10160" xr:uid="{001D54CC-11A8-4061-A6A2-AD4524C9E679}"/>
    <cellStyle name="40% - Accent2 3 2 2 2 2 3 2 4" xfId="10161" xr:uid="{537D54F0-66E2-4A9B-A6A6-660316D94DD5}"/>
    <cellStyle name="40% - Accent2 3 2 2 2 2 3 3" xfId="10162" xr:uid="{F710F7CF-385B-452E-AD2E-553A246607B8}"/>
    <cellStyle name="40% - Accent2 3 2 2 2 2 3 3 2" xfId="10163" xr:uid="{8C5ABDA0-4457-450B-B583-7523FFE170FB}"/>
    <cellStyle name="40% - Accent2 3 2 2 2 2 3 4" xfId="10164" xr:uid="{9EC35987-30B3-473E-8D07-49E61A36B1E1}"/>
    <cellStyle name="40% - Accent2 3 2 2 2 2 3 5" xfId="10165" xr:uid="{EE391981-C689-48B3-9193-F2E2741EAD7A}"/>
    <cellStyle name="40% - Accent2 3 2 2 2 2 4" xfId="10166" xr:uid="{344A8BA3-169F-4B17-9A05-F791AB578379}"/>
    <cellStyle name="40% - Accent2 3 2 2 2 2 4 2" xfId="10167" xr:uid="{F25677CD-06A4-43E9-BD27-5EAEE4CD7995}"/>
    <cellStyle name="40% - Accent2 3 2 2 2 2 4 2 2" xfId="10168" xr:uid="{E47A430B-9C04-412C-A183-5AC82440D81D}"/>
    <cellStyle name="40% - Accent2 3 2 2 2 2 4 3" xfId="10169" xr:uid="{2B958DD7-E93E-44B9-9DD4-87A76DA143E8}"/>
    <cellStyle name="40% - Accent2 3 2 2 2 2 4 4" xfId="10170" xr:uid="{901815D7-AE1D-4546-A3F3-55AAECABF680}"/>
    <cellStyle name="40% - Accent2 3 2 2 2 2 5" xfId="10171" xr:uid="{80BDF578-DBC2-4B99-AD6D-58733A1EBFBD}"/>
    <cellStyle name="40% - Accent2 3 2 2 2 2 5 2" xfId="10172" xr:uid="{785F6B0E-0DB9-40F6-9D20-C6797D36E7E2}"/>
    <cellStyle name="40% - Accent2 3 2 2 2 2 5 2 2" xfId="10173" xr:uid="{8238A0DC-ADC8-4F01-B608-04C0E773C2EC}"/>
    <cellStyle name="40% - Accent2 3 2 2 2 2 5 3" xfId="10174" xr:uid="{D5CF7A04-85C5-40FE-9B76-90263CEBD7DE}"/>
    <cellStyle name="40% - Accent2 3 2 2 2 2 5 4" xfId="10175" xr:uid="{6B66E779-FE9F-47D7-9B04-195A0FECD056}"/>
    <cellStyle name="40% - Accent2 3 2 2 2 2 6" xfId="10176" xr:uid="{AC8A54F3-3418-45E8-945F-5F1E41341EEB}"/>
    <cellStyle name="40% - Accent2 3 2 2 2 2 6 2" xfId="10177" xr:uid="{DE2F9DFF-BAEA-410F-98AE-13B11FCE69AB}"/>
    <cellStyle name="40% - Accent2 3 2 2 2 2 6 2 2" xfId="10178" xr:uid="{B2765F71-29E8-4634-9B23-2E8136BD6748}"/>
    <cellStyle name="40% - Accent2 3 2 2 2 2 6 3" xfId="10179" xr:uid="{A148237F-BEF9-4A7B-AD96-000D72B82EA1}"/>
    <cellStyle name="40% - Accent2 3 2 2 2 2 6 4" xfId="10180" xr:uid="{C8467085-E193-400D-9CCB-195CA255C52A}"/>
    <cellStyle name="40% - Accent2 3 2 2 2 2 7" xfId="10181" xr:uid="{284DEEDE-E028-49D6-9A66-C37037C7F196}"/>
    <cellStyle name="40% - Accent2 3 2 2 2 2 7 2" xfId="10182" xr:uid="{B6B61ADA-A7ED-4772-B1B8-A4CD0BB20064}"/>
    <cellStyle name="40% - Accent2 3 2 2 2 2 8" xfId="10183" xr:uid="{7828B785-908C-4DA3-AD06-89AAAC1D8225}"/>
    <cellStyle name="40% - Accent2 3 2 2 2 2 9" xfId="10184" xr:uid="{52A86240-3388-40AB-9E22-701198B0AD30}"/>
    <cellStyle name="40% - Accent2 3 2 2 2 3" xfId="10185" xr:uid="{E587A8BF-252B-43F0-BDAD-74C43A268AD8}"/>
    <cellStyle name="40% - Accent2 3 2 2 2 3 2" xfId="10186" xr:uid="{F69F68BD-36E3-4F0E-9060-68605C7DE66B}"/>
    <cellStyle name="40% - Accent2 3 2 2 2 3 2 2" xfId="10187" xr:uid="{2A5F416F-3C39-4D1C-BCBA-80DDC9F47BC1}"/>
    <cellStyle name="40% - Accent2 3 2 2 2 3 2 2 2" xfId="10188" xr:uid="{C2A1B503-E31A-49F4-AFCB-31FA3DEF3327}"/>
    <cellStyle name="40% - Accent2 3 2 2 2 3 2 3" xfId="10189" xr:uid="{DD697107-7156-42BA-9C88-4A406F73198A}"/>
    <cellStyle name="40% - Accent2 3 2 2 2 3 2 4" xfId="10190" xr:uid="{5CCA7792-B10F-44B9-A09C-6C387EEEBDCE}"/>
    <cellStyle name="40% - Accent2 3 2 2 2 3 3" xfId="10191" xr:uid="{F7C5C3C4-EA3D-4C03-A99F-6D2A295CB24F}"/>
    <cellStyle name="40% - Accent2 3 2 2 2 3 3 2" xfId="10192" xr:uid="{A3F66919-4C03-4723-B531-F2061FA6D72E}"/>
    <cellStyle name="40% - Accent2 3 2 2 2 3 4" xfId="10193" xr:uid="{98A48E81-6926-4283-ABFD-3C49C98A8F39}"/>
    <cellStyle name="40% - Accent2 3 2 2 2 3 5" xfId="10194" xr:uid="{20F72136-98FD-445F-B652-D14E1DBFCD58}"/>
    <cellStyle name="40% - Accent2 3 2 2 2 4" xfId="10195" xr:uid="{75AE7E1B-96E4-47F2-9BCA-4BB570701A94}"/>
    <cellStyle name="40% - Accent2 3 2 2 2 4 2" xfId="10196" xr:uid="{F963F9AE-A9E3-4FC2-BE20-DE1C11A4989E}"/>
    <cellStyle name="40% - Accent2 3 2 2 2 4 2 2" xfId="10197" xr:uid="{3B2B8173-9996-4985-8F8C-D36A914874F5}"/>
    <cellStyle name="40% - Accent2 3 2 2 2 4 2 2 2" xfId="10198" xr:uid="{C0F43A2F-CFAE-4AA6-AA29-126C8E85582D}"/>
    <cellStyle name="40% - Accent2 3 2 2 2 4 2 3" xfId="10199" xr:uid="{73F812EA-D551-4F73-8E11-188CE3E8D912}"/>
    <cellStyle name="40% - Accent2 3 2 2 2 4 2 4" xfId="10200" xr:uid="{211B4D7F-EFAB-4498-A98C-E374E2196DA6}"/>
    <cellStyle name="40% - Accent2 3 2 2 2 4 3" xfId="10201" xr:uid="{97C5C85C-A172-41F1-B574-25713DF63C20}"/>
    <cellStyle name="40% - Accent2 3 2 2 2 4 3 2" xfId="10202" xr:uid="{D1938519-ADD2-4459-AC5C-8D40A0827872}"/>
    <cellStyle name="40% - Accent2 3 2 2 2 4 4" xfId="10203" xr:uid="{B1A1A795-CE81-4BD9-9AFA-2D1730A22A4B}"/>
    <cellStyle name="40% - Accent2 3 2 2 2 4 5" xfId="10204" xr:uid="{4354F6CB-0B22-484D-863E-D7CB4AAF6416}"/>
    <cellStyle name="40% - Accent2 3 2 2 2 5" xfId="10205" xr:uid="{C44B6E32-E8A0-446F-BC36-9F0E5A473103}"/>
    <cellStyle name="40% - Accent2 3 2 2 2 5 2" xfId="10206" xr:uid="{C4539896-200D-4237-8DC5-DAB726A67749}"/>
    <cellStyle name="40% - Accent2 3 2 2 2 5 2 2" xfId="10207" xr:uid="{9E25ADA4-39C1-4DBA-B5BF-5FBADE82955A}"/>
    <cellStyle name="40% - Accent2 3 2 2 2 5 3" xfId="10208" xr:uid="{2D89702D-4390-4E17-805E-EF7F6CEBB78B}"/>
    <cellStyle name="40% - Accent2 3 2 2 2 5 4" xfId="10209" xr:uid="{EBD4E911-7326-4719-BA4E-90803787C2C8}"/>
    <cellStyle name="40% - Accent2 3 2 2 2 6" xfId="10210" xr:uid="{13486D4A-8B69-4C1D-823B-03B9C10288F6}"/>
    <cellStyle name="40% - Accent2 3 2 2 2 6 2" xfId="10211" xr:uid="{49C9FAB5-D3BA-47F7-9125-6241AA6D7890}"/>
    <cellStyle name="40% - Accent2 3 2 2 2 6 2 2" xfId="10212" xr:uid="{5FE7EC7C-F4D8-4923-836D-FBE35C755788}"/>
    <cellStyle name="40% - Accent2 3 2 2 2 6 3" xfId="10213" xr:uid="{A92389D5-865A-432F-A514-407CE0B39BE3}"/>
    <cellStyle name="40% - Accent2 3 2 2 2 6 4" xfId="10214" xr:uid="{2E2B213F-13E7-4DFA-A883-0BA1E4F68BAC}"/>
    <cellStyle name="40% - Accent2 3 2 2 2 7" xfId="10215" xr:uid="{36F4833A-85D2-49DC-98D5-0194E6619E19}"/>
    <cellStyle name="40% - Accent2 3 2 2 2 7 2" xfId="10216" xr:uid="{36041431-BC64-425D-8B17-998BBAD31B2B}"/>
    <cellStyle name="40% - Accent2 3 2 2 2 7 2 2" xfId="10217" xr:uid="{E8548438-E816-48C0-9180-10C43B69EA21}"/>
    <cellStyle name="40% - Accent2 3 2 2 2 7 3" xfId="10218" xr:uid="{CD168652-C70A-4B59-B152-6BF16A03CFFA}"/>
    <cellStyle name="40% - Accent2 3 2 2 2 7 4" xfId="10219" xr:uid="{48F1E515-AEF7-4D73-8C46-E735917A8EF9}"/>
    <cellStyle name="40% - Accent2 3 2 2 2 8" xfId="10220" xr:uid="{246D855A-7C2F-4BF2-8010-3E775A435B52}"/>
    <cellStyle name="40% - Accent2 3 2 2 2 8 2" xfId="10221" xr:uid="{C48B670F-D6C4-47F5-ACF4-26018AFD5DA9}"/>
    <cellStyle name="40% - Accent2 3 2 2 2 9" xfId="10222" xr:uid="{A26175E9-881C-478B-92C6-111D731DEA13}"/>
    <cellStyle name="40% - Accent2 3 2 2 3" xfId="10223" xr:uid="{043C15A4-6673-4A5E-8C27-B6B331A9D662}"/>
    <cellStyle name="40% - Accent2 3 2 2 3 2" xfId="10224" xr:uid="{31A3A655-9CC0-4397-B6B9-FD0AE409DBC6}"/>
    <cellStyle name="40% - Accent2 3 2 2 3 2 2" xfId="10225" xr:uid="{280CEEAE-4C8E-43EA-B52D-C9536A04C79A}"/>
    <cellStyle name="40% - Accent2 3 2 2 3 2 2 2" xfId="10226" xr:uid="{369FBA4C-2A78-4F15-A793-3D6556D013D0}"/>
    <cellStyle name="40% - Accent2 3 2 2 3 2 2 2 2" xfId="10227" xr:uid="{4C9BAB64-D5C4-41B4-9378-3289BB14053B}"/>
    <cellStyle name="40% - Accent2 3 2 2 3 2 2 3" xfId="10228" xr:uid="{7CD3DFC4-C183-47F4-8273-F067E91D5DEA}"/>
    <cellStyle name="40% - Accent2 3 2 2 3 2 2 4" xfId="10229" xr:uid="{7E166C72-0D0F-4663-8C9A-C7239E9230BA}"/>
    <cellStyle name="40% - Accent2 3 2 2 3 2 3" xfId="10230" xr:uid="{F38D3A90-C3FA-4DC6-B29A-44740DE7AD86}"/>
    <cellStyle name="40% - Accent2 3 2 2 3 2 3 2" xfId="10231" xr:uid="{55EB4704-2534-4E66-B156-FDAE556899A6}"/>
    <cellStyle name="40% - Accent2 3 2 2 3 2 4" xfId="10232" xr:uid="{A6E465B0-6547-4220-A677-90E8FC75625F}"/>
    <cellStyle name="40% - Accent2 3 2 2 3 2 5" xfId="10233" xr:uid="{129AA149-0E3E-4E14-9620-137DA3782710}"/>
    <cellStyle name="40% - Accent2 3 2 2 3 3" xfId="10234" xr:uid="{3CAF929B-B319-4439-8B27-A9AA187CA84A}"/>
    <cellStyle name="40% - Accent2 3 2 2 3 3 2" xfId="10235" xr:uid="{637B8495-7C27-46B4-B7C9-A23978CA8D11}"/>
    <cellStyle name="40% - Accent2 3 2 2 3 3 2 2" xfId="10236" xr:uid="{EB8A7F05-96BB-41E0-94D1-CA8650FDF1D8}"/>
    <cellStyle name="40% - Accent2 3 2 2 3 3 2 2 2" xfId="10237" xr:uid="{F1EA5FD6-9317-44EE-BA6D-D549B4952B66}"/>
    <cellStyle name="40% - Accent2 3 2 2 3 3 2 3" xfId="10238" xr:uid="{7B230C0D-F030-4DF2-BEBA-528CD9E5773D}"/>
    <cellStyle name="40% - Accent2 3 2 2 3 3 2 4" xfId="10239" xr:uid="{7A2502CE-8EB7-49AD-80B2-ECA9CED6F5EE}"/>
    <cellStyle name="40% - Accent2 3 2 2 3 3 3" xfId="10240" xr:uid="{82539898-08BA-43B0-891F-C0770E21B550}"/>
    <cellStyle name="40% - Accent2 3 2 2 3 3 3 2" xfId="10241" xr:uid="{1F7F57AB-6B11-4120-8F20-F224B1E02D54}"/>
    <cellStyle name="40% - Accent2 3 2 2 3 3 4" xfId="10242" xr:uid="{3DBF9C6F-DA1D-4AD1-BC5B-43A3C95DA8BA}"/>
    <cellStyle name="40% - Accent2 3 2 2 3 3 5" xfId="10243" xr:uid="{34941475-8C2D-42AF-92C7-E3BA2B5093F7}"/>
    <cellStyle name="40% - Accent2 3 2 2 3 4" xfId="10244" xr:uid="{72903808-7C7D-4449-B723-58A624D514B4}"/>
    <cellStyle name="40% - Accent2 3 2 2 3 4 2" xfId="10245" xr:uid="{7FA25C3D-6D94-407B-8452-143BC76A35EA}"/>
    <cellStyle name="40% - Accent2 3 2 2 3 4 2 2" xfId="10246" xr:uid="{13F60E6E-B1B3-4C42-A03D-1368305019E0}"/>
    <cellStyle name="40% - Accent2 3 2 2 3 4 3" xfId="10247" xr:uid="{2206EF0F-9C2B-4734-AD26-65DF8AE4D57E}"/>
    <cellStyle name="40% - Accent2 3 2 2 3 4 4" xfId="10248" xr:uid="{7A837BE1-CF12-44A6-9419-6C10127BA43A}"/>
    <cellStyle name="40% - Accent2 3 2 2 3 5" xfId="10249" xr:uid="{E8DF7759-A5C2-42D1-B038-325D694408B5}"/>
    <cellStyle name="40% - Accent2 3 2 2 3 5 2" xfId="10250" xr:uid="{A82DD263-FF86-4406-8654-95CB0EFDB970}"/>
    <cellStyle name="40% - Accent2 3 2 2 3 5 2 2" xfId="10251" xr:uid="{15A2BB92-CAF4-497C-A115-F775675AE500}"/>
    <cellStyle name="40% - Accent2 3 2 2 3 5 3" xfId="10252" xr:uid="{2AF8A76D-C53A-4BD2-8FF3-449C3D5AA087}"/>
    <cellStyle name="40% - Accent2 3 2 2 3 5 4" xfId="10253" xr:uid="{C2CB5F1D-BD35-4FFC-83BC-CB92B484028C}"/>
    <cellStyle name="40% - Accent2 3 2 2 3 6" xfId="10254" xr:uid="{B80211D4-E2A0-4267-8A9C-5AB4AF8ED885}"/>
    <cellStyle name="40% - Accent2 3 2 2 3 6 2" xfId="10255" xr:uid="{17F40AB1-C216-418B-8616-CBC59C578D30}"/>
    <cellStyle name="40% - Accent2 3 2 2 3 6 2 2" xfId="10256" xr:uid="{EE1064B5-85D4-4B81-B83A-75ADB8660D73}"/>
    <cellStyle name="40% - Accent2 3 2 2 3 6 3" xfId="10257" xr:uid="{25BBA864-9BCA-4A8E-9F06-2ABBAD106031}"/>
    <cellStyle name="40% - Accent2 3 2 2 3 6 4" xfId="10258" xr:uid="{4347FD7A-AE38-4573-876A-195AD5DE56BB}"/>
    <cellStyle name="40% - Accent2 3 2 2 3 7" xfId="10259" xr:uid="{D85CD0FB-0543-48E6-99F8-84A84F9ACD29}"/>
    <cellStyle name="40% - Accent2 3 2 2 3 7 2" xfId="10260" xr:uid="{A2938A5E-B02D-4B37-B516-EED69AD2B8BF}"/>
    <cellStyle name="40% - Accent2 3 2 2 3 8" xfId="10261" xr:uid="{246ECEAB-83C5-401F-8BD0-4DF0E97C1FB9}"/>
    <cellStyle name="40% - Accent2 3 2 2 3 9" xfId="10262" xr:uid="{16E1EC0D-EDC4-408B-918F-1B238CE16F75}"/>
    <cellStyle name="40% - Accent2 3 2 2 4" xfId="10263" xr:uid="{B2A3ED80-7FB2-46A2-ACCD-397CFF306657}"/>
    <cellStyle name="40% - Accent2 3 2 2 4 2" xfId="10264" xr:uid="{EECEA382-46BE-467D-80D3-9D4944112B74}"/>
    <cellStyle name="40% - Accent2 3 2 2 4 2 2" xfId="10265" xr:uid="{CB4F297E-8C13-48D6-BE2B-A8EE8694D495}"/>
    <cellStyle name="40% - Accent2 3 2 2 4 2 2 2" xfId="10266" xr:uid="{B8AA92FC-7A41-4829-9F69-1E3A63FA9E43}"/>
    <cellStyle name="40% - Accent2 3 2 2 4 2 3" xfId="10267" xr:uid="{51EBFA81-DD11-4612-B690-FD2D9018CE64}"/>
    <cellStyle name="40% - Accent2 3 2 2 4 2 4" xfId="10268" xr:uid="{2C242417-E369-4D40-B7DD-55D2F2CDB18D}"/>
    <cellStyle name="40% - Accent2 3 2 2 4 3" xfId="10269" xr:uid="{507EF164-80C6-49D6-8966-D8B577009F40}"/>
    <cellStyle name="40% - Accent2 3 2 2 4 3 2" xfId="10270" xr:uid="{74C8BCD8-7682-4A96-B6FF-306CDF7ABE36}"/>
    <cellStyle name="40% - Accent2 3 2 2 4 4" xfId="10271" xr:uid="{8A9C6867-B495-4957-AD11-C99D7A10F2FD}"/>
    <cellStyle name="40% - Accent2 3 2 2 4 5" xfId="10272" xr:uid="{4FF38811-620D-45BE-87C8-F89AD17CD526}"/>
    <cellStyle name="40% - Accent2 3 2 2 5" xfId="10273" xr:uid="{7EF6C4CF-B047-473B-AA8D-D4BF1F94662F}"/>
    <cellStyle name="40% - Accent2 3 2 2 5 2" xfId="10274" xr:uid="{6EA7E4EB-2237-47D2-92F4-C860C548E415}"/>
    <cellStyle name="40% - Accent2 3 2 2 5 2 2" xfId="10275" xr:uid="{A65B0E56-154F-47AF-8B21-A6308EA33771}"/>
    <cellStyle name="40% - Accent2 3 2 2 5 2 2 2" xfId="10276" xr:uid="{7D76DC73-9136-4009-A5E9-209ADAA4F271}"/>
    <cellStyle name="40% - Accent2 3 2 2 5 2 3" xfId="10277" xr:uid="{A4A8DAC4-429B-439C-9F54-6C86AEEFC32C}"/>
    <cellStyle name="40% - Accent2 3 2 2 5 2 4" xfId="10278" xr:uid="{296F7264-153A-4E84-BD66-3DF236E95CAD}"/>
    <cellStyle name="40% - Accent2 3 2 2 5 3" xfId="10279" xr:uid="{14B6A10D-3100-4425-850A-524F7441570D}"/>
    <cellStyle name="40% - Accent2 3 2 2 5 3 2" xfId="10280" xr:uid="{F8BE58D9-12D2-44CB-80A2-36B35537E6CF}"/>
    <cellStyle name="40% - Accent2 3 2 2 5 4" xfId="10281" xr:uid="{3681EDFA-98C8-43E3-B742-3BF765815D61}"/>
    <cellStyle name="40% - Accent2 3 2 2 5 5" xfId="10282" xr:uid="{5D1030BD-1059-4442-BF04-A6B87E12F290}"/>
    <cellStyle name="40% - Accent2 3 2 2 6" xfId="10283" xr:uid="{28C49847-A7B0-4D28-9B21-8AD5BD4E9E1F}"/>
    <cellStyle name="40% - Accent2 3 2 2 6 2" xfId="10284" xr:uid="{86B0517C-42A4-4D29-BF3D-4F137BEFFA48}"/>
    <cellStyle name="40% - Accent2 3 2 2 6 2 2" xfId="10285" xr:uid="{B74DACA3-4876-4571-BC1F-7E73A694D635}"/>
    <cellStyle name="40% - Accent2 3 2 2 6 3" xfId="10286" xr:uid="{DD501BFD-AA51-422B-9EDB-86B766DC1F22}"/>
    <cellStyle name="40% - Accent2 3 2 2 6 4" xfId="10287" xr:uid="{0AC17C1D-E728-420B-9CEF-378B5D04EB4D}"/>
    <cellStyle name="40% - Accent2 3 2 2 7" xfId="10288" xr:uid="{B011278F-E2B3-4865-816F-B5717DD27390}"/>
    <cellStyle name="40% - Accent2 3 2 2 7 2" xfId="10289" xr:uid="{552DE213-498E-4ECD-A0B3-B5DED29148FE}"/>
    <cellStyle name="40% - Accent2 3 2 2 7 2 2" xfId="10290" xr:uid="{5ECCCE72-3B1F-41FC-8E7F-89E06E288435}"/>
    <cellStyle name="40% - Accent2 3 2 2 7 3" xfId="10291" xr:uid="{DFF8B059-89E3-45D2-A427-1FD9352C7053}"/>
    <cellStyle name="40% - Accent2 3 2 2 7 4" xfId="10292" xr:uid="{5073A9FB-6F73-4ADE-B1C0-C64237998F6E}"/>
    <cellStyle name="40% - Accent2 3 2 2 8" xfId="10293" xr:uid="{BD083B33-E947-4081-9568-3C35433551A7}"/>
    <cellStyle name="40% - Accent2 3 2 2 8 2" xfId="10294" xr:uid="{B933123C-5D79-4711-8BFE-DE88A9A13A01}"/>
    <cellStyle name="40% - Accent2 3 2 2 8 2 2" xfId="10295" xr:uid="{42B03704-75DA-49E3-AC6B-B6F8125C6D39}"/>
    <cellStyle name="40% - Accent2 3 2 2 8 3" xfId="10296" xr:uid="{98961616-68B0-46B3-BCA7-2EF2330F27C4}"/>
    <cellStyle name="40% - Accent2 3 2 2 8 4" xfId="10297" xr:uid="{A28C04C5-5A09-4B45-9A6B-68044CEC8DF1}"/>
    <cellStyle name="40% - Accent2 3 2 2 9" xfId="10298" xr:uid="{20F74AEE-B1BE-4B10-85CD-6F207A61DAE3}"/>
    <cellStyle name="40% - Accent2 3 2 2 9 2" xfId="10299" xr:uid="{7C21131B-DA1B-4F51-950B-E39328DD3C0B}"/>
    <cellStyle name="40% - Accent2 3 2 3" xfId="10300" xr:uid="{BE8178F1-D544-4337-9EE4-E0766CDDFF29}"/>
    <cellStyle name="40% - Accent2 3 2 3 10" xfId="10301" xr:uid="{5F96D11E-5FDF-45B8-830B-E058F9102E8D}"/>
    <cellStyle name="40% - Accent2 3 2 3 2" xfId="10302" xr:uid="{955C2C03-66AF-43EA-80A9-5BA61598ABBA}"/>
    <cellStyle name="40% - Accent2 3 2 3 2 2" xfId="10303" xr:uid="{61828D47-DE83-4F8A-B3EF-7F359CBF78F3}"/>
    <cellStyle name="40% - Accent2 3 2 3 2 2 2" xfId="10304" xr:uid="{11708D15-29AB-4DC5-B4FE-A34E549FF5EC}"/>
    <cellStyle name="40% - Accent2 3 2 3 2 2 2 2" xfId="10305" xr:uid="{B1FBE475-0976-4E6B-801F-C3B31B8F9D97}"/>
    <cellStyle name="40% - Accent2 3 2 3 2 2 2 2 2" xfId="10306" xr:uid="{375EAD9E-34D1-46BD-A685-97C67270EA2F}"/>
    <cellStyle name="40% - Accent2 3 2 3 2 2 2 3" xfId="10307" xr:uid="{651CBCD7-4829-4960-8DF1-557B612407B7}"/>
    <cellStyle name="40% - Accent2 3 2 3 2 2 2 4" xfId="10308" xr:uid="{64F7B1E2-16A0-42CD-9B79-DCFE0C648D35}"/>
    <cellStyle name="40% - Accent2 3 2 3 2 2 3" xfId="10309" xr:uid="{A993E29D-C2F2-4CBB-8DDE-9A0F5D603485}"/>
    <cellStyle name="40% - Accent2 3 2 3 2 2 3 2" xfId="10310" xr:uid="{0FDE52E4-2B3D-4EEF-A2AE-CA96A121F03D}"/>
    <cellStyle name="40% - Accent2 3 2 3 2 2 4" xfId="10311" xr:uid="{549E4C51-56A2-4452-8C24-1B58CEF66828}"/>
    <cellStyle name="40% - Accent2 3 2 3 2 2 5" xfId="10312" xr:uid="{5D0305BA-FA4F-4C83-B2D5-77D8A2E57066}"/>
    <cellStyle name="40% - Accent2 3 2 3 2 3" xfId="10313" xr:uid="{EB50FF45-F06E-45A4-A000-8E9939C4365D}"/>
    <cellStyle name="40% - Accent2 3 2 3 2 3 2" xfId="10314" xr:uid="{A2C490BA-DCC3-4C96-9168-7AE010071A50}"/>
    <cellStyle name="40% - Accent2 3 2 3 2 3 2 2" xfId="10315" xr:uid="{D415BB5D-0CC9-413C-9C28-3009DE8E446F}"/>
    <cellStyle name="40% - Accent2 3 2 3 2 3 2 2 2" xfId="10316" xr:uid="{F6EFCCED-96AB-442E-BBD9-EC883343B363}"/>
    <cellStyle name="40% - Accent2 3 2 3 2 3 2 3" xfId="10317" xr:uid="{EFF4AADA-5C64-4768-99D2-C053085C50FA}"/>
    <cellStyle name="40% - Accent2 3 2 3 2 3 2 4" xfId="10318" xr:uid="{551DEB90-C339-4D8F-A40C-08C52F7F0BA6}"/>
    <cellStyle name="40% - Accent2 3 2 3 2 3 3" xfId="10319" xr:uid="{2A8D9451-D7EF-4543-ABEA-6C7DF058B32C}"/>
    <cellStyle name="40% - Accent2 3 2 3 2 3 3 2" xfId="10320" xr:uid="{795EC747-6759-4085-97BB-D2C0B463AA54}"/>
    <cellStyle name="40% - Accent2 3 2 3 2 3 4" xfId="10321" xr:uid="{4F2C7596-5B2F-4110-9A3C-22E374A6E57C}"/>
    <cellStyle name="40% - Accent2 3 2 3 2 3 5" xfId="10322" xr:uid="{0F94A678-F665-474B-A49C-36ED07301487}"/>
    <cellStyle name="40% - Accent2 3 2 3 2 4" xfId="10323" xr:uid="{FC4A6759-0BE0-4BDE-9040-5EF63BE70413}"/>
    <cellStyle name="40% - Accent2 3 2 3 2 4 2" xfId="10324" xr:uid="{0D50C46C-DE8E-4947-8247-1987685D52C2}"/>
    <cellStyle name="40% - Accent2 3 2 3 2 4 2 2" xfId="10325" xr:uid="{4F94766A-CEEC-42BF-8D80-1E0B3EF5AED2}"/>
    <cellStyle name="40% - Accent2 3 2 3 2 4 3" xfId="10326" xr:uid="{70A11FD8-6416-49E5-B981-C100E7E1E32B}"/>
    <cellStyle name="40% - Accent2 3 2 3 2 4 4" xfId="10327" xr:uid="{EFEADDBC-F96C-4172-B3D5-57CCB1F933F8}"/>
    <cellStyle name="40% - Accent2 3 2 3 2 5" xfId="10328" xr:uid="{350737A3-7413-473A-81D3-5F2610449795}"/>
    <cellStyle name="40% - Accent2 3 2 3 2 5 2" xfId="10329" xr:uid="{7AB92824-45BC-44B6-BDC9-B73BB1B72BC1}"/>
    <cellStyle name="40% - Accent2 3 2 3 2 5 2 2" xfId="10330" xr:uid="{C76D2296-9501-4170-B87F-A00F3B65E770}"/>
    <cellStyle name="40% - Accent2 3 2 3 2 5 3" xfId="10331" xr:uid="{61CAD401-2FD4-41A3-BA68-7F77AA2C2229}"/>
    <cellStyle name="40% - Accent2 3 2 3 2 5 4" xfId="10332" xr:uid="{34D96155-C3E6-4E37-921B-6CC8705F749B}"/>
    <cellStyle name="40% - Accent2 3 2 3 2 6" xfId="10333" xr:uid="{2FFDD81C-870D-4110-A8E9-4C3226916C42}"/>
    <cellStyle name="40% - Accent2 3 2 3 2 6 2" xfId="10334" xr:uid="{C0210992-4DB5-4512-9F0A-1068379231D4}"/>
    <cellStyle name="40% - Accent2 3 2 3 2 6 2 2" xfId="10335" xr:uid="{F12FA76C-931A-43F5-BAA9-0F7649CCB8E8}"/>
    <cellStyle name="40% - Accent2 3 2 3 2 6 3" xfId="10336" xr:uid="{28637FAB-20A1-4243-90DA-54112FE99843}"/>
    <cellStyle name="40% - Accent2 3 2 3 2 6 4" xfId="10337" xr:uid="{5A62D7C2-B193-495D-B952-D8D08A8AE2D1}"/>
    <cellStyle name="40% - Accent2 3 2 3 2 7" xfId="10338" xr:uid="{00356F08-00E9-443D-9E06-F3CA4173584A}"/>
    <cellStyle name="40% - Accent2 3 2 3 2 7 2" xfId="10339" xr:uid="{8577E8C9-BBA7-4367-8DAB-8EF05F5319E0}"/>
    <cellStyle name="40% - Accent2 3 2 3 2 8" xfId="10340" xr:uid="{558571C5-031C-4559-9F14-5C7CAB11671E}"/>
    <cellStyle name="40% - Accent2 3 2 3 2 9" xfId="10341" xr:uid="{31F401C1-BB7C-41CC-936C-8EEDDDBF8F70}"/>
    <cellStyle name="40% - Accent2 3 2 3 3" xfId="10342" xr:uid="{461AF4F5-FDA8-4145-A0DA-6269BC93EA17}"/>
    <cellStyle name="40% - Accent2 3 2 3 3 2" xfId="10343" xr:uid="{E2C4A901-8687-45E0-B236-B719D72AD1E2}"/>
    <cellStyle name="40% - Accent2 3 2 3 3 2 2" xfId="10344" xr:uid="{F41945B8-7059-4A36-A728-D7A33046AD06}"/>
    <cellStyle name="40% - Accent2 3 2 3 3 2 2 2" xfId="10345" xr:uid="{91B36996-CAD4-41DE-9777-849D6E0FB300}"/>
    <cellStyle name="40% - Accent2 3 2 3 3 2 3" xfId="10346" xr:uid="{2DC6436B-E52C-4520-9184-50D1CDEB7977}"/>
    <cellStyle name="40% - Accent2 3 2 3 3 2 4" xfId="10347" xr:uid="{DF08A881-4590-40AD-9B5C-9A6D21BEC1FC}"/>
    <cellStyle name="40% - Accent2 3 2 3 3 3" xfId="10348" xr:uid="{6CB8224D-4ACF-4D57-8D82-1002B88CA835}"/>
    <cellStyle name="40% - Accent2 3 2 3 3 3 2" xfId="10349" xr:uid="{EEC7E84E-B419-48A7-9BA1-3CB9677FA74F}"/>
    <cellStyle name="40% - Accent2 3 2 3 3 4" xfId="10350" xr:uid="{889047DF-98ED-4726-9EFF-549C35D1D5D7}"/>
    <cellStyle name="40% - Accent2 3 2 3 3 5" xfId="10351" xr:uid="{89457EE2-4A0C-4BDA-A89A-94ECC9CF29B0}"/>
    <cellStyle name="40% - Accent2 3 2 3 4" xfId="10352" xr:uid="{CAE52239-AD5F-4111-9FC8-A4C3EBF8AD58}"/>
    <cellStyle name="40% - Accent2 3 2 3 4 2" xfId="10353" xr:uid="{668E361C-9490-4FF6-AF38-EECF17A58C83}"/>
    <cellStyle name="40% - Accent2 3 2 3 4 2 2" xfId="10354" xr:uid="{79A40971-F89B-4CF7-8164-C5E1E3BE5CC0}"/>
    <cellStyle name="40% - Accent2 3 2 3 4 2 2 2" xfId="10355" xr:uid="{659D37C5-8B36-4DDE-8645-EB28A842003D}"/>
    <cellStyle name="40% - Accent2 3 2 3 4 2 3" xfId="10356" xr:uid="{0BED0F7B-FAB4-41EB-A40E-D8F1A0F1ECDA}"/>
    <cellStyle name="40% - Accent2 3 2 3 4 2 4" xfId="10357" xr:uid="{051C7816-E9B1-4BA0-BEDA-48EA7171B776}"/>
    <cellStyle name="40% - Accent2 3 2 3 4 3" xfId="10358" xr:uid="{18B08D6F-CD02-41D5-A80A-0806CEEC669B}"/>
    <cellStyle name="40% - Accent2 3 2 3 4 3 2" xfId="10359" xr:uid="{F71DB335-93D8-4C17-9746-13D502B4A0D3}"/>
    <cellStyle name="40% - Accent2 3 2 3 4 4" xfId="10360" xr:uid="{618F7D40-C469-429C-B419-A8E17AF35862}"/>
    <cellStyle name="40% - Accent2 3 2 3 4 5" xfId="10361" xr:uid="{9AF1D67D-43CC-4BAE-BA4F-04CCEE24F9C9}"/>
    <cellStyle name="40% - Accent2 3 2 3 5" xfId="10362" xr:uid="{BED87002-375C-4B51-A576-9F7ACBF93800}"/>
    <cellStyle name="40% - Accent2 3 2 3 5 2" xfId="10363" xr:uid="{5266C126-CC2A-4DE6-A62F-F97E2C1B453E}"/>
    <cellStyle name="40% - Accent2 3 2 3 5 2 2" xfId="10364" xr:uid="{7BF7361F-C926-4422-8CF5-653937A6C8A9}"/>
    <cellStyle name="40% - Accent2 3 2 3 5 3" xfId="10365" xr:uid="{1AD0C409-6F23-4A25-9E2C-1A50A0C78520}"/>
    <cellStyle name="40% - Accent2 3 2 3 5 4" xfId="10366" xr:uid="{40BBBB1E-AB02-441B-AE4D-1685D568763E}"/>
    <cellStyle name="40% - Accent2 3 2 3 6" xfId="10367" xr:uid="{D3CF9257-8433-40FD-8188-209E2AAAC675}"/>
    <cellStyle name="40% - Accent2 3 2 3 6 2" xfId="10368" xr:uid="{C1667BEC-E245-4F5B-850E-7E4F73F17C99}"/>
    <cellStyle name="40% - Accent2 3 2 3 6 2 2" xfId="10369" xr:uid="{F8859B50-63AE-4055-A46F-1EFCDFCDCFBE}"/>
    <cellStyle name="40% - Accent2 3 2 3 6 3" xfId="10370" xr:uid="{A9981029-E1F0-43B5-A50B-38726D92C964}"/>
    <cellStyle name="40% - Accent2 3 2 3 6 4" xfId="10371" xr:uid="{B593D207-2709-4B16-88E8-6CF0738A800D}"/>
    <cellStyle name="40% - Accent2 3 2 3 7" xfId="10372" xr:uid="{2D9EF9AF-1AE9-4D91-BE9A-4989CEDAE8DD}"/>
    <cellStyle name="40% - Accent2 3 2 3 7 2" xfId="10373" xr:uid="{094C9B2B-1C58-47DC-8943-9698601FA452}"/>
    <cellStyle name="40% - Accent2 3 2 3 7 2 2" xfId="10374" xr:uid="{C198C248-1591-4470-9BA2-EE5AF76085C0}"/>
    <cellStyle name="40% - Accent2 3 2 3 7 3" xfId="10375" xr:uid="{BA481193-3E56-47A8-9547-495D45D53472}"/>
    <cellStyle name="40% - Accent2 3 2 3 7 4" xfId="10376" xr:uid="{3E723E2B-023A-4638-88CF-E910DD93ADBE}"/>
    <cellStyle name="40% - Accent2 3 2 3 8" xfId="10377" xr:uid="{8D718417-0965-4134-BB8C-0D6FFD768CF7}"/>
    <cellStyle name="40% - Accent2 3 2 3 8 2" xfId="10378" xr:uid="{E952B131-B957-4CF0-A21F-7581FD4EBD70}"/>
    <cellStyle name="40% - Accent2 3 2 3 9" xfId="10379" xr:uid="{0FB82811-FCBF-47B8-9417-20339476B1EE}"/>
    <cellStyle name="40% - Accent2 3 2 4" xfId="10380" xr:uid="{008EA0D3-594F-4DAE-AFEF-DFE9CA8FAA37}"/>
    <cellStyle name="40% - Accent2 3 2 4 2" xfId="10381" xr:uid="{8040257C-2866-409D-9F39-68E91AF8B0DF}"/>
    <cellStyle name="40% - Accent2 3 2 4 2 2" xfId="10382" xr:uid="{F88964E8-4431-44A5-AF5E-B916112FFC13}"/>
    <cellStyle name="40% - Accent2 3 2 4 2 2 2" xfId="10383" xr:uid="{CE70BFAB-C43E-4540-AE60-36B031BD7733}"/>
    <cellStyle name="40% - Accent2 3 2 4 2 2 2 2" xfId="10384" xr:uid="{845BAE38-62DB-4318-A0F5-051D82D13FF6}"/>
    <cellStyle name="40% - Accent2 3 2 4 2 2 3" xfId="10385" xr:uid="{FBA1834E-E480-4A9B-AD69-96157D25F3CA}"/>
    <cellStyle name="40% - Accent2 3 2 4 2 2 4" xfId="10386" xr:uid="{DAA1B809-6E95-49D3-BD00-BE62A86E6002}"/>
    <cellStyle name="40% - Accent2 3 2 4 2 3" xfId="10387" xr:uid="{03F98FC5-EDEF-45C4-BB5E-F4344D862AE6}"/>
    <cellStyle name="40% - Accent2 3 2 4 2 3 2" xfId="10388" xr:uid="{A484D3B9-AA94-4E23-BEDB-B051F0FFCB97}"/>
    <cellStyle name="40% - Accent2 3 2 4 2 4" xfId="10389" xr:uid="{8BD96113-4CC9-483C-B624-82D3A5888E77}"/>
    <cellStyle name="40% - Accent2 3 2 4 2 5" xfId="10390" xr:uid="{53F54F0E-7497-464C-AC0B-D55B67C0BF53}"/>
    <cellStyle name="40% - Accent2 3 2 4 3" xfId="10391" xr:uid="{335BBB03-4746-4075-9A40-505AD4FD66E5}"/>
    <cellStyle name="40% - Accent2 3 2 4 3 2" xfId="10392" xr:uid="{1539E182-4910-43C4-BA7D-12C9002F88D5}"/>
    <cellStyle name="40% - Accent2 3 2 4 3 2 2" xfId="10393" xr:uid="{4EB80255-4DF3-4776-B3DB-0729CDA93128}"/>
    <cellStyle name="40% - Accent2 3 2 4 3 2 2 2" xfId="10394" xr:uid="{87FF7747-258C-42EE-A7EF-B2108DC8CAC6}"/>
    <cellStyle name="40% - Accent2 3 2 4 3 2 3" xfId="10395" xr:uid="{1D6D3738-ABB6-471D-A1A6-F5F2A5B2B389}"/>
    <cellStyle name="40% - Accent2 3 2 4 3 2 4" xfId="10396" xr:uid="{2DC795C3-2276-4352-9C10-C8D718488722}"/>
    <cellStyle name="40% - Accent2 3 2 4 3 3" xfId="10397" xr:uid="{C8E90789-F299-46AC-9927-8402FEDC7F8A}"/>
    <cellStyle name="40% - Accent2 3 2 4 3 3 2" xfId="10398" xr:uid="{FCB661B3-791E-45DC-BC0D-FFB58796C86E}"/>
    <cellStyle name="40% - Accent2 3 2 4 3 4" xfId="10399" xr:uid="{09251FCA-8A17-421A-B77F-B79C7529A368}"/>
    <cellStyle name="40% - Accent2 3 2 4 3 5" xfId="10400" xr:uid="{532AFCFE-CA5C-4ACC-8718-061C811AD040}"/>
    <cellStyle name="40% - Accent2 3 2 4 4" xfId="10401" xr:uid="{57217FDC-7C57-4745-AC07-5C33EABC8BD9}"/>
    <cellStyle name="40% - Accent2 3 2 4 4 2" xfId="10402" xr:uid="{00CB7673-7010-495A-9761-093468FC4685}"/>
    <cellStyle name="40% - Accent2 3 2 4 4 2 2" xfId="10403" xr:uid="{C8FEE5B7-2644-4467-AB4D-1BA7B0CBB56E}"/>
    <cellStyle name="40% - Accent2 3 2 4 4 3" xfId="10404" xr:uid="{CCD1FADE-2C41-4A42-960F-73C10EB642A3}"/>
    <cellStyle name="40% - Accent2 3 2 4 4 4" xfId="10405" xr:uid="{C1121CBE-5BAC-41CD-8F77-2227E73672F5}"/>
    <cellStyle name="40% - Accent2 3 2 4 5" xfId="10406" xr:uid="{89813A87-25D1-4DB7-BD19-0DBE8EB8732D}"/>
    <cellStyle name="40% - Accent2 3 2 4 5 2" xfId="10407" xr:uid="{9133ADC6-BEAC-4BC5-BB9C-AEB0F364D194}"/>
    <cellStyle name="40% - Accent2 3 2 4 5 2 2" xfId="10408" xr:uid="{7AEC6EEC-8964-437B-9DDE-5D21EBB668AC}"/>
    <cellStyle name="40% - Accent2 3 2 4 5 3" xfId="10409" xr:uid="{3BDB91E5-5F92-437E-A88D-64A3C5C53F73}"/>
    <cellStyle name="40% - Accent2 3 2 4 5 4" xfId="10410" xr:uid="{72586FD5-4BC0-424C-B9FA-7115AD20D0E7}"/>
    <cellStyle name="40% - Accent2 3 2 4 6" xfId="10411" xr:uid="{654F5677-FC7B-4FC8-BCC6-B58C6A831A75}"/>
    <cellStyle name="40% - Accent2 3 2 4 6 2" xfId="10412" xr:uid="{2D1610E2-903A-4CC5-92AD-F7DF05A64A42}"/>
    <cellStyle name="40% - Accent2 3 2 4 6 2 2" xfId="10413" xr:uid="{85E185C8-F5AD-41F3-81E5-19C4276E7B4B}"/>
    <cellStyle name="40% - Accent2 3 2 4 6 3" xfId="10414" xr:uid="{358C8485-1EE4-4EED-8EB4-AC119E9CBA1E}"/>
    <cellStyle name="40% - Accent2 3 2 4 6 4" xfId="10415" xr:uid="{BA5E0526-2D79-4DE2-A343-25D9DCCF649C}"/>
    <cellStyle name="40% - Accent2 3 2 4 7" xfId="10416" xr:uid="{AB406133-1FAA-4F4C-81BD-162BB8D1DE51}"/>
    <cellStyle name="40% - Accent2 3 2 4 7 2" xfId="10417" xr:uid="{56EBA19C-D8C9-40A8-90F2-8589E98B7510}"/>
    <cellStyle name="40% - Accent2 3 2 4 8" xfId="10418" xr:uid="{28DBA203-2C27-4F76-80E3-1681A2244F2A}"/>
    <cellStyle name="40% - Accent2 3 2 4 9" xfId="10419" xr:uid="{F5358B13-F496-4479-8251-0F3D841EE45E}"/>
    <cellStyle name="40% - Accent2 3 2 5" xfId="10420" xr:uid="{AAE7B570-BEC5-4846-B755-7EB8BCFB7EC0}"/>
    <cellStyle name="40% - Accent2 3 2 5 2" xfId="10421" xr:uid="{BA4ED055-33E1-4B49-A4A6-194128A137AD}"/>
    <cellStyle name="40% - Accent2 3 2 5 2 2" xfId="10422" xr:uid="{B2DDEE5F-3FA2-408A-893A-184756EDF3C9}"/>
    <cellStyle name="40% - Accent2 3 2 5 2 2 2" xfId="10423" xr:uid="{BCFBB900-605A-4AF3-A7CE-027854F4BA05}"/>
    <cellStyle name="40% - Accent2 3 2 5 2 3" xfId="10424" xr:uid="{991AEB49-4CFB-432A-8926-DD2589658F3A}"/>
    <cellStyle name="40% - Accent2 3 2 5 2 4" xfId="10425" xr:uid="{3ED43017-0589-4FCD-9D48-9C1E829C9C18}"/>
    <cellStyle name="40% - Accent2 3 2 5 3" xfId="10426" xr:uid="{730E2560-CF80-469F-8D55-C558122D08B9}"/>
    <cellStyle name="40% - Accent2 3 2 5 3 2" xfId="10427" xr:uid="{372FCB43-D7B0-4AAB-AA58-0167BF463446}"/>
    <cellStyle name="40% - Accent2 3 2 5 4" xfId="10428" xr:uid="{F1550D35-4810-43EE-A3A4-0343B98ED6B6}"/>
    <cellStyle name="40% - Accent2 3 2 5 5" xfId="10429" xr:uid="{A5377FDD-8E69-46A3-AB03-B15CBDF60AE9}"/>
    <cellStyle name="40% - Accent2 3 2 6" xfId="10430" xr:uid="{B787A9DB-9596-4CC4-834A-C8C6E768FB0F}"/>
    <cellStyle name="40% - Accent2 3 2 6 2" xfId="10431" xr:uid="{52956D9A-2A9D-45DD-A8A9-CFF6ED352494}"/>
    <cellStyle name="40% - Accent2 3 2 6 2 2" xfId="10432" xr:uid="{CE16815B-BC94-46E6-9344-8430B4118ABA}"/>
    <cellStyle name="40% - Accent2 3 2 6 2 2 2" xfId="10433" xr:uid="{99358509-22AC-4A94-807A-8BF54B9E62FB}"/>
    <cellStyle name="40% - Accent2 3 2 6 2 3" xfId="10434" xr:uid="{61C61B58-84C1-4A2C-8B71-4348D5BC8F55}"/>
    <cellStyle name="40% - Accent2 3 2 6 2 4" xfId="10435" xr:uid="{301236F2-E8BE-4174-B299-C5FA4300A95E}"/>
    <cellStyle name="40% - Accent2 3 2 6 3" xfId="10436" xr:uid="{51B462C4-CBD8-4ECF-A18B-2C0C150279D1}"/>
    <cellStyle name="40% - Accent2 3 2 6 3 2" xfId="10437" xr:uid="{BCC325D2-2F1E-432D-8EB0-05CF43879B5D}"/>
    <cellStyle name="40% - Accent2 3 2 6 4" xfId="10438" xr:uid="{991D1A47-FEAB-4648-A67E-760EEB7D7606}"/>
    <cellStyle name="40% - Accent2 3 2 6 5" xfId="10439" xr:uid="{54F1F83F-6ECC-4AED-9507-4F386771DCE0}"/>
    <cellStyle name="40% - Accent2 3 2 7" xfId="10440" xr:uid="{4FDC640A-8C3A-4882-A3F7-BAE8487F9826}"/>
    <cellStyle name="40% - Accent2 3 2 7 2" xfId="10441" xr:uid="{A5F5EC4C-A741-43B6-B78D-6BC792F6AB67}"/>
    <cellStyle name="40% - Accent2 3 2 7 2 2" xfId="10442" xr:uid="{8E6DB4C0-D83C-42BD-A7D3-E2E2A617200D}"/>
    <cellStyle name="40% - Accent2 3 2 7 3" xfId="10443" xr:uid="{B32025A4-402F-4BBB-8887-935815633F8D}"/>
    <cellStyle name="40% - Accent2 3 2 7 4" xfId="10444" xr:uid="{1502D311-8274-4ED7-9ADF-D4FF69983696}"/>
    <cellStyle name="40% - Accent2 3 2 8" xfId="10445" xr:uid="{D129575F-1DD8-4207-BD3F-308ACCBE0C13}"/>
    <cellStyle name="40% - Accent2 3 2 8 2" xfId="10446" xr:uid="{F7848335-48DA-4462-9EB0-F6D87A0A7AA1}"/>
    <cellStyle name="40% - Accent2 3 2 8 2 2" xfId="10447" xr:uid="{A9C9351A-9CD9-4F7C-AEF8-6AE89A2CCD5D}"/>
    <cellStyle name="40% - Accent2 3 2 8 3" xfId="10448" xr:uid="{FC4AA9E1-7FB9-4E01-9D0B-499DE717DC59}"/>
    <cellStyle name="40% - Accent2 3 2 8 4" xfId="10449" xr:uid="{5E826ADC-3CE1-46AE-88B4-E28922B9EBEF}"/>
    <cellStyle name="40% - Accent2 3 2 9" xfId="10450" xr:uid="{457208E4-5BEF-4117-99FE-0624DE7BC6AE}"/>
    <cellStyle name="40% - Accent2 3 2 9 2" xfId="10451" xr:uid="{B3C28451-3FD8-4499-8FC4-3876C0BCB625}"/>
    <cellStyle name="40% - Accent2 3 2 9 2 2" xfId="10452" xr:uid="{E1B94971-F6E6-4CC2-8045-4676AAECC4BD}"/>
    <cellStyle name="40% - Accent2 3 2 9 3" xfId="10453" xr:uid="{F9A76C03-AC0D-464A-819C-153188FF7995}"/>
    <cellStyle name="40% - Accent2 3 2 9 4" xfId="10454" xr:uid="{55DF0295-8B60-4020-ADB2-0C83BA0D6873}"/>
    <cellStyle name="40% - Accent2 3 3" xfId="10455" xr:uid="{A671C745-AF0D-4273-A3ED-E82DE9625076}"/>
    <cellStyle name="40% - Accent2 3 3 10" xfId="10456" xr:uid="{94BE0C1C-58F1-4705-B918-7BE245254070}"/>
    <cellStyle name="40% - Accent2 3 3 11" xfId="10457" xr:uid="{A714685B-F461-49D3-9984-FD30541B3443}"/>
    <cellStyle name="40% - Accent2 3 3 2" xfId="10458" xr:uid="{99271D11-4399-49D5-A9D2-B852ACA3F2AC}"/>
    <cellStyle name="40% - Accent2 3 3 2 10" xfId="10459" xr:uid="{48D5A0D1-2E44-40D0-A2DE-F2AFB5ADAAC7}"/>
    <cellStyle name="40% - Accent2 3 3 2 2" xfId="10460" xr:uid="{0A1BAF81-2854-47C6-9EBD-893E3B76D158}"/>
    <cellStyle name="40% - Accent2 3 3 2 2 2" xfId="10461" xr:uid="{DC07E23F-E235-4351-83AF-0BC8255FAFE4}"/>
    <cellStyle name="40% - Accent2 3 3 2 2 2 2" xfId="10462" xr:uid="{F94094EC-2CDE-42C0-BFBA-C9FFDAF7723D}"/>
    <cellStyle name="40% - Accent2 3 3 2 2 2 2 2" xfId="10463" xr:uid="{644D97E5-411E-43A7-A1A4-D3919D522624}"/>
    <cellStyle name="40% - Accent2 3 3 2 2 2 2 2 2" xfId="10464" xr:uid="{2BA0F34B-9CF2-4C8C-A661-A67D7ECD654E}"/>
    <cellStyle name="40% - Accent2 3 3 2 2 2 2 3" xfId="10465" xr:uid="{1BB50B57-264C-422F-9C67-C4FEBF4EC9B4}"/>
    <cellStyle name="40% - Accent2 3 3 2 2 2 2 4" xfId="10466" xr:uid="{B42874C5-2D44-43DD-B4DD-5D80453452E8}"/>
    <cellStyle name="40% - Accent2 3 3 2 2 2 3" xfId="10467" xr:uid="{7B4343CB-BC55-4A27-8695-0FE63B7BE117}"/>
    <cellStyle name="40% - Accent2 3 3 2 2 2 3 2" xfId="10468" xr:uid="{8C4863B5-60DF-4D76-B801-B0576AA9A237}"/>
    <cellStyle name="40% - Accent2 3 3 2 2 2 4" xfId="10469" xr:uid="{6E4024B5-E980-4AEB-87B5-B44A4E6FF859}"/>
    <cellStyle name="40% - Accent2 3 3 2 2 2 5" xfId="10470" xr:uid="{5306434B-A162-452B-9046-E365F0C24805}"/>
    <cellStyle name="40% - Accent2 3 3 2 2 3" xfId="10471" xr:uid="{85B3153F-19AC-4CDD-9FBA-E7066587A174}"/>
    <cellStyle name="40% - Accent2 3 3 2 2 3 2" xfId="10472" xr:uid="{BC387028-A7C8-4226-9E0B-32E1591ABEEF}"/>
    <cellStyle name="40% - Accent2 3 3 2 2 3 2 2" xfId="10473" xr:uid="{0C77810F-E8AD-49A4-95E2-2C0398067ABA}"/>
    <cellStyle name="40% - Accent2 3 3 2 2 3 2 2 2" xfId="10474" xr:uid="{8B6A750D-89FD-491F-9F95-9FA8FDA2850D}"/>
    <cellStyle name="40% - Accent2 3 3 2 2 3 2 3" xfId="10475" xr:uid="{0DDF3E96-9196-4996-A898-7D886DF468AB}"/>
    <cellStyle name="40% - Accent2 3 3 2 2 3 2 4" xfId="10476" xr:uid="{1112F793-BC3A-42F2-876B-C776946DD293}"/>
    <cellStyle name="40% - Accent2 3 3 2 2 3 3" xfId="10477" xr:uid="{9E895080-737C-4B57-ABE3-30E71DE4AD0F}"/>
    <cellStyle name="40% - Accent2 3 3 2 2 3 3 2" xfId="10478" xr:uid="{0B9C2C07-4532-4433-A8BD-AF00B324E554}"/>
    <cellStyle name="40% - Accent2 3 3 2 2 3 4" xfId="10479" xr:uid="{B30B74B9-8368-4150-9778-45485F4ACA64}"/>
    <cellStyle name="40% - Accent2 3 3 2 2 3 5" xfId="10480" xr:uid="{1711E354-1976-47E3-9A42-2304B33510E2}"/>
    <cellStyle name="40% - Accent2 3 3 2 2 4" xfId="10481" xr:uid="{508D9F8D-855E-45B4-92DF-14539B064EBA}"/>
    <cellStyle name="40% - Accent2 3 3 2 2 4 2" xfId="10482" xr:uid="{09D5648D-4789-4DF2-97E8-C4D070A44A3C}"/>
    <cellStyle name="40% - Accent2 3 3 2 2 4 2 2" xfId="10483" xr:uid="{10E07C3F-2B39-4C11-8EF8-B61FD8CC3E78}"/>
    <cellStyle name="40% - Accent2 3 3 2 2 4 3" xfId="10484" xr:uid="{C8AA67C3-7383-477D-9B0D-CE7DFA28B974}"/>
    <cellStyle name="40% - Accent2 3 3 2 2 4 4" xfId="10485" xr:uid="{A05BEF3D-7B32-4B36-9505-8D507D81AD3F}"/>
    <cellStyle name="40% - Accent2 3 3 2 2 5" xfId="10486" xr:uid="{926434E9-50B8-4CCC-8227-DED9A0134B13}"/>
    <cellStyle name="40% - Accent2 3 3 2 2 5 2" xfId="10487" xr:uid="{AE3EC1F6-6417-41EC-B03D-C0BAE727875E}"/>
    <cellStyle name="40% - Accent2 3 3 2 2 5 2 2" xfId="10488" xr:uid="{2D5168F3-1580-4B16-8C5A-F8AA37F7C0EF}"/>
    <cellStyle name="40% - Accent2 3 3 2 2 5 3" xfId="10489" xr:uid="{4C8A214D-199C-4C0D-872A-413C85D247CF}"/>
    <cellStyle name="40% - Accent2 3 3 2 2 5 4" xfId="10490" xr:uid="{C469B62C-A045-4E2A-ACC4-BD90EF5D6C1D}"/>
    <cellStyle name="40% - Accent2 3 3 2 2 6" xfId="10491" xr:uid="{720B539F-91AC-48F2-BDF6-23AABB43F059}"/>
    <cellStyle name="40% - Accent2 3 3 2 2 6 2" xfId="10492" xr:uid="{F807BBCD-36A7-4947-8C57-969FE7D66B2B}"/>
    <cellStyle name="40% - Accent2 3 3 2 2 6 2 2" xfId="10493" xr:uid="{F37726E3-095B-44FB-BC6B-F81EEEDC7B1D}"/>
    <cellStyle name="40% - Accent2 3 3 2 2 6 3" xfId="10494" xr:uid="{8B688FA8-DCCC-4501-8869-A3CACAC93CC5}"/>
    <cellStyle name="40% - Accent2 3 3 2 2 6 4" xfId="10495" xr:uid="{6EE586DD-173D-49D2-9533-40EFBDCCF52A}"/>
    <cellStyle name="40% - Accent2 3 3 2 2 7" xfId="10496" xr:uid="{2E4EF675-1B1A-4A4D-87A3-3ABEC77FA059}"/>
    <cellStyle name="40% - Accent2 3 3 2 2 7 2" xfId="10497" xr:uid="{9B67AE08-42AF-417C-90A5-3ADF8FD6F8CE}"/>
    <cellStyle name="40% - Accent2 3 3 2 2 8" xfId="10498" xr:uid="{E98AB678-84EB-4035-850C-C4EFA1AD8FB4}"/>
    <cellStyle name="40% - Accent2 3 3 2 2 9" xfId="10499" xr:uid="{41F6474F-8519-4020-9906-17E9A6B97BD7}"/>
    <cellStyle name="40% - Accent2 3 3 2 3" xfId="10500" xr:uid="{1B3989DC-C142-4DBA-B038-78945A61B323}"/>
    <cellStyle name="40% - Accent2 3 3 2 3 2" xfId="10501" xr:uid="{35FA9A93-CC94-49FD-9B65-DD5E264642F4}"/>
    <cellStyle name="40% - Accent2 3 3 2 3 2 2" xfId="10502" xr:uid="{FE050535-4150-44BB-A41E-3A3F7EF15CD5}"/>
    <cellStyle name="40% - Accent2 3 3 2 3 2 2 2" xfId="10503" xr:uid="{C68EA86A-5DB0-4D09-A19A-487703AD2465}"/>
    <cellStyle name="40% - Accent2 3 3 2 3 2 3" xfId="10504" xr:uid="{83395912-96EB-41C2-A6C2-BBAD55EEE61B}"/>
    <cellStyle name="40% - Accent2 3 3 2 3 2 4" xfId="10505" xr:uid="{2606BC30-E8DB-43A7-99C0-6A1547A9FE89}"/>
    <cellStyle name="40% - Accent2 3 3 2 3 3" xfId="10506" xr:uid="{E1CC36E3-B5DE-4B13-9C4F-78877B1D3322}"/>
    <cellStyle name="40% - Accent2 3 3 2 3 3 2" xfId="10507" xr:uid="{21192BB4-2054-4D0C-89A5-A164373B23B5}"/>
    <cellStyle name="40% - Accent2 3 3 2 3 4" xfId="10508" xr:uid="{1068167B-6A85-4449-B793-A04AF1CA1638}"/>
    <cellStyle name="40% - Accent2 3 3 2 3 5" xfId="10509" xr:uid="{526F2A7F-D741-4F07-80AF-58D8264A65A8}"/>
    <cellStyle name="40% - Accent2 3 3 2 4" xfId="10510" xr:uid="{B381ECB7-511B-45C2-BCB9-181A5DAC2CEB}"/>
    <cellStyle name="40% - Accent2 3 3 2 4 2" xfId="10511" xr:uid="{31E7A446-EC5A-4350-A8AD-6E05634AEBB4}"/>
    <cellStyle name="40% - Accent2 3 3 2 4 2 2" xfId="10512" xr:uid="{0F10DF25-4CB4-4D59-B5E9-598D3146DFA7}"/>
    <cellStyle name="40% - Accent2 3 3 2 4 2 2 2" xfId="10513" xr:uid="{7147FD3D-329A-4B9E-9135-07169F6D0B4C}"/>
    <cellStyle name="40% - Accent2 3 3 2 4 2 3" xfId="10514" xr:uid="{0E0C1632-E518-4A51-9090-66881B1F591B}"/>
    <cellStyle name="40% - Accent2 3 3 2 4 2 4" xfId="10515" xr:uid="{BAB1F156-3B90-47EB-B4AD-311CD4B67F7D}"/>
    <cellStyle name="40% - Accent2 3 3 2 4 3" xfId="10516" xr:uid="{8D69C65B-9157-49F4-98A7-5ED06D9AF5E7}"/>
    <cellStyle name="40% - Accent2 3 3 2 4 3 2" xfId="10517" xr:uid="{B37170F6-BA52-4C0E-84F4-B0BDDD2B7BFD}"/>
    <cellStyle name="40% - Accent2 3 3 2 4 4" xfId="10518" xr:uid="{33EBB41B-8BAC-45DF-8EB7-D73B10DB454D}"/>
    <cellStyle name="40% - Accent2 3 3 2 4 5" xfId="10519" xr:uid="{2CC0F465-0CDD-4A3B-BC35-32F902686074}"/>
    <cellStyle name="40% - Accent2 3 3 2 5" xfId="10520" xr:uid="{9007AFD3-FFB5-4447-BD06-AE308F46A9D5}"/>
    <cellStyle name="40% - Accent2 3 3 2 5 2" xfId="10521" xr:uid="{F18500C6-3F6B-42FE-B9B3-138539B667CF}"/>
    <cellStyle name="40% - Accent2 3 3 2 5 2 2" xfId="10522" xr:uid="{92D86C34-780F-442D-8562-CE972612577F}"/>
    <cellStyle name="40% - Accent2 3 3 2 5 3" xfId="10523" xr:uid="{AA99A891-275F-447A-8778-9059D0343A44}"/>
    <cellStyle name="40% - Accent2 3 3 2 5 4" xfId="10524" xr:uid="{AC1465A7-410C-466B-B4C8-AB1334AABA1E}"/>
    <cellStyle name="40% - Accent2 3 3 2 6" xfId="10525" xr:uid="{EFF16F17-73C4-41CC-B592-7C80E7696C4C}"/>
    <cellStyle name="40% - Accent2 3 3 2 6 2" xfId="10526" xr:uid="{5D4FF857-45F0-4D67-BD3F-883675752341}"/>
    <cellStyle name="40% - Accent2 3 3 2 6 2 2" xfId="10527" xr:uid="{7862B781-B4B9-4A5A-AE01-04A60629AEE8}"/>
    <cellStyle name="40% - Accent2 3 3 2 6 3" xfId="10528" xr:uid="{F51C5911-DE70-45E5-A409-8CFCBC0395DF}"/>
    <cellStyle name="40% - Accent2 3 3 2 6 4" xfId="10529" xr:uid="{EE947C1E-CA1C-4BCB-A600-E293CD5E6498}"/>
    <cellStyle name="40% - Accent2 3 3 2 7" xfId="10530" xr:uid="{9F245E70-6954-416B-9F49-6578B31E39DE}"/>
    <cellStyle name="40% - Accent2 3 3 2 7 2" xfId="10531" xr:uid="{D1B4D647-9380-4143-96D5-ADB45F225B07}"/>
    <cellStyle name="40% - Accent2 3 3 2 7 2 2" xfId="10532" xr:uid="{D55C8260-65DE-440E-BCD1-6D978D7A643F}"/>
    <cellStyle name="40% - Accent2 3 3 2 7 3" xfId="10533" xr:uid="{B8A1EB17-2431-48D1-801C-F2279D8D1D0E}"/>
    <cellStyle name="40% - Accent2 3 3 2 7 4" xfId="10534" xr:uid="{D28552E9-52AE-4B39-888D-EC7B6A0785DC}"/>
    <cellStyle name="40% - Accent2 3 3 2 8" xfId="10535" xr:uid="{4991B910-6D17-4D91-B602-D8EAE9587BF9}"/>
    <cellStyle name="40% - Accent2 3 3 2 8 2" xfId="10536" xr:uid="{F5C11A73-0829-447A-AC78-DC334A5B4B92}"/>
    <cellStyle name="40% - Accent2 3 3 2 9" xfId="10537" xr:uid="{68331602-FB98-48BF-A380-CC677F9B9972}"/>
    <cellStyle name="40% - Accent2 3 3 3" xfId="10538" xr:uid="{DF7484AD-3DB4-4F7C-9FF2-EFBDD38CB9CF}"/>
    <cellStyle name="40% - Accent2 3 3 3 2" xfId="10539" xr:uid="{AFF2A156-6C6C-4763-BD57-90E45D6327EF}"/>
    <cellStyle name="40% - Accent2 3 3 3 2 2" xfId="10540" xr:uid="{2DA12CB9-62D3-44A3-97DD-35402744568B}"/>
    <cellStyle name="40% - Accent2 3 3 3 2 2 2" xfId="10541" xr:uid="{0CF0F21E-4018-4E35-9056-450234283F6D}"/>
    <cellStyle name="40% - Accent2 3 3 3 2 2 2 2" xfId="10542" xr:uid="{17A27B08-A446-40AC-9540-AA20D2EDBB1C}"/>
    <cellStyle name="40% - Accent2 3 3 3 2 2 3" xfId="10543" xr:uid="{F8E18499-0EF2-4B12-8495-A774057333D9}"/>
    <cellStyle name="40% - Accent2 3 3 3 2 2 4" xfId="10544" xr:uid="{911C5B1B-5F43-4F07-ABD4-02D1A042ABC6}"/>
    <cellStyle name="40% - Accent2 3 3 3 2 3" xfId="10545" xr:uid="{10AF46C5-C61D-4AAA-AB2C-3A982AC00542}"/>
    <cellStyle name="40% - Accent2 3 3 3 2 3 2" xfId="10546" xr:uid="{5317C56D-2D64-4BEE-8DA9-49B6304D1E4E}"/>
    <cellStyle name="40% - Accent2 3 3 3 2 4" xfId="10547" xr:uid="{575C342C-273A-44CD-B5B3-5599ACE34AF4}"/>
    <cellStyle name="40% - Accent2 3 3 3 2 5" xfId="10548" xr:uid="{29696B0D-2B46-4EFC-9442-308068D82A2B}"/>
    <cellStyle name="40% - Accent2 3 3 3 3" xfId="10549" xr:uid="{1E3AE9F8-12FF-4AE1-91F3-1E7B6F52C2A0}"/>
    <cellStyle name="40% - Accent2 3 3 3 3 2" xfId="10550" xr:uid="{9FA826C9-A310-491D-9DDC-71A1FB2481AB}"/>
    <cellStyle name="40% - Accent2 3 3 3 3 2 2" xfId="10551" xr:uid="{BDC41919-FD88-4A47-8C1C-118F60644B06}"/>
    <cellStyle name="40% - Accent2 3 3 3 3 2 2 2" xfId="10552" xr:uid="{22406072-E7E5-4A44-B27E-51E6857488CE}"/>
    <cellStyle name="40% - Accent2 3 3 3 3 2 3" xfId="10553" xr:uid="{CC73BE7A-E0AE-420C-BAB5-291EB5D7D145}"/>
    <cellStyle name="40% - Accent2 3 3 3 3 2 4" xfId="10554" xr:uid="{A6C2E361-426A-4253-A443-3D34A8FC2455}"/>
    <cellStyle name="40% - Accent2 3 3 3 3 3" xfId="10555" xr:uid="{7F3376F5-EBA6-4DB0-B31E-B3AEA66A6AF2}"/>
    <cellStyle name="40% - Accent2 3 3 3 3 3 2" xfId="10556" xr:uid="{D482FC14-B3CA-4B3C-960D-31E242383F59}"/>
    <cellStyle name="40% - Accent2 3 3 3 3 4" xfId="10557" xr:uid="{1EC00288-FD46-4351-AB20-57991BD6A47E}"/>
    <cellStyle name="40% - Accent2 3 3 3 3 5" xfId="10558" xr:uid="{EC248878-6D17-416B-8743-CC72B3297D00}"/>
    <cellStyle name="40% - Accent2 3 3 3 4" xfId="10559" xr:uid="{404166E5-AE31-46A6-BDD0-251944ECE0C9}"/>
    <cellStyle name="40% - Accent2 3 3 3 4 2" xfId="10560" xr:uid="{D0C5F75C-1728-4763-8F38-BD9D19E2A0FD}"/>
    <cellStyle name="40% - Accent2 3 3 3 4 2 2" xfId="10561" xr:uid="{1459A0C5-FF47-495D-8835-E14C32B3AE68}"/>
    <cellStyle name="40% - Accent2 3 3 3 4 3" xfId="10562" xr:uid="{4BE9FCC6-62D8-48E8-8EEE-85D00481947B}"/>
    <cellStyle name="40% - Accent2 3 3 3 4 4" xfId="10563" xr:uid="{9C245150-D1D4-4F09-8BC1-DB0401186A2E}"/>
    <cellStyle name="40% - Accent2 3 3 3 5" xfId="10564" xr:uid="{AA9C419C-BFE2-4DE5-949E-C0B7F3298B05}"/>
    <cellStyle name="40% - Accent2 3 3 3 5 2" xfId="10565" xr:uid="{FB275D28-C032-458F-93D7-163AA5660028}"/>
    <cellStyle name="40% - Accent2 3 3 3 5 2 2" xfId="10566" xr:uid="{0579EEE0-3EF7-4EBE-89AC-A8C75DA564CB}"/>
    <cellStyle name="40% - Accent2 3 3 3 5 3" xfId="10567" xr:uid="{6E82B359-4BF7-4008-9FCD-22947726583E}"/>
    <cellStyle name="40% - Accent2 3 3 3 5 4" xfId="10568" xr:uid="{28CC5A2B-E239-4AE6-BF52-A312B5CD0BBB}"/>
    <cellStyle name="40% - Accent2 3 3 3 6" xfId="10569" xr:uid="{791A8C00-18F9-47AA-A5DC-F2B30AECA5FB}"/>
    <cellStyle name="40% - Accent2 3 3 3 6 2" xfId="10570" xr:uid="{5460E5F6-77A8-466D-8EEA-D2EAA3D83DC3}"/>
    <cellStyle name="40% - Accent2 3 3 3 6 2 2" xfId="10571" xr:uid="{F81859B8-FB1B-463A-86AB-1E9EB49E2B5F}"/>
    <cellStyle name="40% - Accent2 3 3 3 6 3" xfId="10572" xr:uid="{2DF9E92C-B96B-4917-B18E-ACBDC4C9F489}"/>
    <cellStyle name="40% - Accent2 3 3 3 6 4" xfId="10573" xr:uid="{574318F5-57DA-470C-B3B6-1DE8DE80981A}"/>
    <cellStyle name="40% - Accent2 3 3 3 7" xfId="10574" xr:uid="{99E8B6E1-967F-4770-AA6E-BFB1DB887072}"/>
    <cellStyle name="40% - Accent2 3 3 3 7 2" xfId="10575" xr:uid="{70898E00-4E84-4327-A4B1-BAF43DCE1A7A}"/>
    <cellStyle name="40% - Accent2 3 3 3 8" xfId="10576" xr:uid="{23BCD0FC-10E1-4998-A115-E791E377C5FD}"/>
    <cellStyle name="40% - Accent2 3 3 3 9" xfId="10577" xr:uid="{4324787B-6CAC-4F1A-95A8-EED205851B6F}"/>
    <cellStyle name="40% - Accent2 3 3 4" xfId="10578" xr:uid="{7220572B-F46D-4FCF-9AAB-F0AB06EB82D8}"/>
    <cellStyle name="40% - Accent2 3 3 4 2" xfId="10579" xr:uid="{CBB79C87-1009-4597-AA4B-12EEC6BC844B}"/>
    <cellStyle name="40% - Accent2 3 3 4 2 2" xfId="10580" xr:uid="{6CA9717D-6CB3-4D3C-A434-1EAB460E5284}"/>
    <cellStyle name="40% - Accent2 3 3 4 2 2 2" xfId="10581" xr:uid="{B89D129D-9546-4B2E-87A8-C8A15A0E45DD}"/>
    <cellStyle name="40% - Accent2 3 3 4 2 3" xfId="10582" xr:uid="{9F370FC8-85D0-4E71-8F81-39020608E3AC}"/>
    <cellStyle name="40% - Accent2 3 3 4 2 4" xfId="10583" xr:uid="{2B1BBB71-5B3A-40B2-9A42-2D87B673C0CF}"/>
    <cellStyle name="40% - Accent2 3 3 4 3" xfId="10584" xr:uid="{556BB15D-1E11-4C1A-8FC0-FFC00DA96A52}"/>
    <cellStyle name="40% - Accent2 3 3 4 3 2" xfId="10585" xr:uid="{0CC2D2C1-376B-4FAE-AA6D-9A956B91E4A7}"/>
    <cellStyle name="40% - Accent2 3 3 4 4" xfId="10586" xr:uid="{259E7F7D-6BAF-409A-BA00-5B8D2D76BB17}"/>
    <cellStyle name="40% - Accent2 3 3 4 5" xfId="10587" xr:uid="{A878C78C-F641-4A5F-B526-404173588B4A}"/>
    <cellStyle name="40% - Accent2 3 3 5" xfId="10588" xr:uid="{6CDC2599-A647-4C97-B160-2D6FBCE06CE6}"/>
    <cellStyle name="40% - Accent2 3 3 5 2" xfId="10589" xr:uid="{55231426-E4E1-4C99-84B9-138FBFEED28E}"/>
    <cellStyle name="40% - Accent2 3 3 5 2 2" xfId="10590" xr:uid="{767FD8B8-E50E-4B00-BE46-B7CB2660A059}"/>
    <cellStyle name="40% - Accent2 3 3 5 2 2 2" xfId="10591" xr:uid="{78746D76-A02C-410F-A680-67EB357A6759}"/>
    <cellStyle name="40% - Accent2 3 3 5 2 3" xfId="10592" xr:uid="{BB91643F-7D31-4C8D-A0FE-786CA012BC7C}"/>
    <cellStyle name="40% - Accent2 3 3 5 2 4" xfId="10593" xr:uid="{EE32646A-5D9B-4E65-A5EB-A97E5B4EDEFB}"/>
    <cellStyle name="40% - Accent2 3 3 5 3" xfId="10594" xr:uid="{D182B703-BE08-424C-BC36-1913C52DCC1B}"/>
    <cellStyle name="40% - Accent2 3 3 5 3 2" xfId="10595" xr:uid="{81F3D306-A12F-4C72-847A-EFDF7A75826F}"/>
    <cellStyle name="40% - Accent2 3 3 5 4" xfId="10596" xr:uid="{70B500FD-26E8-45F1-B7AE-B92825D90AE0}"/>
    <cellStyle name="40% - Accent2 3 3 5 5" xfId="10597" xr:uid="{FE609A0F-1CDA-4E62-8004-BDECE435C4AE}"/>
    <cellStyle name="40% - Accent2 3 3 6" xfId="10598" xr:uid="{247773F4-A277-4EBE-AEA2-758B93FEF3DC}"/>
    <cellStyle name="40% - Accent2 3 3 6 2" xfId="10599" xr:uid="{99DDDC18-DCB1-4555-B6B4-1FBC350D216D}"/>
    <cellStyle name="40% - Accent2 3 3 6 2 2" xfId="10600" xr:uid="{F0D5032E-2698-4E6E-8D0F-3B16BACE90B2}"/>
    <cellStyle name="40% - Accent2 3 3 6 3" xfId="10601" xr:uid="{55E6F824-36A3-4636-A606-94A2B4E53A87}"/>
    <cellStyle name="40% - Accent2 3 3 6 4" xfId="10602" xr:uid="{58807630-2071-4D21-A6AF-F67214859E21}"/>
    <cellStyle name="40% - Accent2 3 3 7" xfId="10603" xr:uid="{9E238FA6-26A8-43CF-A668-A59E166EC98D}"/>
    <cellStyle name="40% - Accent2 3 3 7 2" xfId="10604" xr:uid="{96FE8398-17B1-4D60-8D28-AEE3544779A1}"/>
    <cellStyle name="40% - Accent2 3 3 7 2 2" xfId="10605" xr:uid="{664EC9B1-8168-4DB9-A6A9-66D90713969F}"/>
    <cellStyle name="40% - Accent2 3 3 7 3" xfId="10606" xr:uid="{63F0268C-A8DF-4764-84AF-99308E5312DB}"/>
    <cellStyle name="40% - Accent2 3 3 7 4" xfId="10607" xr:uid="{1BB90E46-6FFE-415C-87C6-38499DCBF56D}"/>
    <cellStyle name="40% - Accent2 3 3 8" xfId="10608" xr:uid="{DDB87C01-4534-4022-B548-D8BB5161B5E4}"/>
    <cellStyle name="40% - Accent2 3 3 8 2" xfId="10609" xr:uid="{986FA081-AE86-4380-AA84-D9E637F2C246}"/>
    <cellStyle name="40% - Accent2 3 3 8 2 2" xfId="10610" xr:uid="{6918D2AC-BE7B-4A3E-8859-89D09D9CA70D}"/>
    <cellStyle name="40% - Accent2 3 3 8 3" xfId="10611" xr:uid="{0FEF1FBD-65BA-4646-ABBF-55417030EF40}"/>
    <cellStyle name="40% - Accent2 3 3 8 4" xfId="10612" xr:uid="{F464C8A1-D724-4074-B4F5-178BC2B0BA79}"/>
    <cellStyle name="40% - Accent2 3 3 9" xfId="10613" xr:uid="{051E99D9-CDA9-45EC-97E7-80ED595BAAF4}"/>
    <cellStyle name="40% - Accent2 3 3 9 2" xfId="10614" xr:uid="{9B8A2AC2-7D38-4710-8B46-237D511E0D32}"/>
    <cellStyle name="40% - Accent2 3 4" xfId="10615" xr:uid="{31723F7D-73A4-4EAF-A0C9-636B43DB7A17}"/>
    <cellStyle name="40% - Accent2 3 4 10" xfId="10616" xr:uid="{DB79A3E5-706E-4018-9650-61504F1AB5E8}"/>
    <cellStyle name="40% - Accent2 3 4 2" xfId="10617" xr:uid="{70181CA9-55F4-436C-A197-1906E4380AC1}"/>
    <cellStyle name="40% - Accent2 3 4 2 2" xfId="10618" xr:uid="{C152190B-B531-4EB6-B3F1-6B5637B957EE}"/>
    <cellStyle name="40% - Accent2 3 4 2 2 2" xfId="10619" xr:uid="{EE3EBC9F-087C-43F2-B8B2-4F09492F0D20}"/>
    <cellStyle name="40% - Accent2 3 4 2 2 2 2" xfId="10620" xr:uid="{E9BDDEB7-288C-4529-9135-21CD41A171D0}"/>
    <cellStyle name="40% - Accent2 3 4 2 2 2 2 2" xfId="10621" xr:uid="{8919272A-F3C7-43B3-8AA2-0C91860FABE9}"/>
    <cellStyle name="40% - Accent2 3 4 2 2 2 3" xfId="10622" xr:uid="{A15E8D37-0608-4CBC-8F64-70971DB5F800}"/>
    <cellStyle name="40% - Accent2 3 4 2 2 2 4" xfId="10623" xr:uid="{06254F97-661F-4C71-A9D1-D9F93F8AB392}"/>
    <cellStyle name="40% - Accent2 3 4 2 2 3" xfId="10624" xr:uid="{18B00EF7-0DE2-4707-9C9B-441DE2AD9488}"/>
    <cellStyle name="40% - Accent2 3 4 2 2 3 2" xfId="10625" xr:uid="{AB95478B-DC2F-4A77-9A3F-3B1C6B80A2E8}"/>
    <cellStyle name="40% - Accent2 3 4 2 2 4" xfId="10626" xr:uid="{0E50CCD0-A9FD-4476-9F43-B45D5A3E2538}"/>
    <cellStyle name="40% - Accent2 3 4 2 2 5" xfId="10627" xr:uid="{F435950B-3A64-489F-AC1C-37AC475E4DD3}"/>
    <cellStyle name="40% - Accent2 3 4 2 3" xfId="10628" xr:uid="{FEA7CD6C-7B66-45EE-BE37-193A02E93F24}"/>
    <cellStyle name="40% - Accent2 3 4 2 3 2" xfId="10629" xr:uid="{392DE98B-03DC-4958-9287-9A1BF35B90FB}"/>
    <cellStyle name="40% - Accent2 3 4 2 3 2 2" xfId="10630" xr:uid="{1BFE11D2-B192-4241-92DE-51703876BB0D}"/>
    <cellStyle name="40% - Accent2 3 4 2 3 2 2 2" xfId="10631" xr:uid="{91795189-1543-4600-A60A-26C3FE844E15}"/>
    <cellStyle name="40% - Accent2 3 4 2 3 2 3" xfId="10632" xr:uid="{F5F7E1C2-802C-4255-A4D5-6630EFDE635D}"/>
    <cellStyle name="40% - Accent2 3 4 2 3 2 4" xfId="10633" xr:uid="{D87E5DD6-8834-4B38-9E44-6754FA1BF4F7}"/>
    <cellStyle name="40% - Accent2 3 4 2 3 3" xfId="10634" xr:uid="{921FCC06-25CB-426C-96A0-7814BA4A3CC5}"/>
    <cellStyle name="40% - Accent2 3 4 2 3 3 2" xfId="10635" xr:uid="{214168AD-C117-4646-B324-704DE0C7190F}"/>
    <cellStyle name="40% - Accent2 3 4 2 3 4" xfId="10636" xr:uid="{65EDECB8-441A-41A5-8519-3F07D32F4500}"/>
    <cellStyle name="40% - Accent2 3 4 2 3 5" xfId="10637" xr:uid="{EA45A3BD-5E83-4619-AF49-766F73237F1B}"/>
    <cellStyle name="40% - Accent2 3 4 2 4" xfId="10638" xr:uid="{E6D33724-AA18-44C1-BA21-A8FC0B6DA0B0}"/>
    <cellStyle name="40% - Accent2 3 4 2 4 2" xfId="10639" xr:uid="{E8D9F46E-584C-4F4C-8563-93581966891E}"/>
    <cellStyle name="40% - Accent2 3 4 2 4 2 2" xfId="10640" xr:uid="{60877A18-3CE4-455B-93CD-E5B1F91D8403}"/>
    <cellStyle name="40% - Accent2 3 4 2 4 3" xfId="10641" xr:uid="{032915AB-1B37-4425-890B-CB8894E2B7E7}"/>
    <cellStyle name="40% - Accent2 3 4 2 4 4" xfId="10642" xr:uid="{617E4CCA-649D-4D52-8B5E-7586782DABB0}"/>
    <cellStyle name="40% - Accent2 3 4 2 5" xfId="10643" xr:uid="{05E42C51-422B-486D-A8FE-73439EA6DFF1}"/>
    <cellStyle name="40% - Accent2 3 4 2 5 2" xfId="10644" xr:uid="{2BB66159-E152-4E1F-B2A1-D7AD4A963E25}"/>
    <cellStyle name="40% - Accent2 3 4 2 5 2 2" xfId="10645" xr:uid="{033867C9-739D-4A98-A46F-A92F823F7D4E}"/>
    <cellStyle name="40% - Accent2 3 4 2 5 3" xfId="10646" xr:uid="{0205B77F-57E8-4756-996B-D60920EAA71A}"/>
    <cellStyle name="40% - Accent2 3 4 2 5 4" xfId="10647" xr:uid="{B96E4710-4CAE-42C3-8BF6-00D4269A2230}"/>
    <cellStyle name="40% - Accent2 3 4 2 6" xfId="10648" xr:uid="{C91EF827-1126-49AD-B023-1913B0B44948}"/>
    <cellStyle name="40% - Accent2 3 4 2 6 2" xfId="10649" xr:uid="{1FEB36A4-935C-416B-A3C6-F5EECF065BD2}"/>
    <cellStyle name="40% - Accent2 3 4 2 6 2 2" xfId="10650" xr:uid="{733737EC-DF22-400A-A047-6C21E2ED0A6A}"/>
    <cellStyle name="40% - Accent2 3 4 2 6 3" xfId="10651" xr:uid="{56358D33-DE39-40A0-B30C-EAF250C9DCB8}"/>
    <cellStyle name="40% - Accent2 3 4 2 6 4" xfId="10652" xr:uid="{03B3CC37-AA37-4511-B0E3-C56B63CD89F2}"/>
    <cellStyle name="40% - Accent2 3 4 2 7" xfId="10653" xr:uid="{3F7AC412-3B39-4762-838D-5B350AB1C253}"/>
    <cellStyle name="40% - Accent2 3 4 2 7 2" xfId="10654" xr:uid="{2768D5BA-5DF7-437D-836B-69B174F26698}"/>
    <cellStyle name="40% - Accent2 3 4 2 8" xfId="10655" xr:uid="{BF720543-A9E7-4CAB-A4EA-1D80F69BDD21}"/>
    <cellStyle name="40% - Accent2 3 4 2 9" xfId="10656" xr:uid="{F09595DB-A2D4-49AF-BDB4-350C23BA3F6A}"/>
    <cellStyle name="40% - Accent2 3 4 3" xfId="10657" xr:uid="{5FBECA09-0BC1-46A4-8158-8C47EDFE2EF5}"/>
    <cellStyle name="40% - Accent2 3 4 3 2" xfId="10658" xr:uid="{F6AF870F-6CBF-421E-AABA-87D1F9050D58}"/>
    <cellStyle name="40% - Accent2 3 4 3 2 2" xfId="10659" xr:uid="{293CF6A7-BD45-4230-8AA5-6F97B0DA6BC6}"/>
    <cellStyle name="40% - Accent2 3 4 3 2 2 2" xfId="10660" xr:uid="{C03ECD1F-06A7-49D2-B315-A7374BF25B44}"/>
    <cellStyle name="40% - Accent2 3 4 3 2 3" xfId="10661" xr:uid="{08A5384F-5D1C-4E71-AC5C-492F268BB129}"/>
    <cellStyle name="40% - Accent2 3 4 3 2 4" xfId="10662" xr:uid="{9AB3B970-DA1E-42B0-8021-390253C67191}"/>
    <cellStyle name="40% - Accent2 3 4 3 3" xfId="10663" xr:uid="{872608BA-19E6-4BF5-B53B-27AA69A8E30F}"/>
    <cellStyle name="40% - Accent2 3 4 3 3 2" xfId="10664" xr:uid="{AB343169-5FF5-4AD4-8460-F6585723D4E0}"/>
    <cellStyle name="40% - Accent2 3 4 3 4" xfId="10665" xr:uid="{D371D4CB-7D1F-4914-9C7B-86006D1DD40E}"/>
    <cellStyle name="40% - Accent2 3 4 3 5" xfId="10666" xr:uid="{3484FE0B-91A9-4456-A29D-877B6A98C5EE}"/>
    <cellStyle name="40% - Accent2 3 4 4" xfId="10667" xr:uid="{22230CC4-E82B-487B-8D4B-E4C77E20AB94}"/>
    <cellStyle name="40% - Accent2 3 4 4 2" xfId="10668" xr:uid="{AD7BCC69-ED06-458A-9F8F-71A5F7638652}"/>
    <cellStyle name="40% - Accent2 3 4 4 2 2" xfId="10669" xr:uid="{D220ED67-F431-44F1-9190-CFFCCE51FEBC}"/>
    <cellStyle name="40% - Accent2 3 4 4 2 2 2" xfId="10670" xr:uid="{271428D2-FAA8-4C5B-9C6F-478A587FD906}"/>
    <cellStyle name="40% - Accent2 3 4 4 2 3" xfId="10671" xr:uid="{BB14C0F4-8394-4A4C-9FDD-CCD26734905B}"/>
    <cellStyle name="40% - Accent2 3 4 4 2 4" xfId="10672" xr:uid="{FE8F1276-F9C5-4726-AF65-31CC25828E18}"/>
    <cellStyle name="40% - Accent2 3 4 4 3" xfId="10673" xr:uid="{DC52CC37-82D6-4B7A-B8ED-0DA233B97BE8}"/>
    <cellStyle name="40% - Accent2 3 4 4 3 2" xfId="10674" xr:uid="{1DFD5177-EBD3-440B-A39E-C77D3BF3478F}"/>
    <cellStyle name="40% - Accent2 3 4 4 4" xfId="10675" xr:uid="{671F5C9D-8FFB-4B40-9C89-6DB232C6202A}"/>
    <cellStyle name="40% - Accent2 3 4 4 5" xfId="10676" xr:uid="{2F942C8A-35D0-4ED0-8BD7-663529F26214}"/>
    <cellStyle name="40% - Accent2 3 4 5" xfId="10677" xr:uid="{29BEC680-C317-416C-AB81-159F957F75C1}"/>
    <cellStyle name="40% - Accent2 3 4 5 2" xfId="10678" xr:uid="{96BEAA56-F2EF-4B4D-88EB-3A08D3840FBC}"/>
    <cellStyle name="40% - Accent2 3 4 5 2 2" xfId="10679" xr:uid="{3DE70512-E50B-47CC-A0BF-AD9B60AA8AA6}"/>
    <cellStyle name="40% - Accent2 3 4 5 3" xfId="10680" xr:uid="{F7BEBCFF-F1B8-469D-A2C7-2A7F0619E3B4}"/>
    <cellStyle name="40% - Accent2 3 4 5 4" xfId="10681" xr:uid="{E3807832-BA8D-4AD8-B71E-D97F0BF655BD}"/>
    <cellStyle name="40% - Accent2 3 4 6" xfId="10682" xr:uid="{F640ECEA-24A2-4700-9062-BC104BBDBD54}"/>
    <cellStyle name="40% - Accent2 3 4 6 2" xfId="10683" xr:uid="{3F514598-2EEF-4216-A351-4C913999BD7F}"/>
    <cellStyle name="40% - Accent2 3 4 6 2 2" xfId="10684" xr:uid="{269D86A5-85A5-4A65-9CB9-8EC0BE8FB2BF}"/>
    <cellStyle name="40% - Accent2 3 4 6 3" xfId="10685" xr:uid="{7107A2A0-866E-4420-A070-0212E936CF72}"/>
    <cellStyle name="40% - Accent2 3 4 6 4" xfId="10686" xr:uid="{CB186499-31B8-4AE9-A9C8-AED2042545D4}"/>
    <cellStyle name="40% - Accent2 3 4 7" xfId="10687" xr:uid="{42DA3D0E-5F7E-4370-BBFC-657EFCD6BF54}"/>
    <cellStyle name="40% - Accent2 3 4 7 2" xfId="10688" xr:uid="{9D9834F8-B15B-4328-B1EC-A7CBFC0B2BAC}"/>
    <cellStyle name="40% - Accent2 3 4 7 2 2" xfId="10689" xr:uid="{6222185D-F542-40B5-BAF4-8C12D3BAA9F9}"/>
    <cellStyle name="40% - Accent2 3 4 7 3" xfId="10690" xr:uid="{CC107DC7-AE00-4918-B3D5-D80361EB5EF9}"/>
    <cellStyle name="40% - Accent2 3 4 7 4" xfId="10691" xr:uid="{B6871ACE-9708-4B0D-9653-B0E18FEA04AA}"/>
    <cellStyle name="40% - Accent2 3 4 8" xfId="10692" xr:uid="{A275BAD9-CF4E-4ED4-8C6E-4191B706ED4D}"/>
    <cellStyle name="40% - Accent2 3 4 8 2" xfId="10693" xr:uid="{9D838744-CBFA-4AE8-9EF3-B765C17A5FFB}"/>
    <cellStyle name="40% - Accent2 3 4 9" xfId="10694" xr:uid="{A928EB3D-73C5-4E22-911F-7E4F963EAC74}"/>
    <cellStyle name="40% - Accent2 3 5" xfId="10695" xr:uid="{EEA39297-29D4-4893-9BF3-E7283F80C650}"/>
    <cellStyle name="40% - Accent2 3 5 2" xfId="10696" xr:uid="{BCA9DBF9-6F20-47AE-A604-3D67748CCD3D}"/>
    <cellStyle name="40% - Accent2 3 5 2 2" xfId="10697" xr:uid="{C57E0A81-DC4D-4234-9FCB-563D2DE01AD6}"/>
    <cellStyle name="40% - Accent2 3 5 2 2 2" xfId="10698" xr:uid="{55584AF6-3500-4AFA-8EA6-732F55E5BD80}"/>
    <cellStyle name="40% - Accent2 3 5 2 2 2 2" xfId="10699" xr:uid="{BD07078C-F086-437A-A715-815227037BC2}"/>
    <cellStyle name="40% - Accent2 3 5 2 2 3" xfId="10700" xr:uid="{B4880B9E-1514-4D03-A4CB-68B26B2C814B}"/>
    <cellStyle name="40% - Accent2 3 5 2 2 4" xfId="10701" xr:uid="{3D737518-D28B-418B-871C-12223BE2F9FC}"/>
    <cellStyle name="40% - Accent2 3 5 2 3" xfId="10702" xr:uid="{90311814-CB33-48BF-8718-756BEEEFC019}"/>
    <cellStyle name="40% - Accent2 3 5 2 3 2" xfId="10703" xr:uid="{F6CB007D-E849-44A3-BFF2-67AC402299AA}"/>
    <cellStyle name="40% - Accent2 3 5 2 4" xfId="10704" xr:uid="{90CC4831-C25E-43E1-A1EA-BBC138A579A0}"/>
    <cellStyle name="40% - Accent2 3 5 2 5" xfId="10705" xr:uid="{145E2942-EFBF-44D9-8B9C-B47189BB18B2}"/>
    <cellStyle name="40% - Accent2 3 5 3" xfId="10706" xr:uid="{2A7F63DF-3C9D-49D7-B593-84879911DDE0}"/>
    <cellStyle name="40% - Accent2 3 5 3 2" xfId="10707" xr:uid="{2C749D59-1E38-492C-BED4-B13E7AA380AF}"/>
    <cellStyle name="40% - Accent2 3 5 3 2 2" xfId="10708" xr:uid="{45590DF0-EFD8-4EFA-A9E5-432ECFD9FE60}"/>
    <cellStyle name="40% - Accent2 3 5 3 2 2 2" xfId="10709" xr:uid="{DA77DDFF-94D8-47FA-9C56-322632B56B06}"/>
    <cellStyle name="40% - Accent2 3 5 3 2 3" xfId="10710" xr:uid="{FDBAF5A8-A34C-4429-9CBD-EF62B1D445F7}"/>
    <cellStyle name="40% - Accent2 3 5 3 2 4" xfId="10711" xr:uid="{352FCBD3-9C65-46E1-83BA-E9449305FBB4}"/>
    <cellStyle name="40% - Accent2 3 5 3 3" xfId="10712" xr:uid="{4E603618-63D5-44E8-84DD-F8713A7AB826}"/>
    <cellStyle name="40% - Accent2 3 5 3 3 2" xfId="10713" xr:uid="{94861C98-646E-4168-B6A6-CD2CE7C4D4D2}"/>
    <cellStyle name="40% - Accent2 3 5 3 4" xfId="10714" xr:uid="{62906979-3C55-423D-81A6-24388FDF2D14}"/>
    <cellStyle name="40% - Accent2 3 5 3 5" xfId="10715" xr:uid="{51824D44-7204-472A-9AFC-83143ACBA7AD}"/>
    <cellStyle name="40% - Accent2 3 5 4" xfId="10716" xr:uid="{38FD999D-ECC7-4608-91F5-AE7429001186}"/>
    <cellStyle name="40% - Accent2 3 5 4 2" xfId="10717" xr:uid="{4AC6E57B-C20F-4753-98D2-4D1E29E45CF4}"/>
    <cellStyle name="40% - Accent2 3 5 4 2 2" xfId="10718" xr:uid="{CECB9E40-EFE0-4871-83E8-37E1997D177D}"/>
    <cellStyle name="40% - Accent2 3 5 4 3" xfId="10719" xr:uid="{E019219F-97B4-430B-8F9E-757A32BE999E}"/>
    <cellStyle name="40% - Accent2 3 5 4 4" xfId="10720" xr:uid="{D8EC2EC9-29DD-42D4-A8D7-FA5C45B10C3D}"/>
    <cellStyle name="40% - Accent2 3 5 5" xfId="10721" xr:uid="{DA8A90A4-92E7-4728-8382-A4CE101905FC}"/>
    <cellStyle name="40% - Accent2 3 5 5 2" xfId="10722" xr:uid="{49C92F22-755C-4A23-AAE3-A9F851FACB90}"/>
    <cellStyle name="40% - Accent2 3 5 5 2 2" xfId="10723" xr:uid="{32ED2035-3EB8-48C6-9410-D3BF4519452D}"/>
    <cellStyle name="40% - Accent2 3 5 5 3" xfId="10724" xr:uid="{83F49ECB-CA53-42DD-8CC9-844F14B5407C}"/>
    <cellStyle name="40% - Accent2 3 5 5 4" xfId="10725" xr:uid="{426292D6-9F8F-4CED-975D-F3BB94A42D80}"/>
    <cellStyle name="40% - Accent2 3 5 6" xfId="10726" xr:uid="{55A8E358-1A99-43FC-B12C-7C6399C200FB}"/>
    <cellStyle name="40% - Accent2 3 5 6 2" xfId="10727" xr:uid="{F6C3C4F4-C504-4C92-BA9B-FB47AB648D94}"/>
    <cellStyle name="40% - Accent2 3 5 6 2 2" xfId="10728" xr:uid="{53EB288B-EC98-4DD3-9F98-4F98FD923868}"/>
    <cellStyle name="40% - Accent2 3 5 6 3" xfId="10729" xr:uid="{97E5A115-CE8F-4140-A20C-0C893144B56B}"/>
    <cellStyle name="40% - Accent2 3 5 6 4" xfId="10730" xr:uid="{1B1E463D-B192-44DE-9608-E81BEE5B93A3}"/>
    <cellStyle name="40% - Accent2 3 5 7" xfId="10731" xr:uid="{2BB7C8EE-D10F-4733-8FA9-9E607218A0B9}"/>
    <cellStyle name="40% - Accent2 3 5 7 2" xfId="10732" xr:uid="{DFA50F3E-B617-4077-9DCE-570B39C182A0}"/>
    <cellStyle name="40% - Accent2 3 5 8" xfId="10733" xr:uid="{95922008-E7EF-4E5F-A6DA-E8739C46E17A}"/>
    <cellStyle name="40% - Accent2 3 5 9" xfId="10734" xr:uid="{07437C24-8486-42BD-8A17-CA5025321B73}"/>
    <cellStyle name="40% - Accent2 3 6" xfId="10735" xr:uid="{2C482B3F-53CD-4EF1-9479-BE75B3B6FAB3}"/>
    <cellStyle name="40% - Accent2 3 6 2" xfId="10736" xr:uid="{D4755B55-248F-4A5A-ACEF-7F85B2C02AB7}"/>
    <cellStyle name="40% - Accent2 3 6 2 2" xfId="10737" xr:uid="{B0147DA8-5218-49A2-918C-F3EFA0249B72}"/>
    <cellStyle name="40% - Accent2 3 6 2 2 2" xfId="10738" xr:uid="{F36CD9B8-D422-474A-AC39-7572EB2518F1}"/>
    <cellStyle name="40% - Accent2 3 6 2 3" xfId="10739" xr:uid="{68F5E681-B96F-477A-9498-954DC5C795EC}"/>
    <cellStyle name="40% - Accent2 3 6 2 4" xfId="10740" xr:uid="{11EBA4F2-8FEE-4043-B575-60D5E7C921B9}"/>
    <cellStyle name="40% - Accent2 3 6 3" xfId="10741" xr:uid="{B9722E8D-B4EE-45FA-84DF-0A546F3CA82C}"/>
    <cellStyle name="40% - Accent2 3 6 3 2" xfId="10742" xr:uid="{C3803BCD-B8D7-483D-BAD7-5C70483B3864}"/>
    <cellStyle name="40% - Accent2 3 6 3 2 2" xfId="10743" xr:uid="{C500C236-BE9D-4A2F-96F1-64CE539DBA26}"/>
    <cellStyle name="40% - Accent2 3 6 3 3" xfId="10744" xr:uid="{7A350C8A-0630-4A47-860E-8A3536DD4A6F}"/>
    <cellStyle name="40% - Accent2 3 6 3 4" xfId="10745" xr:uid="{E6D1293F-BCA5-4052-901A-CCFAA29C86C5}"/>
    <cellStyle name="40% - Accent2 3 6 4" xfId="10746" xr:uid="{6CAFF358-5ED9-4DF3-B53F-30F692EBB429}"/>
    <cellStyle name="40% - Accent2 3 6 4 2" xfId="10747" xr:uid="{D2A94D72-D237-4565-ADDA-8FEDCEB8F6A5}"/>
    <cellStyle name="40% - Accent2 3 6 5" xfId="10748" xr:uid="{1A575F04-09C8-4324-834C-F814A2557D22}"/>
    <cellStyle name="40% - Accent2 3 6 6" xfId="10749" xr:uid="{BF5C9B24-3CD6-4AF0-9874-8109223AB726}"/>
    <cellStyle name="40% - Accent2 3 7" xfId="10750" xr:uid="{721FAB20-416C-46F7-BF1D-436342BB5CAC}"/>
    <cellStyle name="40% - Accent2 3 7 2" xfId="10751" xr:uid="{FF06B499-25C2-4AA4-8BA8-E52AFF0D0977}"/>
    <cellStyle name="40% - Accent2 3 7 2 2" xfId="10752" xr:uid="{05912100-9403-4647-96EA-A2249A54CE85}"/>
    <cellStyle name="40% - Accent2 3 7 2 2 2" xfId="10753" xr:uid="{002B437C-3752-412E-87ED-033F623BCE4D}"/>
    <cellStyle name="40% - Accent2 3 7 2 3" xfId="10754" xr:uid="{0A44DB4C-46F0-46DC-B0A9-6EEC0C2CBB8A}"/>
    <cellStyle name="40% - Accent2 3 7 2 4" xfId="10755" xr:uid="{5CFB843C-1E07-48A2-9519-6A31634AFF0B}"/>
    <cellStyle name="40% - Accent2 3 7 3" xfId="10756" xr:uid="{E2F8FD74-29AF-43A9-AD32-89F10C3D7B6F}"/>
    <cellStyle name="40% - Accent2 3 7 4" xfId="10757" xr:uid="{A925F3DE-82A8-4D70-836D-31A1CC624EE2}"/>
    <cellStyle name="40% - Accent2 3 7 4 2" xfId="10758" xr:uid="{D7D76810-4241-4AB5-BDFF-C6EC92415148}"/>
    <cellStyle name="40% - Accent2 3 7 5" xfId="10759" xr:uid="{2504E847-0B71-40AC-9074-E4130E16E1FF}"/>
    <cellStyle name="40% - Accent2 3 7 6" xfId="10760" xr:uid="{3195522D-2012-4F6A-974F-E9BF5FC62DCE}"/>
    <cellStyle name="40% - Accent2 3 8" xfId="10761" xr:uid="{19CD3216-0C76-443F-93FF-772896F67A8A}"/>
    <cellStyle name="40% - Accent2 3 8 2" xfId="10762" xr:uid="{4BF14D9E-6C12-4C28-8F33-DB8C80FBE611}"/>
    <cellStyle name="40% - Accent2 3 8 2 2" xfId="10763" xr:uid="{6E2DA44B-E796-4166-85CE-E97ED787A2BA}"/>
    <cellStyle name="40% - Accent2 3 8 3" xfId="10764" xr:uid="{A9348BF9-3922-476C-A16B-82EBAB052126}"/>
    <cellStyle name="40% - Accent2 3 8 4" xfId="10765" xr:uid="{6336FAC2-95A8-4B06-B033-0D2474D088BD}"/>
    <cellStyle name="40% - Accent2 3 9" xfId="10766" xr:uid="{A89997CF-A71A-40E2-9944-31C2E1A918E3}"/>
    <cellStyle name="40% - Accent2 3 9 2" xfId="10767" xr:uid="{9FAF016A-90E7-404D-ADB7-07FA7048FBF5}"/>
    <cellStyle name="40% - Accent2 3 9 2 2" xfId="10768" xr:uid="{BA896CF9-D8BE-474A-A135-13A6E94DC022}"/>
    <cellStyle name="40% - Accent2 3 9 3" xfId="10769" xr:uid="{DE4D3649-BC4B-4BE7-967D-75703E3F1EAD}"/>
    <cellStyle name="40% - Accent2 3 9 4" xfId="10770" xr:uid="{EE903422-1C79-4568-9F59-07200824CE20}"/>
    <cellStyle name="40% - Accent2 4" xfId="254" xr:uid="{97116752-6DC5-43D9-9826-4AD8F2454D8D}"/>
    <cellStyle name="40% - Accent2 4 10" xfId="10772" xr:uid="{7C982581-8C58-4438-8BC8-F80F33B03BC7}"/>
    <cellStyle name="40% - Accent2 4 10 2" xfId="10773" xr:uid="{1319451B-67EA-4C1C-8867-5578D1535ADA}"/>
    <cellStyle name="40% - Accent2 4 11" xfId="10774" xr:uid="{5A5BEE5C-2BF6-4699-A732-CCA796AA93D1}"/>
    <cellStyle name="40% - Accent2 4 12" xfId="10775" xr:uid="{85763EDF-E97C-4839-AC25-3021A01746B8}"/>
    <cellStyle name="40% - Accent2 4 13" xfId="35545" xr:uid="{3E4C55DB-B2CD-40FE-9A19-1531E686AE38}"/>
    <cellStyle name="40% - Accent2 4 14" xfId="10771" xr:uid="{C16547B3-C813-40BC-AC79-E491326A9E98}"/>
    <cellStyle name="40% - Accent2 4 2" xfId="10776" xr:uid="{7AF8F26E-DC4B-40C0-9E60-1B3C96D5F5AA}"/>
    <cellStyle name="40% - Accent2 4 2 10" xfId="10777" xr:uid="{509C19AA-976C-486B-95DC-5B3628AF588B}"/>
    <cellStyle name="40% - Accent2 4 2 11" xfId="10778" xr:uid="{CCB62541-3C93-4B78-B346-809336FE19C4}"/>
    <cellStyle name="40% - Accent2 4 2 2" xfId="10779" xr:uid="{B7BEA73F-441A-4141-8AD3-4889DEF635FC}"/>
    <cellStyle name="40% - Accent2 4 2 2 10" xfId="10780" xr:uid="{D5962E26-B34B-46A2-99D1-7468F68606CF}"/>
    <cellStyle name="40% - Accent2 4 2 2 2" xfId="10781" xr:uid="{0E89726E-B5EC-4BC0-90FD-00DE4CBBE205}"/>
    <cellStyle name="40% - Accent2 4 2 2 2 2" xfId="10782" xr:uid="{ED8D7E09-FD0C-4116-A713-5E5D2EBBFB9E}"/>
    <cellStyle name="40% - Accent2 4 2 2 2 2 2" xfId="10783" xr:uid="{8C1EECC9-0CA1-4464-8C0F-7858B7EC6258}"/>
    <cellStyle name="40% - Accent2 4 2 2 2 2 2 2" xfId="10784" xr:uid="{E87250C9-82CF-4C7D-91F0-7E8FF65F0839}"/>
    <cellStyle name="40% - Accent2 4 2 2 2 2 2 2 2" xfId="10785" xr:uid="{A944410B-09E7-43F3-81F1-21D35FDE6740}"/>
    <cellStyle name="40% - Accent2 4 2 2 2 2 2 3" xfId="10786" xr:uid="{90465B15-C53D-43AF-AC25-09D03D1E783C}"/>
    <cellStyle name="40% - Accent2 4 2 2 2 2 2 4" xfId="10787" xr:uid="{30E09A77-8CB6-4E09-965E-E81D11AC3B00}"/>
    <cellStyle name="40% - Accent2 4 2 2 2 2 3" xfId="10788" xr:uid="{5DE9AC07-B5A2-403C-AC54-B3706291DEEF}"/>
    <cellStyle name="40% - Accent2 4 2 2 2 2 3 2" xfId="10789" xr:uid="{B5252DA2-9039-43A3-BD86-E7C84D40DDB1}"/>
    <cellStyle name="40% - Accent2 4 2 2 2 2 4" xfId="10790" xr:uid="{59ADAA1A-FEA3-48CB-92B7-5473BB6A4BF6}"/>
    <cellStyle name="40% - Accent2 4 2 2 2 2 5" xfId="10791" xr:uid="{4896B966-2DD4-4001-88AD-050E6AE9571F}"/>
    <cellStyle name="40% - Accent2 4 2 2 2 3" xfId="10792" xr:uid="{BA776998-A1E6-427B-8BFD-EE24930CD31B}"/>
    <cellStyle name="40% - Accent2 4 2 2 2 3 2" xfId="10793" xr:uid="{337EB17E-E287-483E-B682-1CA70301EE4B}"/>
    <cellStyle name="40% - Accent2 4 2 2 2 3 2 2" xfId="10794" xr:uid="{CA7CF9B2-7B7C-499B-8354-1A34EFFAE744}"/>
    <cellStyle name="40% - Accent2 4 2 2 2 3 2 2 2" xfId="10795" xr:uid="{B31ABAE2-375F-4601-957E-28D8FF533245}"/>
    <cellStyle name="40% - Accent2 4 2 2 2 3 2 3" xfId="10796" xr:uid="{A5641B0E-0517-4400-94F6-BAFA4CF279A1}"/>
    <cellStyle name="40% - Accent2 4 2 2 2 3 2 4" xfId="10797" xr:uid="{E71A2D19-9BAF-4E8F-9C84-D02C439B5FED}"/>
    <cellStyle name="40% - Accent2 4 2 2 2 3 3" xfId="10798" xr:uid="{1AD06A94-9880-449C-9D40-31140AEBE2BF}"/>
    <cellStyle name="40% - Accent2 4 2 2 2 3 3 2" xfId="10799" xr:uid="{087FC55D-5E1C-4579-8FCE-6860BFD68AC2}"/>
    <cellStyle name="40% - Accent2 4 2 2 2 3 4" xfId="10800" xr:uid="{9490D4B2-FDF4-41C0-AD1A-6B74CE1899B4}"/>
    <cellStyle name="40% - Accent2 4 2 2 2 3 5" xfId="10801" xr:uid="{D52380DF-3F93-49AC-AE91-3F0AC1E16D88}"/>
    <cellStyle name="40% - Accent2 4 2 2 2 4" xfId="10802" xr:uid="{198A21CF-C6F2-493A-9B7F-2B921A4ECC92}"/>
    <cellStyle name="40% - Accent2 4 2 2 2 4 2" xfId="10803" xr:uid="{D8DCD252-6736-4C82-81BA-86876AEB19BC}"/>
    <cellStyle name="40% - Accent2 4 2 2 2 4 2 2" xfId="10804" xr:uid="{2C2EC25C-2429-4367-81D8-C47D43D901CC}"/>
    <cellStyle name="40% - Accent2 4 2 2 2 4 3" xfId="10805" xr:uid="{3020EB0E-7B7D-4BE8-B4AF-BB1D803BC96C}"/>
    <cellStyle name="40% - Accent2 4 2 2 2 4 4" xfId="10806" xr:uid="{D860EF7F-32DA-4A1C-8F9B-4D57ED8C5744}"/>
    <cellStyle name="40% - Accent2 4 2 2 2 5" xfId="10807" xr:uid="{B6C3D3AC-650C-4CB8-B381-0CD3904C9BD7}"/>
    <cellStyle name="40% - Accent2 4 2 2 2 5 2" xfId="10808" xr:uid="{6EB44821-E244-4380-BCF8-F12BDCE1AA8D}"/>
    <cellStyle name="40% - Accent2 4 2 2 2 5 2 2" xfId="10809" xr:uid="{CCD98EF7-A935-459E-A452-B0A74A40BE37}"/>
    <cellStyle name="40% - Accent2 4 2 2 2 5 3" xfId="10810" xr:uid="{30917790-011D-4C06-A217-95B2FEB3F287}"/>
    <cellStyle name="40% - Accent2 4 2 2 2 5 4" xfId="10811" xr:uid="{1C9296F9-88D4-4363-B767-2883CED91480}"/>
    <cellStyle name="40% - Accent2 4 2 2 2 6" xfId="10812" xr:uid="{E1160B23-F3B0-45F7-B36E-AF429B926BA3}"/>
    <cellStyle name="40% - Accent2 4 2 2 2 6 2" xfId="10813" xr:uid="{CF41C1EF-BA69-4974-BC07-9F64BC286985}"/>
    <cellStyle name="40% - Accent2 4 2 2 2 6 2 2" xfId="10814" xr:uid="{9F70CFC8-F70F-45DE-84CA-171FD9CFD472}"/>
    <cellStyle name="40% - Accent2 4 2 2 2 6 3" xfId="10815" xr:uid="{C2041202-A614-44B8-BE18-6C2A1620C0B8}"/>
    <cellStyle name="40% - Accent2 4 2 2 2 6 4" xfId="10816" xr:uid="{BE1163C5-48C5-4971-B4C5-0913913B031C}"/>
    <cellStyle name="40% - Accent2 4 2 2 2 7" xfId="10817" xr:uid="{8BD2C8D9-6D70-49DC-90AA-2494B56FC9B0}"/>
    <cellStyle name="40% - Accent2 4 2 2 2 7 2" xfId="10818" xr:uid="{7A223490-41CA-4B1E-9664-4CACAEB733E2}"/>
    <cellStyle name="40% - Accent2 4 2 2 2 8" xfId="10819" xr:uid="{E8BB23F0-29DA-46A5-9A01-395555A9B04B}"/>
    <cellStyle name="40% - Accent2 4 2 2 2 9" xfId="10820" xr:uid="{A19BA09F-7B28-4CF7-9201-49E71A3A8C3D}"/>
    <cellStyle name="40% - Accent2 4 2 2 3" xfId="10821" xr:uid="{AA16B4FD-6968-4704-B1E3-695960568115}"/>
    <cellStyle name="40% - Accent2 4 2 2 3 2" xfId="10822" xr:uid="{7E95B377-0CC7-4A55-B27E-E1724620071E}"/>
    <cellStyle name="40% - Accent2 4 2 2 3 2 2" xfId="10823" xr:uid="{3F404A14-DA76-4AEB-AD40-E21F46A2F5F7}"/>
    <cellStyle name="40% - Accent2 4 2 2 3 2 2 2" xfId="10824" xr:uid="{BB535E7C-5D5C-4B0F-BF14-BD7A5D2AF05C}"/>
    <cellStyle name="40% - Accent2 4 2 2 3 2 3" xfId="10825" xr:uid="{A54CB0CF-2A88-4E16-9820-38E3051C2B91}"/>
    <cellStyle name="40% - Accent2 4 2 2 3 2 4" xfId="10826" xr:uid="{59A8BAB1-5C90-4167-8A82-9232C4D06345}"/>
    <cellStyle name="40% - Accent2 4 2 2 3 3" xfId="10827" xr:uid="{584E56D2-C6C6-44D4-96D5-88E09B6DD36B}"/>
    <cellStyle name="40% - Accent2 4 2 2 3 3 2" xfId="10828" xr:uid="{15F3268C-C915-4CDD-81E6-B2949DCC70D5}"/>
    <cellStyle name="40% - Accent2 4 2 2 3 4" xfId="10829" xr:uid="{57A6E118-F719-46F4-9C08-62BCECDC992C}"/>
    <cellStyle name="40% - Accent2 4 2 2 3 5" xfId="10830" xr:uid="{9BD5B856-6891-48B2-8F95-1CD0EA8AEB90}"/>
    <cellStyle name="40% - Accent2 4 2 2 4" xfId="10831" xr:uid="{21D3B4DA-1D61-40C6-99E5-ADC007B3E82D}"/>
    <cellStyle name="40% - Accent2 4 2 2 4 2" xfId="10832" xr:uid="{7A7F2B76-7A2A-44A4-96BB-2E8786438603}"/>
    <cellStyle name="40% - Accent2 4 2 2 4 2 2" xfId="10833" xr:uid="{FFFF79F9-282A-4E03-B3E0-B4B17BDD699D}"/>
    <cellStyle name="40% - Accent2 4 2 2 4 2 2 2" xfId="10834" xr:uid="{18AB4492-643C-42B9-8DD1-3B93FC25EB87}"/>
    <cellStyle name="40% - Accent2 4 2 2 4 2 3" xfId="10835" xr:uid="{FBC6E38B-0146-427A-B389-6E3BEAE672B8}"/>
    <cellStyle name="40% - Accent2 4 2 2 4 2 4" xfId="10836" xr:uid="{7EC4E364-598E-475E-961E-B1FB39804232}"/>
    <cellStyle name="40% - Accent2 4 2 2 4 3" xfId="10837" xr:uid="{212008B5-DAC0-45B3-9740-0F701D0E9011}"/>
    <cellStyle name="40% - Accent2 4 2 2 4 3 2" xfId="10838" xr:uid="{3D124015-F52A-48E0-BD6D-2E4B1F04EE04}"/>
    <cellStyle name="40% - Accent2 4 2 2 4 4" xfId="10839" xr:uid="{208C641F-B9EB-4A18-9ABE-47A1F937FCCB}"/>
    <cellStyle name="40% - Accent2 4 2 2 4 5" xfId="10840" xr:uid="{D292DA46-84B1-4C5D-92E0-0A3E8747170D}"/>
    <cellStyle name="40% - Accent2 4 2 2 5" xfId="10841" xr:uid="{1E2CA925-9E84-487F-ADE0-B483D0A161F7}"/>
    <cellStyle name="40% - Accent2 4 2 2 5 2" xfId="10842" xr:uid="{79129A4C-A693-4DB6-BCAA-DC1B28B8C3C7}"/>
    <cellStyle name="40% - Accent2 4 2 2 5 2 2" xfId="10843" xr:uid="{DD88D3C1-9866-4888-9994-990A83C6E3A8}"/>
    <cellStyle name="40% - Accent2 4 2 2 5 3" xfId="10844" xr:uid="{64D8A69B-1922-4895-87B7-893EAC7F61D8}"/>
    <cellStyle name="40% - Accent2 4 2 2 5 4" xfId="10845" xr:uid="{B793D1EE-ECC4-468B-9249-552434A41EEE}"/>
    <cellStyle name="40% - Accent2 4 2 2 6" xfId="10846" xr:uid="{00B2FB38-A852-458D-9FBA-CC9E0723B4B6}"/>
    <cellStyle name="40% - Accent2 4 2 2 6 2" xfId="10847" xr:uid="{B6710965-E411-49D8-BF4F-32A33A3EFC23}"/>
    <cellStyle name="40% - Accent2 4 2 2 6 2 2" xfId="10848" xr:uid="{75C09429-7082-40EF-A1A7-3C63032B7532}"/>
    <cellStyle name="40% - Accent2 4 2 2 6 3" xfId="10849" xr:uid="{BCF8A76E-7CAF-40B8-81AE-A12D0E300C21}"/>
    <cellStyle name="40% - Accent2 4 2 2 6 4" xfId="10850" xr:uid="{B18AEF30-AD73-4950-81CB-5692687A8312}"/>
    <cellStyle name="40% - Accent2 4 2 2 7" xfId="10851" xr:uid="{E534982A-0923-438A-BA92-63DF62C05E03}"/>
    <cellStyle name="40% - Accent2 4 2 2 7 2" xfId="10852" xr:uid="{BF802853-E551-492E-B653-EE9AAC6AE2A3}"/>
    <cellStyle name="40% - Accent2 4 2 2 7 2 2" xfId="10853" xr:uid="{AE3024C8-4E22-47C1-9255-E5449B8543DC}"/>
    <cellStyle name="40% - Accent2 4 2 2 7 3" xfId="10854" xr:uid="{A88231F3-8738-4B9A-BDF3-295911493C9C}"/>
    <cellStyle name="40% - Accent2 4 2 2 7 4" xfId="10855" xr:uid="{D881AA0D-1081-46BD-A612-D1A097518103}"/>
    <cellStyle name="40% - Accent2 4 2 2 8" xfId="10856" xr:uid="{915A2857-65FF-41AF-BB74-BAFAF34C19DC}"/>
    <cellStyle name="40% - Accent2 4 2 2 8 2" xfId="10857" xr:uid="{608CB108-52F7-4BAB-B13A-C0E082F687DE}"/>
    <cellStyle name="40% - Accent2 4 2 2 9" xfId="10858" xr:uid="{E27179F4-0ECA-4D3D-BF8F-70B26D82C091}"/>
    <cellStyle name="40% - Accent2 4 2 3" xfId="10859" xr:uid="{6D5955A1-FE34-4525-99BD-792EBA5821B9}"/>
    <cellStyle name="40% - Accent2 4 2 3 2" xfId="10860" xr:uid="{17B5873D-5CD8-457B-970D-27441E246A53}"/>
    <cellStyle name="40% - Accent2 4 2 3 2 2" xfId="10861" xr:uid="{0E9301A6-6E8F-4EB3-A8A9-9A06ADCC37AB}"/>
    <cellStyle name="40% - Accent2 4 2 3 2 2 2" xfId="10862" xr:uid="{71C9E7D7-053F-4830-86B9-544BD1AAAC21}"/>
    <cellStyle name="40% - Accent2 4 2 3 2 2 2 2" xfId="10863" xr:uid="{4ADE02ED-4F66-4A34-98DC-FD9734D22763}"/>
    <cellStyle name="40% - Accent2 4 2 3 2 2 3" xfId="10864" xr:uid="{6CEAD945-E4AA-4A22-957C-1A1A1B299B2B}"/>
    <cellStyle name="40% - Accent2 4 2 3 2 2 4" xfId="10865" xr:uid="{FD16DCDF-115F-4730-8C06-FFFD5CB14835}"/>
    <cellStyle name="40% - Accent2 4 2 3 2 3" xfId="10866" xr:uid="{C1B25EF5-6C19-491A-A5B7-35604480DD48}"/>
    <cellStyle name="40% - Accent2 4 2 3 2 3 2" xfId="10867" xr:uid="{551F0C5A-0572-44A0-8160-A0585B571DCC}"/>
    <cellStyle name="40% - Accent2 4 2 3 2 4" xfId="10868" xr:uid="{9E891919-C457-4D87-9E92-C6F76B82C633}"/>
    <cellStyle name="40% - Accent2 4 2 3 2 5" xfId="10869" xr:uid="{4099BD1B-BD33-4FB6-BB9E-AD6F444F1071}"/>
    <cellStyle name="40% - Accent2 4 2 3 3" xfId="10870" xr:uid="{AD7FCBB2-FEEE-4B14-ADD0-8FF31C57D3E9}"/>
    <cellStyle name="40% - Accent2 4 2 3 3 2" xfId="10871" xr:uid="{5316C254-35FD-4B56-9C87-F911F8C1C8A5}"/>
    <cellStyle name="40% - Accent2 4 2 3 3 2 2" xfId="10872" xr:uid="{E153B11D-E272-4FFE-B9B3-AF199040B640}"/>
    <cellStyle name="40% - Accent2 4 2 3 3 2 2 2" xfId="10873" xr:uid="{C81EC745-473B-4194-A717-003211FA0577}"/>
    <cellStyle name="40% - Accent2 4 2 3 3 2 3" xfId="10874" xr:uid="{6B1AB72E-39AD-4158-BF09-09EFB59E7EB2}"/>
    <cellStyle name="40% - Accent2 4 2 3 3 2 4" xfId="10875" xr:uid="{E9FDA996-5C78-474E-B06B-E09E6147F6FB}"/>
    <cellStyle name="40% - Accent2 4 2 3 3 3" xfId="10876" xr:uid="{0C07DD9F-63AC-4E37-B86B-94ADD28B1DFF}"/>
    <cellStyle name="40% - Accent2 4 2 3 3 3 2" xfId="10877" xr:uid="{10914015-4C50-4C7F-9F4F-B731F44C450C}"/>
    <cellStyle name="40% - Accent2 4 2 3 3 4" xfId="10878" xr:uid="{DAF21425-3D12-46E6-8865-65DE8D761C0F}"/>
    <cellStyle name="40% - Accent2 4 2 3 3 5" xfId="10879" xr:uid="{BB605256-6B3B-458A-BBB3-579F6617E7BA}"/>
    <cellStyle name="40% - Accent2 4 2 3 4" xfId="10880" xr:uid="{1BBA390B-4C52-4658-BC93-BC79868A7EF2}"/>
    <cellStyle name="40% - Accent2 4 2 3 4 2" xfId="10881" xr:uid="{8DB67AFF-DFB7-4ACB-823C-FDB9EAFF6B3A}"/>
    <cellStyle name="40% - Accent2 4 2 3 4 2 2" xfId="10882" xr:uid="{61A8287A-BA27-49BB-8C6B-772F92C36357}"/>
    <cellStyle name="40% - Accent2 4 2 3 4 3" xfId="10883" xr:uid="{2F0B0976-8661-4376-8ED4-1E169167E71F}"/>
    <cellStyle name="40% - Accent2 4 2 3 4 4" xfId="10884" xr:uid="{3AFCCEC5-3A2B-4B50-8A7C-401857184CE4}"/>
    <cellStyle name="40% - Accent2 4 2 3 5" xfId="10885" xr:uid="{A0CB50C1-5398-4FA5-9775-789A4ED1E329}"/>
    <cellStyle name="40% - Accent2 4 2 3 5 2" xfId="10886" xr:uid="{F96C6423-117C-493C-8DA3-849906420B67}"/>
    <cellStyle name="40% - Accent2 4 2 3 5 2 2" xfId="10887" xr:uid="{C2D5F3CE-B72B-4C73-B5DB-9E9AE4281B11}"/>
    <cellStyle name="40% - Accent2 4 2 3 5 3" xfId="10888" xr:uid="{757B1B6E-6F5B-4BDC-B284-BB4BB7635235}"/>
    <cellStyle name="40% - Accent2 4 2 3 5 4" xfId="10889" xr:uid="{108C6A95-BAAA-41C8-A34D-3FD8DD3D88DA}"/>
    <cellStyle name="40% - Accent2 4 2 3 6" xfId="10890" xr:uid="{2517200A-6BA8-4203-BE0E-A89EFD6A61B4}"/>
    <cellStyle name="40% - Accent2 4 2 3 6 2" xfId="10891" xr:uid="{2870C1F8-DEF2-4C6A-9E15-6D4526C818E7}"/>
    <cellStyle name="40% - Accent2 4 2 3 6 2 2" xfId="10892" xr:uid="{38E34CE6-348B-4476-AA1A-663515339CE9}"/>
    <cellStyle name="40% - Accent2 4 2 3 6 3" xfId="10893" xr:uid="{ED6DE226-195B-4C02-B5B7-0E3DD26B00DA}"/>
    <cellStyle name="40% - Accent2 4 2 3 6 4" xfId="10894" xr:uid="{1987F14D-DB62-4248-A939-C08B137BB096}"/>
    <cellStyle name="40% - Accent2 4 2 3 7" xfId="10895" xr:uid="{8026042B-E3A9-41FC-AD07-D044C0D2EF8E}"/>
    <cellStyle name="40% - Accent2 4 2 3 7 2" xfId="10896" xr:uid="{60167350-8DDF-4D72-B234-5B6B5BE130D2}"/>
    <cellStyle name="40% - Accent2 4 2 3 8" xfId="10897" xr:uid="{135ACF67-F96B-4DB7-ABA1-203D3B0A7ED4}"/>
    <cellStyle name="40% - Accent2 4 2 3 9" xfId="10898" xr:uid="{157C2DC6-07AA-40D4-B941-0BAD157D3A1A}"/>
    <cellStyle name="40% - Accent2 4 2 4" xfId="10899" xr:uid="{3FD45030-80A5-4CD5-B90D-23A720274F8B}"/>
    <cellStyle name="40% - Accent2 4 2 4 2" xfId="10900" xr:uid="{4945E27E-E235-4B50-A686-026918D5C36D}"/>
    <cellStyle name="40% - Accent2 4 2 4 2 2" xfId="10901" xr:uid="{73EDA052-91AD-40A5-B8B1-DF2D3EA411CB}"/>
    <cellStyle name="40% - Accent2 4 2 4 2 2 2" xfId="10902" xr:uid="{638412D2-34EE-4FD0-817D-BA4E38C268B5}"/>
    <cellStyle name="40% - Accent2 4 2 4 2 3" xfId="10903" xr:uid="{524F9CD1-F9D5-42FF-9856-4E1682052C97}"/>
    <cellStyle name="40% - Accent2 4 2 4 2 4" xfId="10904" xr:uid="{AB6053C5-BD84-4639-984A-CE50B49C87D5}"/>
    <cellStyle name="40% - Accent2 4 2 4 3" xfId="10905" xr:uid="{D5BF6E24-663B-478A-B25C-C6F4C503BE3B}"/>
    <cellStyle name="40% - Accent2 4 2 4 3 2" xfId="10906" xr:uid="{87F39265-73DD-489F-BFB8-682DB0BA1BC8}"/>
    <cellStyle name="40% - Accent2 4 2 4 4" xfId="10907" xr:uid="{B23B6250-5269-446B-88B0-A3EDECEEF494}"/>
    <cellStyle name="40% - Accent2 4 2 4 5" xfId="10908" xr:uid="{2F29880B-395C-4494-A607-0D7D1D978C47}"/>
    <cellStyle name="40% - Accent2 4 2 5" xfId="10909" xr:uid="{6C80777F-139A-4E58-A967-9164998ACED6}"/>
    <cellStyle name="40% - Accent2 4 2 5 2" xfId="10910" xr:uid="{56F64F16-8695-48F5-90B1-E04AC145C0B5}"/>
    <cellStyle name="40% - Accent2 4 2 5 2 2" xfId="10911" xr:uid="{872757E2-C27A-4FB9-B734-1BA31CF11FA3}"/>
    <cellStyle name="40% - Accent2 4 2 5 2 2 2" xfId="10912" xr:uid="{B2CE18C1-C70B-46E1-9693-B694DE3114B3}"/>
    <cellStyle name="40% - Accent2 4 2 5 2 3" xfId="10913" xr:uid="{7BE30AC9-A182-4C28-9639-357A824A1493}"/>
    <cellStyle name="40% - Accent2 4 2 5 2 4" xfId="10914" xr:uid="{FAA333AF-E106-4C4F-A942-D262E71BAEA8}"/>
    <cellStyle name="40% - Accent2 4 2 5 3" xfId="10915" xr:uid="{6E2C1B5D-9CEB-4AC3-BB11-66EB7981F103}"/>
    <cellStyle name="40% - Accent2 4 2 5 3 2" xfId="10916" xr:uid="{A14C34FE-8821-4872-8DA6-E95AEC53EB81}"/>
    <cellStyle name="40% - Accent2 4 2 5 4" xfId="10917" xr:uid="{B213AB41-45D2-47C3-AD3C-DB290174EBC5}"/>
    <cellStyle name="40% - Accent2 4 2 5 5" xfId="10918" xr:uid="{69A991B8-1FD0-4173-9EEA-D540B3A7F1C3}"/>
    <cellStyle name="40% - Accent2 4 2 6" xfId="10919" xr:uid="{3EC29ADF-823A-4323-8C4F-01C075D397C4}"/>
    <cellStyle name="40% - Accent2 4 2 6 2" xfId="10920" xr:uid="{515B2716-87B9-42C6-A97F-03EDC7EB557F}"/>
    <cellStyle name="40% - Accent2 4 2 6 2 2" xfId="10921" xr:uid="{44B5AD88-FE45-4065-9F59-300E589319FE}"/>
    <cellStyle name="40% - Accent2 4 2 6 3" xfId="10922" xr:uid="{8164C6CF-E564-4D26-A668-0CAFB145252A}"/>
    <cellStyle name="40% - Accent2 4 2 6 4" xfId="10923" xr:uid="{42C716A5-3BD9-4263-AE98-E874621A9823}"/>
    <cellStyle name="40% - Accent2 4 2 7" xfId="10924" xr:uid="{A955ED8F-6DD4-4068-A31F-6533C808162B}"/>
    <cellStyle name="40% - Accent2 4 2 7 2" xfId="10925" xr:uid="{1A819D12-E07F-415F-B3AF-2DFF1143FF48}"/>
    <cellStyle name="40% - Accent2 4 2 7 2 2" xfId="10926" xr:uid="{06112F85-5141-4A34-A8EB-C433ED5130C9}"/>
    <cellStyle name="40% - Accent2 4 2 7 3" xfId="10927" xr:uid="{5B06254D-1E03-4A45-8E1B-07DD664E6C38}"/>
    <cellStyle name="40% - Accent2 4 2 7 4" xfId="10928" xr:uid="{E15968E1-6705-458F-9D8A-941B113A30B4}"/>
    <cellStyle name="40% - Accent2 4 2 8" xfId="10929" xr:uid="{E16544CE-12F7-40C2-AD74-548683239827}"/>
    <cellStyle name="40% - Accent2 4 2 8 2" xfId="10930" xr:uid="{CC9CAA41-E613-45F9-B4D7-30D6AE65174F}"/>
    <cellStyle name="40% - Accent2 4 2 8 2 2" xfId="10931" xr:uid="{E6AAC338-1933-4587-99E7-576EF17809E4}"/>
    <cellStyle name="40% - Accent2 4 2 8 3" xfId="10932" xr:uid="{69B34F47-3AC4-4B0D-9F80-4A5A0377F0FD}"/>
    <cellStyle name="40% - Accent2 4 2 8 4" xfId="10933" xr:uid="{EF027173-09D9-4D13-9F55-E74F05315316}"/>
    <cellStyle name="40% - Accent2 4 2 9" xfId="10934" xr:uid="{F07C11EC-C2D7-44AE-9D3D-A0425EB774A0}"/>
    <cellStyle name="40% - Accent2 4 2 9 2" xfId="10935" xr:uid="{75B522B5-5B84-48DC-8A49-303627AF47FD}"/>
    <cellStyle name="40% - Accent2 4 3" xfId="10936" xr:uid="{979B6235-F205-436F-8648-37FE56522439}"/>
    <cellStyle name="40% - Accent2 4 3 10" xfId="10937" xr:uid="{649C12E3-FC36-41C2-9BDB-0FEA14773AFA}"/>
    <cellStyle name="40% - Accent2 4 3 2" xfId="10938" xr:uid="{5B41CABA-749C-4BA2-ABAF-4409A5622AF6}"/>
    <cellStyle name="40% - Accent2 4 3 2 2" xfId="10939" xr:uid="{DD820CC4-5ED5-44A9-9B15-C78A11097425}"/>
    <cellStyle name="40% - Accent2 4 3 2 2 2" xfId="10940" xr:uid="{1A398B60-31C0-41A2-B049-2685D9ADBD60}"/>
    <cellStyle name="40% - Accent2 4 3 2 2 2 2" xfId="10941" xr:uid="{1AC30C10-2268-42ED-AAB0-452E501808DB}"/>
    <cellStyle name="40% - Accent2 4 3 2 2 2 2 2" xfId="10942" xr:uid="{82E14BEB-7692-4936-910C-4CA564F6D4B5}"/>
    <cellStyle name="40% - Accent2 4 3 2 2 2 3" xfId="10943" xr:uid="{974B1BA3-F67A-4102-AF6C-3B0714C42C61}"/>
    <cellStyle name="40% - Accent2 4 3 2 2 2 4" xfId="10944" xr:uid="{57EFD7CC-0242-4249-83B9-BBE35D52700B}"/>
    <cellStyle name="40% - Accent2 4 3 2 2 3" xfId="10945" xr:uid="{E8226A2F-546E-4F89-B823-7446B72D6773}"/>
    <cellStyle name="40% - Accent2 4 3 2 2 3 2" xfId="10946" xr:uid="{4FE84106-EF1B-4DC0-B14A-0D8D5787B773}"/>
    <cellStyle name="40% - Accent2 4 3 2 2 4" xfId="10947" xr:uid="{8C966814-3F38-4A05-91E7-853D4E2FA980}"/>
    <cellStyle name="40% - Accent2 4 3 2 2 5" xfId="10948" xr:uid="{4E8031AE-FC58-4BAF-BC19-44C583289103}"/>
    <cellStyle name="40% - Accent2 4 3 2 3" xfId="10949" xr:uid="{78453C65-8F06-4B82-99A3-B391556AD98A}"/>
    <cellStyle name="40% - Accent2 4 3 2 3 2" xfId="10950" xr:uid="{05122F0E-96A2-41C8-82C6-2755925F0AF5}"/>
    <cellStyle name="40% - Accent2 4 3 2 3 2 2" xfId="10951" xr:uid="{04DC9AEC-4A5E-47E1-9B19-DE1934E9B4FA}"/>
    <cellStyle name="40% - Accent2 4 3 2 3 2 2 2" xfId="10952" xr:uid="{93CDAAC7-D290-4FA4-9457-1B4198498F4A}"/>
    <cellStyle name="40% - Accent2 4 3 2 3 2 3" xfId="10953" xr:uid="{11A77F3D-4CA6-43E6-857A-A06031665615}"/>
    <cellStyle name="40% - Accent2 4 3 2 3 2 4" xfId="10954" xr:uid="{353B1910-DCBD-412A-A415-638B0C05B6C3}"/>
    <cellStyle name="40% - Accent2 4 3 2 3 3" xfId="10955" xr:uid="{2C7D549E-AE70-429E-96D9-B536D5E2D290}"/>
    <cellStyle name="40% - Accent2 4 3 2 3 3 2" xfId="10956" xr:uid="{89279BAD-1DA8-47AD-9BC2-963F7BD15E1A}"/>
    <cellStyle name="40% - Accent2 4 3 2 3 4" xfId="10957" xr:uid="{015C487F-B7E1-4420-941E-0734AC2541D9}"/>
    <cellStyle name="40% - Accent2 4 3 2 3 5" xfId="10958" xr:uid="{2FD3682C-51DA-44AE-AA04-BE86F47EEFA4}"/>
    <cellStyle name="40% - Accent2 4 3 2 4" xfId="10959" xr:uid="{1AE19578-7C56-478B-A125-E7B86FA9FD7D}"/>
    <cellStyle name="40% - Accent2 4 3 2 4 2" xfId="10960" xr:uid="{47BAE6A1-53C5-4F67-B540-FE3B90E10C2D}"/>
    <cellStyle name="40% - Accent2 4 3 2 4 2 2" xfId="10961" xr:uid="{C24D79BA-3813-408D-82C4-578D69A2AFA1}"/>
    <cellStyle name="40% - Accent2 4 3 2 4 3" xfId="10962" xr:uid="{B7DF6F8D-17CC-471F-899E-D9884CEC8091}"/>
    <cellStyle name="40% - Accent2 4 3 2 4 4" xfId="10963" xr:uid="{A8FB3F53-5DD2-4E0A-92EE-033A7D12D7AF}"/>
    <cellStyle name="40% - Accent2 4 3 2 5" xfId="10964" xr:uid="{1F3F5ADC-B1BF-4AA9-8AB2-4C3669A6D1DE}"/>
    <cellStyle name="40% - Accent2 4 3 2 5 2" xfId="10965" xr:uid="{4A1D09A6-2D6D-4618-A9B8-C54CFF8D29E7}"/>
    <cellStyle name="40% - Accent2 4 3 2 5 2 2" xfId="10966" xr:uid="{032276A5-2C7F-4F6B-B060-84055FD94EAA}"/>
    <cellStyle name="40% - Accent2 4 3 2 5 3" xfId="10967" xr:uid="{4C15532C-F0E3-4A77-914E-3D493C95793D}"/>
    <cellStyle name="40% - Accent2 4 3 2 5 4" xfId="10968" xr:uid="{5D89E3AB-9CE2-4DB6-9229-391AD83516DF}"/>
    <cellStyle name="40% - Accent2 4 3 2 6" xfId="10969" xr:uid="{C76F5B15-AEDB-4690-83C0-999BE2756D02}"/>
    <cellStyle name="40% - Accent2 4 3 2 6 2" xfId="10970" xr:uid="{356885AF-6444-4F10-82A8-EEA292886F8A}"/>
    <cellStyle name="40% - Accent2 4 3 2 6 2 2" xfId="10971" xr:uid="{5435E7DC-E8FD-49C3-B1FD-B6C43FC9EF89}"/>
    <cellStyle name="40% - Accent2 4 3 2 6 3" xfId="10972" xr:uid="{26A27100-077F-46EC-BC4D-49E1FCB44D07}"/>
    <cellStyle name="40% - Accent2 4 3 2 6 4" xfId="10973" xr:uid="{EC212B55-797E-47C8-AF65-1D20FEAB7866}"/>
    <cellStyle name="40% - Accent2 4 3 2 7" xfId="10974" xr:uid="{0AAA8874-8AEA-4149-806A-F70267E0B3CC}"/>
    <cellStyle name="40% - Accent2 4 3 2 7 2" xfId="10975" xr:uid="{078FA5C8-66F7-4646-B17E-8020A01C577F}"/>
    <cellStyle name="40% - Accent2 4 3 2 8" xfId="10976" xr:uid="{FBE4EA4F-984D-4C5C-B4F1-E3C474F332C6}"/>
    <cellStyle name="40% - Accent2 4 3 2 9" xfId="10977" xr:uid="{DD88D7B2-5A90-4701-84DE-FDE684EDC2D8}"/>
    <cellStyle name="40% - Accent2 4 3 3" xfId="10978" xr:uid="{809DA7CE-86EF-43FB-88C7-5B7C1A94537D}"/>
    <cellStyle name="40% - Accent2 4 3 3 2" xfId="10979" xr:uid="{84A9C8F3-441F-4E45-9244-8AD0C477AD5B}"/>
    <cellStyle name="40% - Accent2 4 3 3 2 2" xfId="10980" xr:uid="{D1EC4D91-B804-41E5-BC7E-6E6199E6C455}"/>
    <cellStyle name="40% - Accent2 4 3 3 2 2 2" xfId="10981" xr:uid="{C0BD43F1-0381-42FC-81AA-D297A09E2530}"/>
    <cellStyle name="40% - Accent2 4 3 3 2 3" xfId="10982" xr:uid="{193D1FC2-A14F-4ACE-BE74-E9F8DE347834}"/>
    <cellStyle name="40% - Accent2 4 3 3 2 4" xfId="10983" xr:uid="{DEF24422-57C0-4E3C-A2D1-51ED7DD10E4F}"/>
    <cellStyle name="40% - Accent2 4 3 3 3" xfId="10984" xr:uid="{CAE9FA35-CFA9-43BC-BB07-B52C65D773E7}"/>
    <cellStyle name="40% - Accent2 4 3 3 3 2" xfId="10985" xr:uid="{A5517F1D-93B9-4D7E-B7CF-4A6425DCE0A2}"/>
    <cellStyle name="40% - Accent2 4 3 3 4" xfId="10986" xr:uid="{12B065BC-98B3-42FA-8D9F-305923C37645}"/>
    <cellStyle name="40% - Accent2 4 3 3 5" xfId="10987" xr:uid="{B962B1A4-2B71-4E03-AA3B-A8D3A2132F14}"/>
    <cellStyle name="40% - Accent2 4 3 4" xfId="10988" xr:uid="{52191B9B-D829-4294-8DA1-4C3619411041}"/>
    <cellStyle name="40% - Accent2 4 3 4 2" xfId="10989" xr:uid="{D0C62018-55F4-4E51-90BB-5CC151248EC0}"/>
    <cellStyle name="40% - Accent2 4 3 4 2 2" xfId="10990" xr:uid="{3C2DB340-EE7B-43B0-846A-EF64444DA89C}"/>
    <cellStyle name="40% - Accent2 4 3 4 2 2 2" xfId="10991" xr:uid="{E8395599-F773-4DB5-9655-2847AF576742}"/>
    <cellStyle name="40% - Accent2 4 3 4 2 3" xfId="10992" xr:uid="{A5B24CE2-95F7-4456-9C59-C0DCDB2D5F0E}"/>
    <cellStyle name="40% - Accent2 4 3 4 2 4" xfId="10993" xr:uid="{848A3393-3D4A-4A38-9753-159BB1755989}"/>
    <cellStyle name="40% - Accent2 4 3 4 3" xfId="10994" xr:uid="{71EBCB4E-6E34-4638-AD11-1B1F3E92A61A}"/>
    <cellStyle name="40% - Accent2 4 3 4 3 2" xfId="10995" xr:uid="{85E8DE85-83E0-4D71-8CB4-8E1D2E3F23F9}"/>
    <cellStyle name="40% - Accent2 4 3 4 4" xfId="10996" xr:uid="{52D3F9F4-D0F4-4B4A-A1EC-682FC0B82B66}"/>
    <cellStyle name="40% - Accent2 4 3 4 5" xfId="10997" xr:uid="{1B1694BC-D4BA-4BC9-9B81-7D653B1EB923}"/>
    <cellStyle name="40% - Accent2 4 3 5" xfId="10998" xr:uid="{C75AA758-62DF-4087-8058-AFC0B562F9FD}"/>
    <cellStyle name="40% - Accent2 4 3 5 2" xfId="10999" xr:uid="{4821EBEC-002D-4D5A-B737-96267F265E66}"/>
    <cellStyle name="40% - Accent2 4 3 5 2 2" xfId="11000" xr:uid="{02C451D5-4998-47A5-B3BC-C2F9734FB5C3}"/>
    <cellStyle name="40% - Accent2 4 3 5 3" xfId="11001" xr:uid="{122F9AAC-D03A-429C-A324-B986C3245406}"/>
    <cellStyle name="40% - Accent2 4 3 5 4" xfId="11002" xr:uid="{089C3981-24FA-4D42-BAA6-5FD85E956021}"/>
    <cellStyle name="40% - Accent2 4 3 6" xfId="11003" xr:uid="{EE7CB3DB-1213-4963-A35C-43A82DDFB413}"/>
    <cellStyle name="40% - Accent2 4 3 6 2" xfId="11004" xr:uid="{4EB6995A-64B0-42AD-B1E2-A307C89C79A5}"/>
    <cellStyle name="40% - Accent2 4 3 6 2 2" xfId="11005" xr:uid="{7B654AB7-976D-4B5C-B75F-A13826BBE179}"/>
    <cellStyle name="40% - Accent2 4 3 6 3" xfId="11006" xr:uid="{614397A9-DB41-431B-92BB-2844810C4463}"/>
    <cellStyle name="40% - Accent2 4 3 6 4" xfId="11007" xr:uid="{B7D9433A-2164-44F5-AA8B-A40F0C292605}"/>
    <cellStyle name="40% - Accent2 4 3 7" xfId="11008" xr:uid="{DAF1C717-2EEA-425A-8C27-0D4E6D4791E3}"/>
    <cellStyle name="40% - Accent2 4 3 7 2" xfId="11009" xr:uid="{EF7EE4F3-E449-4F04-8989-C4FC3A7D6150}"/>
    <cellStyle name="40% - Accent2 4 3 7 2 2" xfId="11010" xr:uid="{BE472ACC-F74A-4219-99C8-8BB7AC9346C2}"/>
    <cellStyle name="40% - Accent2 4 3 7 3" xfId="11011" xr:uid="{8005D46E-844E-4F5C-969D-5FED0C904468}"/>
    <cellStyle name="40% - Accent2 4 3 7 4" xfId="11012" xr:uid="{D917B0E4-7E7E-45D4-B8E0-1AE61EAA4B4A}"/>
    <cellStyle name="40% - Accent2 4 3 8" xfId="11013" xr:uid="{CC637D32-A55B-43C9-9FD8-D0411739AEEE}"/>
    <cellStyle name="40% - Accent2 4 3 8 2" xfId="11014" xr:uid="{65A2C6C4-49D7-490A-BF86-FECC02321069}"/>
    <cellStyle name="40% - Accent2 4 3 9" xfId="11015" xr:uid="{F05E82E8-0F5C-49A5-AEB6-69C728E31A4C}"/>
    <cellStyle name="40% - Accent2 4 4" xfId="11016" xr:uid="{6869D0C9-641B-4FD1-AC5E-C408222787E3}"/>
    <cellStyle name="40% - Accent2 4 4 2" xfId="11017" xr:uid="{4FBA9B9C-2B9C-4A02-9C01-0D9D0EF21438}"/>
    <cellStyle name="40% - Accent2 4 4 2 2" xfId="11018" xr:uid="{A8A7C24A-0EA8-4DFF-BB57-B7E1A76AA35C}"/>
    <cellStyle name="40% - Accent2 4 4 2 2 2" xfId="11019" xr:uid="{234FD95A-AC32-42BB-B748-F75A9BB44A45}"/>
    <cellStyle name="40% - Accent2 4 4 2 2 2 2" xfId="11020" xr:uid="{45AFDBEF-5863-425D-9569-88989C31770A}"/>
    <cellStyle name="40% - Accent2 4 4 2 2 3" xfId="11021" xr:uid="{F9067414-B48A-4F1F-A58E-ADF94F782C9B}"/>
    <cellStyle name="40% - Accent2 4 4 2 2 4" xfId="11022" xr:uid="{DFD2EDA4-A43F-4B17-BD00-DF23EB76B9E2}"/>
    <cellStyle name="40% - Accent2 4 4 2 3" xfId="11023" xr:uid="{4307AB0C-3372-42B1-B1DD-6E3ED185736C}"/>
    <cellStyle name="40% - Accent2 4 4 2 3 2" xfId="11024" xr:uid="{86AFAE5B-721C-4A04-AA48-199446BCD6DD}"/>
    <cellStyle name="40% - Accent2 4 4 2 4" xfId="11025" xr:uid="{474BE1F4-3575-4C27-B68A-5E60C2A1427D}"/>
    <cellStyle name="40% - Accent2 4 4 2 5" xfId="11026" xr:uid="{82230C87-EDDD-41F0-ACAE-0953342004A6}"/>
    <cellStyle name="40% - Accent2 4 4 3" xfId="11027" xr:uid="{0E32E9B8-03B7-4B28-8846-D2BB1F44FB20}"/>
    <cellStyle name="40% - Accent2 4 4 3 2" xfId="11028" xr:uid="{212A82B3-C4FA-45A3-8D3A-B3848070074A}"/>
    <cellStyle name="40% - Accent2 4 4 3 2 2" xfId="11029" xr:uid="{F05EF264-9A1D-41C1-80A8-7C810B3304C8}"/>
    <cellStyle name="40% - Accent2 4 4 3 2 2 2" xfId="11030" xr:uid="{1B7508A5-6F41-444B-B45D-3A3A2990D2AB}"/>
    <cellStyle name="40% - Accent2 4 4 3 2 3" xfId="11031" xr:uid="{E2E737C2-5A29-463C-9448-D5000781B0FD}"/>
    <cellStyle name="40% - Accent2 4 4 3 2 4" xfId="11032" xr:uid="{C4FC6BEA-A81B-410F-B8E9-0335E32412AD}"/>
    <cellStyle name="40% - Accent2 4 4 3 3" xfId="11033" xr:uid="{AC937946-7662-4B21-ADAA-960036C768A6}"/>
    <cellStyle name="40% - Accent2 4 4 3 3 2" xfId="11034" xr:uid="{3420F329-FBDB-4CC7-B15B-4D8F3E3CC64D}"/>
    <cellStyle name="40% - Accent2 4 4 3 4" xfId="11035" xr:uid="{CBAEE1BB-193D-4CB6-8A60-0C8B98BB0B0E}"/>
    <cellStyle name="40% - Accent2 4 4 3 5" xfId="11036" xr:uid="{7BB24300-ADD0-4596-8CEF-A77E75EE2C86}"/>
    <cellStyle name="40% - Accent2 4 4 4" xfId="11037" xr:uid="{41361401-6AFE-43E2-9541-5E70E56F3AA3}"/>
    <cellStyle name="40% - Accent2 4 4 4 2" xfId="11038" xr:uid="{C01BFC49-DD86-4728-B237-F5F10E484206}"/>
    <cellStyle name="40% - Accent2 4 4 4 2 2" xfId="11039" xr:uid="{14AD71EF-7E1B-4A81-AF72-E5E77DDCA754}"/>
    <cellStyle name="40% - Accent2 4 4 4 3" xfId="11040" xr:uid="{67692EF8-B28B-41C3-8350-37A2AE80CB14}"/>
    <cellStyle name="40% - Accent2 4 4 4 4" xfId="11041" xr:uid="{D4C758AE-13E5-497F-BC4B-F5FD542914B5}"/>
    <cellStyle name="40% - Accent2 4 4 5" xfId="11042" xr:uid="{60B8BE86-E00A-416D-A712-65B794D81E02}"/>
    <cellStyle name="40% - Accent2 4 4 5 2" xfId="11043" xr:uid="{9873F477-C65F-4861-859C-9751A28D1ECF}"/>
    <cellStyle name="40% - Accent2 4 4 5 2 2" xfId="11044" xr:uid="{09F78B8A-C714-4DD4-B2CF-300A0C4FA636}"/>
    <cellStyle name="40% - Accent2 4 4 5 3" xfId="11045" xr:uid="{39D7238A-679F-42DC-B90A-40471A5D03F4}"/>
    <cellStyle name="40% - Accent2 4 4 5 4" xfId="11046" xr:uid="{1EE583DC-E6A4-4958-B201-46741805C170}"/>
    <cellStyle name="40% - Accent2 4 4 6" xfId="11047" xr:uid="{FAA200FA-F1A6-452C-9648-DCD7E7C99436}"/>
    <cellStyle name="40% - Accent2 4 4 6 2" xfId="11048" xr:uid="{C3A0D9AD-2B08-40A4-8A70-955391780AFC}"/>
    <cellStyle name="40% - Accent2 4 4 6 2 2" xfId="11049" xr:uid="{AFE4B5D7-7D28-4ED0-B9BF-133B4719F691}"/>
    <cellStyle name="40% - Accent2 4 4 6 3" xfId="11050" xr:uid="{33F072AE-EA22-43F3-B99F-4334F171253F}"/>
    <cellStyle name="40% - Accent2 4 4 6 4" xfId="11051" xr:uid="{2C7D7B9F-0F76-467F-B763-5D32EAA06690}"/>
    <cellStyle name="40% - Accent2 4 4 7" xfId="11052" xr:uid="{DC04D1E1-1D96-4195-8661-71F366FE9F7E}"/>
    <cellStyle name="40% - Accent2 4 4 7 2" xfId="11053" xr:uid="{45480250-A8EE-47DC-87C8-72D7B9F5F316}"/>
    <cellStyle name="40% - Accent2 4 4 8" xfId="11054" xr:uid="{B91CC959-5D00-4FD3-A075-5E6D715AC035}"/>
    <cellStyle name="40% - Accent2 4 4 9" xfId="11055" xr:uid="{7D76EE08-7F88-4E08-9CB9-472FBAF3ADDA}"/>
    <cellStyle name="40% - Accent2 4 5" xfId="11056" xr:uid="{9EB221E6-1C29-40C2-B2D2-DDAC2BD8E22E}"/>
    <cellStyle name="40% - Accent2 4 5 2" xfId="11057" xr:uid="{AA55C867-4000-48E6-9434-A6A55AD25B31}"/>
    <cellStyle name="40% - Accent2 4 5 2 2" xfId="11058" xr:uid="{99CC71F5-0CF7-40E1-9185-823F43FBB121}"/>
    <cellStyle name="40% - Accent2 4 5 2 2 2" xfId="11059" xr:uid="{20305584-4E73-4C0E-A35E-B30535C85D00}"/>
    <cellStyle name="40% - Accent2 4 5 2 3" xfId="11060" xr:uid="{DB800D4A-CA92-406D-8403-1D0E993752E1}"/>
    <cellStyle name="40% - Accent2 4 5 2 4" xfId="11061" xr:uid="{36C59861-71C6-4D22-B7C8-4C0FE7F6AF32}"/>
    <cellStyle name="40% - Accent2 4 5 3" xfId="11062" xr:uid="{EBE8E04A-FE7A-43A4-9172-53A92BC0286B}"/>
    <cellStyle name="40% - Accent2 4 5 4" xfId="11063" xr:uid="{15045559-B981-4109-A306-68A6EE0B32E2}"/>
    <cellStyle name="40% - Accent2 4 5 4 2" xfId="11064" xr:uid="{3A601BA9-5B80-459D-9035-243430475184}"/>
    <cellStyle name="40% - Accent2 4 5 5" xfId="11065" xr:uid="{8F4A85AE-4924-4BBF-A864-AF58932F84F6}"/>
    <cellStyle name="40% - Accent2 4 5 6" xfId="11066" xr:uid="{2E345A1F-53AB-497E-B779-23E77E9E7D4F}"/>
    <cellStyle name="40% - Accent2 4 6" xfId="11067" xr:uid="{088B874C-75AF-4B32-8831-ECD082FC4EFF}"/>
    <cellStyle name="40% - Accent2 4 6 2" xfId="11068" xr:uid="{46B14448-B489-41E7-9599-563E0BF110DD}"/>
    <cellStyle name="40% - Accent2 4 6 2 2" xfId="11069" xr:uid="{903D74E3-D09E-4492-ACBB-CAA48CEE1302}"/>
    <cellStyle name="40% - Accent2 4 6 2 2 2" xfId="11070" xr:uid="{B1138A1F-7E23-4D61-AA47-3D6F441C9FE5}"/>
    <cellStyle name="40% - Accent2 4 6 2 3" xfId="11071" xr:uid="{2ECE6F2F-7C05-4028-8A33-0094E290061C}"/>
    <cellStyle name="40% - Accent2 4 6 2 4" xfId="11072" xr:uid="{F723214F-1DA8-45F2-B4C6-FD9F762A3388}"/>
    <cellStyle name="40% - Accent2 4 6 3" xfId="11073" xr:uid="{C56E20F5-D18C-4C53-AE9F-31338157D377}"/>
    <cellStyle name="40% - Accent2 4 6 3 2" xfId="11074" xr:uid="{7C776E54-54D6-43E6-AD49-0AD52DDD042D}"/>
    <cellStyle name="40% - Accent2 4 6 3 2 2" xfId="11075" xr:uid="{27F4496A-ECA8-49F2-8BB4-218A875FA6FC}"/>
    <cellStyle name="40% - Accent2 4 6 3 3" xfId="11076" xr:uid="{70ECA02E-B264-49E9-9FD5-0A1776C2AB83}"/>
    <cellStyle name="40% - Accent2 4 6 3 4" xfId="11077" xr:uid="{95CC9BF6-8FA5-498C-A2F9-D240FE3ECBEC}"/>
    <cellStyle name="40% - Accent2 4 6 4" xfId="11078" xr:uid="{FF082635-133D-403C-B6A5-7CDF675162C1}"/>
    <cellStyle name="40% - Accent2 4 6 4 2" xfId="11079" xr:uid="{942E8CAD-03CC-4F9F-9604-D64939F91FBF}"/>
    <cellStyle name="40% - Accent2 4 6 5" xfId="11080" xr:uid="{5CE1F626-3540-4851-996E-532FE75966E0}"/>
    <cellStyle name="40% - Accent2 4 6 6" xfId="11081" xr:uid="{5D6DE1DB-2533-4671-B8EA-1F9E347D82ED}"/>
    <cellStyle name="40% - Accent2 4 7" xfId="11082" xr:uid="{16B9BF6D-C64C-47AD-8572-C20D76B43D5E}"/>
    <cellStyle name="40% - Accent2 4 7 2" xfId="11083" xr:uid="{2C5F7EBE-30C3-4B45-B089-5CA837C63ACE}"/>
    <cellStyle name="40% - Accent2 4 7 2 2" xfId="11084" xr:uid="{F35E3B35-A5E4-4251-A354-4C30838A6DF0}"/>
    <cellStyle name="40% - Accent2 4 7 3" xfId="11085" xr:uid="{F1275B5E-6C81-402A-A3AB-33D08BDC5D23}"/>
    <cellStyle name="40% - Accent2 4 7 4" xfId="11086" xr:uid="{75E837C3-411F-4A4A-A4D5-833C845CCC31}"/>
    <cellStyle name="40% - Accent2 4 8" xfId="11087" xr:uid="{E1F36A6B-FF50-4D18-9393-111BE5F13E2E}"/>
    <cellStyle name="40% - Accent2 4 8 2" xfId="11088" xr:uid="{4261C4C2-7536-4368-951C-BEB7B9961EC4}"/>
    <cellStyle name="40% - Accent2 4 8 2 2" xfId="11089" xr:uid="{2DBA767A-08A8-4BC8-B23D-C2332FF12EA4}"/>
    <cellStyle name="40% - Accent2 4 8 3" xfId="11090" xr:uid="{660B96F0-9B8B-46A4-986F-184A630AC3EB}"/>
    <cellStyle name="40% - Accent2 4 8 4" xfId="11091" xr:uid="{698CFBDD-3C06-42F0-877F-928E64DB9726}"/>
    <cellStyle name="40% - Accent2 4 9" xfId="11092" xr:uid="{19AF7752-949B-46AF-8CFD-1DFEA8AF9D37}"/>
    <cellStyle name="40% - Accent2 4 9 2" xfId="11093" xr:uid="{E3432471-9D9C-49AF-BB63-3514D801B1A7}"/>
    <cellStyle name="40% - Accent2 4 9 2 2" xfId="11094" xr:uid="{732EE427-76A0-46D6-BC44-80A36CBF0722}"/>
    <cellStyle name="40% - Accent2 4 9 3" xfId="11095" xr:uid="{E732466C-5BBB-429C-B7F7-88628E0D8BAB}"/>
    <cellStyle name="40% - Accent2 4 9 4" xfId="11096" xr:uid="{3D955D08-35D2-4190-908F-8A518207F296}"/>
    <cellStyle name="40% - Accent2 5" xfId="11097" xr:uid="{84E8ECC9-D735-4438-97D9-3B379235417A}"/>
    <cellStyle name="40% - Accent2 5 2" xfId="11098" xr:uid="{6A93EDFC-638E-44E4-BE56-ABA736C79CD4}"/>
    <cellStyle name="40% - Accent2 5 2 2" xfId="11099" xr:uid="{64584D11-F8CA-4D63-AF1F-8C9B08EEDEC3}"/>
    <cellStyle name="40% - Accent2 5 2 2 2" xfId="11100" xr:uid="{51918E5F-A988-445C-A9C1-D862631ABF17}"/>
    <cellStyle name="40% - Accent2 5 2 3" xfId="11101" xr:uid="{9555F088-64A9-40C8-A96B-81150E732EBD}"/>
    <cellStyle name="40% - Accent2 5 2 4" xfId="11102" xr:uid="{73E70977-6EE5-49CE-91DD-50CC23F94E07}"/>
    <cellStyle name="40% - Accent2 6" xfId="11103" xr:uid="{A3E33BF7-5DEB-470E-845B-81E19EA9DDC7}"/>
    <cellStyle name="40% - Accent2 7" xfId="11104" xr:uid="{82B912A0-4829-42A4-AD8F-BB8F38AD48B1}"/>
    <cellStyle name="40% - Accent2 7 2" xfId="11105" xr:uid="{4C8795C9-4D9E-4359-8D25-08231E5BB4A2}"/>
    <cellStyle name="40% - Accent2 7 2 2" xfId="11106" xr:uid="{FFE54CB7-3999-4016-BFC1-14AE5FCCA381}"/>
    <cellStyle name="40% - Accent2 7 3" xfId="11107" xr:uid="{82D434EB-B3BC-4C48-A9B1-E5506558BCD5}"/>
    <cellStyle name="40% - Accent2 7 4" xfId="11108" xr:uid="{A069FFD4-3E3C-42AA-9F7D-2C830F880C51}"/>
    <cellStyle name="40% - Accent3" xfId="29" builtinId="39" customBuiltin="1"/>
    <cellStyle name="40% - Accent3 2" xfId="78" xr:uid="{40EFAE23-C5AB-498B-8102-3293AAFBB92F}"/>
    <cellStyle name="40% - Accent3 2 10" xfId="11110" xr:uid="{E2390DD3-D645-4061-B33A-639B9774FE66}"/>
    <cellStyle name="40% - Accent3 2 10 2" xfId="11111" xr:uid="{4F1106C8-EB25-4E62-8028-FF47EE533712}"/>
    <cellStyle name="40% - Accent3 2 10 2 2" xfId="11112" xr:uid="{BDB88DED-877A-4728-A139-8A065C837EBB}"/>
    <cellStyle name="40% - Accent3 2 10 3" xfId="11113" xr:uid="{ECE955F7-8ED8-4407-8603-8445AD3536AF}"/>
    <cellStyle name="40% - Accent3 2 10 4" xfId="11114" xr:uid="{23695EBD-37CE-47E3-BEE5-8CEC678F1FE6}"/>
    <cellStyle name="40% - Accent3 2 11" xfId="11115" xr:uid="{E4D5D2D4-370D-4D21-A42F-677944140CDD}"/>
    <cellStyle name="40% - Accent3 2 11 2" xfId="11116" xr:uid="{09011AC8-D71B-47DD-A8AE-44B56FDDC0B4}"/>
    <cellStyle name="40% - Accent3 2 12" xfId="11117" xr:uid="{D4538ACD-762C-49EC-BE89-17C02B29F900}"/>
    <cellStyle name="40% - Accent3 2 13" xfId="11118" xr:uid="{E93BBD70-6CFB-46BE-BDE2-1AE66B791E11}"/>
    <cellStyle name="40% - Accent3 2 14" xfId="11109" xr:uid="{55EE6128-966F-4CA6-B7FC-880B93F21B33}"/>
    <cellStyle name="40% - Accent3 2 2" xfId="11119" xr:uid="{972320F0-5ACD-4E4A-9936-C80F3798898D}"/>
    <cellStyle name="40% - Accent3 2 2 2" xfId="11120" xr:uid="{D5390F9E-07EC-49D9-B2B0-4BC27DF2230A}"/>
    <cellStyle name="40% - Accent3 2 2 3" xfId="11121" xr:uid="{51757F4F-943E-4D65-9D91-FD6513C6E9DE}"/>
    <cellStyle name="40% - Accent3 2 2 4" xfId="11122" xr:uid="{3239135D-EC79-4381-82AE-5BAF81DB454E}"/>
    <cellStyle name="40% - Accent3 2 3" xfId="11123" xr:uid="{D7810AB2-0C28-47DE-A3C2-98B2F8DD6835}"/>
    <cellStyle name="40% - Accent3 2 3 10" xfId="11124" xr:uid="{DA761E76-7E56-497E-9780-506056BFB797}"/>
    <cellStyle name="40% - Accent3 2 3 11" xfId="11125" xr:uid="{A2A84957-76F0-4A51-B019-5826446A9928}"/>
    <cellStyle name="40% - Accent3 2 3 2" xfId="11126" xr:uid="{638ACEEC-EE2B-409F-9063-60CBA5FACE32}"/>
    <cellStyle name="40% - Accent3 2 3 2 10" xfId="11127" xr:uid="{95128544-5B97-4B25-89E9-894D06D4FD9A}"/>
    <cellStyle name="40% - Accent3 2 3 2 2" xfId="11128" xr:uid="{FA3D6381-6B37-40C3-BEDE-89A93CA110FE}"/>
    <cellStyle name="40% - Accent3 2 3 2 2 2" xfId="11129" xr:uid="{A055ABFD-F12B-4FCA-A0D1-9B28D8FE2E59}"/>
    <cellStyle name="40% - Accent3 2 3 2 2 2 2" xfId="11130" xr:uid="{CFC0B181-9A8D-4FCE-9C3F-C1667FA32A6F}"/>
    <cellStyle name="40% - Accent3 2 3 2 2 2 2 2" xfId="11131" xr:uid="{4A8FF41B-8AF5-4ADC-B558-07058F703D5E}"/>
    <cellStyle name="40% - Accent3 2 3 2 2 2 2 2 2" xfId="11132" xr:uid="{4B07E4B7-AD25-4468-8DC2-C1490EA2DE45}"/>
    <cellStyle name="40% - Accent3 2 3 2 2 2 2 3" xfId="11133" xr:uid="{E3C94C6E-0A6E-464D-A4AE-782A98C51ACE}"/>
    <cellStyle name="40% - Accent3 2 3 2 2 2 2 4" xfId="11134" xr:uid="{52A7046E-B64B-46F4-B3FF-E7FEACB606D7}"/>
    <cellStyle name="40% - Accent3 2 3 2 2 2 3" xfId="11135" xr:uid="{56E65E5B-DCE0-4BE4-A9DF-3C96A7BDB849}"/>
    <cellStyle name="40% - Accent3 2 3 2 2 2 3 2" xfId="11136" xr:uid="{72C2CE19-CABC-4639-B6FF-3C7ECA06DB4E}"/>
    <cellStyle name="40% - Accent3 2 3 2 2 2 4" xfId="11137" xr:uid="{28B73C4F-A9F3-4322-96E5-2F3CFF9E8F97}"/>
    <cellStyle name="40% - Accent3 2 3 2 2 2 5" xfId="11138" xr:uid="{212F32F0-AA16-4464-B981-7EB87B3D9F9A}"/>
    <cellStyle name="40% - Accent3 2 3 2 2 3" xfId="11139" xr:uid="{9AD5F03B-0EFA-4BDA-BF8B-CE5BBD5AB54D}"/>
    <cellStyle name="40% - Accent3 2 3 2 2 3 2" xfId="11140" xr:uid="{7B1E7386-1E23-45B3-889A-FF3626EA0E32}"/>
    <cellStyle name="40% - Accent3 2 3 2 2 3 2 2" xfId="11141" xr:uid="{C81C75B9-8E36-4D8B-9B21-E06BC55013AE}"/>
    <cellStyle name="40% - Accent3 2 3 2 2 3 2 2 2" xfId="11142" xr:uid="{47F91B39-E7EC-4171-8356-89420045673D}"/>
    <cellStyle name="40% - Accent3 2 3 2 2 3 2 3" xfId="11143" xr:uid="{1AF11015-78DC-4BB9-8F86-6F7A089F0A55}"/>
    <cellStyle name="40% - Accent3 2 3 2 2 3 2 4" xfId="11144" xr:uid="{B1DA638A-3F03-47C5-82B0-0F9161E682C4}"/>
    <cellStyle name="40% - Accent3 2 3 2 2 3 3" xfId="11145" xr:uid="{BE278CC9-61F6-4DA7-A4C3-6F193A2FB6CA}"/>
    <cellStyle name="40% - Accent3 2 3 2 2 3 3 2" xfId="11146" xr:uid="{D0CBB192-8AFE-4D3B-B493-C07995E186A9}"/>
    <cellStyle name="40% - Accent3 2 3 2 2 3 4" xfId="11147" xr:uid="{A786DCFE-5EB8-4F90-B091-7EF573CB5BDC}"/>
    <cellStyle name="40% - Accent3 2 3 2 2 3 5" xfId="11148" xr:uid="{CA74BAAB-C6CD-4B60-B9AB-1CB07F4A2FB1}"/>
    <cellStyle name="40% - Accent3 2 3 2 2 4" xfId="11149" xr:uid="{C9F088F1-4FE3-42E1-8B44-A7376C42456F}"/>
    <cellStyle name="40% - Accent3 2 3 2 2 4 2" xfId="11150" xr:uid="{507A902D-DF1D-44CC-9090-CDC48736E829}"/>
    <cellStyle name="40% - Accent3 2 3 2 2 4 2 2" xfId="11151" xr:uid="{CF689FF9-49FA-4007-9036-7A84DA20F96D}"/>
    <cellStyle name="40% - Accent3 2 3 2 2 4 3" xfId="11152" xr:uid="{A0D9D128-6FB2-465F-81F5-11D10AC3137F}"/>
    <cellStyle name="40% - Accent3 2 3 2 2 4 4" xfId="11153" xr:uid="{7392C964-B866-475E-9FCC-6D4636A27964}"/>
    <cellStyle name="40% - Accent3 2 3 2 2 5" xfId="11154" xr:uid="{E104D779-24D5-45AB-B25F-3F431AD9D36F}"/>
    <cellStyle name="40% - Accent3 2 3 2 2 5 2" xfId="11155" xr:uid="{22992565-5C38-47DE-BBC0-69BB7B5A54FB}"/>
    <cellStyle name="40% - Accent3 2 3 2 2 5 2 2" xfId="11156" xr:uid="{5705DC10-1F1E-4EE3-9090-2B4F84856667}"/>
    <cellStyle name="40% - Accent3 2 3 2 2 5 3" xfId="11157" xr:uid="{5E15227F-A4EB-4E59-8437-0C7803BDDBBB}"/>
    <cellStyle name="40% - Accent3 2 3 2 2 5 4" xfId="11158" xr:uid="{E96D05FC-DC8E-4833-BFB7-73A96B47788B}"/>
    <cellStyle name="40% - Accent3 2 3 2 2 6" xfId="11159" xr:uid="{E7D05BC8-3004-4B45-B183-3D9920D59878}"/>
    <cellStyle name="40% - Accent3 2 3 2 2 6 2" xfId="11160" xr:uid="{FE6DDC46-6CCF-47DC-9958-1A5376AEEAF1}"/>
    <cellStyle name="40% - Accent3 2 3 2 2 6 2 2" xfId="11161" xr:uid="{333D0DD8-0514-4490-BACF-1E1F76E1DD81}"/>
    <cellStyle name="40% - Accent3 2 3 2 2 6 3" xfId="11162" xr:uid="{5BE0D57C-9415-4970-B1FF-72C93E93F9EB}"/>
    <cellStyle name="40% - Accent3 2 3 2 2 6 4" xfId="11163" xr:uid="{7B4E5DF9-78EB-4527-A2D3-CC9A79E20A71}"/>
    <cellStyle name="40% - Accent3 2 3 2 2 7" xfId="11164" xr:uid="{2DEF9FAF-C358-49FE-999B-44A52C39F948}"/>
    <cellStyle name="40% - Accent3 2 3 2 2 7 2" xfId="11165" xr:uid="{6C823E95-C24A-4F01-91D8-E97D845A6944}"/>
    <cellStyle name="40% - Accent3 2 3 2 2 8" xfId="11166" xr:uid="{DA85E868-CFA8-4AE4-B71E-788A7B405D39}"/>
    <cellStyle name="40% - Accent3 2 3 2 2 9" xfId="11167" xr:uid="{DE18BE7D-6C75-48CF-B58F-1B1D2318BCA8}"/>
    <cellStyle name="40% - Accent3 2 3 2 3" xfId="11168" xr:uid="{97EEF348-00CC-4041-A2E4-9B00B9032EC2}"/>
    <cellStyle name="40% - Accent3 2 3 2 3 2" xfId="11169" xr:uid="{3BBB0EA0-5122-40B4-9BC9-4A1D12E38F66}"/>
    <cellStyle name="40% - Accent3 2 3 2 3 2 2" xfId="11170" xr:uid="{8104BA33-0F67-4DAA-90D9-4043B5C94741}"/>
    <cellStyle name="40% - Accent3 2 3 2 3 2 2 2" xfId="11171" xr:uid="{D74127F3-0874-4634-9983-96A7AAAD82C5}"/>
    <cellStyle name="40% - Accent3 2 3 2 3 2 3" xfId="11172" xr:uid="{F89FDB81-4A3A-48B1-941B-6D85BA090A28}"/>
    <cellStyle name="40% - Accent3 2 3 2 3 2 4" xfId="11173" xr:uid="{9B4D222B-C3B5-4136-9D75-D865BF8B260A}"/>
    <cellStyle name="40% - Accent3 2 3 2 3 3" xfId="11174" xr:uid="{FE60B4DB-3D21-45F6-A725-2DB02C2CF3E7}"/>
    <cellStyle name="40% - Accent3 2 3 2 3 3 2" xfId="11175" xr:uid="{88D906A2-71BD-4A5F-A0C4-ED9B60C0478D}"/>
    <cellStyle name="40% - Accent3 2 3 2 3 4" xfId="11176" xr:uid="{30980E9F-CE15-4A4A-AB1A-100DCF1CD942}"/>
    <cellStyle name="40% - Accent3 2 3 2 3 5" xfId="11177" xr:uid="{B750272B-1269-4EF0-A35B-7CB4BDBFA821}"/>
    <cellStyle name="40% - Accent3 2 3 2 4" xfId="11178" xr:uid="{9EC33266-FDDC-40DA-B69C-D049025B7FBF}"/>
    <cellStyle name="40% - Accent3 2 3 2 4 2" xfId="11179" xr:uid="{9CE2A534-2940-4B7D-8923-0A09648860D4}"/>
    <cellStyle name="40% - Accent3 2 3 2 4 2 2" xfId="11180" xr:uid="{B7121B2F-1786-4C9D-9297-7060A8E6A24F}"/>
    <cellStyle name="40% - Accent3 2 3 2 4 2 2 2" xfId="11181" xr:uid="{38EE228C-8023-4585-8EF5-C9167B2A6B09}"/>
    <cellStyle name="40% - Accent3 2 3 2 4 2 3" xfId="11182" xr:uid="{FBD3D01C-9462-47D6-8FB1-585F4EAAA6D9}"/>
    <cellStyle name="40% - Accent3 2 3 2 4 2 4" xfId="11183" xr:uid="{C567171D-694E-4916-B1CA-78BB7513E7F6}"/>
    <cellStyle name="40% - Accent3 2 3 2 4 3" xfId="11184" xr:uid="{FA9D4213-693B-45E1-89EA-19A717D4326A}"/>
    <cellStyle name="40% - Accent3 2 3 2 4 3 2" xfId="11185" xr:uid="{392B13F8-6DED-48E1-ABB7-47EA6D771C39}"/>
    <cellStyle name="40% - Accent3 2 3 2 4 4" xfId="11186" xr:uid="{F265DAEA-3703-42D5-8E69-24E8A8EAD866}"/>
    <cellStyle name="40% - Accent3 2 3 2 4 5" xfId="11187" xr:uid="{532D2D1C-02C4-486B-9C7C-1AB3D06AB4F3}"/>
    <cellStyle name="40% - Accent3 2 3 2 5" xfId="11188" xr:uid="{A24453F9-AAD1-468E-829D-CC0993CD6AD8}"/>
    <cellStyle name="40% - Accent3 2 3 2 5 2" xfId="11189" xr:uid="{468BB34D-AECC-48E7-A947-6238DCC073C7}"/>
    <cellStyle name="40% - Accent3 2 3 2 5 2 2" xfId="11190" xr:uid="{F9A72794-24A6-4330-B08A-29A9AFC49AB9}"/>
    <cellStyle name="40% - Accent3 2 3 2 5 3" xfId="11191" xr:uid="{E6307415-D6BF-4EBB-940E-909F19CB7E55}"/>
    <cellStyle name="40% - Accent3 2 3 2 5 4" xfId="11192" xr:uid="{5EBDD8A5-C618-46B9-A13C-C4E5BC51C1C9}"/>
    <cellStyle name="40% - Accent3 2 3 2 6" xfId="11193" xr:uid="{94DC26D2-FD31-4B4D-99E9-3FF3A799055E}"/>
    <cellStyle name="40% - Accent3 2 3 2 6 2" xfId="11194" xr:uid="{4E76741A-BE67-4497-AAE8-B4C169110ED0}"/>
    <cellStyle name="40% - Accent3 2 3 2 6 2 2" xfId="11195" xr:uid="{D70316BC-5FF3-49E8-ADB2-78F3A3EE45D5}"/>
    <cellStyle name="40% - Accent3 2 3 2 6 3" xfId="11196" xr:uid="{2E73370F-2F97-48F3-BBF6-A1152CFCFE27}"/>
    <cellStyle name="40% - Accent3 2 3 2 6 4" xfId="11197" xr:uid="{604B91AD-F629-4838-AF55-DF002A2A565D}"/>
    <cellStyle name="40% - Accent3 2 3 2 7" xfId="11198" xr:uid="{AAB03CA4-5894-4752-9A48-10D7C846EB0A}"/>
    <cellStyle name="40% - Accent3 2 3 2 7 2" xfId="11199" xr:uid="{D83BFBBB-C719-494D-A4F4-C52E16669962}"/>
    <cellStyle name="40% - Accent3 2 3 2 7 2 2" xfId="11200" xr:uid="{B5767912-50F8-499A-8745-CF9F4EA882B8}"/>
    <cellStyle name="40% - Accent3 2 3 2 7 3" xfId="11201" xr:uid="{627369C7-8E10-443B-9E65-09B8CAF4ED25}"/>
    <cellStyle name="40% - Accent3 2 3 2 7 4" xfId="11202" xr:uid="{61FF93C3-6FB3-4039-A673-7BDEE01D75B4}"/>
    <cellStyle name="40% - Accent3 2 3 2 8" xfId="11203" xr:uid="{7F76C941-9AC8-48DB-B1AB-C9AB15795F77}"/>
    <cellStyle name="40% - Accent3 2 3 2 8 2" xfId="11204" xr:uid="{AE32EE65-2C65-4761-875D-469917A9BFE1}"/>
    <cellStyle name="40% - Accent3 2 3 2 9" xfId="11205" xr:uid="{76A4007C-9DA2-4CD7-9120-139ADDA09C3C}"/>
    <cellStyle name="40% - Accent3 2 3 3" xfId="11206" xr:uid="{819D6385-842B-4C41-BA1B-05FF55983141}"/>
    <cellStyle name="40% - Accent3 2 3 3 2" xfId="11207" xr:uid="{6C0A4DCC-3379-4872-8673-7556F54AAC39}"/>
    <cellStyle name="40% - Accent3 2 3 3 2 2" xfId="11208" xr:uid="{D4561496-F903-41B4-B03C-87A10848C2E0}"/>
    <cellStyle name="40% - Accent3 2 3 3 2 2 2" xfId="11209" xr:uid="{EBF3822B-B373-4B25-A423-3728488B674B}"/>
    <cellStyle name="40% - Accent3 2 3 3 2 2 2 2" xfId="11210" xr:uid="{9CF2B546-B67B-4DD3-BFCD-8D8217E9221B}"/>
    <cellStyle name="40% - Accent3 2 3 3 2 2 3" xfId="11211" xr:uid="{A52900B0-0577-4A20-91B0-CEC80F53F8E7}"/>
    <cellStyle name="40% - Accent3 2 3 3 2 2 4" xfId="11212" xr:uid="{090B6911-939E-4DBD-AC41-B6F338C1DAC9}"/>
    <cellStyle name="40% - Accent3 2 3 3 2 3" xfId="11213" xr:uid="{9869341E-CFA9-4786-95FB-539687C3F95B}"/>
    <cellStyle name="40% - Accent3 2 3 3 2 3 2" xfId="11214" xr:uid="{7D07A5DC-B39F-414D-B31F-09138985A223}"/>
    <cellStyle name="40% - Accent3 2 3 3 2 4" xfId="11215" xr:uid="{5C025EF5-1CF4-450A-B611-131E9222E134}"/>
    <cellStyle name="40% - Accent3 2 3 3 2 5" xfId="11216" xr:uid="{71CD7D52-625D-4495-9BA5-80E963AE1430}"/>
    <cellStyle name="40% - Accent3 2 3 3 3" xfId="11217" xr:uid="{274059E3-E046-48C0-A5D5-8812EE744209}"/>
    <cellStyle name="40% - Accent3 2 3 3 3 2" xfId="11218" xr:uid="{D03BDAC9-B87C-449A-9FE1-E4FD0B8006B5}"/>
    <cellStyle name="40% - Accent3 2 3 3 3 2 2" xfId="11219" xr:uid="{A52706B6-5C26-48A8-82C8-0D55E4C0F5F4}"/>
    <cellStyle name="40% - Accent3 2 3 3 3 2 2 2" xfId="11220" xr:uid="{FAC59D8D-81D5-481C-833A-65C0BFB799BB}"/>
    <cellStyle name="40% - Accent3 2 3 3 3 2 3" xfId="11221" xr:uid="{408FE182-2DDB-4393-819E-1341F0706B64}"/>
    <cellStyle name="40% - Accent3 2 3 3 3 2 4" xfId="11222" xr:uid="{5DD84D07-8CF6-4049-8B18-B742A15AB91D}"/>
    <cellStyle name="40% - Accent3 2 3 3 3 3" xfId="11223" xr:uid="{4F92A045-3485-47BB-9623-C2D908BBACFA}"/>
    <cellStyle name="40% - Accent3 2 3 3 3 3 2" xfId="11224" xr:uid="{C61711BD-C69C-453A-8F8B-FE2140989E0C}"/>
    <cellStyle name="40% - Accent3 2 3 3 3 4" xfId="11225" xr:uid="{FFB8D6CE-6A98-440F-9A3A-8CDC6122FE52}"/>
    <cellStyle name="40% - Accent3 2 3 3 3 5" xfId="11226" xr:uid="{DCB720F0-0F44-411A-B280-B5F0EC01740D}"/>
    <cellStyle name="40% - Accent3 2 3 3 4" xfId="11227" xr:uid="{0BBDECA9-ADC7-4D29-9AFD-9C12C58C69C0}"/>
    <cellStyle name="40% - Accent3 2 3 3 4 2" xfId="11228" xr:uid="{EB3479FE-8FE5-4D1E-AC9A-12A286369820}"/>
    <cellStyle name="40% - Accent3 2 3 3 4 2 2" xfId="11229" xr:uid="{F23518F0-C874-47B2-85C2-EA0A24A89C86}"/>
    <cellStyle name="40% - Accent3 2 3 3 4 3" xfId="11230" xr:uid="{39CDEE24-D5D4-44A7-B98F-E6F31C78392B}"/>
    <cellStyle name="40% - Accent3 2 3 3 4 4" xfId="11231" xr:uid="{30E68EFA-61A7-427D-8B5E-7777941002F4}"/>
    <cellStyle name="40% - Accent3 2 3 3 5" xfId="11232" xr:uid="{B80D99ED-B082-4ED6-9A57-4521FE13B76A}"/>
    <cellStyle name="40% - Accent3 2 3 3 5 2" xfId="11233" xr:uid="{D502BA97-A53A-49E6-A7E5-7D40E61B9133}"/>
    <cellStyle name="40% - Accent3 2 3 3 5 2 2" xfId="11234" xr:uid="{F7F8A39F-F90F-44C6-9337-D6CD3CC0488C}"/>
    <cellStyle name="40% - Accent3 2 3 3 5 3" xfId="11235" xr:uid="{551194F6-4051-497B-B469-7AA4BD925F13}"/>
    <cellStyle name="40% - Accent3 2 3 3 5 4" xfId="11236" xr:uid="{D72C3BFD-38F1-4A18-B495-90A0EDF752C9}"/>
    <cellStyle name="40% - Accent3 2 3 3 6" xfId="11237" xr:uid="{30BB2B6E-D894-4AA8-9260-4B9459B14C85}"/>
    <cellStyle name="40% - Accent3 2 3 3 6 2" xfId="11238" xr:uid="{57DB8F97-C0EA-41AE-A3FB-DCAB74C90A13}"/>
    <cellStyle name="40% - Accent3 2 3 3 6 2 2" xfId="11239" xr:uid="{C170F5AA-7D81-4163-9B36-37DB73FF9E93}"/>
    <cellStyle name="40% - Accent3 2 3 3 6 3" xfId="11240" xr:uid="{CA7E6C80-901E-484C-997C-38A0FB99CE20}"/>
    <cellStyle name="40% - Accent3 2 3 3 6 4" xfId="11241" xr:uid="{358DC739-FDFF-4065-BBF2-B4737098823D}"/>
    <cellStyle name="40% - Accent3 2 3 3 7" xfId="11242" xr:uid="{D4A813F2-0F6B-4EFD-84DF-C9D2E6C18E60}"/>
    <cellStyle name="40% - Accent3 2 3 3 7 2" xfId="11243" xr:uid="{4A161BE1-C742-4B3F-9B40-4875E2A888D7}"/>
    <cellStyle name="40% - Accent3 2 3 3 8" xfId="11244" xr:uid="{2C25374F-5944-46A2-88F9-4316B456D4B7}"/>
    <cellStyle name="40% - Accent3 2 3 3 9" xfId="11245" xr:uid="{95BFEFEB-78D2-4C30-8635-E30FA423A01A}"/>
    <cellStyle name="40% - Accent3 2 3 4" xfId="11246" xr:uid="{9B88DC59-6757-4EBE-858E-B9CC3D66E192}"/>
    <cellStyle name="40% - Accent3 2 3 4 2" xfId="11247" xr:uid="{104663F8-8D1B-4B2C-B355-929C7742B712}"/>
    <cellStyle name="40% - Accent3 2 3 4 2 2" xfId="11248" xr:uid="{1F7E2AB4-3962-4A79-BC1D-74164CE67448}"/>
    <cellStyle name="40% - Accent3 2 3 4 2 2 2" xfId="11249" xr:uid="{1D344C5F-1032-4469-9CD0-69B4B36B3027}"/>
    <cellStyle name="40% - Accent3 2 3 4 2 3" xfId="11250" xr:uid="{90B2EE50-025F-45A4-99C1-00EB473F817D}"/>
    <cellStyle name="40% - Accent3 2 3 4 2 4" xfId="11251" xr:uid="{EFB60821-6C94-49D8-A676-B98AC61C8625}"/>
    <cellStyle name="40% - Accent3 2 3 4 3" xfId="11252" xr:uid="{0F160372-AE2D-40BA-8AC6-5CCB19BA03B3}"/>
    <cellStyle name="40% - Accent3 2 3 4 4" xfId="11253" xr:uid="{B9871E5E-2C62-4FA4-9ACC-D44ACCD2F911}"/>
    <cellStyle name="40% - Accent3 2 3 4 4 2" xfId="11254" xr:uid="{683E006C-2EE4-42DB-9F71-35B47C631632}"/>
    <cellStyle name="40% - Accent3 2 3 4 5" xfId="11255" xr:uid="{D303421F-B151-4B73-8E84-AFD4E4562D49}"/>
    <cellStyle name="40% - Accent3 2 3 4 6" xfId="11256" xr:uid="{2039FC74-4FEA-4BB4-8EAD-1BD8C5CF9729}"/>
    <cellStyle name="40% - Accent3 2 3 5" xfId="11257" xr:uid="{7F683208-184D-470F-9D6D-C67948241897}"/>
    <cellStyle name="40% - Accent3 2 3 5 2" xfId="11258" xr:uid="{CD18FAF1-54FA-4EF0-9328-005675849D9D}"/>
    <cellStyle name="40% - Accent3 2 3 5 2 2" xfId="11259" xr:uid="{8A8B43D4-463A-48C4-B354-BE9E0E83D48A}"/>
    <cellStyle name="40% - Accent3 2 3 5 2 2 2" xfId="11260" xr:uid="{2A887AB9-B037-4332-9C9D-5AC812D86E05}"/>
    <cellStyle name="40% - Accent3 2 3 5 2 3" xfId="11261" xr:uid="{9F62F77C-B9E0-4D47-BF59-4DC76DF637CB}"/>
    <cellStyle name="40% - Accent3 2 3 5 2 4" xfId="11262" xr:uid="{4BACD9B8-2B04-41F3-AB20-E93460FE1932}"/>
    <cellStyle name="40% - Accent3 2 3 5 3" xfId="11263" xr:uid="{A8478481-1DAD-4FB2-AA87-A600D460606D}"/>
    <cellStyle name="40% - Accent3 2 3 5 3 2" xfId="11264" xr:uid="{4A055F1D-CC27-46F1-A1E0-E25DD41939DD}"/>
    <cellStyle name="40% - Accent3 2 3 5 4" xfId="11265" xr:uid="{3204183E-6898-419F-BB59-5A83362BA7B3}"/>
    <cellStyle name="40% - Accent3 2 3 5 5" xfId="11266" xr:uid="{2DB959CD-1C47-45D9-A6A2-872B36355DE8}"/>
    <cellStyle name="40% - Accent3 2 3 6" xfId="11267" xr:uid="{6E02D9B5-A7B2-4945-9A44-03394B00A50E}"/>
    <cellStyle name="40% - Accent3 2 3 6 2" xfId="11268" xr:uid="{E08E2819-EDFD-426F-A6C5-1C35E0517113}"/>
    <cellStyle name="40% - Accent3 2 3 6 2 2" xfId="11269" xr:uid="{783E2604-39D4-4E9E-8CEE-DC51EA5AB17D}"/>
    <cellStyle name="40% - Accent3 2 3 6 3" xfId="11270" xr:uid="{C0513BEC-C38E-4311-82D6-412054D412B9}"/>
    <cellStyle name="40% - Accent3 2 3 6 4" xfId="11271" xr:uid="{A530EF66-E79B-4AF8-A3B7-F6C40D2FC5CB}"/>
    <cellStyle name="40% - Accent3 2 3 7" xfId="11272" xr:uid="{C11D0974-7C35-4561-B4BB-EAA2253F71DF}"/>
    <cellStyle name="40% - Accent3 2 3 7 2" xfId="11273" xr:uid="{4E23BCE7-47E1-4E21-A552-84B6E393F392}"/>
    <cellStyle name="40% - Accent3 2 3 7 2 2" xfId="11274" xr:uid="{88252839-7B4C-4D2F-89F1-2B1D151761E0}"/>
    <cellStyle name="40% - Accent3 2 3 7 3" xfId="11275" xr:uid="{A4172E26-172B-414D-902A-9CC124EF8D88}"/>
    <cellStyle name="40% - Accent3 2 3 7 4" xfId="11276" xr:uid="{57017E08-2B0B-4314-B75A-CC94E7F89297}"/>
    <cellStyle name="40% - Accent3 2 3 8" xfId="11277" xr:uid="{900DB4B9-98A8-4CC0-B318-D220263DFD1E}"/>
    <cellStyle name="40% - Accent3 2 3 8 2" xfId="11278" xr:uid="{306FA440-9EE6-4C28-BDC1-481C97F07BC7}"/>
    <cellStyle name="40% - Accent3 2 3 8 2 2" xfId="11279" xr:uid="{CD87D714-E2C0-41A4-889F-49EA89EFDE6F}"/>
    <cellStyle name="40% - Accent3 2 3 8 3" xfId="11280" xr:uid="{D538BE11-3889-4596-9E19-FD88E1408C1F}"/>
    <cellStyle name="40% - Accent3 2 3 8 4" xfId="11281" xr:uid="{EEBCD95A-54B6-4D67-943F-CC918D18A7B5}"/>
    <cellStyle name="40% - Accent3 2 3 9" xfId="11282" xr:uid="{085907FD-D0F2-4301-B77F-9316A1DC5B07}"/>
    <cellStyle name="40% - Accent3 2 3 9 2" xfId="11283" xr:uid="{064F5BCE-7BC9-49D7-81F6-5862860AFBF9}"/>
    <cellStyle name="40% - Accent3 2 4" xfId="11284" xr:uid="{3554B897-FF25-4890-ABD7-0CBA4AEA788A}"/>
    <cellStyle name="40% - Accent3 2 4 10" xfId="11285" xr:uid="{0EBB71CA-0F78-4C10-BFD3-9186685A9B4C}"/>
    <cellStyle name="40% - Accent3 2 4 2" xfId="11286" xr:uid="{7EA5AF3E-DD18-400A-875D-D607C06BD886}"/>
    <cellStyle name="40% - Accent3 2 4 2 2" xfId="11287" xr:uid="{A5AFE445-42B8-4491-BD1B-DF2538945D75}"/>
    <cellStyle name="40% - Accent3 2 4 2 2 2" xfId="11288" xr:uid="{66001956-CAE8-40C7-B382-D345269A7392}"/>
    <cellStyle name="40% - Accent3 2 4 2 2 2 2" xfId="11289" xr:uid="{C5AC8EAA-DB08-4AEA-9CA5-D3AF7B704E4E}"/>
    <cellStyle name="40% - Accent3 2 4 2 2 2 2 2" xfId="11290" xr:uid="{2938071D-0962-42ED-9760-6EC3069AB949}"/>
    <cellStyle name="40% - Accent3 2 4 2 2 2 3" xfId="11291" xr:uid="{2A77DEC6-03F8-4E14-B65B-686B674FF28A}"/>
    <cellStyle name="40% - Accent3 2 4 2 2 2 4" xfId="11292" xr:uid="{3153E960-5C2F-44DE-A7F1-EF92DDC5DB94}"/>
    <cellStyle name="40% - Accent3 2 4 2 2 3" xfId="11293" xr:uid="{1F87D163-7E1D-43A9-A4C7-AA7521CC3970}"/>
    <cellStyle name="40% - Accent3 2 4 2 2 3 2" xfId="11294" xr:uid="{863C698A-8C0A-40E5-9767-3E8D4F800F1A}"/>
    <cellStyle name="40% - Accent3 2 4 2 2 4" xfId="11295" xr:uid="{B46FB242-D41D-4822-9299-04F794DB4873}"/>
    <cellStyle name="40% - Accent3 2 4 2 2 5" xfId="11296" xr:uid="{36185701-6BC2-4BBD-AC7F-81BA5C22CE39}"/>
    <cellStyle name="40% - Accent3 2 4 2 3" xfId="11297" xr:uid="{ADFCEAFC-6411-46A5-9C8E-570497C37DA3}"/>
    <cellStyle name="40% - Accent3 2 4 2 3 2" xfId="11298" xr:uid="{5AE36A0A-7109-46BE-91EF-B3DCA997132C}"/>
    <cellStyle name="40% - Accent3 2 4 2 3 2 2" xfId="11299" xr:uid="{2BF70CDC-85F0-4801-81CF-E1E364C1150A}"/>
    <cellStyle name="40% - Accent3 2 4 2 3 2 2 2" xfId="11300" xr:uid="{9AD03E45-5B71-410C-B44E-F0C5549724DC}"/>
    <cellStyle name="40% - Accent3 2 4 2 3 2 3" xfId="11301" xr:uid="{29DA8299-63E9-43CD-8AB5-4BA4615E1FA6}"/>
    <cellStyle name="40% - Accent3 2 4 2 3 2 4" xfId="11302" xr:uid="{FE5EFED3-BE87-48FA-8CD5-A87B990C017E}"/>
    <cellStyle name="40% - Accent3 2 4 2 3 3" xfId="11303" xr:uid="{8F43AE63-97EB-4F3D-8C0E-A04A7DF6888A}"/>
    <cellStyle name="40% - Accent3 2 4 2 3 3 2" xfId="11304" xr:uid="{AA7B033F-0DB2-4FD0-9939-60230935CE51}"/>
    <cellStyle name="40% - Accent3 2 4 2 3 4" xfId="11305" xr:uid="{9BFA81D6-4181-44FB-B9A6-13D4855159ED}"/>
    <cellStyle name="40% - Accent3 2 4 2 3 5" xfId="11306" xr:uid="{B8599F38-B00B-4C49-BEB5-234D1050580D}"/>
    <cellStyle name="40% - Accent3 2 4 2 4" xfId="11307" xr:uid="{9B16335B-5105-4B85-9A17-139F5C6BD305}"/>
    <cellStyle name="40% - Accent3 2 4 2 4 2" xfId="11308" xr:uid="{560FFD94-DE7B-4231-99F0-D76B0E217CCE}"/>
    <cellStyle name="40% - Accent3 2 4 2 4 2 2" xfId="11309" xr:uid="{9AADE567-A540-4426-BCED-92D8EB3FE7AD}"/>
    <cellStyle name="40% - Accent3 2 4 2 4 3" xfId="11310" xr:uid="{95F81C0E-5F83-46EB-B2CA-929B148B0B3A}"/>
    <cellStyle name="40% - Accent3 2 4 2 4 4" xfId="11311" xr:uid="{52F26B71-5EEC-4F62-AD7C-98610B0DE4BF}"/>
    <cellStyle name="40% - Accent3 2 4 2 5" xfId="11312" xr:uid="{43B666A8-16CA-4CC0-AD29-3F42CC505D20}"/>
    <cellStyle name="40% - Accent3 2 4 2 5 2" xfId="11313" xr:uid="{BD1AB0C4-20FE-429A-8B44-B774A2E13BCE}"/>
    <cellStyle name="40% - Accent3 2 4 2 5 2 2" xfId="11314" xr:uid="{1A9C3F49-A90C-4438-A816-2AC23616B2F2}"/>
    <cellStyle name="40% - Accent3 2 4 2 5 3" xfId="11315" xr:uid="{81756CE2-FA99-46CB-9A86-CCEBE7975ECA}"/>
    <cellStyle name="40% - Accent3 2 4 2 5 4" xfId="11316" xr:uid="{CEE0C60F-5FD0-4320-A156-92222246F977}"/>
    <cellStyle name="40% - Accent3 2 4 2 6" xfId="11317" xr:uid="{F9AFB54B-9C0F-4C88-8531-CC99A57A4C62}"/>
    <cellStyle name="40% - Accent3 2 4 2 6 2" xfId="11318" xr:uid="{6C1AE7D6-8F07-44E9-9D64-7A0BA1145E8B}"/>
    <cellStyle name="40% - Accent3 2 4 2 6 2 2" xfId="11319" xr:uid="{49AB6C75-83A2-40DC-A672-479B02330B13}"/>
    <cellStyle name="40% - Accent3 2 4 2 6 3" xfId="11320" xr:uid="{2E441D3F-148F-4B8E-9754-F416B5B20674}"/>
    <cellStyle name="40% - Accent3 2 4 2 6 4" xfId="11321" xr:uid="{821BDBAA-383D-469C-A39F-AB57F2DE11D3}"/>
    <cellStyle name="40% - Accent3 2 4 2 7" xfId="11322" xr:uid="{08457E98-3C26-4C21-99DF-213AAAA65B1E}"/>
    <cellStyle name="40% - Accent3 2 4 2 7 2" xfId="11323" xr:uid="{90AC49B4-6B6B-446C-BFAD-3F28C9853593}"/>
    <cellStyle name="40% - Accent3 2 4 2 8" xfId="11324" xr:uid="{B97C569C-BB48-4D1A-A8C8-87336125E1D5}"/>
    <cellStyle name="40% - Accent3 2 4 2 9" xfId="11325" xr:uid="{C46DABA5-AF69-45AE-AF03-550D9F264943}"/>
    <cellStyle name="40% - Accent3 2 4 3" xfId="11326" xr:uid="{33CD385E-E5FB-4D90-ABBA-A1B3A3B53A6E}"/>
    <cellStyle name="40% - Accent3 2 4 3 2" xfId="11327" xr:uid="{D9C9ACA2-5F5E-4841-B732-19140D5CF794}"/>
    <cellStyle name="40% - Accent3 2 4 3 2 2" xfId="11328" xr:uid="{8FBB986A-1006-4223-86B5-61DA7EA68BAE}"/>
    <cellStyle name="40% - Accent3 2 4 3 2 2 2" xfId="11329" xr:uid="{44575DB7-AEEA-458A-9ED6-7825918B1000}"/>
    <cellStyle name="40% - Accent3 2 4 3 2 3" xfId="11330" xr:uid="{E7131B3C-A15B-45AF-9D30-C571B4226FE0}"/>
    <cellStyle name="40% - Accent3 2 4 3 2 4" xfId="11331" xr:uid="{08557ECB-D20A-481F-959A-76E8507AFB90}"/>
    <cellStyle name="40% - Accent3 2 4 3 3" xfId="11332" xr:uid="{B46FE9EE-A319-4C0D-BC0A-76DDF14712F2}"/>
    <cellStyle name="40% - Accent3 2 4 3 3 2" xfId="11333" xr:uid="{167B2E01-FE54-4BA1-8EE0-7958E72A5CF2}"/>
    <cellStyle name="40% - Accent3 2 4 3 4" xfId="11334" xr:uid="{D1DEB830-8C2A-4855-81B6-07BE57CFE6C7}"/>
    <cellStyle name="40% - Accent3 2 4 3 5" xfId="11335" xr:uid="{27BA6964-23B2-44F8-8AE8-3842643A5A9F}"/>
    <cellStyle name="40% - Accent3 2 4 4" xfId="11336" xr:uid="{C3303110-C033-43E3-8AEB-414513FE020A}"/>
    <cellStyle name="40% - Accent3 2 4 4 2" xfId="11337" xr:uid="{B30ADB8F-97FD-48FA-BECD-CEEEAEE5B381}"/>
    <cellStyle name="40% - Accent3 2 4 4 2 2" xfId="11338" xr:uid="{528E0DA9-260C-446B-BDAE-C087D72E2E39}"/>
    <cellStyle name="40% - Accent3 2 4 4 2 2 2" xfId="11339" xr:uid="{80E5637A-4734-4891-A46E-E2705B744A28}"/>
    <cellStyle name="40% - Accent3 2 4 4 2 3" xfId="11340" xr:uid="{582EF28C-B99A-4F26-A40A-87C5F990220F}"/>
    <cellStyle name="40% - Accent3 2 4 4 2 4" xfId="11341" xr:uid="{C8C9EC2F-343A-4500-994E-13310B0DBD5B}"/>
    <cellStyle name="40% - Accent3 2 4 4 3" xfId="11342" xr:uid="{57ECA780-414C-4321-9394-E41D70006083}"/>
    <cellStyle name="40% - Accent3 2 4 4 3 2" xfId="11343" xr:uid="{7E933ACA-9B8D-46F8-AD63-CCC30B5C5BD4}"/>
    <cellStyle name="40% - Accent3 2 4 4 4" xfId="11344" xr:uid="{C8352180-8F8E-498E-88CA-8124EE153FEA}"/>
    <cellStyle name="40% - Accent3 2 4 4 5" xfId="11345" xr:uid="{DCF8EAF4-6ABD-4696-8379-6E9CD1C9770D}"/>
    <cellStyle name="40% - Accent3 2 4 5" xfId="11346" xr:uid="{BA976F40-2307-4A3D-9E3F-E1FA025876FA}"/>
    <cellStyle name="40% - Accent3 2 4 5 2" xfId="11347" xr:uid="{C96179D3-93BB-4BB3-931C-FCA88F01A583}"/>
    <cellStyle name="40% - Accent3 2 4 5 2 2" xfId="11348" xr:uid="{29FD1F49-9E0B-4671-8BED-6DA3D4BE86BF}"/>
    <cellStyle name="40% - Accent3 2 4 5 3" xfId="11349" xr:uid="{B8785CFC-1379-4C57-82D1-A41EDBF93CE1}"/>
    <cellStyle name="40% - Accent3 2 4 5 4" xfId="11350" xr:uid="{7760322C-8145-4655-AA4C-21A936681472}"/>
    <cellStyle name="40% - Accent3 2 4 6" xfId="11351" xr:uid="{E2E6844C-D020-4039-9E00-E2FAF6F0BA58}"/>
    <cellStyle name="40% - Accent3 2 4 6 2" xfId="11352" xr:uid="{6596858B-CB0C-4CB5-8F12-E818D9B04E72}"/>
    <cellStyle name="40% - Accent3 2 4 6 2 2" xfId="11353" xr:uid="{E1AF6FC7-88B3-46E4-8198-AACD712A281E}"/>
    <cellStyle name="40% - Accent3 2 4 6 3" xfId="11354" xr:uid="{C5BE641C-4CC0-441E-AD71-E795FEF0A00E}"/>
    <cellStyle name="40% - Accent3 2 4 6 4" xfId="11355" xr:uid="{CEEF5062-51C1-44A4-A402-06B16CF055CC}"/>
    <cellStyle name="40% - Accent3 2 4 7" xfId="11356" xr:uid="{6921A2B6-6421-44F7-A393-46D0F9E50299}"/>
    <cellStyle name="40% - Accent3 2 4 7 2" xfId="11357" xr:uid="{027101E3-901E-449B-913F-02A0C228007B}"/>
    <cellStyle name="40% - Accent3 2 4 7 2 2" xfId="11358" xr:uid="{4CB5AB45-4BAA-42AB-A700-311B143ECD11}"/>
    <cellStyle name="40% - Accent3 2 4 7 3" xfId="11359" xr:uid="{50938952-BE38-4847-9D8F-529C61C5AE8A}"/>
    <cellStyle name="40% - Accent3 2 4 7 4" xfId="11360" xr:uid="{E94CD1CE-3D2F-427D-B9BD-91A8C56A9A84}"/>
    <cellStyle name="40% - Accent3 2 4 8" xfId="11361" xr:uid="{96B76C26-3F86-44AC-9FDE-7059C5DC439F}"/>
    <cellStyle name="40% - Accent3 2 4 8 2" xfId="11362" xr:uid="{8F03B19C-6B4D-426F-B4DB-8413B2A7ABB1}"/>
    <cellStyle name="40% - Accent3 2 4 9" xfId="11363" xr:uid="{0AFE9AD4-3CFD-4927-9453-9D3AC1005030}"/>
    <cellStyle name="40% - Accent3 2 5" xfId="11364" xr:uid="{EC714B79-97F8-4DD4-AC05-84DE8A3BBDC0}"/>
    <cellStyle name="40% - Accent3 2 5 2" xfId="11365" xr:uid="{4B983331-BD09-43D4-978B-346363B7D258}"/>
    <cellStyle name="40% - Accent3 2 5 2 2" xfId="11366" xr:uid="{23C0DF7C-2C71-48B5-835E-FC80827D5F0A}"/>
    <cellStyle name="40% - Accent3 2 5 2 2 2" xfId="11367" xr:uid="{C2AEC02F-9188-48D7-B27A-5B23E32DA779}"/>
    <cellStyle name="40% - Accent3 2 5 2 2 2 2" xfId="11368" xr:uid="{79F64918-3274-4617-9B5D-848591BB524E}"/>
    <cellStyle name="40% - Accent3 2 5 2 2 3" xfId="11369" xr:uid="{AFD98845-7A57-412F-A4BD-BAE475BCA242}"/>
    <cellStyle name="40% - Accent3 2 5 2 2 4" xfId="11370" xr:uid="{6D313F7A-D544-4E68-9E4E-41F9EF10200C}"/>
    <cellStyle name="40% - Accent3 2 5 2 3" xfId="11371" xr:uid="{F08AC1E6-520D-4A21-B49D-14C4BDF74D9E}"/>
    <cellStyle name="40% - Accent3 2 5 2 3 2" xfId="11372" xr:uid="{EB021938-EAD5-43B7-8850-E2C69A0CE5B9}"/>
    <cellStyle name="40% - Accent3 2 5 2 4" xfId="11373" xr:uid="{E6CF3CAA-4BB9-40BD-9265-2D97E6A7BA4C}"/>
    <cellStyle name="40% - Accent3 2 5 2 5" xfId="11374" xr:uid="{71344EAB-C016-4871-AC59-57D0FA548D87}"/>
    <cellStyle name="40% - Accent3 2 5 3" xfId="11375" xr:uid="{05FFFFB5-7504-435D-A5D1-B886E0257BB2}"/>
    <cellStyle name="40% - Accent3 2 5 3 2" xfId="11376" xr:uid="{DD33BCA7-026C-4471-9A6B-F691F66C58E9}"/>
    <cellStyle name="40% - Accent3 2 5 3 2 2" xfId="11377" xr:uid="{A622054E-5B17-41BC-9ACD-9DC51527C917}"/>
    <cellStyle name="40% - Accent3 2 5 3 2 2 2" xfId="11378" xr:uid="{428620F5-D52B-4E40-B7BE-08F27FA7E4FA}"/>
    <cellStyle name="40% - Accent3 2 5 3 2 3" xfId="11379" xr:uid="{527B1534-59FA-41EB-9063-EE3407BCCA7A}"/>
    <cellStyle name="40% - Accent3 2 5 3 2 4" xfId="11380" xr:uid="{FA7710B3-D902-49E0-AD1C-723C27035F8D}"/>
    <cellStyle name="40% - Accent3 2 5 3 3" xfId="11381" xr:uid="{F186E33A-7ABD-4155-93B2-460B49426F71}"/>
    <cellStyle name="40% - Accent3 2 5 3 3 2" xfId="11382" xr:uid="{7713023B-4462-4195-969B-59A1735EB684}"/>
    <cellStyle name="40% - Accent3 2 5 3 4" xfId="11383" xr:uid="{EF63ECE6-7E2D-4E43-9469-5F4FA054D39E}"/>
    <cellStyle name="40% - Accent3 2 5 3 5" xfId="11384" xr:uid="{54A4152A-E14A-4A0E-B364-71C9C3E31843}"/>
    <cellStyle name="40% - Accent3 2 5 4" xfId="11385" xr:uid="{E9CEBD15-5F2B-4B9F-8C92-2FCEA1CE8CB1}"/>
    <cellStyle name="40% - Accent3 2 5 4 2" xfId="11386" xr:uid="{1EA7FA5C-F845-4E8D-9ACE-23734BDD5CC1}"/>
    <cellStyle name="40% - Accent3 2 5 4 2 2" xfId="11387" xr:uid="{8CE9A9D5-FF71-4BC7-8213-6CA3F1B333AE}"/>
    <cellStyle name="40% - Accent3 2 5 4 3" xfId="11388" xr:uid="{934FD3A1-7673-4B24-B86C-2D42322F0D4F}"/>
    <cellStyle name="40% - Accent3 2 5 4 4" xfId="11389" xr:uid="{367C281C-B8F0-42E4-B1C5-6AF1C87EFCB5}"/>
    <cellStyle name="40% - Accent3 2 5 5" xfId="11390" xr:uid="{C6D5355E-2CF9-4F5A-A356-3535C4DB6B16}"/>
    <cellStyle name="40% - Accent3 2 5 5 2" xfId="11391" xr:uid="{D4D0A81A-B85E-459B-A97F-D5CF4D021E5B}"/>
    <cellStyle name="40% - Accent3 2 5 5 2 2" xfId="11392" xr:uid="{16B86B59-1E06-4659-9029-8AD348D6C145}"/>
    <cellStyle name="40% - Accent3 2 5 5 3" xfId="11393" xr:uid="{286D4DB8-EB4C-4421-BA2D-0C722887AD76}"/>
    <cellStyle name="40% - Accent3 2 5 5 4" xfId="11394" xr:uid="{3739C399-2B0C-4143-B1B4-9336596D6241}"/>
    <cellStyle name="40% - Accent3 2 5 6" xfId="11395" xr:uid="{F08F5CB7-98CE-4FB1-A0D2-F972A4B77ED6}"/>
    <cellStyle name="40% - Accent3 2 5 6 2" xfId="11396" xr:uid="{F9084682-48ED-4E54-A640-78C427BEB49B}"/>
    <cellStyle name="40% - Accent3 2 5 6 2 2" xfId="11397" xr:uid="{4F143CDF-F0AE-451D-915F-1C8BD297D736}"/>
    <cellStyle name="40% - Accent3 2 5 6 3" xfId="11398" xr:uid="{2772BB76-CBF5-42DE-B085-CB34605FC81B}"/>
    <cellStyle name="40% - Accent3 2 5 6 4" xfId="11399" xr:uid="{D52803C5-15EB-4D6F-BC89-8153C19AC8EE}"/>
    <cellStyle name="40% - Accent3 2 5 7" xfId="11400" xr:uid="{889A2F35-0A08-4AD3-8E5D-9CFE432238F2}"/>
    <cellStyle name="40% - Accent3 2 5 7 2" xfId="11401" xr:uid="{EAC887DB-3989-4FF5-8107-F0A8B595F67E}"/>
    <cellStyle name="40% - Accent3 2 5 8" xfId="11402" xr:uid="{C97654A3-4FA1-4AA3-855D-5192507FF28F}"/>
    <cellStyle name="40% - Accent3 2 5 9" xfId="11403" xr:uid="{F4F082FF-0A74-45CB-A58C-4771CD7FBFA9}"/>
    <cellStyle name="40% - Accent3 2 6" xfId="11404" xr:uid="{96F56B8E-4CEE-468B-A7B9-EEB739331AFB}"/>
    <cellStyle name="40% - Accent3 2 7" xfId="11405" xr:uid="{D397979F-AB38-4E4E-84CB-9D2838D64383}"/>
    <cellStyle name="40% - Accent3 2 8" xfId="11406" xr:uid="{77E5FBAF-E5AB-4FB8-9B73-B71F0AA60646}"/>
    <cellStyle name="40% - Accent3 2 8 2" xfId="11407" xr:uid="{F23FBB5E-8BA6-4230-9E55-94FA4DA7B6FB}"/>
    <cellStyle name="40% - Accent3 2 9" xfId="11408" xr:uid="{C4257E04-4B76-4D9C-B5AC-384DEB10220F}"/>
    <cellStyle name="40% - Accent3 2 9 2" xfId="11409" xr:uid="{25A11CF3-A37D-4A5C-9BC9-B5188B21C4A3}"/>
    <cellStyle name="40% - Accent3 2 9 2 2" xfId="11410" xr:uid="{7B92F3D8-3C33-486A-8E9B-7C79777347C4}"/>
    <cellStyle name="40% - Accent3 2 9 2 2 2" xfId="11411" xr:uid="{B3686CE8-D168-4E4E-BA2F-D16C1EB58D00}"/>
    <cellStyle name="40% - Accent3 2 9 2 3" xfId="11412" xr:uid="{E3A21285-50B4-4EE8-B9FB-BF5355BBE114}"/>
    <cellStyle name="40% - Accent3 2 9 2 4" xfId="11413" xr:uid="{5E2B644B-AA2A-4064-87AA-8759B19D47CD}"/>
    <cellStyle name="40% - Accent3 2 9 3" xfId="11414" xr:uid="{6189CE17-F4DF-43AB-9504-38D9F00B3DC0}"/>
    <cellStyle name="40% - Accent3 2 9 4" xfId="11415" xr:uid="{2F61B616-B617-4AD7-BF32-A64EDC97020E}"/>
    <cellStyle name="40% - Accent3 2 9 4 2" xfId="11416" xr:uid="{78F8F7E7-43D7-4516-B268-4C6E0C567B5E}"/>
    <cellStyle name="40% - Accent3 2 9 5" xfId="11417" xr:uid="{3E896841-31E5-429E-83AD-03B3CBE0D96D}"/>
    <cellStyle name="40% - Accent3 2 9 6" xfId="11418" xr:uid="{2D567905-68C8-409E-BC4C-A6695F510E3A}"/>
    <cellStyle name="40% - Accent3 3" xfId="147" xr:uid="{79CA2664-C7D9-4884-8F6A-28D07E949DDF}"/>
    <cellStyle name="40% - Accent3 3 2" xfId="11420" xr:uid="{F260ACC3-946C-4B97-8B1A-0A2C6CE19F03}"/>
    <cellStyle name="40% - Accent3 3 2 10" xfId="11421" xr:uid="{45403C8B-46BF-46F5-B4E0-727A710F04BD}"/>
    <cellStyle name="40% - Accent3 3 2 10 2" xfId="11422" xr:uid="{9F951379-640B-4B0B-86F0-1BCDA8661304}"/>
    <cellStyle name="40% - Accent3 3 2 11" xfId="11423" xr:uid="{A79AE5EF-19B0-47AB-A8B9-3C526566369F}"/>
    <cellStyle name="40% - Accent3 3 2 12" xfId="11424" xr:uid="{88CDAA45-3F8F-4F51-8C6E-CD505522173D}"/>
    <cellStyle name="40% - Accent3 3 2 2" xfId="11425" xr:uid="{97C37916-71CB-4E15-865C-A0AA9693BB74}"/>
    <cellStyle name="40% - Accent3 3 2 2 10" xfId="11426" xr:uid="{359C8CAC-312E-4E69-BCB6-2FB97D35FBC8}"/>
    <cellStyle name="40% - Accent3 3 2 2 11" xfId="11427" xr:uid="{65D46B9E-308D-46BF-AE1B-26E12044744F}"/>
    <cellStyle name="40% - Accent3 3 2 2 2" xfId="11428" xr:uid="{8A16B252-AA00-4FD7-A05B-E3A9C81C4FB1}"/>
    <cellStyle name="40% - Accent3 3 2 2 2 10" xfId="11429" xr:uid="{77B60C42-7402-4655-A08D-392E010A626B}"/>
    <cellStyle name="40% - Accent3 3 2 2 2 2" xfId="11430" xr:uid="{A77E4941-86DD-4843-B10F-C1423D70EF32}"/>
    <cellStyle name="40% - Accent3 3 2 2 2 2 2" xfId="11431" xr:uid="{93768986-9FF7-4BFD-A618-5E0099E5C7C1}"/>
    <cellStyle name="40% - Accent3 3 2 2 2 2 2 2" xfId="11432" xr:uid="{C44CDCE4-7E4F-4DA9-8922-87DFB575895A}"/>
    <cellStyle name="40% - Accent3 3 2 2 2 2 2 2 2" xfId="11433" xr:uid="{3749A5E5-B23B-4273-B6FB-2EEA7F97FD22}"/>
    <cellStyle name="40% - Accent3 3 2 2 2 2 2 2 2 2" xfId="11434" xr:uid="{6EAD1EA0-3DBC-49B6-B8C9-12BC19795CB3}"/>
    <cellStyle name="40% - Accent3 3 2 2 2 2 2 2 3" xfId="11435" xr:uid="{CDAA68A1-BE6A-49E0-80B5-8C062CBF5E8C}"/>
    <cellStyle name="40% - Accent3 3 2 2 2 2 2 2 4" xfId="11436" xr:uid="{7A4129F8-070F-45DB-9E74-51DBD4DD5457}"/>
    <cellStyle name="40% - Accent3 3 2 2 2 2 2 3" xfId="11437" xr:uid="{4D224996-DE8F-41CC-B8AD-D8136307EE0F}"/>
    <cellStyle name="40% - Accent3 3 2 2 2 2 2 3 2" xfId="11438" xr:uid="{35309DFB-8375-4FE6-BDB5-D6DF7DEF19C7}"/>
    <cellStyle name="40% - Accent3 3 2 2 2 2 2 4" xfId="11439" xr:uid="{62155138-FAB2-4F74-AD91-16AA72939601}"/>
    <cellStyle name="40% - Accent3 3 2 2 2 2 2 5" xfId="11440" xr:uid="{6C139D5F-A28B-45AF-BEA1-2EDE1014D9AE}"/>
    <cellStyle name="40% - Accent3 3 2 2 2 2 3" xfId="11441" xr:uid="{F878C10A-961F-43D6-9060-8F7A22195B22}"/>
    <cellStyle name="40% - Accent3 3 2 2 2 2 3 2" xfId="11442" xr:uid="{F1EF9BD0-0321-4A35-8AB9-DB3BA77A54DF}"/>
    <cellStyle name="40% - Accent3 3 2 2 2 2 3 2 2" xfId="11443" xr:uid="{D845C0B1-B263-48E6-91B9-8CC1E93369BD}"/>
    <cellStyle name="40% - Accent3 3 2 2 2 2 3 2 2 2" xfId="11444" xr:uid="{BC3EB996-E21A-4ADC-96EB-0678588A9DF1}"/>
    <cellStyle name="40% - Accent3 3 2 2 2 2 3 2 3" xfId="11445" xr:uid="{0FF10B9F-EE3A-4C75-B484-86C21605E8F8}"/>
    <cellStyle name="40% - Accent3 3 2 2 2 2 3 2 4" xfId="11446" xr:uid="{CAB6C47C-AA69-429E-9100-88AA65EDF932}"/>
    <cellStyle name="40% - Accent3 3 2 2 2 2 3 3" xfId="11447" xr:uid="{E1690F88-38AF-40C2-8875-5A6F8A3D89CB}"/>
    <cellStyle name="40% - Accent3 3 2 2 2 2 3 3 2" xfId="11448" xr:uid="{33AF4F1B-CD1D-45C0-8D57-7A0204C6CEC2}"/>
    <cellStyle name="40% - Accent3 3 2 2 2 2 3 4" xfId="11449" xr:uid="{F0325A21-FDCA-40FF-8DFE-1664EB90E2C4}"/>
    <cellStyle name="40% - Accent3 3 2 2 2 2 3 5" xfId="11450" xr:uid="{44D6C0E0-BCD4-4420-942D-A86DEC7616CA}"/>
    <cellStyle name="40% - Accent3 3 2 2 2 2 4" xfId="11451" xr:uid="{11E292B3-EFDB-4106-ACCB-247DF8519EE4}"/>
    <cellStyle name="40% - Accent3 3 2 2 2 2 4 2" xfId="11452" xr:uid="{1410E0B2-F68D-4AB0-BCE2-3BDABA33A7E2}"/>
    <cellStyle name="40% - Accent3 3 2 2 2 2 4 2 2" xfId="11453" xr:uid="{B7C82DFC-1DDB-4F52-87C7-BBF438843F58}"/>
    <cellStyle name="40% - Accent3 3 2 2 2 2 4 3" xfId="11454" xr:uid="{641CFC94-3FB2-4050-8D84-7529A6BBF0D2}"/>
    <cellStyle name="40% - Accent3 3 2 2 2 2 4 4" xfId="11455" xr:uid="{2B59D333-F368-4B75-BE14-D333FD27257C}"/>
    <cellStyle name="40% - Accent3 3 2 2 2 2 5" xfId="11456" xr:uid="{C1C46264-4BE9-4798-BAE7-AF8C6CD6C182}"/>
    <cellStyle name="40% - Accent3 3 2 2 2 2 5 2" xfId="11457" xr:uid="{1A54FABE-9119-48DA-8F11-FFEA40665E8C}"/>
    <cellStyle name="40% - Accent3 3 2 2 2 2 5 2 2" xfId="11458" xr:uid="{401A6283-39B9-4AD3-A960-D70E6F6E3B63}"/>
    <cellStyle name="40% - Accent3 3 2 2 2 2 5 3" xfId="11459" xr:uid="{691AC987-F1CF-4CB2-AC60-1B385D45FAC0}"/>
    <cellStyle name="40% - Accent3 3 2 2 2 2 5 4" xfId="11460" xr:uid="{899A7EB6-43AB-4D2E-AF8F-56885B9AD3F1}"/>
    <cellStyle name="40% - Accent3 3 2 2 2 2 6" xfId="11461" xr:uid="{8DCE1921-3622-40C7-AD7F-5775744F4325}"/>
    <cellStyle name="40% - Accent3 3 2 2 2 2 6 2" xfId="11462" xr:uid="{5A09E4A7-75C0-4B12-AB12-7FFEA2341DF2}"/>
    <cellStyle name="40% - Accent3 3 2 2 2 2 6 2 2" xfId="11463" xr:uid="{69FFDD33-5788-4560-8413-00DCBC98D698}"/>
    <cellStyle name="40% - Accent3 3 2 2 2 2 6 3" xfId="11464" xr:uid="{9B710293-08EC-4E5E-A27F-23F47C018EB5}"/>
    <cellStyle name="40% - Accent3 3 2 2 2 2 6 4" xfId="11465" xr:uid="{820896AD-F20B-4567-A4C8-46677C24AF33}"/>
    <cellStyle name="40% - Accent3 3 2 2 2 2 7" xfId="11466" xr:uid="{22CC4E3C-6580-457C-BD1D-9AE3B9B4DF4D}"/>
    <cellStyle name="40% - Accent3 3 2 2 2 2 7 2" xfId="11467" xr:uid="{B0D844CC-7985-412D-8F13-EC220143F4A0}"/>
    <cellStyle name="40% - Accent3 3 2 2 2 2 8" xfId="11468" xr:uid="{372E23CC-4CAE-4DAB-96AE-2A385C3E37E3}"/>
    <cellStyle name="40% - Accent3 3 2 2 2 2 9" xfId="11469" xr:uid="{F3ED8264-5A5E-4A51-9D55-A34B2E0CFF75}"/>
    <cellStyle name="40% - Accent3 3 2 2 2 3" xfId="11470" xr:uid="{DE2F4F59-2BA1-402B-98B1-A0A661F635EA}"/>
    <cellStyle name="40% - Accent3 3 2 2 2 3 2" xfId="11471" xr:uid="{488CC83F-EA22-4388-84B3-58E281DC3A09}"/>
    <cellStyle name="40% - Accent3 3 2 2 2 3 2 2" xfId="11472" xr:uid="{D6041E41-BC62-4D61-98D8-E19CFF1607F6}"/>
    <cellStyle name="40% - Accent3 3 2 2 2 3 2 2 2" xfId="11473" xr:uid="{76757E90-1BAA-4456-B50B-A26CEA225642}"/>
    <cellStyle name="40% - Accent3 3 2 2 2 3 2 3" xfId="11474" xr:uid="{707AA5AF-4213-41AE-A9CB-040CD80C5DED}"/>
    <cellStyle name="40% - Accent3 3 2 2 2 3 2 4" xfId="11475" xr:uid="{BA31F779-0F11-47CC-91BF-B93A7BCC7BFD}"/>
    <cellStyle name="40% - Accent3 3 2 2 2 3 3" xfId="11476" xr:uid="{FA527530-2D9E-45F1-942B-2A61558B46E4}"/>
    <cellStyle name="40% - Accent3 3 2 2 2 3 3 2" xfId="11477" xr:uid="{216AC2BC-02D1-466E-B108-17EE0742C29F}"/>
    <cellStyle name="40% - Accent3 3 2 2 2 3 4" xfId="11478" xr:uid="{FD8B04ED-DB48-4D7B-93E6-47F59FC63DCD}"/>
    <cellStyle name="40% - Accent3 3 2 2 2 3 5" xfId="11479" xr:uid="{33654496-1CF6-4DA4-8C8F-C42239D3A0BA}"/>
    <cellStyle name="40% - Accent3 3 2 2 2 4" xfId="11480" xr:uid="{6D2BEE78-370C-40D8-942D-582FD4F4D5F1}"/>
    <cellStyle name="40% - Accent3 3 2 2 2 4 2" xfId="11481" xr:uid="{C88543C2-0AB1-4070-BF7C-CCE7F00EB14C}"/>
    <cellStyle name="40% - Accent3 3 2 2 2 4 2 2" xfId="11482" xr:uid="{0F08E74C-CDD0-432C-8A69-5A12B88E67F1}"/>
    <cellStyle name="40% - Accent3 3 2 2 2 4 2 2 2" xfId="11483" xr:uid="{E4589307-42B7-46F8-B076-312044B9C218}"/>
    <cellStyle name="40% - Accent3 3 2 2 2 4 2 3" xfId="11484" xr:uid="{FE685D84-7A31-4321-985B-0273133A5732}"/>
    <cellStyle name="40% - Accent3 3 2 2 2 4 2 4" xfId="11485" xr:uid="{2F416DC9-43D6-429C-9F01-54229983B570}"/>
    <cellStyle name="40% - Accent3 3 2 2 2 4 3" xfId="11486" xr:uid="{75878EF3-0C06-4B27-A250-3FC6CAE1D3FF}"/>
    <cellStyle name="40% - Accent3 3 2 2 2 4 3 2" xfId="11487" xr:uid="{92E6895D-294A-4BB7-9AAE-0591EBC01D32}"/>
    <cellStyle name="40% - Accent3 3 2 2 2 4 4" xfId="11488" xr:uid="{F8B4A71D-FE7B-4CF1-8B3E-567B9AF8C222}"/>
    <cellStyle name="40% - Accent3 3 2 2 2 4 5" xfId="11489" xr:uid="{F54CE7E9-EDAB-4092-A819-09D72E441AEA}"/>
    <cellStyle name="40% - Accent3 3 2 2 2 5" xfId="11490" xr:uid="{D4E9CA10-4503-4175-8404-7D7017CFE977}"/>
    <cellStyle name="40% - Accent3 3 2 2 2 5 2" xfId="11491" xr:uid="{8D81D7C9-DFCB-4B72-ACD3-EF225905C6F2}"/>
    <cellStyle name="40% - Accent3 3 2 2 2 5 2 2" xfId="11492" xr:uid="{0C2D0184-AAF9-4D65-BE40-2A0FD2E2DD1A}"/>
    <cellStyle name="40% - Accent3 3 2 2 2 5 3" xfId="11493" xr:uid="{7D6FFAED-F252-466E-B3FF-5ECE514B9805}"/>
    <cellStyle name="40% - Accent3 3 2 2 2 5 4" xfId="11494" xr:uid="{000A182A-550C-4AAF-8B9B-560330258728}"/>
    <cellStyle name="40% - Accent3 3 2 2 2 6" xfId="11495" xr:uid="{AD736FC4-8D92-4644-9F10-BA0062670AED}"/>
    <cellStyle name="40% - Accent3 3 2 2 2 6 2" xfId="11496" xr:uid="{C1F6F946-E6E3-4B31-AC80-C58069D98029}"/>
    <cellStyle name="40% - Accent3 3 2 2 2 6 2 2" xfId="11497" xr:uid="{AB8FF0EE-8F67-474F-8F29-DD39326E0179}"/>
    <cellStyle name="40% - Accent3 3 2 2 2 6 3" xfId="11498" xr:uid="{BD4F4A3B-DD5B-4795-B07B-55B18567439B}"/>
    <cellStyle name="40% - Accent3 3 2 2 2 6 4" xfId="11499" xr:uid="{C0E97A33-D741-4A3F-9ED6-790AB047F769}"/>
    <cellStyle name="40% - Accent3 3 2 2 2 7" xfId="11500" xr:uid="{4479F090-1FD1-4D26-BBA8-06EBCB6DAD20}"/>
    <cellStyle name="40% - Accent3 3 2 2 2 7 2" xfId="11501" xr:uid="{25F063C3-1C22-4E38-A09D-D0EB626D64F3}"/>
    <cellStyle name="40% - Accent3 3 2 2 2 7 2 2" xfId="11502" xr:uid="{4A484335-8697-47BA-98F8-6B4F6E604BE0}"/>
    <cellStyle name="40% - Accent3 3 2 2 2 7 3" xfId="11503" xr:uid="{10019767-8B5D-4729-9B92-DB60D8B84E47}"/>
    <cellStyle name="40% - Accent3 3 2 2 2 7 4" xfId="11504" xr:uid="{D08C4CF3-974F-4937-A074-1E52BF20822F}"/>
    <cellStyle name="40% - Accent3 3 2 2 2 8" xfId="11505" xr:uid="{19BD6E84-AF34-4DA2-ADE3-9BF48B5F0D55}"/>
    <cellStyle name="40% - Accent3 3 2 2 2 8 2" xfId="11506" xr:uid="{537EFBAB-72F8-404F-9A6B-9328004BD669}"/>
    <cellStyle name="40% - Accent3 3 2 2 2 9" xfId="11507" xr:uid="{4E8D03DA-D51A-4A18-9A9F-827F9082A3D8}"/>
    <cellStyle name="40% - Accent3 3 2 2 3" xfId="11508" xr:uid="{6F82939D-59CB-4548-B976-DE6283C5AA38}"/>
    <cellStyle name="40% - Accent3 3 2 2 3 2" xfId="11509" xr:uid="{69A64BFB-8398-4F75-88B1-E6FE6431F61A}"/>
    <cellStyle name="40% - Accent3 3 2 2 3 2 2" xfId="11510" xr:uid="{3DAD428C-A154-41F8-9527-E58D7201FE6D}"/>
    <cellStyle name="40% - Accent3 3 2 2 3 2 2 2" xfId="11511" xr:uid="{73FF5345-E7D0-4CCF-A4DA-F690087FBF8C}"/>
    <cellStyle name="40% - Accent3 3 2 2 3 2 2 2 2" xfId="11512" xr:uid="{9E96B995-A1AD-4E26-B1C1-275F85A6F2A9}"/>
    <cellStyle name="40% - Accent3 3 2 2 3 2 2 3" xfId="11513" xr:uid="{0E6E1A34-1A01-478E-92CE-64B017ADD895}"/>
    <cellStyle name="40% - Accent3 3 2 2 3 2 2 4" xfId="11514" xr:uid="{2C9A115A-BACE-44F2-A041-2C2510A803AA}"/>
    <cellStyle name="40% - Accent3 3 2 2 3 2 3" xfId="11515" xr:uid="{85EABA98-2930-48F2-AA01-83F5D12D7313}"/>
    <cellStyle name="40% - Accent3 3 2 2 3 2 3 2" xfId="11516" xr:uid="{B05053C0-1AA5-405B-8512-92A41E09D424}"/>
    <cellStyle name="40% - Accent3 3 2 2 3 2 4" xfId="11517" xr:uid="{EBEDE084-8720-4FA6-A2FD-291E13502C0B}"/>
    <cellStyle name="40% - Accent3 3 2 2 3 2 5" xfId="11518" xr:uid="{733559DD-FE6A-4102-BF56-0489D47CBB12}"/>
    <cellStyle name="40% - Accent3 3 2 2 3 3" xfId="11519" xr:uid="{B1ECF939-D884-433E-A5E8-5443CC3812E0}"/>
    <cellStyle name="40% - Accent3 3 2 2 3 3 2" xfId="11520" xr:uid="{574DD8EA-C807-4506-8A79-CBFAA0E70C94}"/>
    <cellStyle name="40% - Accent3 3 2 2 3 3 2 2" xfId="11521" xr:uid="{E276A62A-28F1-4C2A-9222-3F9C4177C9B9}"/>
    <cellStyle name="40% - Accent3 3 2 2 3 3 2 2 2" xfId="11522" xr:uid="{E9E70356-8266-4782-A80F-88C1475D7082}"/>
    <cellStyle name="40% - Accent3 3 2 2 3 3 2 3" xfId="11523" xr:uid="{F06E3FF7-5048-43C4-A024-AB9B4A02F395}"/>
    <cellStyle name="40% - Accent3 3 2 2 3 3 2 4" xfId="11524" xr:uid="{497536EF-BBB8-41BD-B71A-ECDDF7A075DC}"/>
    <cellStyle name="40% - Accent3 3 2 2 3 3 3" xfId="11525" xr:uid="{369AEC42-5D98-4083-A0F8-D5928B5A9BAC}"/>
    <cellStyle name="40% - Accent3 3 2 2 3 3 3 2" xfId="11526" xr:uid="{79A60B9E-7770-42F3-BBA8-489C6568D4D2}"/>
    <cellStyle name="40% - Accent3 3 2 2 3 3 4" xfId="11527" xr:uid="{059D758A-17B0-42BB-92E8-225B53C7CA41}"/>
    <cellStyle name="40% - Accent3 3 2 2 3 3 5" xfId="11528" xr:uid="{70584AA2-CFA7-4D7C-A587-1059BCB79A26}"/>
    <cellStyle name="40% - Accent3 3 2 2 3 4" xfId="11529" xr:uid="{A5A033F8-E96F-4D2B-8BD4-FF3ABB2DCEC0}"/>
    <cellStyle name="40% - Accent3 3 2 2 3 4 2" xfId="11530" xr:uid="{000FB3C9-8E2B-4927-85A6-AE03A672D256}"/>
    <cellStyle name="40% - Accent3 3 2 2 3 4 2 2" xfId="11531" xr:uid="{6C5AB1F3-2D8B-47C1-BF9E-FE10F9474FC6}"/>
    <cellStyle name="40% - Accent3 3 2 2 3 4 3" xfId="11532" xr:uid="{A582CCFD-1579-4556-9B06-EC6E5799015D}"/>
    <cellStyle name="40% - Accent3 3 2 2 3 4 4" xfId="11533" xr:uid="{6E54BF33-D6A0-41C8-94F4-E26CE101F996}"/>
    <cellStyle name="40% - Accent3 3 2 2 3 5" xfId="11534" xr:uid="{903C140C-738E-4373-8FC3-1F64BCF83336}"/>
    <cellStyle name="40% - Accent3 3 2 2 3 5 2" xfId="11535" xr:uid="{23BF6295-D2D9-4D8F-A53D-08DB81CC58C3}"/>
    <cellStyle name="40% - Accent3 3 2 2 3 5 2 2" xfId="11536" xr:uid="{8842FB3D-4389-4C37-846B-EDFD4F80992F}"/>
    <cellStyle name="40% - Accent3 3 2 2 3 5 3" xfId="11537" xr:uid="{26BFD15C-73FA-4C5D-B4F9-EB80E03CFA74}"/>
    <cellStyle name="40% - Accent3 3 2 2 3 5 4" xfId="11538" xr:uid="{49CEF74D-1D7A-43A2-9604-189C7CD06996}"/>
    <cellStyle name="40% - Accent3 3 2 2 3 6" xfId="11539" xr:uid="{5B9DF1E7-B55D-45E7-BBA0-E9C9A1340AEA}"/>
    <cellStyle name="40% - Accent3 3 2 2 3 6 2" xfId="11540" xr:uid="{14661F90-4544-44F3-BE95-3A0B1A3DFF67}"/>
    <cellStyle name="40% - Accent3 3 2 2 3 6 2 2" xfId="11541" xr:uid="{06E50AD8-6B62-49A3-84CD-575B9BD2930E}"/>
    <cellStyle name="40% - Accent3 3 2 2 3 6 3" xfId="11542" xr:uid="{D373C58F-7C29-42A6-911E-B2A713B9166A}"/>
    <cellStyle name="40% - Accent3 3 2 2 3 6 4" xfId="11543" xr:uid="{541C8CF5-332F-4441-8F19-51BB2D4345C2}"/>
    <cellStyle name="40% - Accent3 3 2 2 3 7" xfId="11544" xr:uid="{DAB0E7A2-3349-4E8F-934F-E3EEA4BD289C}"/>
    <cellStyle name="40% - Accent3 3 2 2 3 7 2" xfId="11545" xr:uid="{610312E5-9FD9-4491-A8C9-2AFA2450B97A}"/>
    <cellStyle name="40% - Accent3 3 2 2 3 8" xfId="11546" xr:uid="{A88B1195-F44E-4A14-AD1D-46DDB16BDE73}"/>
    <cellStyle name="40% - Accent3 3 2 2 3 9" xfId="11547" xr:uid="{EBFCFA27-B205-4DA9-BCD5-1D13CB63FC8E}"/>
    <cellStyle name="40% - Accent3 3 2 2 4" xfId="11548" xr:uid="{17E7E42B-7ECF-4789-8076-35972C31F7CD}"/>
    <cellStyle name="40% - Accent3 3 2 2 4 2" xfId="11549" xr:uid="{0E74979C-0279-475B-AEAA-D808E2688441}"/>
    <cellStyle name="40% - Accent3 3 2 2 4 2 2" xfId="11550" xr:uid="{464C37BF-CB61-43FC-801E-99E8845A5C23}"/>
    <cellStyle name="40% - Accent3 3 2 2 4 2 2 2" xfId="11551" xr:uid="{CFEB5D91-9B7F-40F9-99F6-05A0544E5379}"/>
    <cellStyle name="40% - Accent3 3 2 2 4 2 3" xfId="11552" xr:uid="{0CAE6026-BDA4-4D5F-B068-1964B8C5DC50}"/>
    <cellStyle name="40% - Accent3 3 2 2 4 2 4" xfId="11553" xr:uid="{67125836-7298-4729-9AAB-067B92F3B72C}"/>
    <cellStyle name="40% - Accent3 3 2 2 4 3" xfId="11554" xr:uid="{7BAFCB39-9254-4750-9EAC-AD800AE199D4}"/>
    <cellStyle name="40% - Accent3 3 2 2 4 3 2" xfId="11555" xr:uid="{42258A3A-98C8-4438-823F-7D03F341ED67}"/>
    <cellStyle name="40% - Accent3 3 2 2 4 4" xfId="11556" xr:uid="{3FC02565-E073-4C20-842D-4A36B9857F04}"/>
    <cellStyle name="40% - Accent3 3 2 2 4 5" xfId="11557" xr:uid="{4B4969B7-D03F-4096-BE70-F3B68DEBC74B}"/>
    <cellStyle name="40% - Accent3 3 2 2 5" xfId="11558" xr:uid="{AAC1D04B-AFF8-4772-9B51-A85B30213DAF}"/>
    <cellStyle name="40% - Accent3 3 2 2 5 2" xfId="11559" xr:uid="{690A0BF9-0296-408B-9B51-825E1B5CF47C}"/>
    <cellStyle name="40% - Accent3 3 2 2 5 2 2" xfId="11560" xr:uid="{2295E32D-73F8-4BCD-AAA9-368F69E27576}"/>
    <cellStyle name="40% - Accent3 3 2 2 5 2 2 2" xfId="11561" xr:uid="{0503BFA6-AA7D-42F4-AC40-9AB53683003E}"/>
    <cellStyle name="40% - Accent3 3 2 2 5 2 3" xfId="11562" xr:uid="{70B8E352-CB39-41D2-A4CD-787A2BA707E8}"/>
    <cellStyle name="40% - Accent3 3 2 2 5 2 4" xfId="11563" xr:uid="{21F7C66A-0822-49BA-A4C0-BC1D5269DBA1}"/>
    <cellStyle name="40% - Accent3 3 2 2 5 3" xfId="11564" xr:uid="{89EAC52C-1157-40B3-B1C6-BDC7A6736BB6}"/>
    <cellStyle name="40% - Accent3 3 2 2 5 3 2" xfId="11565" xr:uid="{C592A1DF-3214-4395-899E-B43840E574CD}"/>
    <cellStyle name="40% - Accent3 3 2 2 5 4" xfId="11566" xr:uid="{BDDFC431-3CB3-42C4-813B-8D35B3E1663E}"/>
    <cellStyle name="40% - Accent3 3 2 2 5 5" xfId="11567" xr:uid="{AE7C03E1-13F5-432B-B3AE-AD646A150369}"/>
    <cellStyle name="40% - Accent3 3 2 2 6" xfId="11568" xr:uid="{508A9FCA-D597-4895-8462-EC54CD05A0BF}"/>
    <cellStyle name="40% - Accent3 3 2 2 6 2" xfId="11569" xr:uid="{D11E7529-7EAB-4CE6-A261-C5B2C71C9640}"/>
    <cellStyle name="40% - Accent3 3 2 2 6 2 2" xfId="11570" xr:uid="{3081DC73-F621-46ED-ADD0-CE2C1FF00ACC}"/>
    <cellStyle name="40% - Accent3 3 2 2 6 3" xfId="11571" xr:uid="{BE7A104D-CF75-4949-8E4E-A312E46F8CF1}"/>
    <cellStyle name="40% - Accent3 3 2 2 6 4" xfId="11572" xr:uid="{2E31F9F6-7E5E-4925-90E9-B0916B11842A}"/>
    <cellStyle name="40% - Accent3 3 2 2 7" xfId="11573" xr:uid="{81DD0177-D4F8-4521-A5CB-AF03D0B45CB5}"/>
    <cellStyle name="40% - Accent3 3 2 2 7 2" xfId="11574" xr:uid="{CE2B3C1B-791D-4765-98EA-91D8C5D7FD6E}"/>
    <cellStyle name="40% - Accent3 3 2 2 7 2 2" xfId="11575" xr:uid="{43BE6284-604C-422C-9C62-45F2F64878E2}"/>
    <cellStyle name="40% - Accent3 3 2 2 7 3" xfId="11576" xr:uid="{26552EE3-7B00-4059-96B5-398A339CFEA1}"/>
    <cellStyle name="40% - Accent3 3 2 2 7 4" xfId="11577" xr:uid="{D7BFDC40-89E4-4C28-A739-7B592B59A705}"/>
    <cellStyle name="40% - Accent3 3 2 2 8" xfId="11578" xr:uid="{42EE9F7E-253B-46A1-9DAB-C02D04060651}"/>
    <cellStyle name="40% - Accent3 3 2 2 8 2" xfId="11579" xr:uid="{20F4D103-FFD6-4AF2-B9FA-AECC8C51CAD9}"/>
    <cellStyle name="40% - Accent3 3 2 2 8 2 2" xfId="11580" xr:uid="{7FD34F22-8332-48A2-BEDC-31588AA3EEEF}"/>
    <cellStyle name="40% - Accent3 3 2 2 8 3" xfId="11581" xr:uid="{EFCC13B6-764C-486E-8217-BB0ADEDF3A0B}"/>
    <cellStyle name="40% - Accent3 3 2 2 8 4" xfId="11582" xr:uid="{6D0AC752-8727-4C9B-8907-1DF8E39869DF}"/>
    <cellStyle name="40% - Accent3 3 2 2 9" xfId="11583" xr:uid="{FA07B63C-5D0A-4C6E-8737-B3F0DDFF048D}"/>
    <cellStyle name="40% - Accent3 3 2 2 9 2" xfId="11584" xr:uid="{3DAF1099-5DD6-468F-BC90-73B46A995DD4}"/>
    <cellStyle name="40% - Accent3 3 2 3" xfId="11585" xr:uid="{7387BE5A-176A-48DA-872C-B439B7344FBF}"/>
    <cellStyle name="40% - Accent3 3 2 3 10" xfId="11586" xr:uid="{7503CA6E-3DD1-433E-A7AB-DB10244E7EF5}"/>
    <cellStyle name="40% - Accent3 3 2 3 2" xfId="11587" xr:uid="{04BE3EBC-5F21-4510-9DBC-0E2886AD64CE}"/>
    <cellStyle name="40% - Accent3 3 2 3 2 2" xfId="11588" xr:uid="{1687AB94-050F-49C6-8BEB-67DD1BD91A3B}"/>
    <cellStyle name="40% - Accent3 3 2 3 2 2 2" xfId="11589" xr:uid="{558E22EF-3D5D-4D49-BE80-F04030E5F223}"/>
    <cellStyle name="40% - Accent3 3 2 3 2 2 2 2" xfId="11590" xr:uid="{49CD51C9-9473-453B-A1E9-26198BD5A355}"/>
    <cellStyle name="40% - Accent3 3 2 3 2 2 2 2 2" xfId="11591" xr:uid="{F6E835C5-6F7C-4061-8D0E-6A98B5822431}"/>
    <cellStyle name="40% - Accent3 3 2 3 2 2 2 3" xfId="11592" xr:uid="{69A9C539-373B-4355-802F-66811E6635CC}"/>
    <cellStyle name="40% - Accent3 3 2 3 2 2 2 4" xfId="11593" xr:uid="{F6E96830-50A0-4F00-B5AC-745714E69A1D}"/>
    <cellStyle name="40% - Accent3 3 2 3 2 2 3" xfId="11594" xr:uid="{BB9CD263-135B-4B90-8397-C0B059A34591}"/>
    <cellStyle name="40% - Accent3 3 2 3 2 2 3 2" xfId="11595" xr:uid="{2654BA4E-406C-44A5-A409-4B67A5DBD76D}"/>
    <cellStyle name="40% - Accent3 3 2 3 2 2 4" xfId="11596" xr:uid="{E7CDF62F-53F6-4A0F-997E-C1C6AC8590D2}"/>
    <cellStyle name="40% - Accent3 3 2 3 2 2 5" xfId="11597" xr:uid="{D77FE8CE-16C6-422F-9F87-5F1583D00BB9}"/>
    <cellStyle name="40% - Accent3 3 2 3 2 3" xfId="11598" xr:uid="{2E628A97-A2B2-4871-ADDC-25302777F57F}"/>
    <cellStyle name="40% - Accent3 3 2 3 2 3 2" xfId="11599" xr:uid="{C208A7E9-9992-4F91-A993-145B241DD245}"/>
    <cellStyle name="40% - Accent3 3 2 3 2 3 2 2" xfId="11600" xr:uid="{D57CE59F-BB01-4C75-BC8F-D0787966B41B}"/>
    <cellStyle name="40% - Accent3 3 2 3 2 3 2 2 2" xfId="11601" xr:uid="{A834F832-2908-41DE-8575-95605729DB90}"/>
    <cellStyle name="40% - Accent3 3 2 3 2 3 2 3" xfId="11602" xr:uid="{AE84C679-D227-4ACD-81C3-27C89BF91590}"/>
    <cellStyle name="40% - Accent3 3 2 3 2 3 2 4" xfId="11603" xr:uid="{B72646FE-526F-4A9C-B9ED-EE3BD6F19299}"/>
    <cellStyle name="40% - Accent3 3 2 3 2 3 3" xfId="11604" xr:uid="{2415FE98-4129-4FDC-B491-40C6C084B044}"/>
    <cellStyle name="40% - Accent3 3 2 3 2 3 3 2" xfId="11605" xr:uid="{D9144EFF-41F1-47C8-A1B8-7A1E5343E04F}"/>
    <cellStyle name="40% - Accent3 3 2 3 2 3 4" xfId="11606" xr:uid="{643A2909-09BC-4F36-AC34-B9D840113D96}"/>
    <cellStyle name="40% - Accent3 3 2 3 2 3 5" xfId="11607" xr:uid="{1F20CD8D-8B30-44FC-8FE1-4B26CFF3D549}"/>
    <cellStyle name="40% - Accent3 3 2 3 2 4" xfId="11608" xr:uid="{DACC6D6D-0CC1-4191-8D3D-4DDD045D0CDE}"/>
    <cellStyle name="40% - Accent3 3 2 3 2 4 2" xfId="11609" xr:uid="{AEEE6998-B268-4F01-A7B7-6E28E1BECE8B}"/>
    <cellStyle name="40% - Accent3 3 2 3 2 4 2 2" xfId="11610" xr:uid="{5D2292CF-F126-4DC9-9156-375DFC982D6A}"/>
    <cellStyle name="40% - Accent3 3 2 3 2 4 3" xfId="11611" xr:uid="{81BE6C07-809B-46AB-ADDC-6E5E041FF607}"/>
    <cellStyle name="40% - Accent3 3 2 3 2 4 4" xfId="11612" xr:uid="{E4D79C85-C2E1-4036-9298-F9A318575C02}"/>
    <cellStyle name="40% - Accent3 3 2 3 2 5" xfId="11613" xr:uid="{21EB847D-811C-4B89-875A-B8B0EC57BABA}"/>
    <cellStyle name="40% - Accent3 3 2 3 2 5 2" xfId="11614" xr:uid="{D2AA1B99-D7E7-4574-9356-CECA33CFD7F5}"/>
    <cellStyle name="40% - Accent3 3 2 3 2 5 2 2" xfId="11615" xr:uid="{AD697C76-24E1-4192-9833-55D14BA6CB17}"/>
    <cellStyle name="40% - Accent3 3 2 3 2 5 3" xfId="11616" xr:uid="{58F0CE96-EA9F-4D76-9640-9EA49ADA1F55}"/>
    <cellStyle name="40% - Accent3 3 2 3 2 5 4" xfId="11617" xr:uid="{FF8C5312-1B3E-4170-B4A2-62F8DD99B762}"/>
    <cellStyle name="40% - Accent3 3 2 3 2 6" xfId="11618" xr:uid="{FA40AE6B-9FE6-4FDD-87FD-C9C8FAA4B5CE}"/>
    <cellStyle name="40% - Accent3 3 2 3 2 6 2" xfId="11619" xr:uid="{BD60F36A-6926-4369-B351-C99E5CF2EFE7}"/>
    <cellStyle name="40% - Accent3 3 2 3 2 6 2 2" xfId="11620" xr:uid="{EC46E52F-4BBA-423C-9A52-72AEC2A9B6C7}"/>
    <cellStyle name="40% - Accent3 3 2 3 2 6 3" xfId="11621" xr:uid="{A82E3A95-0568-4A33-85D4-E835327FD9C5}"/>
    <cellStyle name="40% - Accent3 3 2 3 2 6 4" xfId="11622" xr:uid="{137EBB20-A902-4F01-9D17-8CF9CFCD9046}"/>
    <cellStyle name="40% - Accent3 3 2 3 2 7" xfId="11623" xr:uid="{BCA802BF-3D63-4864-8718-83861660C46B}"/>
    <cellStyle name="40% - Accent3 3 2 3 2 7 2" xfId="11624" xr:uid="{6D42CE56-912B-4FC5-8D6F-C224A594D4F2}"/>
    <cellStyle name="40% - Accent3 3 2 3 2 8" xfId="11625" xr:uid="{C3180074-D805-4C39-927D-5A071E74F8AD}"/>
    <cellStyle name="40% - Accent3 3 2 3 2 9" xfId="11626" xr:uid="{B4143362-95A3-48F4-96CE-5A3BA72F6856}"/>
    <cellStyle name="40% - Accent3 3 2 3 3" xfId="11627" xr:uid="{8AA69F94-B013-4743-A5B9-DB8E039250FB}"/>
    <cellStyle name="40% - Accent3 3 2 3 3 2" xfId="11628" xr:uid="{CFE48C90-3307-4C6C-A945-006FA80504B0}"/>
    <cellStyle name="40% - Accent3 3 2 3 3 2 2" xfId="11629" xr:uid="{25B7E14F-F9B4-4CD9-9A14-1E807421B1F1}"/>
    <cellStyle name="40% - Accent3 3 2 3 3 2 2 2" xfId="11630" xr:uid="{9925D0CF-2529-4EA4-B861-DFF6C699FD81}"/>
    <cellStyle name="40% - Accent3 3 2 3 3 2 3" xfId="11631" xr:uid="{4F038CCF-6E47-411F-AC45-8AB0D0EA3657}"/>
    <cellStyle name="40% - Accent3 3 2 3 3 2 4" xfId="11632" xr:uid="{5F804634-7FCB-424F-B435-AD29BDCA81FB}"/>
    <cellStyle name="40% - Accent3 3 2 3 3 3" xfId="11633" xr:uid="{B840274E-34F8-4481-BB1F-0BA1307D09D4}"/>
    <cellStyle name="40% - Accent3 3 2 3 3 3 2" xfId="11634" xr:uid="{8CB13C33-D929-4843-B278-981E159FF7B2}"/>
    <cellStyle name="40% - Accent3 3 2 3 3 4" xfId="11635" xr:uid="{5072B55F-7B31-4865-A7E0-1F22A4EE050A}"/>
    <cellStyle name="40% - Accent3 3 2 3 3 5" xfId="11636" xr:uid="{FB3B869D-9B6E-4158-876F-83B4D605EF62}"/>
    <cellStyle name="40% - Accent3 3 2 3 4" xfId="11637" xr:uid="{0CFD9400-BDEF-49D1-9904-6C5216DFA5BE}"/>
    <cellStyle name="40% - Accent3 3 2 3 4 2" xfId="11638" xr:uid="{E00E49CD-0C14-4A23-9BB4-288D97D6C4AF}"/>
    <cellStyle name="40% - Accent3 3 2 3 4 2 2" xfId="11639" xr:uid="{C48D0E2E-B04A-48B9-AFD5-5395F03471C6}"/>
    <cellStyle name="40% - Accent3 3 2 3 4 2 2 2" xfId="11640" xr:uid="{F8DE694F-EDE8-40FB-B1A4-9513EB5AFF6F}"/>
    <cellStyle name="40% - Accent3 3 2 3 4 2 3" xfId="11641" xr:uid="{469263B1-81C4-49AC-9940-45DDE30A4C5F}"/>
    <cellStyle name="40% - Accent3 3 2 3 4 2 4" xfId="11642" xr:uid="{54C7F2F6-5959-47C1-B4AA-C1707799EB62}"/>
    <cellStyle name="40% - Accent3 3 2 3 4 3" xfId="11643" xr:uid="{A127F1E5-D15B-4999-AE01-828C4DA9BCAB}"/>
    <cellStyle name="40% - Accent3 3 2 3 4 3 2" xfId="11644" xr:uid="{333B43CD-3D02-48D5-B815-87D1759B09B6}"/>
    <cellStyle name="40% - Accent3 3 2 3 4 4" xfId="11645" xr:uid="{6F6B5269-0951-48B1-AE36-D97E2A1E9C36}"/>
    <cellStyle name="40% - Accent3 3 2 3 4 5" xfId="11646" xr:uid="{2F37261D-D3C7-470E-9CFA-D5D52A60E98C}"/>
    <cellStyle name="40% - Accent3 3 2 3 5" xfId="11647" xr:uid="{38506B23-40EF-4FA8-A00F-ED7D5F710888}"/>
    <cellStyle name="40% - Accent3 3 2 3 5 2" xfId="11648" xr:uid="{DD756BF6-6BCD-48F2-851E-BD9532024265}"/>
    <cellStyle name="40% - Accent3 3 2 3 5 2 2" xfId="11649" xr:uid="{E99053E4-8314-4F0C-AB08-EE39BF232ACA}"/>
    <cellStyle name="40% - Accent3 3 2 3 5 3" xfId="11650" xr:uid="{701DC299-B094-4557-BD1F-02231AFB3E3B}"/>
    <cellStyle name="40% - Accent3 3 2 3 5 4" xfId="11651" xr:uid="{89F67AE8-FAA1-4CFD-BC4B-70F984AC97F4}"/>
    <cellStyle name="40% - Accent3 3 2 3 6" xfId="11652" xr:uid="{9FB205DE-31BE-4458-A087-6DCE30DEB62D}"/>
    <cellStyle name="40% - Accent3 3 2 3 6 2" xfId="11653" xr:uid="{C1BBD32A-4E63-4A1A-A4E1-1A88AFA38612}"/>
    <cellStyle name="40% - Accent3 3 2 3 6 2 2" xfId="11654" xr:uid="{9DA77C40-CD0A-4B37-9F63-55DFB6A56642}"/>
    <cellStyle name="40% - Accent3 3 2 3 6 3" xfId="11655" xr:uid="{62D49475-AE70-418F-B1AB-6BA6ABE23040}"/>
    <cellStyle name="40% - Accent3 3 2 3 6 4" xfId="11656" xr:uid="{C347C956-5D30-484C-B0B3-276EF135A9CB}"/>
    <cellStyle name="40% - Accent3 3 2 3 7" xfId="11657" xr:uid="{4C2D360F-351F-4E21-B2CF-3F16D695E2AE}"/>
    <cellStyle name="40% - Accent3 3 2 3 7 2" xfId="11658" xr:uid="{C9BA729E-CBB9-44C0-9D1C-D3576E4412AD}"/>
    <cellStyle name="40% - Accent3 3 2 3 7 2 2" xfId="11659" xr:uid="{C10FE53D-9366-4294-B7E5-0A7E4837B510}"/>
    <cellStyle name="40% - Accent3 3 2 3 7 3" xfId="11660" xr:uid="{C0B9D69B-0779-4344-9759-C4AAB055A324}"/>
    <cellStyle name="40% - Accent3 3 2 3 7 4" xfId="11661" xr:uid="{248EBD08-878B-47C4-A39D-3C07031439AC}"/>
    <cellStyle name="40% - Accent3 3 2 3 8" xfId="11662" xr:uid="{C0E1826C-BD20-494A-B5F0-4CD2F0CB7BA7}"/>
    <cellStyle name="40% - Accent3 3 2 3 8 2" xfId="11663" xr:uid="{FC37AA6E-D9F7-4D38-804A-1A36779E3384}"/>
    <cellStyle name="40% - Accent3 3 2 3 9" xfId="11664" xr:uid="{35D83C65-5925-4EF6-AC70-A5D042E2D695}"/>
    <cellStyle name="40% - Accent3 3 2 4" xfId="11665" xr:uid="{F2838309-E9FE-4002-8742-85E9AC6A1EE7}"/>
    <cellStyle name="40% - Accent3 3 2 4 2" xfId="11666" xr:uid="{3696B35F-CF56-4E84-80BC-7039129DDA89}"/>
    <cellStyle name="40% - Accent3 3 2 4 2 2" xfId="11667" xr:uid="{EDB4C9BE-363C-401E-BBF9-7A4BA3709A07}"/>
    <cellStyle name="40% - Accent3 3 2 4 2 2 2" xfId="11668" xr:uid="{8A7AE6C6-FEF3-4F4F-A8CF-5D663AA3FFB1}"/>
    <cellStyle name="40% - Accent3 3 2 4 2 2 2 2" xfId="11669" xr:uid="{2D0C988A-9C1C-4CF6-9CF5-D2E947398918}"/>
    <cellStyle name="40% - Accent3 3 2 4 2 2 3" xfId="11670" xr:uid="{852BA71F-016D-4D67-979E-4B6A6896F70A}"/>
    <cellStyle name="40% - Accent3 3 2 4 2 2 4" xfId="11671" xr:uid="{363A35AA-DC1B-482A-BE7F-123556F89819}"/>
    <cellStyle name="40% - Accent3 3 2 4 2 3" xfId="11672" xr:uid="{3FFBBB7D-AC81-42BB-AAAD-9D9312E62A56}"/>
    <cellStyle name="40% - Accent3 3 2 4 2 3 2" xfId="11673" xr:uid="{0EE5ACC2-680A-479F-A681-A8C5B4567D19}"/>
    <cellStyle name="40% - Accent3 3 2 4 2 4" xfId="11674" xr:uid="{FF6BEDBA-E4A6-4B8C-B390-C43898CAF017}"/>
    <cellStyle name="40% - Accent3 3 2 4 2 5" xfId="11675" xr:uid="{5A5E1996-A011-4176-AEF2-209658757FBA}"/>
    <cellStyle name="40% - Accent3 3 2 4 3" xfId="11676" xr:uid="{8CD5A83C-6D31-4FFB-A361-45B8FA8B2E88}"/>
    <cellStyle name="40% - Accent3 3 2 4 3 2" xfId="11677" xr:uid="{815D607A-F2B8-4187-97DA-1C578BE628F1}"/>
    <cellStyle name="40% - Accent3 3 2 4 3 2 2" xfId="11678" xr:uid="{77B2720A-1529-4F77-A275-1275F2F49985}"/>
    <cellStyle name="40% - Accent3 3 2 4 3 2 2 2" xfId="11679" xr:uid="{004F4CCC-54E5-4127-81A1-34331240515A}"/>
    <cellStyle name="40% - Accent3 3 2 4 3 2 3" xfId="11680" xr:uid="{B2E8D30D-A257-4368-ACEA-1AAB713D60E3}"/>
    <cellStyle name="40% - Accent3 3 2 4 3 2 4" xfId="11681" xr:uid="{0730BED8-C770-4D1D-921C-40B8E30D602D}"/>
    <cellStyle name="40% - Accent3 3 2 4 3 3" xfId="11682" xr:uid="{357AB73E-8CA1-4E67-9291-9DEE8211F960}"/>
    <cellStyle name="40% - Accent3 3 2 4 3 3 2" xfId="11683" xr:uid="{69FB37FB-9E15-46A0-8EB9-522E2AF1CFCD}"/>
    <cellStyle name="40% - Accent3 3 2 4 3 4" xfId="11684" xr:uid="{5A1B359F-9F38-428E-8E49-8532642277CA}"/>
    <cellStyle name="40% - Accent3 3 2 4 3 5" xfId="11685" xr:uid="{C25719F2-5F18-466B-B534-5D1239B579A2}"/>
    <cellStyle name="40% - Accent3 3 2 4 4" xfId="11686" xr:uid="{5BF7D0FC-099B-4779-AF0D-43A22DD57CBE}"/>
    <cellStyle name="40% - Accent3 3 2 4 4 2" xfId="11687" xr:uid="{F0AA5265-BBAB-4E8A-BE28-03844AB3B7E5}"/>
    <cellStyle name="40% - Accent3 3 2 4 4 2 2" xfId="11688" xr:uid="{0B1859CC-6524-4884-990E-6C96A571FCF2}"/>
    <cellStyle name="40% - Accent3 3 2 4 4 3" xfId="11689" xr:uid="{DCF011A7-8193-4EC6-AB32-C0E79C047CDE}"/>
    <cellStyle name="40% - Accent3 3 2 4 4 4" xfId="11690" xr:uid="{3E216726-3458-4C8E-8648-31F26C648FA2}"/>
    <cellStyle name="40% - Accent3 3 2 4 5" xfId="11691" xr:uid="{975E1F28-4A08-405F-96EB-EC4930EB1F1B}"/>
    <cellStyle name="40% - Accent3 3 2 4 5 2" xfId="11692" xr:uid="{57256FAC-E12C-4CD6-A02A-2EBB147A52F1}"/>
    <cellStyle name="40% - Accent3 3 2 4 5 2 2" xfId="11693" xr:uid="{4374F93C-A5C0-4FAB-8F8E-4D38878CA6A0}"/>
    <cellStyle name="40% - Accent3 3 2 4 5 3" xfId="11694" xr:uid="{E1C89D6B-C3F2-4921-A18C-9EB559468FC4}"/>
    <cellStyle name="40% - Accent3 3 2 4 5 4" xfId="11695" xr:uid="{1266C6D2-3BFC-4517-9F1C-B3A6B3DDB9AB}"/>
    <cellStyle name="40% - Accent3 3 2 4 6" xfId="11696" xr:uid="{B9C90A72-46FA-45CE-BF15-50BB8520C7AB}"/>
    <cellStyle name="40% - Accent3 3 2 4 6 2" xfId="11697" xr:uid="{AD1D048A-CDD0-4E71-B9D5-B7B735804370}"/>
    <cellStyle name="40% - Accent3 3 2 4 6 2 2" xfId="11698" xr:uid="{5D7E41CD-7A0D-41A0-A8B9-DBDEA8DE5082}"/>
    <cellStyle name="40% - Accent3 3 2 4 6 3" xfId="11699" xr:uid="{95832741-F99E-43AE-B507-1B09041101F0}"/>
    <cellStyle name="40% - Accent3 3 2 4 6 4" xfId="11700" xr:uid="{8DFB038D-C3A3-4721-9A6F-9B3CD65E1A78}"/>
    <cellStyle name="40% - Accent3 3 2 4 7" xfId="11701" xr:uid="{E1740289-AC6C-400C-8F30-1A103D14A237}"/>
    <cellStyle name="40% - Accent3 3 2 4 7 2" xfId="11702" xr:uid="{64160E6E-A51D-4CB4-ADA5-ED0ABA003877}"/>
    <cellStyle name="40% - Accent3 3 2 4 8" xfId="11703" xr:uid="{82BB1EB5-C2E4-47C3-809D-C533BCB706B1}"/>
    <cellStyle name="40% - Accent3 3 2 4 9" xfId="11704" xr:uid="{D45408BD-56E2-4C77-A562-DE92398C7659}"/>
    <cellStyle name="40% - Accent3 3 2 5" xfId="11705" xr:uid="{000570E9-3373-463A-974B-AB4A142CB8E7}"/>
    <cellStyle name="40% - Accent3 3 2 5 2" xfId="11706" xr:uid="{7D1AC8F4-F464-43F0-A815-9385E6A53014}"/>
    <cellStyle name="40% - Accent3 3 2 5 2 2" xfId="11707" xr:uid="{8E11D43F-DD38-4520-BCB0-921C546BF005}"/>
    <cellStyle name="40% - Accent3 3 2 5 2 2 2" xfId="11708" xr:uid="{2BF5A38F-5E84-4476-BA2A-145EC19CC00A}"/>
    <cellStyle name="40% - Accent3 3 2 5 2 3" xfId="11709" xr:uid="{674606D8-5ED0-4EA1-8284-2ED7E5E0D73D}"/>
    <cellStyle name="40% - Accent3 3 2 5 2 4" xfId="11710" xr:uid="{EDA79E0F-1F80-4E1D-A2E6-67C5C1907D15}"/>
    <cellStyle name="40% - Accent3 3 2 5 3" xfId="11711" xr:uid="{4F0852DC-0AEC-4F00-8E24-86FEC79678A2}"/>
    <cellStyle name="40% - Accent3 3 2 5 3 2" xfId="11712" xr:uid="{6398E7D3-1B2F-4611-9918-663BC1BED26F}"/>
    <cellStyle name="40% - Accent3 3 2 5 4" xfId="11713" xr:uid="{854A94A3-5BCB-405D-B217-51F3D6876BFF}"/>
    <cellStyle name="40% - Accent3 3 2 5 5" xfId="11714" xr:uid="{872E691C-5DAB-487B-A615-461ABB9AFDA6}"/>
    <cellStyle name="40% - Accent3 3 2 6" xfId="11715" xr:uid="{D0155F48-55B4-4EBC-9875-015C5351E244}"/>
    <cellStyle name="40% - Accent3 3 2 6 2" xfId="11716" xr:uid="{DFCA283C-D786-4A12-BF92-01BA74B939F1}"/>
    <cellStyle name="40% - Accent3 3 2 6 2 2" xfId="11717" xr:uid="{4832E755-5483-45B6-91ED-DA98CA27193C}"/>
    <cellStyle name="40% - Accent3 3 2 6 2 2 2" xfId="11718" xr:uid="{CA716FA7-2776-4971-9137-0D4D2AE31D3D}"/>
    <cellStyle name="40% - Accent3 3 2 6 2 3" xfId="11719" xr:uid="{156DD303-EC48-4559-ABE6-D56F12FEF45F}"/>
    <cellStyle name="40% - Accent3 3 2 6 2 4" xfId="11720" xr:uid="{5426DC2F-CB5A-4335-963F-24617A89AB7B}"/>
    <cellStyle name="40% - Accent3 3 2 6 3" xfId="11721" xr:uid="{5A2C7276-2666-4BD2-9540-4AEFA336A7EF}"/>
    <cellStyle name="40% - Accent3 3 2 6 3 2" xfId="11722" xr:uid="{A3C91D70-A1E2-44B1-BD89-86C8A534817A}"/>
    <cellStyle name="40% - Accent3 3 2 6 4" xfId="11723" xr:uid="{4FA604DF-3A15-48BB-81B1-B47E16056E1E}"/>
    <cellStyle name="40% - Accent3 3 2 6 5" xfId="11724" xr:uid="{995E360A-BC85-4D2B-91C1-DA61BC93C671}"/>
    <cellStyle name="40% - Accent3 3 2 7" xfId="11725" xr:uid="{D22DE564-EE0B-41FB-A72E-76C050B95748}"/>
    <cellStyle name="40% - Accent3 3 2 7 2" xfId="11726" xr:uid="{1E0351BF-DA95-41FD-9804-EAE5B0C1FB21}"/>
    <cellStyle name="40% - Accent3 3 2 7 2 2" xfId="11727" xr:uid="{538D58A9-3B1F-469F-9D5D-DA0C939D7C83}"/>
    <cellStyle name="40% - Accent3 3 2 7 3" xfId="11728" xr:uid="{B61EFBB8-D18D-4B55-B346-8233EE535A21}"/>
    <cellStyle name="40% - Accent3 3 2 7 4" xfId="11729" xr:uid="{3EDADB2B-7E87-4371-8C00-01FA89D4F594}"/>
    <cellStyle name="40% - Accent3 3 2 8" xfId="11730" xr:uid="{49CA8F21-F5BA-4B8E-97B5-C3EA89F89DF9}"/>
    <cellStyle name="40% - Accent3 3 2 8 2" xfId="11731" xr:uid="{0FDC180D-59B5-4658-B097-1C1F8C22B4E8}"/>
    <cellStyle name="40% - Accent3 3 2 8 2 2" xfId="11732" xr:uid="{84CA3B48-6DF0-4059-8F90-6A96739223B6}"/>
    <cellStyle name="40% - Accent3 3 2 8 3" xfId="11733" xr:uid="{351DE5C7-1FE5-46A8-A03D-65A44004DB12}"/>
    <cellStyle name="40% - Accent3 3 2 8 4" xfId="11734" xr:uid="{F45231BF-F16A-4C84-BF72-084EAABBD72C}"/>
    <cellStyle name="40% - Accent3 3 2 9" xfId="11735" xr:uid="{C316785F-EA8C-4142-A9F1-AB4470618996}"/>
    <cellStyle name="40% - Accent3 3 2 9 2" xfId="11736" xr:uid="{88CC2860-3B35-419E-A048-6A11088066B2}"/>
    <cellStyle name="40% - Accent3 3 2 9 2 2" xfId="11737" xr:uid="{C4CCE19B-6890-42AD-A370-C9C045F8FAAA}"/>
    <cellStyle name="40% - Accent3 3 2 9 3" xfId="11738" xr:uid="{DF0DB493-1D29-4C96-ABA8-A0D0812D1DDE}"/>
    <cellStyle name="40% - Accent3 3 2 9 4" xfId="11739" xr:uid="{EEB34BF4-1707-4D1A-BCB5-148CA3FBE013}"/>
    <cellStyle name="40% - Accent3 3 3" xfId="11740" xr:uid="{09C08D5E-81D7-4DD0-A920-656462058521}"/>
    <cellStyle name="40% - Accent3 3 4" xfId="11741" xr:uid="{18DAF2FD-B245-4A78-977C-766995D852C3}"/>
    <cellStyle name="40% - Accent3 3 5" xfId="11742" xr:uid="{DFAC1D3C-F7EB-4977-AAC9-FD359E5F40A5}"/>
    <cellStyle name="40% - Accent3 3 6" xfId="11419" xr:uid="{DD8B2621-6805-4469-A328-C7E9A4ECD3F8}"/>
    <cellStyle name="40% - Accent3 4" xfId="255" xr:uid="{DB6A726B-2A40-4744-8EEA-5B543A83913C}"/>
    <cellStyle name="40% - Accent3 4 10" xfId="11744" xr:uid="{8B529B9D-73B9-40D6-8F7C-550F5D545FDA}"/>
    <cellStyle name="40% - Accent3 4 10 2" xfId="11745" xr:uid="{9A4F9C17-CA4A-4222-956D-D1024C7ACC4D}"/>
    <cellStyle name="40% - Accent3 4 11" xfId="11746" xr:uid="{DFC5FED3-95A8-45FE-A63D-A4F67A7467B0}"/>
    <cellStyle name="40% - Accent3 4 12" xfId="11747" xr:uid="{316400F5-1A8B-418E-B4EB-FF5558254AC7}"/>
    <cellStyle name="40% - Accent3 4 13" xfId="35546" xr:uid="{ED8B668A-67DC-4BBA-BEB6-0A97695374D7}"/>
    <cellStyle name="40% - Accent3 4 14" xfId="11743" xr:uid="{B28DB3B8-66B1-4B84-BD3A-BB920B907F1B}"/>
    <cellStyle name="40% - Accent3 4 2" xfId="11748" xr:uid="{613FE0FB-56AB-454C-BF2E-AE2DF279A8DC}"/>
    <cellStyle name="40% - Accent3 4 2 10" xfId="11749" xr:uid="{D1DAA65C-0566-486C-8838-8D3A9AB5ED5E}"/>
    <cellStyle name="40% - Accent3 4 2 11" xfId="11750" xr:uid="{7F6960A8-8736-4E2F-812B-7CA20E9679A6}"/>
    <cellStyle name="40% - Accent3 4 2 2" xfId="11751" xr:uid="{CB4C74F3-2F84-4535-8FC4-1D7710D3EBBE}"/>
    <cellStyle name="40% - Accent3 4 2 2 10" xfId="11752" xr:uid="{3CC805CD-8ABD-494E-9384-E499EEF11ED5}"/>
    <cellStyle name="40% - Accent3 4 2 2 2" xfId="11753" xr:uid="{BB9DDC23-3414-4521-81AA-C3D9A00FAC0F}"/>
    <cellStyle name="40% - Accent3 4 2 2 2 2" xfId="11754" xr:uid="{9DF8FD42-24C2-4659-A268-1B39B491993C}"/>
    <cellStyle name="40% - Accent3 4 2 2 2 2 2" xfId="11755" xr:uid="{12075CDD-319A-4A50-8044-FE1F29FD0491}"/>
    <cellStyle name="40% - Accent3 4 2 2 2 2 2 2" xfId="11756" xr:uid="{DB098B2D-B07C-4DF8-936D-83A5A14B5F14}"/>
    <cellStyle name="40% - Accent3 4 2 2 2 2 2 2 2" xfId="11757" xr:uid="{226CA4CA-2B40-4586-9E13-5C639F1C1B94}"/>
    <cellStyle name="40% - Accent3 4 2 2 2 2 2 3" xfId="11758" xr:uid="{D2C8C306-5FE5-4F79-A73D-E90A36CA90DC}"/>
    <cellStyle name="40% - Accent3 4 2 2 2 2 2 4" xfId="11759" xr:uid="{6672B9E7-7050-4D16-B715-90C5CE7546FE}"/>
    <cellStyle name="40% - Accent3 4 2 2 2 2 3" xfId="11760" xr:uid="{26065447-9871-45BD-93F7-3E5DB6865516}"/>
    <cellStyle name="40% - Accent3 4 2 2 2 2 3 2" xfId="11761" xr:uid="{FEB4E0E0-AEEC-4241-8C57-8509BC2A73F4}"/>
    <cellStyle name="40% - Accent3 4 2 2 2 2 4" xfId="11762" xr:uid="{4150C9C4-E1FC-4509-ACD7-8743F9AE312A}"/>
    <cellStyle name="40% - Accent3 4 2 2 2 2 5" xfId="11763" xr:uid="{388BD0D9-6132-4244-A0C7-53A45DB773FF}"/>
    <cellStyle name="40% - Accent3 4 2 2 2 3" xfId="11764" xr:uid="{219EFB11-5108-4B71-B6B4-010EA7B924BD}"/>
    <cellStyle name="40% - Accent3 4 2 2 2 3 2" xfId="11765" xr:uid="{1B8FDB53-C3E8-45E2-9AFE-CC4D5C5B70AA}"/>
    <cellStyle name="40% - Accent3 4 2 2 2 3 2 2" xfId="11766" xr:uid="{87FD97E7-D3F3-4ADA-A16A-C6F356144535}"/>
    <cellStyle name="40% - Accent3 4 2 2 2 3 2 2 2" xfId="11767" xr:uid="{8AA015C7-9D91-47EF-BFE0-A24CD1518BCA}"/>
    <cellStyle name="40% - Accent3 4 2 2 2 3 2 3" xfId="11768" xr:uid="{9D4C38F5-AF70-4B05-8232-48FC64027BC1}"/>
    <cellStyle name="40% - Accent3 4 2 2 2 3 2 4" xfId="11769" xr:uid="{B957717C-5142-4456-8D85-CDFF2EDC8F99}"/>
    <cellStyle name="40% - Accent3 4 2 2 2 3 3" xfId="11770" xr:uid="{3F043FE3-F712-49FD-AB36-1C3674323DC6}"/>
    <cellStyle name="40% - Accent3 4 2 2 2 3 3 2" xfId="11771" xr:uid="{EEA89CB5-5269-4026-8E60-6B5BED4C0C46}"/>
    <cellStyle name="40% - Accent3 4 2 2 2 3 4" xfId="11772" xr:uid="{DB4DD1A1-83F9-4B8E-8349-CE4619F0C912}"/>
    <cellStyle name="40% - Accent3 4 2 2 2 3 5" xfId="11773" xr:uid="{A4E38E0E-BDF1-4302-866B-57A96DEF2793}"/>
    <cellStyle name="40% - Accent3 4 2 2 2 4" xfId="11774" xr:uid="{A03C74A3-9227-4D9F-9F6E-08226E3E9757}"/>
    <cellStyle name="40% - Accent3 4 2 2 2 4 2" xfId="11775" xr:uid="{35320618-3733-42D9-A06E-648F4CDB7004}"/>
    <cellStyle name="40% - Accent3 4 2 2 2 4 2 2" xfId="11776" xr:uid="{2D705400-EB00-4199-9938-5016D6CBC608}"/>
    <cellStyle name="40% - Accent3 4 2 2 2 4 3" xfId="11777" xr:uid="{67ADEE5A-C257-4A72-BB7F-D0AE4EFD6FCF}"/>
    <cellStyle name="40% - Accent3 4 2 2 2 4 4" xfId="11778" xr:uid="{30D80A6B-9F61-4A03-90F2-7D3252481760}"/>
    <cellStyle name="40% - Accent3 4 2 2 2 5" xfId="11779" xr:uid="{64A80ECD-03D1-46E6-B224-2EF8F4B506DE}"/>
    <cellStyle name="40% - Accent3 4 2 2 2 5 2" xfId="11780" xr:uid="{9B4EEEB3-1383-4DDA-9357-892BE7DD932E}"/>
    <cellStyle name="40% - Accent3 4 2 2 2 5 2 2" xfId="11781" xr:uid="{5230C89B-1674-4982-8D14-B845A7CF81A6}"/>
    <cellStyle name="40% - Accent3 4 2 2 2 5 3" xfId="11782" xr:uid="{AAB71605-510E-4CAA-A260-A3FECB71C7FB}"/>
    <cellStyle name="40% - Accent3 4 2 2 2 5 4" xfId="11783" xr:uid="{B0284E9E-4BF3-4B43-AD41-AD41510D4B7D}"/>
    <cellStyle name="40% - Accent3 4 2 2 2 6" xfId="11784" xr:uid="{30BF66AF-313B-4C0E-87FD-BDE063B4500E}"/>
    <cellStyle name="40% - Accent3 4 2 2 2 6 2" xfId="11785" xr:uid="{A919E231-50B9-4E36-847A-30DA77312E1D}"/>
    <cellStyle name="40% - Accent3 4 2 2 2 6 2 2" xfId="11786" xr:uid="{1E164267-B8D9-47FE-BE66-DB5D2096592D}"/>
    <cellStyle name="40% - Accent3 4 2 2 2 6 3" xfId="11787" xr:uid="{6CC618BB-1FCD-478E-9876-35069A2166E8}"/>
    <cellStyle name="40% - Accent3 4 2 2 2 6 4" xfId="11788" xr:uid="{EC6036A9-A3DF-4BA6-944D-09F2491195A3}"/>
    <cellStyle name="40% - Accent3 4 2 2 2 7" xfId="11789" xr:uid="{40F4E21D-B5C6-421E-A2B8-A56A11F58B5C}"/>
    <cellStyle name="40% - Accent3 4 2 2 2 7 2" xfId="11790" xr:uid="{252015D0-CCA3-4AAB-A7A9-51F9684636D6}"/>
    <cellStyle name="40% - Accent3 4 2 2 2 8" xfId="11791" xr:uid="{F2D70B10-3335-4B62-8271-618C21253B7D}"/>
    <cellStyle name="40% - Accent3 4 2 2 2 9" xfId="11792" xr:uid="{C49E6C1C-96FA-474D-A6BC-4057D6360FEB}"/>
    <cellStyle name="40% - Accent3 4 2 2 3" xfId="11793" xr:uid="{280EFF5E-E532-4D20-B18F-631AA02A31BD}"/>
    <cellStyle name="40% - Accent3 4 2 2 3 2" xfId="11794" xr:uid="{CB144BE6-725F-45ED-9807-3EC6C8AB1E5C}"/>
    <cellStyle name="40% - Accent3 4 2 2 3 2 2" xfId="11795" xr:uid="{57FB2805-30F4-4391-BCFC-EFC7D16527BC}"/>
    <cellStyle name="40% - Accent3 4 2 2 3 2 2 2" xfId="11796" xr:uid="{43D1733B-439B-4650-8D30-C2849524EE35}"/>
    <cellStyle name="40% - Accent3 4 2 2 3 2 3" xfId="11797" xr:uid="{86255175-3FA2-47DF-A7E0-66ADBE34372E}"/>
    <cellStyle name="40% - Accent3 4 2 2 3 2 4" xfId="11798" xr:uid="{98D45136-E201-45A9-8AA9-82AB5FF88230}"/>
    <cellStyle name="40% - Accent3 4 2 2 3 3" xfId="11799" xr:uid="{2C9C21AB-DB97-4CD2-9776-4CE3A2A1E08F}"/>
    <cellStyle name="40% - Accent3 4 2 2 3 3 2" xfId="11800" xr:uid="{016B1925-70D6-42EC-BAE5-715CF1FF45C6}"/>
    <cellStyle name="40% - Accent3 4 2 2 3 4" xfId="11801" xr:uid="{BCB0B77B-452D-4A3C-AFC9-B8332E0C150F}"/>
    <cellStyle name="40% - Accent3 4 2 2 3 5" xfId="11802" xr:uid="{94ABA041-0F50-4A78-8262-582F8D9F0936}"/>
    <cellStyle name="40% - Accent3 4 2 2 4" xfId="11803" xr:uid="{49F735EA-E553-425D-9963-D73ACDBC0C08}"/>
    <cellStyle name="40% - Accent3 4 2 2 4 2" xfId="11804" xr:uid="{6A22E74D-6FBE-4174-9EF2-CDA69513F05C}"/>
    <cellStyle name="40% - Accent3 4 2 2 4 2 2" xfId="11805" xr:uid="{0DB30EC5-A454-4F62-B117-4BAF796CB3A6}"/>
    <cellStyle name="40% - Accent3 4 2 2 4 2 2 2" xfId="11806" xr:uid="{3FC4C0E7-F019-442A-A978-9AF16E41616B}"/>
    <cellStyle name="40% - Accent3 4 2 2 4 2 3" xfId="11807" xr:uid="{728A8A22-C880-4C37-B81B-84BCF01760D8}"/>
    <cellStyle name="40% - Accent3 4 2 2 4 2 4" xfId="11808" xr:uid="{1DA38132-4368-4BF1-B04E-5C62B7711BC1}"/>
    <cellStyle name="40% - Accent3 4 2 2 4 3" xfId="11809" xr:uid="{D46DEC68-B503-4B97-AAF7-A76C6F80586B}"/>
    <cellStyle name="40% - Accent3 4 2 2 4 3 2" xfId="11810" xr:uid="{FF46CF74-3F0F-4457-A0FC-1E315DFBB0FB}"/>
    <cellStyle name="40% - Accent3 4 2 2 4 4" xfId="11811" xr:uid="{E9D42406-3DF0-4B84-B00F-3BB62D1F30BD}"/>
    <cellStyle name="40% - Accent3 4 2 2 4 5" xfId="11812" xr:uid="{124B903F-82FE-4D81-94BB-569A9DBFE12A}"/>
    <cellStyle name="40% - Accent3 4 2 2 5" xfId="11813" xr:uid="{C8133D8E-861B-42E0-9E81-C6344EEF694B}"/>
    <cellStyle name="40% - Accent3 4 2 2 5 2" xfId="11814" xr:uid="{9D21F53D-0085-49A4-80BB-6C6A8309D824}"/>
    <cellStyle name="40% - Accent3 4 2 2 5 2 2" xfId="11815" xr:uid="{6D3755D9-0C80-4E43-ADD3-458A77B91DBB}"/>
    <cellStyle name="40% - Accent3 4 2 2 5 3" xfId="11816" xr:uid="{FD1EC9D6-507A-4B7D-BCDC-734B6190E3D9}"/>
    <cellStyle name="40% - Accent3 4 2 2 5 4" xfId="11817" xr:uid="{B19078E7-F517-4D5E-BA3E-AFD3AE4C22E6}"/>
    <cellStyle name="40% - Accent3 4 2 2 6" xfId="11818" xr:uid="{3093F6BC-975F-4740-821E-89138974C023}"/>
    <cellStyle name="40% - Accent3 4 2 2 6 2" xfId="11819" xr:uid="{3727081D-081A-4AB5-B176-7603C0A05702}"/>
    <cellStyle name="40% - Accent3 4 2 2 6 2 2" xfId="11820" xr:uid="{05D67F4D-FDF1-47FB-8299-A976D3819A0B}"/>
    <cellStyle name="40% - Accent3 4 2 2 6 3" xfId="11821" xr:uid="{2314E72B-0353-4A50-891C-459CFB25A892}"/>
    <cellStyle name="40% - Accent3 4 2 2 6 4" xfId="11822" xr:uid="{C08A1F0E-C16B-47AA-A377-CA2D20BEEDD2}"/>
    <cellStyle name="40% - Accent3 4 2 2 7" xfId="11823" xr:uid="{903EF0A9-2F6A-4073-BBE2-E3570DAD368F}"/>
    <cellStyle name="40% - Accent3 4 2 2 7 2" xfId="11824" xr:uid="{334C7FA5-29A2-480E-8C99-E6B6F4C20EEE}"/>
    <cellStyle name="40% - Accent3 4 2 2 7 2 2" xfId="11825" xr:uid="{95B3672A-E5A3-4970-94CC-0AB58BB01D80}"/>
    <cellStyle name="40% - Accent3 4 2 2 7 3" xfId="11826" xr:uid="{DC0D74DD-781E-4652-955A-C0ADA438138F}"/>
    <cellStyle name="40% - Accent3 4 2 2 7 4" xfId="11827" xr:uid="{825F5055-096B-4B5F-91B6-571F574B7F99}"/>
    <cellStyle name="40% - Accent3 4 2 2 8" xfId="11828" xr:uid="{C96A2D29-9540-4778-97BA-770165501079}"/>
    <cellStyle name="40% - Accent3 4 2 2 8 2" xfId="11829" xr:uid="{1614AC98-0E1B-4DD8-9D8B-C2949B752C4F}"/>
    <cellStyle name="40% - Accent3 4 2 2 9" xfId="11830" xr:uid="{ACF0447C-8833-48CE-AC1E-F7B8F7452811}"/>
    <cellStyle name="40% - Accent3 4 2 3" xfId="11831" xr:uid="{A90C0547-7F34-4C9C-B500-83D15FCFA424}"/>
    <cellStyle name="40% - Accent3 4 2 3 2" xfId="11832" xr:uid="{5AD94B03-C12E-4EB0-87F6-B022D4B77A0A}"/>
    <cellStyle name="40% - Accent3 4 2 3 2 2" xfId="11833" xr:uid="{7A237313-B591-4819-88AB-A87A30612046}"/>
    <cellStyle name="40% - Accent3 4 2 3 2 2 2" xfId="11834" xr:uid="{B973C67A-2741-455E-ACED-1CF58147EEBB}"/>
    <cellStyle name="40% - Accent3 4 2 3 2 2 2 2" xfId="11835" xr:uid="{E58DC557-9219-4A57-8C88-79D93E22F04D}"/>
    <cellStyle name="40% - Accent3 4 2 3 2 2 3" xfId="11836" xr:uid="{1DCBD4B3-9669-453B-9C18-1E99D2B08ADF}"/>
    <cellStyle name="40% - Accent3 4 2 3 2 2 4" xfId="11837" xr:uid="{B402E9C0-E127-4C60-8A9A-BB502681924F}"/>
    <cellStyle name="40% - Accent3 4 2 3 2 3" xfId="11838" xr:uid="{403CCB5B-FC1F-4E10-B8CE-23841A0E05F5}"/>
    <cellStyle name="40% - Accent3 4 2 3 2 3 2" xfId="11839" xr:uid="{D2ED81A0-A0CA-49E9-9F26-8802DF3EF550}"/>
    <cellStyle name="40% - Accent3 4 2 3 2 4" xfId="11840" xr:uid="{74644B0F-23EA-4672-BEDB-F9B1BBFDFC48}"/>
    <cellStyle name="40% - Accent3 4 2 3 2 5" xfId="11841" xr:uid="{CAA2239E-AF00-4D35-983D-7BDAC7E539B3}"/>
    <cellStyle name="40% - Accent3 4 2 3 3" xfId="11842" xr:uid="{1FF0874F-C9ED-48D1-AADE-F40C1D79FD00}"/>
    <cellStyle name="40% - Accent3 4 2 3 3 2" xfId="11843" xr:uid="{7DC2F1CD-A8D9-46C7-B246-85920F70D361}"/>
    <cellStyle name="40% - Accent3 4 2 3 3 2 2" xfId="11844" xr:uid="{33AEA464-D179-4517-A808-7DC2C24B7573}"/>
    <cellStyle name="40% - Accent3 4 2 3 3 2 2 2" xfId="11845" xr:uid="{31F97FF9-D8FD-4C9A-84BC-5DAD6D6834C4}"/>
    <cellStyle name="40% - Accent3 4 2 3 3 2 3" xfId="11846" xr:uid="{13C85A0F-6245-4EEC-905D-39A0FB53E321}"/>
    <cellStyle name="40% - Accent3 4 2 3 3 2 4" xfId="11847" xr:uid="{E060DFA7-9A15-4C28-ACBC-A1D04A461795}"/>
    <cellStyle name="40% - Accent3 4 2 3 3 3" xfId="11848" xr:uid="{63883601-70FD-4BE7-9B32-560A905CB042}"/>
    <cellStyle name="40% - Accent3 4 2 3 3 3 2" xfId="11849" xr:uid="{3BF8903F-D475-40FB-AECA-79F70EFEE7BE}"/>
    <cellStyle name="40% - Accent3 4 2 3 3 4" xfId="11850" xr:uid="{6C468A4A-99F6-477E-AE88-1A609F366D32}"/>
    <cellStyle name="40% - Accent3 4 2 3 3 5" xfId="11851" xr:uid="{9C1AACBD-C4E0-4290-BCD3-F5FBF5DEFB2E}"/>
    <cellStyle name="40% - Accent3 4 2 3 4" xfId="11852" xr:uid="{047AD0D9-15C9-44CB-BF80-445A4518FE05}"/>
    <cellStyle name="40% - Accent3 4 2 3 4 2" xfId="11853" xr:uid="{E5A917BA-5A57-4394-AEA4-7EB411CD718A}"/>
    <cellStyle name="40% - Accent3 4 2 3 4 2 2" xfId="11854" xr:uid="{2ED404C8-ADEE-4DAF-9AF2-D139B128ACB2}"/>
    <cellStyle name="40% - Accent3 4 2 3 4 3" xfId="11855" xr:uid="{82E83929-8A53-48E4-A1F7-30B5ADACA711}"/>
    <cellStyle name="40% - Accent3 4 2 3 4 4" xfId="11856" xr:uid="{B38A01E0-C785-487E-B40D-A19BE04F083A}"/>
    <cellStyle name="40% - Accent3 4 2 3 5" xfId="11857" xr:uid="{EDE87380-DA14-4B29-93F6-368C075DAAF9}"/>
    <cellStyle name="40% - Accent3 4 2 3 5 2" xfId="11858" xr:uid="{3E13B954-F109-4BB3-B7D6-BE38C41B75BC}"/>
    <cellStyle name="40% - Accent3 4 2 3 5 2 2" xfId="11859" xr:uid="{BD80DBDE-95CD-4C99-B5B2-9EE8EEC62FB8}"/>
    <cellStyle name="40% - Accent3 4 2 3 5 3" xfId="11860" xr:uid="{D01412C2-B633-421D-B93B-96940035659B}"/>
    <cellStyle name="40% - Accent3 4 2 3 5 4" xfId="11861" xr:uid="{140B00F8-8A77-495B-81C4-006573D5E324}"/>
    <cellStyle name="40% - Accent3 4 2 3 6" xfId="11862" xr:uid="{1628772F-B094-4787-887B-B766A359AF34}"/>
    <cellStyle name="40% - Accent3 4 2 3 6 2" xfId="11863" xr:uid="{6469C9C4-E971-4A06-95C1-109C96936E79}"/>
    <cellStyle name="40% - Accent3 4 2 3 6 2 2" xfId="11864" xr:uid="{B8AD2901-E06D-4B08-89D9-EB863BF16473}"/>
    <cellStyle name="40% - Accent3 4 2 3 6 3" xfId="11865" xr:uid="{BA186D46-018B-4C6B-ACB9-FB0D6D706332}"/>
    <cellStyle name="40% - Accent3 4 2 3 6 4" xfId="11866" xr:uid="{F8CF0019-0318-4991-A1A2-AA4F280BC2C0}"/>
    <cellStyle name="40% - Accent3 4 2 3 7" xfId="11867" xr:uid="{8ECAB5C5-2967-47E0-AE1B-9EE8B1D95183}"/>
    <cellStyle name="40% - Accent3 4 2 3 7 2" xfId="11868" xr:uid="{C5B6BC11-CF7A-4051-8541-349399F2CABF}"/>
    <cellStyle name="40% - Accent3 4 2 3 8" xfId="11869" xr:uid="{3D399FC5-0CF2-4E2D-8BBE-1F3FB917BD6C}"/>
    <cellStyle name="40% - Accent3 4 2 3 9" xfId="11870" xr:uid="{6550368F-93E8-405A-A60F-9FE731E74C3B}"/>
    <cellStyle name="40% - Accent3 4 2 4" xfId="11871" xr:uid="{0A2C3F0D-9C7A-4233-BBC3-8680F1DEAF39}"/>
    <cellStyle name="40% - Accent3 4 2 4 2" xfId="11872" xr:uid="{1DB620ED-33DC-43C4-A004-F00593A8A33D}"/>
    <cellStyle name="40% - Accent3 4 2 4 2 2" xfId="11873" xr:uid="{CFB49548-AC5A-4161-A626-B0B83C4E684A}"/>
    <cellStyle name="40% - Accent3 4 2 4 2 2 2" xfId="11874" xr:uid="{ACF2A15C-6A57-4B5F-9220-FD21D01324F0}"/>
    <cellStyle name="40% - Accent3 4 2 4 2 3" xfId="11875" xr:uid="{FFDD1BDE-483B-4C98-90A6-A22C7DF3DFF3}"/>
    <cellStyle name="40% - Accent3 4 2 4 2 4" xfId="11876" xr:uid="{E242952B-7100-47F9-816C-547A750F3FA1}"/>
    <cellStyle name="40% - Accent3 4 2 4 3" xfId="11877" xr:uid="{C8F6EEF9-57D4-4674-86BB-3742FAACE384}"/>
    <cellStyle name="40% - Accent3 4 2 4 3 2" xfId="11878" xr:uid="{80AE6100-E0AA-4B3F-87FD-2DB0C8BB5BAB}"/>
    <cellStyle name="40% - Accent3 4 2 4 4" xfId="11879" xr:uid="{452F7554-B542-4EE9-8F4E-6A319BE74718}"/>
    <cellStyle name="40% - Accent3 4 2 4 5" xfId="11880" xr:uid="{FF933B1B-7AFA-4813-9F9B-216BCBB57979}"/>
    <cellStyle name="40% - Accent3 4 2 5" xfId="11881" xr:uid="{A461031B-B3D5-4356-9C79-DDDF3172D1C3}"/>
    <cellStyle name="40% - Accent3 4 2 5 2" xfId="11882" xr:uid="{8D4359D7-0ED5-42EC-A6EA-6480B998E241}"/>
    <cellStyle name="40% - Accent3 4 2 5 2 2" xfId="11883" xr:uid="{69124B52-A94A-44C5-A253-2A0BF2BE0DB5}"/>
    <cellStyle name="40% - Accent3 4 2 5 2 2 2" xfId="11884" xr:uid="{60795E66-8BC6-44BB-8CA0-5CA004E0BEA7}"/>
    <cellStyle name="40% - Accent3 4 2 5 2 3" xfId="11885" xr:uid="{EF6E4822-7105-403A-8296-69B35FDD3993}"/>
    <cellStyle name="40% - Accent3 4 2 5 2 4" xfId="11886" xr:uid="{3704C41E-9FBB-4BF0-9807-D154E1B978B4}"/>
    <cellStyle name="40% - Accent3 4 2 5 3" xfId="11887" xr:uid="{B113389F-2702-47EA-8DA6-FF5B009EF8BF}"/>
    <cellStyle name="40% - Accent3 4 2 5 3 2" xfId="11888" xr:uid="{63684E04-05EB-4F4B-A490-2A883E5303A9}"/>
    <cellStyle name="40% - Accent3 4 2 5 4" xfId="11889" xr:uid="{852D4733-D4A5-4124-9DD2-9F1C34D09FCC}"/>
    <cellStyle name="40% - Accent3 4 2 5 5" xfId="11890" xr:uid="{9D6F4B14-5CE4-4220-A2AD-A442E6D40F0A}"/>
    <cellStyle name="40% - Accent3 4 2 6" xfId="11891" xr:uid="{22FFAB5D-C090-40D6-B6CE-A68ED4908404}"/>
    <cellStyle name="40% - Accent3 4 2 6 2" xfId="11892" xr:uid="{9192980A-EE61-4B7C-B26E-18754B76F264}"/>
    <cellStyle name="40% - Accent3 4 2 6 2 2" xfId="11893" xr:uid="{38BE4BC0-6C66-4BA3-B5CD-F50620A3078A}"/>
    <cellStyle name="40% - Accent3 4 2 6 3" xfId="11894" xr:uid="{DC5E3CD7-45B5-4234-BD39-DAF20B027D56}"/>
    <cellStyle name="40% - Accent3 4 2 6 4" xfId="11895" xr:uid="{E7C16F76-B060-4CC9-B234-F5F6C7163357}"/>
    <cellStyle name="40% - Accent3 4 2 7" xfId="11896" xr:uid="{E2F2826C-BEBB-4ACF-9B0E-F89AF85B5413}"/>
    <cellStyle name="40% - Accent3 4 2 7 2" xfId="11897" xr:uid="{47F27F95-589F-4260-BD1B-BDD12A33EDDA}"/>
    <cellStyle name="40% - Accent3 4 2 7 2 2" xfId="11898" xr:uid="{65C8EF3A-99D3-4D57-87C1-87AB09417D59}"/>
    <cellStyle name="40% - Accent3 4 2 7 3" xfId="11899" xr:uid="{126DA399-5038-4DE2-B081-084050BC65A5}"/>
    <cellStyle name="40% - Accent3 4 2 7 4" xfId="11900" xr:uid="{882B7B61-222F-4436-9258-C94EC078AF21}"/>
    <cellStyle name="40% - Accent3 4 2 8" xfId="11901" xr:uid="{7737AB70-2F2F-4F3C-B9A1-AD2602F9711C}"/>
    <cellStyle name="40% - Accent3 4 2 8 2" xfId="11902" xr:uid="{36DCED80-7570-4654-87E3-DE5A538D8048}"/>
    <cellStyle name="40% - Accent3 4 2 8 2 2" xfId="11903" xr:uid="{85AD43E0-478C-4BC2-91B4-D4E4CD8FAE67}"/>
    <cellStyle name="40% - Accent3 4 2 8 3" xfId="11904" xr:uid="{9F1053A6-CC8B-4EF3-A077-4D5E3D288AAC}"/>
    <cellStyle name="40% - Accent3 4 2 8 4" xfId="11905" xr:uid="{D0B6E1B8-E87F-41A2-9C90-88FDCD09D944}"/>
    <cellStyle name="40% - Accent3 4 2 9" xfId="11906" xr:uid="{7416404B-F763-4212-A58B-A53729146B3E}"/>
    <cellStyle name="40% - Accent3 4 2 9 2" xfId="11907" xr:uid="{7B2FBC7D-6270-4B16-96D2-9A02AD423EF1}"/>
    <cellStyle name="40% - Accent3 4 3" xfId="11908" xr:uid="{835FC8A1-3354-4F42-941E-421E08A51A05}"/>
    <cellStyle name="40% - Accent3 4 3 10" xfId="11909" xr:uid="{74B306D4-F8F6-473B-9740-8BFC95E8BD46}"/>
    <cellStyle name="40% - Accent3 4 3 2" xfId="11910" xr:uid="{F24CECBE-BF13-41DC-8181-79D7D6ABC219}"/>
    <cellStyle name="40% - Accent3 4 3 2 2" xfId="11911" xr:uid="{6D0B697A-2F43-436D-8493-4CCF0E771CF9}"/>
    <cellStyle name="40% - Accent3 4 3 2 2 2" xfId="11912" xr:uid="{DDFF22A7-3C55-4B4F-AB03-CF269DB10BAC}"/>
    <cellStyle name="40% - Accent3 4 3 2 2 2 2" xfId="11913" xr:uid="{C9EEB906-A90F-445C-97FA-45F0A0510564}"/>
    <cellStyle name="40% - Accent3 4 3 2 2 2 2 2" xfId="11914" xr:uid="{B1BE78B0-A74A-484D-9118-26308C542469}"/>
    <cellStyle name="40% - Accent3 4 3 2 2 2 3" xfId="11915" xr:uid="{9E68999D-B120-4D2E-8821-28E880B1CCE3}"/>
    <cellStyle name="40% - Accent3 4 3 2 2 2 4" xfId="11916" xr:uid="{E19A23AF-B82C-422F-AF6B-F59E29B0253B}"/>
    <cellStyle name="40% - Accent3 4 3 2 2 3" xfId="11917" xr:uid="{51DE95A6-D055-41AA-92E4-86B913777938}"/>
    <cellStyle name="40% - Accent3 4 3 2 2 3 2" xfId="11918" xr:uid="{DC6736F0-2E70-480F-BCC4-75F66C3A2A01}"/>
    <cellStyle name="40% - Accent3 4 3 2 2 4" xfId="11919" xr:uid="{0E3AA9BC-3DF4-4E2B-94DF-B3D65CAC0F32}"/>
    <cellStyle name="40% - Accent3 4 3 2 2 5" xfId="11920" xr:uid="{A86D4526-DCBF-4539-A187-FC3AC2E5D66D}"/>
    <cellStyle name="40% - Accent3 4 3 2 3" xfId="11921" xr:uid="{7EEE054D-31C4-464E-B033-5F407A2A0D58}"/>
    <cellStyle name="40% - Accent3 4 3 2 3 2" xfId="11922" xr:uid="{BBB34E21-E78A-40D5-9601-67758E9EAAD6}"/>
    <cellStyle name="40% - Accent3 4 3 2 3 2 2" xfId="11923" xr:uid="{CA149FDD-392A-488C-9DF2-E353C8F5AAC7}"/>
    <cellStyle name="40% - Accent3 4 3 2 3 2 2 2" xfId="11924" xr:uid="{D89FF251-9CB8-4E1B-8A4F-70EEDBB51753}"/>
    <cellStyle name="40% - Accent3 4 3 2 3 2 3" xfId="11925" xr:uid="{FDA91F4A-5FCD-4C84-9C6B-96684A67F98B}"/>
    <cellStyle name="40% - Accent3 4 3 2 3 2 4" xfId="11926" xr:uid="{4CEA7000-9E78-41DA-8767-513C9F4413FC}"/>
    <cellStyle name="40% - Accent3 4 3 2 3 3" xfId="11927" xr:uid="{15DAAB21-BBBE-49C6-A142-76B8623F3213}"/>
    <cellStyle name="40% - Accent3 4 3 2 3 3 2" xfId="11928" xr:uid="{D8082E82-9FE0-4104-81B4-D4E9B1223A01}"/>
    <cellStyle name="40% - Accent3 4 3 2 3 4" xfId="11929" xr:uid="{AE22189A-5B4C-48FD-85A0-1FF63225BCF0}"/>
    <cellStyle name="40% - Accent3 4 3 2 3 5" xfId="11930" xr:uid="{4B2D8F62-9F3E-452E-81EE-46F05582EB96}"/>
    <cellStyle name="40% - Accent3 4 3 2 4" xfId="11931" xr:uid="{36AF7A58-9D99-4290-8C12-C90E5307450B}"/>
    <cellStyle name="40% - Accent3 4 3 2 4 2" xfId="11932" xr:uid="{8ECC660D-0F82-4555-AC06-295117B91353}"/>
    <cellStyle name="40% - Accent3 4 3 2 4 2 2" xfId="11933" xr:uid="{963172F0-E0C2-4339-A9D3-EED2043DAC66}"/>
    <cellStyle name="40% - Accent3 4 3 2 4 3" xfId="11934" xr:uid="{26E61A18-8A6D-45F2-A86B-804C09C7A47D}"/>
    <cellStyle name="40% - Accent3 4 3 2 4 4" xfId="11935" xr:uid="{8343E09E-E627-4632-A4BB-6C17D6A63DA1}"/>
    <cellStyle name="40% - Accent3 4 3 2 5" xfId="11936" xr:uid="{A7270D95-33BF-4520-97F0-D49ADDCB88CF}"/>
    <cellStyle name="40% - Accent3 4 3 2 5 2" xfId="11937" xr:uid="{27778FAA-70C6-463A-8861-8FCBE0B62421}"/>
    <cellStyle name="40% - Accent3 4 3 2 5 2 2" xfId="11938" xr:uid="{974FA237-BE76-4686-8689-2AD608900D2A}"/>
    <cellStyle name="40% - Accent3 4 3 2 5 3" xfId="11939" xr:uid="{1BA6B92B-DFF8-4E6E-9FC7-2CCF0A51E654}"/>
    <cellStyle name="40% - Accent3 4 3 2 5 4" xfId="11940" xr:uid="{F34C1290-CF21-415D-A5F3-91555718210B}"/>
    <cellStyle name="40% - Accent3 4 3 2 6" xfId="11941" xr:uid="{43D90990-CA93-4040-814F-57BE01F4939F}"/>
    <cellStyle name="40% - Accent3 4 3 2 6 2" xfId="11942" xr:uid="{6649FABF-4E2C-4DD2-8685-74CBAD3E62F3}"/>
    <cellStyle name="40% - Accent3 4 3 2 6 2 2" xfId="11943" xr:uid="{51820B3C-5DEA-454D-9386-B4A375C1F1AD}"/>
    <cellStyle name="40% - Accent3 4 3 2 6 3" xfId="11944" xr:uid="{7F2BA8C5-19FF-46B3-8FB1-19900526DE5C}"/>
    <cellStyle name="40% - Accent3 4 3 2 6 4" xfId="11945" xr:uid="{9B652097-2AEB-44A6-A933-3D459095A920}"/>
    <cellStyle name="40% - Accent3 4 3 2 7" xfId="11946" xr:uid="{CCC51B5A-568A-4F42-B3B1-03A7D81EB983}"/>
    <cellStyle name="40% - Accent3 4 3 2 7 2" xfId="11947" xr:uid="{5C88031E-35E3-4498-90D4-FBEEE64CB435}"/>
    <cellStyle name="40% - Accent3 4 3 2 8" xfId="11948" xr:uid="{618248DF-A43D-47F2-8C81-45DB4DF45EEE}"/>
    <cellStyle name="40% - Accent3 4 3 2 9" xfId="11949" xr:uid="{E8D63FE5-6D8D-4C92-B36D-C32F03C46993}"/>
    <cellStyle name="40% - Accent3 4 3 3" xfId="11950" xr:uid="{83A2D439-77C7-482C-9A9C-ABA6A3459F4B}"/>
    <cellStyle name="40% - Accent3 4 3 3 2" xfId="11951" xr:uid="{ADC5FBB4-B36A-4B85-98F9-F06D79926953}"/>
    <cellStyle name="40% - Accent3 4 3 3 2 2" xfId="11952" xr:uid="{14BAF734-D271-4E60-B2DB-3E9F33CAC9A5}"/>
    <cellStyle name="40% - Accent3 4 3 3 2 2 2" xfId="11953" xr:uid="{BB1353A5-9EEA-44BB-BC4C-46E02F26B53D}"/>
    <cellStyle name="40% - Accent3 4 3 3 2 3" xfId="11954" xr:uid="{5CF35CFE-69CE-4441-81A7-41AC24ABA238}"/>
    <cellStyle name="40% - Accent3 4 3 3 2 4" xfId="11955" xr:uid="{2D64EC29-61C6-490B-932B-EADD61BD62C7}"/>
    <cellStyle name="40% - Accent3 4 3 3 3" xfId="11956" xr:uid="{6DF425DD-A8FB-4366-B81D-457318E8B516}"/>
    <cellStyle name="40% - Accent3 4 3 3 3 2" xfId="11957" xr:uid="{3ACA071E-4C0B-498C-83A0-9E7DE9FB990F}"/>
    <cellStyle name="40% - Accent3 4 3 3 4" xfId="11958" xr:uid="{D691D021-5045-4FBF-B8F0-0B431177B0FC}"/>
    <cellStyle name="40% - Accent3 4 3 3 5" xfId="11959" xr:uid="{26BFCD77-4138-4971-AB62-2C37DE41B15A}"/>
    <cellStyle name="40% - Accent3 4 3 4" xfId="11960" xr:uid="{268C2BE2-E0A2-4EE4-A148-FB89344CA5AD}"/>
    <cellStyle name="40% - Accent3 4 3 4 2" xfId="11961" xr:uid="{0DAF6812-5D6D-481F-9232-DE375F6F387A}"/>
    <cellStyle name="40% - Accent3 4 3 4 2 2" xfId="11962" xr:uid="{A0EC4A33-8F3D-4C46-89F7-ABC656D936B2}"/>
    <cellStyle name="40% - Accent3 4 3 4 2 2 2" xfId="11963" xr:uid="{1797A319-2A09-4C6B-8C6D-531617FF394F}"/>
    <cellStyle name="40% - Accent3 4 3 4 2 3" xfId="11964" xr:uid="{6C784299-2F87-4FDD-8972-73001C9F8971}"/>
    <cellStyle name="40% - Accent3 4 3 4 2 4" xfId="11965" xr:uid="{A15C8163-DB0D-4058-9A92-86F3FB1AA437}"/>
    <cellStyle name="40% - Accent3 4 3 4 3" xfId="11966" xr:uid="{6A1CE724-3501-4685-AD04-E57CA6BA2F25}"/>
    <cellStyle name="40% - Accent3 4 3 4 3 2" xfId="11967" xr:uid="{7BBEE95B-41BF-4FDE-9F29-A90999DB853D}"/>
    <cellStyle name="40% - Accent3 4 3 4 4" xfId="11968" xr:uid="{D700E139-8432-4211-9C23-C76AF5A137A7}"/>
    <cellStyle name="40% - Accent3 4 3 4 5" xfId="11969" xr:uid="{44AD75D8-7B7C-4CB0-922E-3B44D46DE5DA}"/>
    <cellStyle name="40% - Accent3 4 3 5" xfId="11970" xr:uid="{0EFA12A8-EDBD-495D-A392-FDC7EB7A973D}"/>
    <cellStyle name="40% - Accent3 4 3 5 2" xfId="11971" xr:uid="{5F158852-BB3B-46B5-90EF-9561020D49B6}"/>
    <cellStyle name="40% - Accent3 4 3 5 2 2" xfId="11972" xr:uid="{2BF9027F-FA10-42FB-9C09-5C14D2295C61}"/>
    <cellStyle name="40% - Accent3 4 3 5 3" xfId="11973" xr:uid="{45AEBA3E-B97E-45CA-B6C1-6BA064769248}"/>
    <cellStyle name="40% - Accent3 4 3 5 4" xfId="11974" xr:uid="{92FA35E8-B843-485A-8B9F-23FA9857C833}"/>
    <cellStyle name="40% - Accent3 4 3 6" xfId="11975" xr:uid="{257347CA-E88D-4CE1-919E-6FDDF0400288}"/>
    <cellStyle name="40% - Accent3 4 3 6 2" xfId="11976" xr:uid="{78324198-5DF1-4283-A6C4-33E9365B24DF}"/>
    <cellStyle name="40% - Accent3 4 3 6 2 2" xfId="11977" xr:uid="{C8D6B4B3-7FC1-47D7-9F9D-895CB4B5E26E}"/>
    <cellStyle name="40% - Accent3 4 3 6 3" xfId="11978" xr:uid="{C2D1E180-5021-484B-B6EC-67A952FC8D59}"/>
    <cellStyle name="40% - Accent3 4 3 6 4" xfId="11979" xr:uid="{BAB28853-3A0F-4747-8BBE-ED0D18EE534D}"/>
    <cellStyle name="40% - Accent3 4 3 7" xfId="11980" xr:uid="{80A1CF17-67F5-45AB-A566-EE417C816A95}"/>
    <cellStyle name="40% - Accent3 4 3 7 2" xfId="11981" xr:uid="{BD184AD4-053A-4519-BC97-A95712410877}"/>
    <cellStyle name="40% - Accent3 4 3 7 2 2" xfId="11982" xr:uid="{BC5297A8-45E5-4668-B6D1-6B8CA6652CC6}"/>
    <cellStyle name="40% - Accent3 4 3 7 3" xfId="11983" xr:uid="{8E65D38B-019B-41E1-8500-9B000B28396B}"/>
    <cellStyle name="40% - Accent3 4 3 7 4" xfId="11984" xr:uid="{55022F5D-E5F8-4875-95FD-4E32969D393B}"/>
    <cellStyle name="40% - Accent3 4 3 8" xfId="11985" xr:uid="{7576CEAE-FD60-493C-9290-48D0EDDBBC6D}"/>
    <cellStyle name="40% - Accent3 4 3 8 2" xfId="11986" xr:uid="{D29B0D75-48DD-44F8-B0C3-50C22A6F401E}"/>
    <cellStyle name="40% - Accent3 4 3 9" xfId="11987" xr:uid="{8FC45608-6D81-4BA4-ABEB-1A504AD1C087}"/>
    <cellStyle name="40% - Accent3 4 4" xfId="11988" xr:uid="{2F201606-436B-46F7-A453-92D93970D50F}"/>
    <cellStyle name="40% - Accent3 4 4 2" xfId="11989" xr:uid="{1C7DA19A-3698-480C-818B-A46BE447289E}"/>
    <cellStyle name="40% - Accent3 4 4 2 2" xfId="11990" xr:uid="{B5ED4DD8-C4CC-4A5A-A6B2-89668A84EF77}"/>
    <cellStyle name="40% - Accent3 4 4 2 2 2" xfId="11991" xr:uid="{A6D4A57F-77BF-4D6B-8916-937D588F9882}"/>
    <cellStyle name="40% - Accent3 4 4 2 2 2 2" xfId="11992" xr:uid="{E098EE08-2DDD-400D-AEC9-F8DA49A7DC58}"/>
    <cellStyle name="40% - Accent3 4 4 2 2 3" xfId="11993" xr:uid="{AAB005BF-4700-4636-968C-50A50763676B}"/>
    <cellStyle name="40% - Accent3 4 4 2 2 4" xfId="11994" xr:uid="{C0059C60-6611-4624-BDB1-58B38267CC0B}"/>
    <cellStyle name="40% - Accent3 4 4 2 3" xfId="11995" xr:uid="{D2EB6DFE-75F0-4170-BEED-BC081D9BEA47}"/>
    <cellStyle name="40% - Accent3 4 4 2 3 2" xfId="11996" xr:uid="{0A17E0AC-0CB6-45AD-919B-D3E2C56A774D}"/>
    <cellStyle name="40% - Accent3 4 4 2 4" xfId="11997" xr:uid="{A4E7D5A9-6CD7-4FB3-B0B1-764550BBBDEA}"/>
    <cellStyle name="40% - Accent3 4 4 2 5" xfId="11998" xr:uid="{AD38CDEF-A4FA-4736-B8B5-FC9FB3804D37}"/>
    <cellStyle name="40% - Accent3 4 4 3" xfId="11999" xr:uid="{14EBEA07-FBAD-4B1A-ABAE-50F6EEB33DEC}"/>
    <cellStyle name="40% - Accent3 4 4 3 2" xfId="12000" xr:uid="{E3464F93-0C85-4D14-986F-7BC60B904EAC}"/>
    <cellStyle name="40% - Accent3 4 4 3 2 2" xfId="12001" xr:uid="{D5BA5459-9C8F-40B0-87A2-7AE2EF5136F0}"/>
    <cellStyle name="40% - Accent3 4 4 3 2 2 2" xfId="12002" xr:uid="{7A02E859-DDAD-4FC1-BA52-D150475061D4}"/>
    <cellStyle name="40% - Accent3 4 4 3 2 3" xfId="12003" xr:uid="{862844E9-9306-4A58-BB99-28703F24BAC4}"/>
    <cellStyle name="40% - Accent3 4 4 3 2 4" xfId="12004" xr:uid="{ECDA46E3-9C84-4B7C-97C3-158D9A6DEB1D}"/>
    <cellStyle name="40% - Accent3 4 4 3 3" xfId="12005" xr:uid="{5C81F31E-89BF-4831-BD4F-7343C6E5E93E}"/>
    <cellStyle name="40% - Accent3 4 4 3 3 2" xfId="12006" xr:uid="{89A1A947-762B-4D62-A6BA-9FF39FD84D24}"/>
    <cellStyle name="40% - Accent3 4 4 3 4" xfId="12007" xr:uid="{C647261F-2563-4013-9000-5C0641D4EACC}"/>
    <cellStyle name="40% - Accent3 4 4 3 5" xfId="12008" xr:uid="{907ECBB0-0F3D-4025-B352-2EB70D1E7695}"/>
    <cellStyle name="40% - Accent3 4 4 4" xfId="12009" xr:uid="{58C11448-ED86-4587-BFC7-74372535B291}"/>
    <cellStyle name="40% - Accent3 4 4 4 2" xfId="12010" xr:uid="{AAB783E1-0993-4733-83FC-50F6BC4FCA1F}"/>
    <cellStyle name="40% - Accent3 4 4 4 2 2" xfId="12011" xr:uid="{31C3DCC6-D10E-4BC9-BD3E-048703AE071C}"/>
    <cellStyle name="40% - Accent3 4 4 4 3" xfId="12012" xr:uid="{49165B8F-0E4B-431C-9A25-1BD31DE90D36}"/>
    <cellStyle name="40% - Accent3 4 4 4 4" xfId="12013" xr:uid="{A0FD5C5E-E690-4330-A0E5-C15139C0D7D9}"/>
    <cellStyle name="40% - Accent3 4 4 5" xfId="12014" xr:uid="{D9E5B6D4-4222-4263-95DD-434CFAB1C548}"/>
    <cellStyle name="40% - Accent3 4 4 5 2" xfId="12015" xr:uid="{BD09E3C4-99F7-4508-AA5D-95F2A03922B0}"/>
    <cellStyle name="40% - Accent3 4 4 5 2 2" xfId="12016" xr:uid="{0D5FD91F-88DA-485E-A1DB-E9A4C153DE96}"/>
    <cellStyle name="40% - Accent3 4 4 5 3" xfId="12017" xr:uid="{CFB9DA3F-A9DB-45EA-880B-8C888D93A086}"/>
    <cellStyle name="40% - Accent3 4 4 5 4" xfId="12018" xr:uid="{912DC5A1-1FE2-4044-8298-08AD16271AAC}"/>
    <cellStyle name="40% - Accent3 4 4 6" xfId="12019" xr:uid="{F995F4E4-5726-4B5F-9BF4-F51AB6A38B4C}"/>
    <cellStyle name="40% - Accent3 4 4 6 2" xfId="12020" xr:uid="{B35EDAF8-9A19-4605-B987-290DDC95B0D7}"/>
    <cellStyle name="40% - Accent3 4 4 6 2 2" xfId="12021" xr:uid="{E8BC0456-DF7C-4CD0-995A-7B638AAA5A93}"/>
    <cellStyle name="40% - Accent3 4 4 6 3" xfId="12022" xr:uid="{2EB7188A-7C15-458F-ABFF-E61230FAE108}"/>
    <cellStyle name="40% - Accent3 4 4 6 4" xfId="12023" xr:uid="{F09C9CF4-3E53-485D-8565-E743E5FBE255}"/>
    <cellStyle name="40% - Accent3 4 4 7" xfId="12024" xr:uid="{5959DD2F-E20D-462F-A0C7-6F0F8298341C}"/>
    <cellStyle name="40% - Accent3 4 4 7 2" xfId="12025" xr:uid="{BF7A99E1-FC5A-44F3-9DAF-037B548422DE}"/>
    <cellStyle name="40% - Accent3 4 4 8" xfId="12026" xr:uid="{FFA84A14-EC37-49AD-84EA-89DCF93BF141}"/>
    <cellStyle name="40% - Accent3 4 4 9" xfId="12027" xr:uid="{3AB575E9-EE68-4A52-8070-DA9B2EEF635E}"/>
    <cellStyle name="40% - Accent3 4 5" xfId="12028" xr:uid="{516EB1E9-2307-4BF9-803C-F58F1321AB5C}"/>
    <cellStyle name="40% - Accent3 4 5 2" xfId="12029" xr:uid="{01ECA20B-239A-4C0F-A7C7-6ACCB79E3C4A}"/>
    <cellStyle name="40% - Accent3 4 5 2 2" xfId="12030" xr:uid="{E1EE6322-CF2B-41B6-AC18-2D920588B18A}"/>
    <cellStyle name="40% - Accent3 4 5 2 2 2" xfId="12031" xr:uid="{2F939E4E-36ED-4B4E-80FE-007A1D88CEFA}"/>
    <cellStyle name="40% - Accent3 4 5 2 3" xfId="12032" xr:uid="{AFA1A66E-75A0-478D-A57C-D3949440070D}"/>
    <cellStyle name="40% - Accent3 4 5 2 4" xfId="12033" xr:uid="{49E5A5C2-D661-4EBD-B9F1-E82F17D16843}"/>
    <cellStyle name="40% - Accent3 4 5 3" xfId="12034" xr:uid="{82ABF228-0F56-4EF8-B2F8-FC2256F59060}"/>
    <cellStyle name="40% - Accent3 4 5 4" xfId="12035" xr:uid="{9A9F45B9-8034-48A9-82E5-78A3B98ED264}"/>
    <cellStyle name="40% - Accent3 4 5 4 2" xfId="12036" xr:uid="{E0D8BD5E-9198-41DC-96A3-C7C72B886CFA}"/>
    <cellStyle name="40% - Accent3 4 5 5" xfId="12037" xr:uid="{38EA8F94-B3EC-4DA0-B86F-7315897B5D45}"/>
    <cellStyle name="40% - Accent3 4 5 6" xfId="12038" xr:uid="{0027545F-DA1B-4416-8D01-CF0902B0D4BE}"/>
    <cellStyle name="40% - Accent3 4 6" xfId="12039" xr:uid="{CED4AA6E-72DA-40D0-9DE4-F746C5CC5302}"/>
    <cellStyle name="40% - Accent3 4 6 2" xfId="12040" xr:uid="{8BD76EE5-4E24-48EF-8DA6-E9E5873CB952}"/>
    <cellStyle name="40% - Accent3 4 6 2 2" xfId="12041" xr:uid="{4A7B9A7C-6107-4F61-BDE2-10D9E0BF5466}"/>
    <cellStyle name="40% - Accent3 4 6 2 2 2" xfId="12042" xr:uid="{1F79D672-FA83-4291-ABB5-85A9C19B89CD}"/>
    <cellStyle name="40% - Accent3 4 6 2 3" xfId="12043" xr:uid="{91B2254B-2DC9-42AA-A020-EA47CD218CEA}"/>
    <cellStyle name="40% - Accent3 4 6 2 4" xfId="12044" xr:uid="{0358F28A-B1A4-4400-80B2-C31FE3CFB4C7}"/>
    <cellStyle name="40% - Accent3 4 6 3" xfId="12045" xr:uid="{F8A8AFEC-24A3-46A1-98DB-A3BBCACDD400}"/>
    <cellStyle name="40% - Accent3 4 6 3 2" xfId="12046" xr:uid="{F48A12CA-EF75-4EF6-9DA4-1ADE8572BBDB}"/>
    <cellStyle name="40% - Accent3 4 6 3 2 2" xfId="12047" xr:uid="{279AC7D7-C24D-40A0-9CFD-D244636205A7}"/>
    <cellStyle name="40% - Accent3 4 6 3 3" xfId="12048" xr:uid="{F0F07696-9F94-4F9A-AE72-0E286D3DBB13}"/>
    <cellStyle name="40% - Accent3 4 6 3 4" xfId="12049" xr:uid="{72882CCC-5C6C-4FE1-B161-189D5B0DA390}"/>
    <cellStyle name="40% - Accent3 4 6 4" xfId="12050" xr:uid="{D8EBFC02-0915-41CD-BED2-BF8658CCFD52}"/>
    <cellStyle name="40% - Accent3 4 6 4 2" xfId="12051" xr:uid="{2FC6848E-105E-4A9D-93FC-5A7663569D46}"/>
    <cellStyle name="40% - Accent3 4 6 5" xfId="12052" xr:uid="{7E158DF5-BF50-4B2A-A539-6F32100BAC1A}"/>
    <cellStyle name="40% - Accent3 4 6 6" xfId="12053" xr:uid="{AD8F837F-A5C6-4BB4-ABE4-3C107E2A7CCB}"/>
    <cellStyle name="40% - Accent3 4 7" xfId="12054" xr:uid="{45F337F2-F73C-4707-8D47-1315BE48D381}"/>
    <cellStyle name="40% - Accent3 4 7 2" xfId="12055" xr:uid="{39E1AA82-9305-4040-86C2-113F0C12C933}"/>
    <cellStyle name="40% - Accent3 4 7 2 2" xfId="12056" xr:uid="{2BAD2308-798B-471B-9689-210244A0889B}"/>
    <cellStyle name="40% - Accent3 4 7 3" xfId="12057" xr:uid="{7C0F1F2D-F07A-4D71-8855-937F969B36E4}"/>
    <cellStyle name="40% - Accent3 4 7 4" xfId="12058" xr:uid="{2F856829-35C9-4BDA-906F-2AF9CF7B661B}"/>
    <cellStyle name="40% - Accent3 4 8" xfId="12059" xr:uid="{066C8E9F-8CC5-4984-82DD-E15511795B7D}"/>
    <cellStyle name="40% - Accent3 4 8 2" xfId="12060" xr:uid="{1F39837C-DA46-4010-B9B7-59AE1526C1C5}"/>
    <cellStyle name="40% - Accent3 4 8 2 2" xfId="12061" xr:uid="{E13E83F5-EE9B-46F1-8253-79E4660EEDF7}"/>
    <cellStyle name="40% - Accent3 4 8 3" xfId="12062" xr:uid="{4D8C112F-3AB1-4F96-9764-E459DA2A6B21}"/>
    <cellStyle name="40% - Accent3 4 8 4" xfId="12063" xr:uid="{0ED571FD-A068-4B2F-B7F9-9BF1ECE63250}"/>
    <cellStyle name="40% - Accent3 4 9" xfId="12064" xr:uid="{6674A711-8373-4A76-9CF2-BEB8D84B77C7}"/>
    <cellStyle name="40% - Accent3 4 9 2" xfId="12065" xr:uid="{5B9101EB-0A69-4810-A434-B1F4FED122A7}"/>
    <cellStyle name="40% - Accent3 4 9 2 2" xfId="12066" xr:uid="{23B7089E-E7FB-4C07-B651-BD7579365CFF}"/>
    <cellStyle name="40% - Accent3 4 9 3" xfId="12067" xr:uid="{A0B927FD-4F3D-47C0-93BF-1657D93C48F3}"/>
    <cellStyle name="40% - Accent3 4 9 4" xfId="12068" xr:uid="{FBD409EE-5D17-4964-8CD4-8DBF61600488}"/>
    <cellStyle name="40% - Accent3 5" xfId="12069" xr:uid="{AD459623-755E-4830-9DB2-296738F2E7B1}"/>
    <cellStyle name="40% - Accent3 5 10" xfId="12070" xr:uid="{85338660-4A98-4649-9C24-2CCAEE30C519}"/>
    <cellStyle name="40% - Accent3 5 10 2" xfId="12071" xr:uid="{84D99332-FED4-4DE0-9B5D-4A4807788EFD}"/>
    <cellStyle name="40% - Accent3 5 11" xfId="12072" xr:uid="{FE0400E3-10B5-4A2D-9AD2-C0B49F69826A}"/>
    <cellStyle name="40% - Accent3 5 12" xfId="12073" xr:uid="{C2B210FB-12B1-4B2B-BD0A-FBED62388978}"/>
    <cellStyle name="40% - Accent3 5 2" xfId="12074" xr:uid="{C5357C0D-EA43-4CAB-AC41-39A1FA4D5A25}"/>
    <cellStyle name="40% - Accent3 5 2 10" xfId="12075" xr:uid="{CF636A17-980F-4C17-A5E0-0D5AEC370925}"/>
    <cellStyle name="40% - Accent3 5 2 11" xfId="12076" xr:uid="{796EEEDA-C8CF-4AE8-A285-32A714512F33}"/>
    <cellStyle name="40% - Accent3 5 2 2" xfId="12077" xr:uid="{BB4CFAE8-C19C-4A90-A36A-235A6A999B71}"/>
    <cellStyle name="40% - Accent3 5 2 2 10" xfId="12078" xr:uid="{31FC5BF5-3B4A-40BD-83D2-9956A54E7096}"/>
    <cellStyle name="40% - Accent3 5 2 2 2" xfId="12079" xr:uid="{70836CFE-8BBB-496F-8184-252D1764A10F}"/>
    <cellStyle name="40% - Accent3 5 2 2 2 2" xfId="12080" xr:uid="{62854A2E-0ACB-4C8D-B48C-E538E02B19C4}"/>
    <cellStyle name="40% - Accent3 5 2 2 2 2 2" xfId="12081" xr:uid="{F62BC3B5-5700-47BE-8810-843F57A0B92F}"/>
    <cellStyle name="40% - Accent3 5 2 2 2 2 2 2" xfId="12082" xr:uid="{853DEC18-8C02-4B61-81D2-6D37026B19D5}"/>
    <cellStyle name="40% - Accent3 5 2 2 2 2 2 2 2" xfId="12083" xr:uid="{1EA5886F-A6D9-4061-BD03-079DEDD34223}"/>
    <cellStyle name="40% - Accent3 5 2 2 2 2 2 3" xfId="12084" xr:uid="{5F2CD501-228E-4E30-8D9F-ECCB81BD825E}"/>
    <cellStyle name="40% - Accent3 5 2 2 2 2 2 4" xfId="12085" xr:uid="{2647E6AA-E7D3-44EB-9C66-F835D13345D2}"/>
    <cellStyle name="40% - Accent3 5 2 2 2 2 3" xfId="12086" xr:uid="{8D9D597C-B6B8-4948-9A7B-D0ADA7C290F4}"/>
    <cellStyle name="40% - Accent3 5 2 2 2 2 3 2" xfId="12087" xr:uid="{F66F8EF8-A781-4C4B-B419-E748E96600B8}"/>
    <cellStyle name="40% - Accent3 5 2 2 2 2 4" xfId="12088" xr:uid="{54848D83-D201-4C48-9C4D-2FEE2D331DDB}"/>
    <cellStyle name="40% - Accent3 5 2 2 2 2 5" xfId="12089" xr:uid="{FAE1FFE1-C966-4636-831B-3466C80A8265}"/>
    <cellStyle name="40% - Accent3 5 2 2 2 3" xfId="12090" xr:uid="{8A91B117-0C2E-4F85-93E4-55D8CFB4BFBA}"/>
    <cellStyle name="40% - Accent3 5 2 2 2 3 2" xfId="12091" xr:uid="{E0E8F459-AB1B-485A-94F6-F2B07F2FEA8B}"/>
    <cellStyle name="40% - Accent3 5 2 2 2 3 2 2" xfId="12092" xr:uid="{A522A004-737B-4ECC-A6B9-57D9B3300361}"/>
    <cellStyle name="40% - Accent3 5 2 2 2 3 2 2 2" xfId="12093" xr:uid="{9B634472-5C08-4921-B9CE-3998E4CCD1D6}"/>
    <cellStyle name="40% - Accent3 5 2 2 2 3 2 3" xfId="12094" xr:uid="{A59C778A-4285-49BB-9EC9-0B5C076D5D2F}"/>
    <cellStyle name="40% - Accent3 5 2 2 2 3 2 4" xfId="12095" xr:uid="{C1A7DABC-2002-4177-8EEA-CAC1A4CA29BF}"/>
    <cellStyle name="40% - Accent3 5 2 2 2 3 3" xfId="12096" xr:uid="{C6F39C1F-9890-4352-8229-1FB8E7BAC25E}"/>
    <cellStyle name="40% - Accent3 5 2 2 2 3 3 2" xfId="12097" xr:uid="{DA30E246-07F8-45BB-9E57-DCC2A93BCF59}"/>
    <cellStyle name="40% - Accent3 5 2 2 2 3 4" xfId="12098" xr:uid="{CCFE88A8-E4A1-47C9-9BF0-F3FF4334F7A7}"/>
    <cellStyle name="40% - Accent3 5 2 2 2 3 5" xfId="12099" xr:uid="{1397C86C-BD23-4B4D-A532-C13E7B48170B}"/>
    <cellStyle name="40% - Accent3 5 2 2 2 4" xfId="12100" xr:uid="{1BA65081-62F7-430C-8C37-4B653B931452}"/>
    <cellStyle name="40% - Accent3 5 2 2 2 4 2" xfId="12101" xr:uid="{11517B4F-A594-4EBD-992A-90958F5CBCA9}"/>
    <cellStyle name="40% - Accent3 5 2 2 2 4 2 2" xfId="12102" xr:uid="{B6AFB8D2-1D00-4449-81DD-20548E9B584D}"/>
    <cellStyle name="40% - Accent3 5 2 2 2 4 3" xfId="12103" xr:uid="{AC9AE8CF-47DC-495E-8EDF-6076497FB9A1}"/>
    <cellStyle name="40% - Accent3 5 2 2 2 4 4" xfId="12104" xr:uid="{A24DCF74-C4A3-4550-A3F5-469648AE5D1D}"/>
    <cellStyle name="40% - Accent3 5 2 2 2 5" xfId="12105" xr:uid="{9DF65541-E991-4F1D-9067-B34F529606F4}"/>
    <cellStyle name="40% - Accent3 5 2 2 2 5 2" xfId="12106" xr:uid="{A5B0E569-80EE-4E62-9325-AD2F0C3F6AF0}"/>
    <cellStyle name="40% - Accent3 5 2 2 2 5 2 2" xfId="12107" xr:uid="{40DEBC2F-6F13-4700-BFE0-F1E441A66B82}"/>
    <cellStyle name="40% - Accent3 5 2 2 2 5 3" xfId="12108" xr:uid="{4A0111F8-3AC2-4101-8A95-D95D1AD7B96E}"/>
    <cellStyle name="40% - Accent3 5 2 2 2 5 4" xfId="12109" xr:uid="{FE0C3A9D-419C-40D5-9624-147B916DE6BF}"/>
    <cellStyle name="40% - Accent3 5 2 2 2 6" xfId="12110" xr:uid="{DD36A621-729B-415C-9B4C-3D05196527A8}"/>
    <cellStyle name="40% - Accent3 5 2 2 2 6 2" xfId="12111" xr:uid="{764121EB-D8D7-4CCA-9279-073AC58AE2C1}"/>
    <cellStyle name="40% - Accent3 5 2 2 2 6 2 2" xfId="12112" xr:uid="{2C86A28D-4D18-4538-9D34-2CC41ABDBA26}"/>
    <cellStyle name="40% - Accent3 5 2 2 2 6 3" xfId="12113" xr:uid="{DFCDDCA7-C3EF-4E22-B895-1DA61D535664}"/>
    <cellStyle name="40% - Accent3 5 2 2 2 6 4" xfId="12114" xr:uid="{C2BAFE0B-7D44-431B-A4C2-9481CA6661A9}"/>
    <cellStyle name="40% - Accent3 5 2 2 2 7" xfId="12115" xr:uid="{E4C3226B-987A-4F0A-ADDC-17B1FFFC504F}"/>
    <cellStyle name="40% - Accent3 5 2 2 2 7 2" xfId="12116" xr:uid="{C19F0E16-4B07-42AA-BB02-D59282BA1FDF}"/>
    <cellStyle name="40% - Accent3 5 2 2 2 8" xfId="12117" xr:uid="{33FD0F17-5DB0-41C6-A6B2-BB11E7F5EE33}"/>
    <cellStyle name="40% - Accent3 5 2 2 2 9" xfId="12118" xr:uid="{555D56CD-3925-475F-B9DF-95161B1A8694}"/>
    <cellStyle name="40% - Accent3 5 2 2 3" xfId="12119" xr:uid="{B7E3C666-8FAC-4CD8-90C6-A4C068F9509F}"/>
    <cellStyle name="40% - Accent3 5 2 2 3 2" xfId="12120" xr:uid="{BA2E722E-8816-4BC9-B9D4-70E4CE10BB88}"/>
    <cellStyle name="40% - Accent3 5 2 2 3 2 2" xfId="12121" xr:uid="{A9B380BF-2B5C-4B52-9973-1AA9A3FE0A08}"/>
    <cellStyle name="40% - Accent3 5 2 2 3 2 2 2" xfId="12122" xr:uid="{BC8B3A11-AA2A-4F4E-BDE0-B40198472D53}"/>
    <cellStyle name="40% - Accent3 5 2 2 3 2 3" xfId="12123" xr:uid="{DA6728BA-8EBB-4366-97C7-5EDF01978ACE}"/>
    <cellStyle name="40% - Accent3 5 2 2 3 2 4" xfId="12124" xr:uid="{DE1F6EA7-B1C9-45B8-A57F-21ACC7072FE6}"/>
    <cellStyle name="40% - Accent3 5 2 2 3 3" xfId="12125" xr:uid="{530C5D7B-9177-402B-B340-8347DC996E7E}"/>
    <cellStyle name="40% - Accent3 5 2 2 3 3 2" xfId="12126" xr:uid="{8F9E41E3-49ED-4E05-8274-D676103AFDBC}"/>
    <cellStyle name="40% - Accent3 5 2 2 3 4" xfId="12127" xr:uid="{728A031A-3201-4678-AC0E-40B080E135FF}"/>
    <cellStyle name="40% - Accent3 5 2 2 3 5" xfId="12128" xr:uid="{AF75E749-030E-4D4B-B553-E098A0091996}"/>
    <cellStyle name="40% - Accent3 5 2 2 4" xfId="12129" xr:uid="{39D51768-8F14-435E-A2AF-7391164AA164}"/>
    <cellStyle name="40% - Accent3 5 2 2 4 2" xfId="12130" xr:uid="{28DC4173-F2D4-40AB-9F08-70840B9C6DE5}"/>
    <cellStyle name="40% - Accent3 5 2 2 4 2 2" xfId="12131" xr:uid="{4B8E850E-0EA7-4C57-B150-359C5169FC5D}"/>
    <cellStyle name="40% - Accent3 5 2 2 4 2 2 2" xfId="12132" xr:uid="{9EE028DE-2B2C-44FA-B5B5-44B0EF4714EC}"/>
    <cellStyle name="40% - Accent3 5 2 2 4 2 3" xfId="12133" xr:uid="{3D7B7B2B-2864-4DC8-9276-565D84D2C028}"/>
    <cellStyle name="40% - Accent3 5 2 2 4 2 4" xfId="12134" xr:uid="{48950834-02C1-46D9-8591-0423D99634FF}"/>
    <cellStyle name="40% - Accent3 5 2 2 4 3" xfId="12135" xr:uid="{8E2AC0B0-D43D-485E-87EA-B5A638B27DA7}"/>
    <cellStyle name="40% - Accent3 5 2 2 4 3 2" xfId="12136" xr:uid="{894D4D40-D7C8-4456-A1BE-D7214981CF37}"/>
    <cellStyle name="40% - Accent3 5 2 2 4 4" xfId="12137" xr:uid="{5B7B3E9A-7DD5-45EC-9C1B-EA7C4F6B306C}"/>
    <cellStyle name="40% - Accent3 5 2 2 4 5" xfId="12138" xr:uid="{C11EB534-D812-4713-899F-68F7F94B808A}"/>
    <cellStyle name="40% - Accent3 5 2 2 5" xfId="12139" xr:uid="{FF20FEB1-EE14-4D3F-931B-02C6285E1027}"/>
    <cellStyle name="40% - Accent3 5 2 2 5 2" xfId="12140" xr:uid="{D17F9B33-E4BC-415F-AC01-599D39A40CAA}"/>
    <cellStyle name="40% - Accent3 5 2 2 5 2 2" xfId="12141" xr:uid="{1B1E41E4-93FF-467F-9EF1-7A537282B801}"/>
    <cellStyle name="40% - Accent3 5 2 2 5 3" xfId="12142" xr:uid="{2775D31E-A12F-4864-8387-B9888EEA0E01}"/>
    <cellStyle name="40% - Accent3 5 2 2 5 4" xfId="12143" xr:uid="{FD8F8785-ACF6-4BA3-BB2A-31DC560F2DDC}"/>
    <cellStyle name="40% - Accent3 5 2 2 6" xfId="12144" xr:uid="{9004EF0C-C903-4B23-96FE-806CDCE4557C}"/>
    <cellStyle name="40% - Accent3 5 2 2 6 2" xfId="12145" xr:uid="{DCF71131-EB25-493A-BD56-EFDBCF464579}"/>
    <cellStyle name="40% - Accent3 5 2 2 6 2 2" xfId="12146" xr:uid="{6A3340CC-6DC4-4A3F-A26E-50F67BFBD8F9}"/>
    <cellStyle name="40% - Accent3 5 2 2 6 3" xfId="12147" xr:uid="{2507AD0B-9D7A-45A4-8739-6D4ADB953475}"/>
    <cellStyle name="40% - Accent3 5 2 2 6 4" xfId="12148" xr:uid="{EF18994E-823B-4D37-90FB-E582F26D182B}"/>
    <cellStyle name="40% - Accent3 5 2 2 7" xfId="12149" xr:uid="{955B24B5-5562-40EB-AA9D-116472FBBE32}"/>
    <cellStyle name="40% - Accent3 5 2 2 7 2" xfId="12150" xr:uid="{264B94E1-45C5-4A94-AEE0-50DC7A17190E}"/>
    <cellStyle name="40% - Accent3 5 2 2 7 2 2" xfId="12151" xr:uid="{0C5233E8-8265-4F76-8C7A-1DB6CA2A03A0}"/>
    <cellStyle name="40% - Accent3 5 2 2 7 3" xfId="12152" xr:uid="{9FA9A33E-1F43-4FE1-92A6-CF65D4A9729F}"/>
    <cellStyle name="40% - Accent3 5 2 2 7 4" xfId="12153" xr:uid="{1A08F07E-A851-4CD1-9A32-1F3C4574E6E4}"/>
    <cellStyle name="40% - Accent3 5 2 2 8" xfId="12154" xr:uid="{120FCC3D-9F3A-474A-A7AA-6E67336A47DC}"/>
    <cellStyle name="40% - Accent3 5 2 2 8 2" xfId="12155" xr:uid="{543C55B2-174A-46A8-A8D0-AFB6D1B13A28}"/>
    <cellStyle name="40% - Accent3 5 2 2 9" xfId="12156" xr:uid="{9CF78E8D-0E43-447A-BD37-E0E45958846A}"/>
    <cellStyle name="40% - Accent3 5 2 3" xfId="12157" xr:uid="{FA0C79D3-BF50-444E-BC21-E8290CAD2CC3}"/>
    <cellStyle name="40% - Accent3 5 2 3 2" xfId="12158" xr:uid="{A53BECDD-F64B-458D-A44C-526B22C32679}"/>
    <cellStyle name="40% - Accent3 5 2 3 2 2" xfId="12159" xr:uid="{A419D788-729A-4C17-9AEB-1C44E81E278B}"/>
    <cellStyle name="40% - Accent3 5 2 3 2 2 2" xfId="12160" xr:uid="{AAA87C1A-3A8A-4A3D-93B0-04037D4B32A9}"/>
    <cellStyle name="40% - Accent3 5 2 3 2 2 2 2" xfId="12161" xr:uid="{F377E3D5-E280-41CE-A50C-B1E406528584}"/>
    <cellStyle name="40% - Accent3 5 2 3 2 2 3" xfId="12162" xr:uid="{5C1D561A-E94D-412F-A983-8C27411FA0C1}"/>
    <cellStyle name="40% - Accent3 5 2 3 2 2 4" xfId="12163" xr:uid="{34F04586-58B0-49CC-8686-AF7EE2A47B40}"/>
    <cellStyle name="40% - Accent3 5 2 3 2 3" xfId="12164" xr:uid="{749F4CB8-7D91-4760-AD98-3E9F174082B8}"/>
    <cellStyle name="40% - Accent3 5 2 3 2 3 2" xfId="12165" xr:uid="{C1CA601E-A6C1-4BF7-91A7-D1C87B031BD8}"/>
    <cellStyle name="40% - Accent3 5 2 3 2 4" xfId="12166" xr:uid="{B54811AF-7C1B-4C96-B278-E66F8F260025}"/>
    <cellStyle name="40% - Accent3 5 2 3 2 5" xfId="12167" xr:uid="{B5EAFA31-2E92-4A4F-8C9D-52B4B500DBB6}"/>
    <cellStyle name="40% - Accent3 5 2 3 3" xfId="12168" xr:uid="{81A12A24-0325-4037-9552-1A563B34297E}"/>
    <cellStyle name="40% - Accent3 5 2 3 3 2" xfId="12169" xr:uid="{A657094A-CF69-493E-8799-D0F8ED401640}"/>
    <cellStyle name="40% - Accent3 5 2 3 3 2 2" xfId="12170" xr:uid="{B6C261CD-687F-4E6B-B2E9-A5B90FEEE187}"/>
    <cellStyle name="40% - Accent3 5 2 3 3 2 2 2" xfId="12171" xr:uid="{EE85AB05-10BD-4884-B884-6E283EBD9C58}"/>
    <cellStyle name="40% - Accent3 5 2 3 3 2 3" xfId="12172" xr:uid="{DEFCE883-70D5-443D-BE8F-049B0DD69227}"/>
    <cellStyle name="40% - Accent3 5 2 3 3 2 4" xfId="12173" xr:uid="{9F80EC1A-AEB0-413A-AD5E-874CA342CB81}"/>
    <cellStyle name="40% - Accent3 5 2 3 3 3" xfId="12174" xr:uid="{96EA24D4-9956-48C0-9869-1CA74D573A5B}"/>
    <cellStyle name="40% - Accent3 5 2 3 3 3 2" xfId="12175" xr:uid="{DD004FC9-BD9F-4A32-9131-400A54CFAE4A}"/>
    <cellStyle name="40% - Accent3 5 2 3 3 4" xfId="12176" xr:uid="{94C77202-09DC-47E0-A69D-7BDE752382E7}"/>
    <cellStyle name="40% - Accent3 5 2 3 3 5" xfId="12177" xr:uid="{01D4F17B-A05E-4EC1-87E5-C365BCDBD5BC}"/>
    <cellStyle name="40% - Accent3 5 2 3 4" xfId="12178" xr:uid="{2E8BEB8B-C06F-4EC3-8152-1E1DC9AEB3CE}"/>
    <cellStyle name="40% - Accent3 5 2 3 4 2" xfId="12179" xr:uid="{F8372067-8464-479E-9FB5-370812205749}"/>
    <cellStyle name="40% - Accent3 5 2 3 4 2 2" xfId="12180" xr:uid="{40FFBD37-60CA-4EDD-9ACE-5569E6D98A54}"/>
    <cellStyle name="40% - Accent3 5 2 3 4 3" xfId="12181" xr:uid="{ABDB2F5D-A048-430C-931E-7EC3A758D0D4}"/>
    <cellStyle name="40% - Accent3 5 2 3 4 4" xfId="12182" xr:uid="{4DB38A37-D1EC-4B4E-A453-34FC14595FD4}"/>
    <cellStyle name="40% - Accent3 5 2 3 5" xfId="12183" xr:uid="{AC7F6934-0701-4B23-86B7-D21F6603AA04}"/>
    <cellStyle name="40% - Accent3 5 2 3 5 2" xfId="12184" xr:uid="{B28DA62D-809A-4372-98B5-F5B1873AA8B5}"/>
    <cellStyle name="40% - Accent3 5 2 3 5 2 2" xfId="12185" xr:uid="{A15219DC-2D67-49A5-B600-51C944A45EEA}"/>
    <cellStyle name="40% - Accent3 5 2 3 5 3" xfId="12186" xr:uid="{8BCFD346-6386-43E6-8334-0F794C104AFA}"/>
    <cellStyle name="40% - Accent3 5 2 3 5 4" xfId="12187" xr:uid="{DD442097-6088-4101-9C75-D53269CD6EA5}"/>
    <cellStyle name="40% - Accent3 5 2 3 6" xfId="12188" xr:uid="{7649742B-5F23-411F-BC1E-921AD7AE1198}"/>
    <cellStyle name="40% - Accent3 5 2 3 6 2" xfId="12189" xr:uid="{E0AD1817-B08F-4907-BC8B-70EBA14F8267}"/>
    <cellStyle name="40% - Accent3 5 2 3 6 2 2" xfId="12190" xr:uid="{C2552069-00CC-42B4-82AB-66BAB88E4CE0}"/>
    <cellStyle name="40% - Accent3 5 2 3 6 3" xfId="12191" xr:uid="{4490FC20-B490-41CC-9C37-7B41218E2AEE}"/>
    <cellStyle name="40% - Accent3 5 2 3 6 4" xfId="12192" xr:uid="{55755009-6529-48AB-8F42-0D25D91F1446}"/>
    <cellStyle name="40% - Accent3 5 2 3 7" xfId="12193" xr:uid="{D7466AB2-99E6-436D-9573-F91AE5260956}"/>
    <cellStyle name="40% - Accent3 5 2 3 7 2" xfId="12194" xr:uid="{2D42D68A-7109-4F13-B169-BF02900A24C5}"/>
    <cellStyle name="40% - Accent3 5 2 3 8" xfId="12195" xr:uid="{36A0D4D5-6D6D-4013-AF44-5170FA85ED1C}"/>
    <cellStyle name="40% - Accent3 5 2 3 9" xfId="12196" xr:uid="{9BA94AB7-9748-4683-9F88-28AE6D974221}"/>
    <cellStyle name="40% - Accent3 5 2 4" xfId="12197" xr:uid="{333544F6-F924-411D-8754-C11431511629}"/>
    <cellStyle name="40% - Accent3 5 2 4 2" xfId="12198" xr:uid="{CFCC2CD6-2C34-45FB-9457-C3A94D3C7ECB}"/>
    <cellStyle name="40% - Accent3 5 2 4 2 2" xfId="12199" xr:uid="{453B14B3-E8A3-4171-9F5B-4C8E05755D28}"/>
    <cellStyle name="40% - Accent3 5 2 4 2 2 2" xfId="12200" xr:uid="{904D8E57-1D01-4679-AD78-2B07C536BDAF}"/>
    <cellStyle name="40% - Accent3 5 2 4 2 3" xfId="12201" xr:uid="{C8CE4BFE-EF1D-4EC3-8F9A-B6CAB8FCFC9A}"/>
    <cellStyle name="40% - Accent3 5 2 4 2 4" xfId="12202" xr:uid="{C93BA53B-F31B-4A99-94DE-223A58E5C638}"/>
    <cellStyle name="40% - Accent3 5 2 4 3" xfId="12203" xr:uid="{9023C4FC-E5C8-43D4-92CC-0BEACEF7610A}"/>
    <cellStyle name="40% - Accent3 5 2 4 3 2" xfId="12204" xr:uid="{8B60604B-A7D4-4AA3-B81E-940FB3A16CF0}"/>
    <cellStyle name="40% - Accent3 5 2 4 4" xfId="12205" xr:uid="{5D18CB91-B9E3-4FA1-A538-27AD35A68FBA}"/>
    <cellStyle name="40% - Accent3 5 2 4 5" xfId="12206" xr:uid="{AB349533-1A92-452A-B367-F2EF3D6DAA59}"/>
    <cellStyle name="40% - Accent3 5 2 5" xfId="12207" xr:uid="{9179A315-D65B-4AD1-926E-0F719C9C4F39}"/>
    <cellStyle name="40% - Accent3 5 2 5 2" xfId="12208" xr:uid="{96ACABDD-B723-407A-9C32-BB1F38E5D64B}"/>
    <cellStyle name="40% - Accent3 5 2 5 2 2" xfId="12209" xr:uid="{AD442272-D47C-4138-B2DE-A79D58B6B4E0}"/>
    <cellStyle name="40% - Accent3 5 2 5 2 2 2" xfId="12210" xr:uid="{8212CF1D-75ED-480D-AB9E-4344FF350605}"/>
    <cellStyle name="40% - Accent3 5 2 5 2 3" xfId="12211" xr:uid="{BE0FE00A-33D2-49CA-8887-6C023BEFB0D9}"/>
    <cellStyle name="40% - Accent3 5 2 5 2 4" xfId="12212" xr:uid="{239CE99B-A419-4F33-A33F-3E85CA1074E6}"/>
    <cellStyle name="40% - Accent3 5 2 5 3" xfId="12213" xr:uid="{A3781530-8C87-46B8-9C9F-4B1204F74133}"/>
    <cellStyle name="40% - Accent3 5 2 5 3 2" xfId="12214" xr:uid="{5B96E508-A04C-40AD-8A79-3EAEF0443D11}"/>
    <cellStyle name="40% - Accent3 5 2 5 4" xfId="12215" xr:uid="{A53480B2-95AA-4B55-8104-9C079176ECAB}"/>
    <cellStyle name="40% - Accent3 5 2 5 5" xfId="12216" xr:uid="{E7C5A273-328D-4482-8327-F298EFE71A93}"/>
    <cellStyle name="40% - Accent3 5 2 6" xfId="12217" xr:uid="{BCBCDCF3-3BC2-43B2-81FC-88699D02ED8A}"/>
    <cellStyle name="40% - Accent3 5 2 6 2" xfId="12218" xr:uid="{7958B96D-2E89-4971-AC28-6984F8EFE550}"/>
    <cellStyle name="40% - Accent3 5 2 6 2 2" xfId="12219" xr:uid="{066CD8AA-B5DD-4081-85DC-6C28E07793E2}"/>
    <cellStyle name="40% - Accent3 5 2 6 3" xfId="12220" xr:uid="{33FB43B1-9972-49BF-8BCC-2529887B5B8B}"/>
    <cellStyle name="40% - Accent3 5 2 6 4" xfId="12221" xr:uid="{8959903B-CF3D-47C8-8177-1208E3822D7B}"/>
    <cellStyle name="40% - Accent3 5 2 7" xfId="12222" xr:uid="{38DCA93D-DE2F-413B-B7AE-1062C14ACDAB}"/>
    <cellStyle name="40% - Accent3 5 2 7 2" xfId="12223" xr:uid="{0D7C5AE6-956D-41E5-8E8F-90A2E9869813}"/>
    <cellStyle name="40% - Accent3 5 2 7 2 2" xfId="12224" xr:uid="{2F46087F-4412-474E-B6B6-71A96557264D}"/>
    <cellStyle name="40% - Accent3 5 2 7 3" xfId="12225" xr:uid="{DDACF7A8-A03A-43E3-949C-536D5836EB4D}"/>
    <cellStyle name="40% - Accent3 5 2 7 4" xfId="12226" xr:uid="{E238A7A9-1995-4C0F-BF23-D70550876E41}"/>
    <cellStyle name="40% - Accent3 5 2 8" xfId="12227" xr:uid="{64AD86B3-6A3E-4985-832B-50543F4D0ED0}"/>
    <cellStyle name="40% - Accent3 5 2 8 2" xfId="12228" xr:uid="{337EEA32-232E-4A32-86B2-94D07C60AFF3}"/>
    <cellStyle name="40% - Accent3 5 2 8 2 2" xfId="12229" xr:uid="{FE78E334-1EEF-4D5F-886C-744DD308F9AE}"/>
    <cellStyle name="40% - Accent3 5 2 8 3" xfId="12230" xr:uid="{AB380A58-E66A-495E-89C3-E7CD6080D79A}"/>
    <cellStyle name="40% - Accent3 5 2 8 4" xfId="12231" xr:uid="{4742DDE1-A696-4BB2-A717-BCABDE7A615C}"/>
    <cellStyle name="40% - Accent3 5 2 9" xfId="12232" xr:uid="{FE05C583-47BF-4A3A-A129-0121E0732997}"/>
    <cellStyle name="40% - Accent3 5 2 9 2" xfId="12233" xr:uid="{9798C531-F642-488E-9242-D4F2F0B9E021}"/>
    <cellStyle name="40% - Accent3 5 3" xfId="12234" xr:uid="{47F48938-8860-4960-A7E0-BF67A3E628B9}"/>
    <cellStyle name="40% - Accent3 5 3 10" xfId="12235" xr:uid="{F596079F-37BE-4BF2-8335-34B60FD667E0}"/>
    <cellStyle name="40% - Accent3 5 3 2" xfId="12236" xr:uid="{C2DF0A2B-7C0C-46B1-9C93-647DD3A4EBA0}"/>
    <cellStyle name="40% - Accent3 5 3 2 2" xfId="12237" xr:uid="{D50DA802-EA14-4E32-B17E-592AA93880F7}"/>
    <cellStyle name="40% - Accent3 5 3 2 2 2" xfId="12238" xr:uid="{F3AFCDA5-7A3B-40BF-BC4D-8B328794FB96}"/>
    <cellStyle name="40% - Accent3 5 3 2 2 2 2" xfId="12239" xr:uid="{8EF2395A-2A64-4670-874C-B95233DECC40}"/>
    <cellStyle name="40% - Accent3 5 3 2 2 2 2 2" xfId="12240" xr:uid="{D5A9DBFD-B90E-4D87-B8AC-7CA7C51FA630}"/>
    <cellStyle name="40% - Accent3 5 3 2 2 2 3" xfId="12241" xr:uid="{8728AAA9-6EBA-449B-B758-0D53CA416781}"/>
    <cellStyle name="40% - Accent3 5 3 2 2 2 4" xfId="12242" xr:uid="{921DC578-A321-418B-9565-19610199B538}"/>
    <cellStyle name="40% - Accent3 5 3 2 2 3" xfId="12243" xr:uid="{382AC598-C9CF-49C7-B578-0A851A809F40}"/>
    <cellStyle name="40% - Accent3 5 3 2 2 3 2" xfId="12244" xr:uid="{F5DBE5A2-D563-43EB-8FD0-F010C36EDBBA}"/>
    <cellStyle name="40% - Accent3 5 3 2 2 4" xfId="12245" xr:uid="{6C8AEBD5-FC52-4AD3-AC7C-AEC4F273D81A}"/>
    <cellStyle name="40% - Accent3 5 3 2 2 5" xfId="12246" xr:uid="{E2EA6998-3DEC-444E-8AA3-AA07A30F90F7}"/>
    <cellStyle name="40% - Accent3 5 3 2 3" xfId="12247" xr:uid="{D4433457-DADA-447C-B44D-8EEAEC613D9E}"/>
    <cellStyle name="40% - Accent3 5 3 2 3 2" xfId="12248" xr:uid="{D56972B7-1635-41A0-9D4E-E5F67EF93F49}"/>
    <cellStyle name="40% - Accent3 5 3 2 3 2 2" xfId="12249" xr:uid="{406FE853-65C9-4437-99AD-66EB390AFEE5}"/>
    <cellStyle name="40% - Accent3 5 3 2 3 2 2 2" xfId="12250" xr:uid="{1176AD10-0594-4D78-9D93-C37B2A0C8B4C}"/>
    <cellStyle name="40% - Accent3 5 3 2 3 2 3" xfId="12251" xr:uid="{EDA2C5CE-FE11-4102-B660-FD9C7E00D730}"/>
    <cellStyle name="40% - Accent3 5 3 2 3 2 4" xfId="12252" xr:uid="{61AB1188-66D3-4B46-9F0C-149141C9E234}"/>
    <cellStyle name="40% - Accent3 5 3 2 3 3" xfId="12253" xr:uid="{57E65D8D-35C1-411E-932E-AE2C0A16BC71}"/>
    <cellStyle name="40% - Accent3 5 3 2 3 3 2" xfId="12254" xr:uid="{B7E763B8-6BBD-4308-B017-61C83E05D156}"/>
    <cellStyle name="40% - Accent3 5 3 2 3 4" xfId="12255" xr:uid="{D3F044DB-A032-47EA-BF09-1370D2F55FCB}"/>
    <cellStyle name="40% - Accent3 5 3 2 3 5" xfId="12256" xr:uid="{DEE804DD-2460-4F41-8215-66531FCD296B}"/>
    <cellStyle name="40% - Accent3 5 3 2 4" xfId="12257" xr:uid="{DF7A1FFE-A750-4460-AD66-27D048C009B5}"/>
    <cellStyle name="40% - Accent3 5 3 2 4 2" xfId="12258" xr:uid="{5FAD4623-0994-4042-90E5-0718DBAD5FB6}"/>
    <cellStyle name="40% - Accent3 5 3 2 4 2 2" xfId="12259" xr:uid="{2B55B529-0DC5-4252-AC8A-E4A299856FC7}"/>
    <cellStyle name="40% - Accent3 5 3 2 4 3" xfId="12260" xr:uid="{9FF768CC-3BA6-4115-B1CC-795637F25D14}"/>
    <cellStyle name="40% - Accent3 5 3 2 4 4" xfId="12261" xr:uid="{A9CF4048-5778-4BA5-A583-3CC397EAE55E}"/>
    <cellStyle name="40% - Accent3 5 3 2 5" xfId="12262" xr:uid="{AF803F88-D614-4FB8-9D6D-CD1B069773F6}"/>
    <cellStyle name="40% - Accent3 5 3 2 5 2" xfId="12263" xr:uid="{02A026CF-A914-4DF0-8312-E1C37EDB1668}"/>
    <cellStyle name="40% - Accent3 5 3 2 5 2 2" xfId="12264" xr:uid="{6D940EFA-5BE3-4099-8031-79BD640CFD14}"/>
    <cellStyle name="40% - Accent3 5 3 2 5 3" xfId="12265" xr:uid="{441ADCC9-1B71-4AEB-885E-8C5F4DCB1FE2}"/>
    <cellStyle name="40% - Accent3 5 3 2 5 4" xfId="12266" xr:uid="{198C9589-8ACB-4C70-9BCA-0A5F93EEAA95}"/>
    <cellStyle name="40% - Accent3 5 3 2 6" xfId="12267" xr:uid="{87AF0B9E-25AA-4D2D-97C9-27916165CF0E}"/>
    <cellStyle name="40% - Accent3 5 3 2 6 2" xfId="12268" xr:uid="{78301E31-0E06-4A12-A08E-A82C944C16A7}"/>
    <cellStyle name="40% - Accent3 5 3 2 6 2 2" xfId="12269" xr:uid="{6A7D4C5D-2A41-4FB1-847C-9F21A623189A}"/>
    <cellStyle name="40% - Accent3 5 3 2 6 3" xfId="12270" xr:uid="{9CEC2560-7D77-4A6B-9564-F0FAAD988478}"/>
    <cellStyle name="40% - Accent3 5 3 2 6 4" xfId="12271" xr:uid="{26097B86-503F-4C4B-95DA-0D9DC60BF107}"/>
    <cellStyle name="40% - Accent3 5 3 2 7" xfId="12272" xr:uid="{4E5A9933-9585-4967-BD4B-3334F472E8BC}"/>
    <cellStyle name="40% - Accent3 5 3 2 7 2" xfId="12273" xr:uid="{147426AB-2645-4598-913D-AEBE30E4DE26}"/>
    <cellStyle name="40% - Accent3 5 3 2 8" xfId="12274" xr:uid="{6B42FEE4-D909-45DF-91A2-8D7742D511D7}"/>
    <cellStyle name="40% - Accent3 5 3 2 9" xfId="12275" xr:uid="{9714925F-7EEF-4E22-BC94-D774E89817AD}"/>
    <cellStyle name="40% - Accent3 5 3 3" xfId="12276" xr:uid="{56102C25-6B50-451E-897D-0CE10DFC008C}"/>
    <cellStyle name="40% - Accent3 5 3 3 2" xfId="12277" xr:uid="{1C96078A-81A7-4BF7-ACF8-7B20F7A8200E}"/>
    <cellStyle name="40% - Accent3 5 3 3 2 2" xfId="12278" xr:uid="{91B925D2-0AE6-4339-B605-6D1C1E181FE7}"/>
    <cellStyle name="40% - Accent3 5 3 3 2 2 2" xfId="12279" xr:uid="{E7335CD2-B9E1-4AA7-AD6D-DE4FED512E0A}"/>
    <cellStyle name="40% - Accent3 5 3 3 2 3" xfId="12280" xr:uid="{7A038183-63FB-441F-B5EE-EEC831497191}"/>
    <cellStyle name="40% - Accent3 5 3 3 2 4" xfId="12281" xr:uid="{4C3A35C5-8ECB-4ABD-BF9A-56D3F2BDA6A3}"/>
    <cellStyle name="40% - Accent3 5 3 3 3" xfId="12282" xr:uid="{33A399F0-47F2-45BC-8E11-F083BD6404B8}"/>
    <cellStyle name="40% - Accent3 5 3 3 3 2" xfId="12283" xr:uid="{FBC6D37C-AE45-4328-98E1-784BB695805A}"/>
    <cellStyle name="40% - Accent3 5 3 3 4" xfId="12284" xr:uid="{31C2AE83-F23F-4C85-B419-6FE76046BEE6}"/>
    <cellStyle name="40% - Accent3 5 3 3 5" xfId="12285" xr:uid="{38917E36-8F51-4505-9869-7B6E29179E31}"/>
    <cellStyle name="40% - Accent3 5 3 4" xfId="12286" xr:uid="{92E9B393-4CD1-423B-BF2C-C92029768BD9}"/>
    <cellStyle name="40% - Accent3 5 3 4 2" xfId="12287" xr:uid="{404D3F56-5FA4-4E61-935C-8865DFDC1D28}"/>
    <cellStyle name="40% - Accent3 5 3 4 2 2" xfId="12288" xr:uid="{2770920F-32F1-4258-85DB-230B9A2FE771}"/>
    <cellStyle name="40% - Accent3 5 3 4 2 2 2" xfId="12289" xr:uid="{6F1D00A7-A556-42F4-AAFE-CA4D27257CEE}"/>
    <cellStyle name="40% - Accent3 5 3 4 2 3" xfId="12290" xr:uid="{119BF270-8431-47EB-9258-85DA9FA08A4A}"/>
    <cellStyle name="40% - Accent3 5 3 4 2 4" xfId="12291" xr:uid="{7A24C0A1-582C-40CA-8017-58E5125FF21B}"/>
    <cellStyle name="40% - Accent3 5 3 4 3" xfId="12292" xr:uid="{4BECA5EF-FEBC-40CE-B1DF-E8A4FFA6F047}"/>
    <cellStyle name="40% - Accent3 5 3 4 3 2" xfId="12293" xr:uid="{6ED34471-A7A2-4B0E-8612-6EEB0F9DBC33}"/>
    <cellStyle name="40% - Accent3 5 3 4 4" xfId="12294" xr:uid="{431F6AB3-4A31-444C-A7A2-1A682865FD5E}"/>
    <cellStyle name="40% - Accent3 5 3 4 5" xfId="12295" xr:uid="{9ED1159D-A54A-4396-B962-0B8B56A73CD9}"/>
    <cellStyle name="40% - Accent3 5 3 5" xfId="12296" xr:uid="{5688E4EC-2AB5-42E0-8F41-C941739D9D1B}"/>
    <cellStyle name="40% - Accent3 5 3 5 2" xfId="12297" xr:uid="{DE77A757-A619-47E8-A60C-B6529DF43C27}"/>
    <cellStyle name="40% - Accent3 5 3 5 2 2" xfId="12298" xr:uid="{CA5FD319-6678-4C3B-9041-B260921C83D9}"/>
    <cellStyle name="40% - Accent3 5 3 5 3" xfId="12299" xr:uid="{0EFD6EE9-0349-4A17-800C-52F11504F544}"/>
    <cellStyle name="40% - Accent3 5 3 5 4" xfId="12300" xr:uid="{1360B492-A8ED-4DFB-B4E3-79619CC39FBA}"/>
    <cellStyle name="40% - Accent3 5 3 6" xfId="12301" xr:uid="{CC1B65E2-AACA-4665-A0FA-F128F40FC352}"/>
    <cellStyle name="40% - Accent3 5 3 6 2" xfId="12302" xr:uid="{3A8CBD93-34A8-4281-8FBF-601CDA5D2874}"/>
    <cellStyle name="40% - Accent3 5 3 6 2 2" xfId="12303" xr:uid="{D18F44E0-0285-41E5-9ED6-75687E4F5151}"/>
    <cellStyle name="40% - Accent3 5 3 6 3" xfId="12304" xr:uid="{50B89D40-9991-4881-9063-B09016A20937}"/>
    <cellStyle name="40% - Accent3 5 3 6 4" xfId="12305" xr:uid="{598316BE-9050-4F27-A1EE-25E186A4C56C}"/>
    <cellStyle name="40% - Accent3 5 3 7" xfId="12306" xr:uid="{BC2EE3D1-86E6-4EC6-8B32-3FCEB61DCF9B}"/>
    <cellStyle name="40% - Accent3 5 3 7 2" xfId="12307" xr:uid="{34227CB9-0DB4-455F-8946-79DEC68A4E7C}"/>
    <cellStyle name="40% - Accent3 5 3 7 2 2" xfId="12308" xr:uid="{3039D3FD-6970-413D-9410-C7893EFA9A9C}"/>
    <cellStyle name="40% - Accent3 5 3 7 3" xfId="12309" xr:uid="{D3CD1C13-2728-4CD7-A54E-DAD096A35581}"/>
    <cellStyle name="40% - Accent3 5 3 7 4" xfId="12310" xr:uid="{234941CF-A203-4D34-A8D3-EDFFFED33D5B}"/>
    <cellStyle name="40% - Accent3 5 3 8" xfId="12311" xr:uid="{336F5CC7-663D-4653-8574-810C5FF88510}"/>
    <cellStyle name="40% - Accent3 5 3 8 2" xfId="12312" xr:uid="{B1D0C9B6-3D3D-4619-BB92-D458D88019CC}"/>
    <cellStyle name="40% - Accent3 5 3 9" xfId="12313" xr:uid="{D761F22E-26D5-4B87-BD0A-57C05A7CE8C5}"/>
    <cellStyle name="40% - Accent3 5 4" xfId="12314" xr:uid="{8CF47EC7-383C-4021-80F9-693BBA251023}"/>
    <cellStyle name="40% - Accent3 5 4 2" xfId="12315" xr:uid="{9E6856C9-6BA2-461F-BB46-FAA6C42CC0E7}"/>
    <cellStyle name="40% - Accent3 5 4 2 2" xfId="12316" xr:uid="{E94F3414-CE6D-408D-932F-3A4FB9D74440}"/>
    <cellStyle name="40% - Accent3 5 4 2 2 2" xfId="12317" xr:uid="{B521444E-F638-4236-AE1F-1903E17B1F67}"/>
    <cellStyle name="40% - Accent3 5 4 2 2 2 2" xfId="12318" xr:uid="{73262F97-2B53-44F3-A54B-8ABEB24BDFB5}"/>
    <cellStyle name="40% - Accent3 5 4 2 2 3" xfId="12319" xr:uid="{68840481-80E0-4F89-8545-354D61B13D68}"/>
    <cellStyle name="40% - Accent3 5 4 2 2 4" xfId="12320" xr:uid="{8790C4E6-C025-4A39-B803-83C692D2D052}"/>
    <cellStyle name="40% - Accent3 5 4 2 3" xfId="12321" xr:uid="{B61B37AF-52E3-4EA5-95B8-ACD636F1E969}"/>
    <cellStyle name="40% - Accent3 5 4 2 3 2" xfId="12322" xr:uid="{ADED69DD-BACD-48CE-B3E5-25D22B16347E}"/>
    <cellStyle name="40% - Accent3 5 4 2 4" xfId="12323" xr:uid="{32914685-BCA1-4655-AE6B-DB0852773571}"/>
    <cellStyle name="40% - Accent3 5 4 2 5" xfId="12324" xr:uid="{DE928167-32A2-4A4B-AB33-206F6FFAB9AF}"/>
    <cellStyle name="40% - Accent3 5 4 3" xfId="12325" xr:uid="{F86E66A4-AD58-4937-ADEA-DBCC464FDF40}"/>
    <cellStyle name="40% - Accent3 5 4 3 2" xfId="12326" xr:uid="{3478A701-BEA4-45B5-AAC2-8CD1DF92626A}"/>
    <cellStyle name="40% - Accent3 5 4 3 2 2" xfId="12327" xr:uid="{039ABF15-E77B-4401-ABBB-DE37547D25CA}"/>
    <cellStyle name="40% - Accent3 5 4 3 2 2 2" xfId="12328" xr:uid="{DD8212F9-C36D-4585-9E6F-75FFA37AB714}"/>
    <cellStyle name="40% - Accent3 5 4 3 2 3" xfId="12329" xr:uid="{849D81AE-AC04-42A8-B2A2-2FA807D98E1D}"/>
    <cellStyle name="40% - Accent3 5 4 3 2 4" xfId="12330" xr:uid="{8D2F37CB-AF43-47D7-A883-0F16B8DF0115}"/>
    <cellStyle name="40% - Accent3 5 4 3 3" xfId="12331" xr:uid="{4670C46F-C2A5-4E95-BCE8-C221EF2784FB}"/>
    <cellStyle name="40% - Accent3 5 4 3 3 2" xfId="12332" xr:uid="{19D6E5FD-D02C-493E-B258-1A26B82B1BAE}"/>
    <cellStyle name="40% - Accent3 5 4 3 4" xfId="12333" xr:uid="{45CDC500-379D-4A1A-A1E3-DE00010234BC}"/>
    <cellStyle name="40% - Accent3 5 4 3 5" xfId="12334" xr:uid="{2EF54836-4681-43AF-AD8D-4C7C0C81A9C4}"/>
    <cellStyle name="40% - Accent3 5 4 4" xfId="12335" xr:uid="{94F75571-19A6-420E-B275-F84171B9E6A9}"/>
    <cellStyle name="40% - Accent3 5 4 4 2" xfId="12336" xr:uid="{BC82D89C-4DF9-493D-822F-35770DF14AAD}"/>
    <cellStyle name="40% - Accent3 5 4 4 2 2" xfId="12337" xr:uid="{AC8DE7C7-C9A9-45A5-BE24-8AF5E55639EE}"/>
    <cellStyle name="40% - Accent3 5 4 4 3" xfId="12338" xr:uid="{EDCFD5B2-90A5-42D5-BC5C-1AB5BFFC0C50}"/>
    <cellStyle name="40% - Accent3 5 4 4 4" xfId="12339" xr:uid="{515E82B4-601E-4A39-ABC3-1EA0879087F1}"/>
    <cellStyle name="40% - Accent3 5 4 5" xfId="12340" xr:uid="{2F34F65E-B9E0-4048-82F6-7E2D0928DAFB}"/>
    <cellStyle name="40% - Accent3 5 4 5 2" xfId="12341" xr:uid="{3F08A6DD-B4BE-428E-AB64-4F59EDAB305B}"/>
    <cellStyle name="40% - Accent3 5 4 5 2 2" xfId="12342" xr:uid="{354014EC-7C37-449E-A61D-7AFCE9316941}"/>
    <cellStyle name="40% - Accent3 5 4 5 3" xfId="12343" xr:uid="{9D3681AD-2A04-4EE3-9DAB-64F41745FAD3}"/>
    <cellStyle name="40% - Accent3 5 4 5 4" xfId="12344" xr:uid="{74B5102D-2E2C-4FF8-BF84-8186950237E6}"/>
    <cellStyle name="40% - Accent3 5 4 6" xfId="12345" xr:uid="{259ECE5F-CE84-41B0-80CD-A1FDE8CAE88B}"/>
    <cellStyle name="40% - Accent3 5 4 6 2" xfId="12346" xr:uid="{949E8CD0-7AEF-49EE-86EC-381CFDDC466C}"/>
    <cellStyle name="40% - Accent3 5 4 6 2 2" xfId="12347" xr:uid="{0A13A9FE-A1E4-4D2C-BB49-6ADE67738E40}"/>
    <cellStyle name="40% - Accent3 5 4 6 3" xfId="12348" xr:uid="{B938AB62-D022-484B-BB96-00CEA136860A}"/>
    <cellStyle name="40% - Accent3 5 4 6 4" xfId="12349" xr:uid="{14949186-E5EB-4077-89AB-FE2F4555CCE3}"/>
    <cellStyle name="40% - Accent3 5 4 7" xfId="12350" xr:uid="{AB475BB7-5007-426A-8499-A26858084C0D}"/>
    <cellStyle name="40% - Accent3 5 4 7 2" xfId="12351" xr:uid="{D9174CAB-7124-4A5B-8456-F9C64D2D7621}"/>
    <cellStyle name="40% - Accent3 5 4 8" xfId="12352" xr:uid="{13BF24C0-2CD0-4EC7-B1BA-332F45CE4A45}"/>
    <cellStyle name="40% - Accent3 5 4 9" xfId="12353" xr:uid="{0C40F9A2-2159-4A7A-A759-E424E2DC0615}"/>
    <cellStyle name="40% - Accent3 5 5" xfId="12354" xr:uid="{34CBF6C7-D878-4E62-853C-ED2153D21C82}"/>
    <cellStyle name="40% - Accent3 5 5 2" xfId="12355" xr:uid="{E4472DEC-05DE-454C-BF22-1A18DA01A19B}"/>
    <cellStyle name="40% - Accent3 5 5 2 2" xfId="12356" xr:uid="{077DB345-F080-423C-BE20-032663D59A8D}"/>
    <cellStyle name="40% - Accent3 5 5 2 2 2" xfId="12357" xr:uid="{D4B548A6-B1FB-40E8-8449-CD18E89DC2FE}"/>
    <cellStyle name="40% - Accent3 5 5 2 3" xfId="12358" xr:uid="{86F0F757-716D-46C8-A10F-8F4A7D1112A2}"/>
    <cellStyle name="40% - Accent3 5 5 2 4" xfId="12359" xr:uid="{2C219F0F-161B-48A0-B02F-7C4A6FA1C4B6}"/>
    <cellStyle name="40% - Accent3 5 5 3" xfId="12360" xr:uid="{34991DFE-D0B0-4359-AE85-C1905E9FABFA}"/>
    <cellStyle name="40% - Accent3 5 5 3 2" xfId="12361" xr:uid="{8E92E33B-1EBE-4B31-B498-4BD35174FEB3}"/>
    <cellStyle name="40% - Accent3 5 5 3 2 2" xfId="12362" xr:uid="{C32E7477-622A-4C2D-8D09-6A22CC43F63C}"/>
    <cellStyle name="40% - Accent3 5 5 3 3" xfId="12363" xr:uid="{0C3CA1DE-414E-45F7-87F5-A7047972E125}"/>
    <cellStyle name="40% - Accent3 5 5 3 4" xfId="12364" xr:uid="{89CEB0BB-C76E-4464-8E5D-169EF88CE3F3}"/>
    <cellStyle name="40% - Accent3 5 5 4" xfId="12365" xr:uid="{EDC8D256-3FBE-46FF-9988-22ECF20A4EE0}"/>
    <cellStyle name="40% - Accent3 5 5 4 2" xfId="12366" xr:uid="{C13DDDFF-F19F-47DF-BFC1-B042FF2688E7}"/>
    <cellStyle name="40% - Accent3 5 5 5" xfId="12367" xr:uid="{DDAB87BD-6D2B-4270-9F39-BF16B3A00AE3}"/>
    <cellStyle name="40% - Accent3 5 5 6" xfId="12368" xr:uid="{4881654A-1A2B-4368-8A3F-30573F0C2DAA}"/>
    <cellStyle name="40% - Accent3 5 6" xfId="12369" xr:uid="{D8875249-E187-45CB-94E7-D55CAAFF9093}"/>
    <cellStyle name="40% - Accent3 5 6 2" xfId="12370" xr:uid="{F8CE6AF7-8473-4DAD-9699-92D3DF59E164}"/>
    <cellStyle name="40% - Accent3 5 6 2 2" xfId="12371" xr:uid="{ECF600BD-A373-4E77-9825-9562E965B340}"/>
    <cellStyle name="40% - Accent3 5 6 2 2 2" xfId="12372" xr:uid="{5045CFB6-8E99-42C9-9752-2F7530411F83}"/>
    <cellStyle name="40% - Accent3 5 6 2 3" xfId="12373" xr:uid="{7C059AB5-8DDA-477A-8D70-05C8C443ACD5}"/>
    <cellStyle name="40% - Accent3 5 6 2 4" xfId="12374" xr:uid="{F2E3E993-673B-430B-8671-B80093B68F8E}"/>
    <cellStyle name="40% - Accent3 5 6 3" xfId="12375" xr:uid="{1265942F-0BAA-440E-B2A8-88BB6C53A43F}"/>
    <cellStyle name="40% - Accent3 5 6 3 2" xfId="12376" xr:uid="{CD3B0182-BE57-4126-9030-1E67811D9A45}"/>
    <cellStyle name="40% - Accent3 5 6 4" xfId="12377" xr:uid="{F2FAAB9F-C1A0-44F0-AA81-D25DA3BC21CE}"/>
    <cellStyle name="40% - Accent3 5 6 5" xfId="12378" xr:uid="{39FF9A56-0EA5-4FF3-BF10-656988F598BC}"/>
    <cellStyle name="40% - Accent3 5 7" xfId="12379" xr:uid="{73E0C4A4-FB56-44A3-AD74-1678BC0D3589}"/>
    <cellStyle name="40% - Accent3 5 7 2" xfId="12380" xr:uid="{A3037CD8-168A-4FBE-BA79-C691871D4A7A}"/>
    <cellStyle name="40% - Accent3 5 7 2 2" xfId="12381" xr:uid="{4F0D60DC-900D-4E69-8FAA-624085FFBAD9}"/>
    <cellStyle name="40% - Accent3 5 7 3" xfId="12382" xr:uid="{77A52382-E7A2-446C-A88A-25A12C8CFDC3}"/>
    <cellStyle name="40% - Accent3 5 7 4" xfId="12383" xr:uid="{E3B2CFEA-F8E5-448F-9730-C15160E21BA8}"/>
    <cellStyle name="40% - Accent3 5 8" xfId="12384" xr:uid="{7D425B2A-4F0B-4100-96C6-4F06496B93DD}"/>
    <cellStyle name="40% - Accent3 5 8 2" xfId="12385" xr:uid="{F1B2A685-1DAE-4D1C-B559-02A84D66B36A}"/>
    <cellStyle name="40% - Accent3 5 8 2 2" xfId="12386" xr:uid="{B23B0DF4-E2CC-4A6A-B3D6-ACE01F4129C4}"/>
    <cellStyle name="40% - Accent3 5 8 3" xfId="12387" xr:uid="{8402B245-FA70-439A-9AF9-302123C26095}"/>
    <cellStyle name="40% - Accent3 5 8 4" xfId="12388" xr:uid="{2621126A-E253-4FA0-8AD7-5C0B7160FA91}"/>
    <cellStyle name="40% - Accent3 5 9" xfId="12389" xr:uid="{DBFDC1A7-6A33-4F41-A598-6EA6077D948F}"/>
    <cellStyle name="40% - Accent3 5 9 2" xfId="12390" xr:uid="{9FF07F53-A95B-42E3-A180-AB404E2CC2D0}"/>
    <cellStyle name="40% - Accent3 5 9 2 2" xfId="12391" xr:uid="{67FCCCAA-8CB6-403D-BFEF-CFD93310540F}"/>
    <cellStyle name="40% - Accent3 5 9 3" xfId="12392" xr:uid="{F8823B06-F4CB-49D0-A744-7C5BF6857D4B}"/>
    <cellStyle name="40% - Accent3 5 9 4" xfId="12393" xr:uid="{A5BC683A-B6EB-4853-B6D7-D79DEFD65066}"/>
    <cellStyle name="40% - Accent3 6" xfId="12394" xr:uid="{84742BCB-C659-4166-A095-0F5773602737}"/>
    <cellStyle name="40% - Accent3 7" xfId="12395" xr:uid="{EBDB6C81-CBEB-4CDD-B5F4-ED4F21C361A7}"/>
    <cellStyle name="40% - Accent3 8" xfId="12396" xr:uid="{9DA265D1-B7EE-4E34-994F-887C1EF6112A}"/>
    <cellStyle name="40% - Accent3 9" xfId="12397" xr:uid="{6940170A-45FE-4436-B700-74A5228BB9BE}"/>
    <cellStyle name="40% - Accent3 9 2" xfId="12398" xr:uid="{9C7B57D5-98BF-4DF7-BA14-686CA039CCE1}"/>
    <cellStyle name="40% - Accent3 9 2 2" xfId="12399" xr:uid="{3F553E65-B40D-4882-AA45-BE6E949BA074}"/>
    <cellStyle name="40% - Accent3 9 3" xfId="12400" xr:uid="{B83C2873-B3C7-463E-9BF4-82A391276C90}"/>
    <cellStyle name="40% - Accent3 9 4" xfId="12401" xr:uid="{8B0AF8CF-0680-4453-B405-BBA6157F82B7}"/>
    <cellStyle name="40% - Accent4" xfId="32" builtinId="43" customBuiltin="1"/>
    <cellStyle name="40% - Accent4 2" xfId="79" xr:uid="{4BB9FA8B-C59F-4FC1-8A52-AD88677899A7}"/>
    <cellStyle name="40% - Accent4 2 10" xfId="35547" xr:uid="{F88F2AD9-38BA-4642-A0EC-DD8E35719888}"/>
    <cellStyle name="40% - Accent4 2 11" xfId="12402" xr:uid="{F3F32A81-B424-44E2-BA9A-A716B45FDEB6}"/>
    <cellStyle name="40% - Accent4 2 2" xfId="12403" xr:uid="{63BFF66A-1187-4F84-89FE-64F62C889718}"/>
    <cellStyle name="40% - Accent4 2 2 2" xfId="12404" xr:uid="{F9BB3E58-3CC5-4B7A-9A28-C84CB306C804}"/>
    <cellStyle name="40% - Accent4 2 2 3" xfId="12405" xr:uid="{F18CE158-6806-48C0-89BD-33E306654441}"/>
    <cellStyle name="40% - Accent4 2 2 4" xfId="12406" xr:uid="{60B22D02-080D-4B1C-B4F1-7DD28E386549}"/>
    <cellStyle name="40% - Accent4 2 3" xfId="12407" xr:uid="{826DBD80-A8FC-4A17-9107-3E1155937D65}"/>
    <cellStyle name="40% - Accent4 2 3 2" xfId="12408" xr:uid="{E8E96BE8-E199-49B4-90F3-BF15EDCE7024}"/>
    <cellStyle name="40% - Accent4 2 3 2 10" xfId="12409" xr:uid="{67987EC3-D217-49A6-8DD5-BC5B616F397E}"/>
    <cellStyle name="40% - Accent4 2 3 2 2" xfId="12410" xr:uid="{4D25CF29-7E70-4A91-B72A-DF69473C7656}"/>
    <cellStyle name="40% - Accent4 2 3 2 2 2" xfId="12411" xr:uid="{6A203BE9-F4D5-49D0-9260-AFE8850054B6}"/>
    <cellStyle name="40% - Accent4 2 3 2 2 2 2" xfId="12412" xr:uid="{7C9F19C3-BE63-4BD5-BCB4-22CF9ADB927D}"/>
    <cellStyle name="40% - Accent4 2 3 2 2 2 2 2" xfId="12413" xr:uid="{AEC9FBC9-1B33-4853-87A1-9912BF19101D}"/>
    <cellStyle name="40% - Accent4 2 3 2 2 2 2 2 2" xfId="12414" xr:uid="{89FB2F18-3846-41B6-A501-6A42EE824784}"/>
    <cellStyle name="40% - Accent4 2 3 2 2 2 2 3" xfId="12415" xr:uid="{74324F33-C47D-4E7A-A557-C4D7021546E8}"/>
    <cellStyle name="40% - Accent4 2 3 2 2 2 2 4" xfId="12416" xr:uid="{92A070A5-344F-4BF6-8400-A40D7003CA16}"/>
    <cellStyle name="40% - Accent4 2 3 2 2 2 3" xfId="12417" xr:uid="{1786F19E-72E9-46DA-B384-B46CFACA02E4}"/>
    <cellStyle name="40% - Accent4 2 3 2 2 2 3 2" xfId="12418" xr:uid="{48433CBD-3249-46D9-B0B1-1B0FCC6924E0}"/>
    <cellStyle name="40% - Accent4 2 3 2 2 2 4" xfId="12419" xr:uid="{9AF3DC28-DC98-4824-94CF-253BF0A31428}"/>
    <cellStyle name="40% - Accent4 2 3 2 2 2 5" xfId="12420" xr:uid="{91438237-C64B-44C4-BE2F-E5349FB43781}"/>
    <cellStyle name="40% - Accent4 2 3 2 2 3" xfId="12421" xr:uid="{C94E33FF-FCC1-4D85-A692-29839B9F3EA5}"/>
    <cellStyle name="40% - Accent4 2 3 2 2 3 2" xfId="12422" xr:uid="{61C891C6-B0A8-4A12-895F-6FF470CADAEF}"/>
    <cellStyle name="40% - Accent4 2 3 2 2 3 2 2" xfId="12423" xr:uid="{79472833-E2A7-480E-A595-0E65CACCF567}"/>
    <cellStyle name="40% - Accent4 2 3 2 2 3 2 2 2" xfId="12424" xr:uid="{25945625-19D4-440C-AAD5-941E727B0141}"/>
    <cellStyle name="40% - Accent4 2 3 2 2 3 2 3" xfId="12425" xr:uid="{400AD461-750F-43C8-B5C9-705C1ED4BD61}"/>
    <cellStyle name="40% - Accent4 2 3 2 2 3 2 4" xfId="12426" xr:uid="{3931AA12-D78D-405C-8798-A6636B2221C0}"/>
    <cellStyle name="40% - Accent4 2 3 2 2 3 3" xfId="12427" xr:uid="{D079C0DE-547D-49C5-8B9B-37A4E2ABD05D}"/>
    <cellStyle name="40% - Accent4 2 3 2 2 3 3 2" xfId="12428" xr:uid="{8E6D06EB-18D6-4494-9D08-CD51353144A7}"/>
    <cellStyle name="40% - Accent4 2 3 2 2 3 4" xfId="12429" xr:uid="{7123DEEC-69CB-4E1C-9FD2-62C6C67B1DFA}"/>
    <cellStyle name="40% - Accent4 2 3 2 2 3 5" xfId="12430" xr:uid="{F94945EF-EC35-486F-8DE3-6B4BFF3E32AC}"/>
    <cellStyle name="40% - Accent4 2 3 2 2 4" xfId="12431" xr:uid="{9FE31352-D2DD-4A6E-875A-C96C9C374F3B}"/>
    <cellStyle name="40% - Accent4 2 3 2 2 4 2" xfId="12432" xr:uid="{ACA9CD66-A505-4995-BCA7-9FD32EB8528F}"/>
    <cellStyle name="40% - Accent4 2 3 2 2 4 2 2" xfId="12433" xr:uid="{B70160CE-1D42-4159-8265-2161DA11999F}"/>
    <cellStyle name="40% - Accent4 2 3 2 2 4 3" xfId="12434" xr:uid="{CD6D7D0B-1609-4AED-90C5-F64A8A466F03}"/>
    <cellStyle name="40% - Accent4 2 3 2 2 4 4" xfId="12435" xr:uid="{EC45E9F9-AD29-4CC6-8631-05124BDD600E}"/>
    <cellStyle name="40% - Accent4 2 3 2 2 5" xfId="12436" xr:uid="{4613C969-4D52-4DD0-8A9E-0D4112BA4E24}"/>
    <cellStyle name="40% - Accent4 2 3 2 2 5 2" xfId="12437" xr:uid="{A9AA98AD-E1B9-440B-A3A6-A3FD71429A7E}"/>
    <cellStyle name="40% - Accent4 2 3 2 2 5 2 2" xfId="12438" xr:uid="{3B3578E3-9FB9-4C38-83CF-CB1C57A2D760}"/>
    <cellStyle name="40% - Accent4 2 3 2 2 5 3" xfId="12439" xr:uid="{0525215D-942B-4BE1-9190-370D9EFDB703}"/>
    <cellStyle name="40% - Accent4 2 3 2 2 5 4" xfId="12440" xr:uid="{012D2861-756C-4AF7-AB9A-E1F2EE132EBC}"/>
    <cellStyle name="40% - Accent4 2 3 2 2 6" xfId="12441" xr:uid="{BF2331A2-DCF3-481C-849C-82EF9CFD9FE9}"/>
    <cellStyle name="40% - Accent4 2 3 2 2 6 2" xfId="12442" xr:uid="{C74FB7EA-D526-4784-86C5-1587985693F2}"/>
    <cellStyle name="40% - Accent4 2 3 2 2 6 2 2" xfId="12443" xr:uid="{24152914-B275-4394-B239-86DB6E1E2987}"/>
    <cellStyle name="40% - Accent4 2 3 2 2 6 3" xfId="12444" xr:uid="{DC0C710F-6D1C-4637-AE49-61CAB2CDEE62}"/>
    <cellStyle name="40% - Accent4 2 3 2 2 6 4" xfId="12445" xr:uid="{72825CE5-6C1D-449F-A40D-99F9E08960D0}"/>
    <cellStyle name="40% - Accent4 2 3 2 2 7" xfId="12446" xr:uid="{A9A5A12C-621D-4F12-859B-4C666937A6A1}"/>
    <cellStyle name="40% - Accent4 2 3 2 2 7 2" xfId="12447" xr:uid="{E33D861C-1DC3-4FD1-860F-13E2A92F80AC}"/>
    <cellStyle name="40% - Accent4 2 3 2 2 8" xfId="12448" xr:uid="{35A83BBB-A7D7-4416-A0B1-4BB89B39FD67}"/>
    <cellStyle name="40% - Accent4 2 3 2 2 9" xfId="12449" xr:uid="{92E91231-209F-4AA1-9CE6-99EC7A975AF6}"/>
    <cellStyle name="40% - Accent4 2 3 2 3" xfId="12450" xr:uid="{2CE107A9-B6D4-49EB-9352-F55A7C2A94FB}"/>
    <cellStyle name="40% - Accent4 2 3 2 3 2" xfId="12451" xr:uid="{354098DF-7494-43B8-B881-8732AF15371C}"/>
    <cellStyle name="40% - Accent4 2 3 2 3 2 2" xfId="12452" xr:uid="{BEC48423-2F84-4DBF-814E-D448E32B2F16}"/>
    <cellStyle name="40% - Accent4 2 3 2 3 2 2 2" xfId="12453" xr:uid="{E6A880D5-AE46-4CD2-B0B3-29F10164D425}"/>
    <cellStyle name="40% - Accent4 2 3 2 3 2 3" xfId="12454" xr:uid="{CDCBB39C-32D1-418D-9F98-FF1D44E8830F}"/>
    <cellStyle name="40% - Accent4 2 3 2 3 2 4" xfId="12455" xr:uid="{3514CEA1-E7A0-422A-9235-E60FF93B5546}"/>
    <cellStyle name="40% - Accent4 2 3 2 3 3" xfId="12456" xr:uid="{651E811E-C555-45C3-A497-26A26029ECA0}"/>
    <cellStyle name="40% - Accent4 2 3 2 3 3 2" xfId="12457" xr:uid="{50E8A598-8F0E-4252-B045-65AC1F7C9ACE}"/>
    <cellStyle name="40% - Accent4 2 3 2 3 4" xfId="12458" xr:uid="{663819DB-43FB-4F58-B6BF-04D47399A968}"/>
    <cellStyle name="40% - Accent4 2 3 2 3 5" xfId="12459" xr:uid="{46341368-324E-42D2-ADFE-B6333262D403}"/>
    <cellStyle name="40% - Accent4 2 3 2 4" xfId="12460" xr:uid="{6B2D00EE-81EA-44B2-A223-CEB8D38C51B2}"/>
    <cellStyle name="40% - Accent4 2 3 2 4 2" xfId="12461" xr:uid="{6224A6D9-8E43-4722-A1B5-529725769094}"/>
    <cellStyle name="40% - Accent4 2 3 2 4 2 2" xfId="12462" xr:uid="{7E59C040-3369-4EFE-84A0-A435CF5ADC77}"/>
    <cellStyle name="40% - Accent4 2 3 2 4 2 2 2" xfId="12463" xr:uid="{9705C024-8CE2-4D68-968D-F84A6B1E9493}"/>
    <cellStyle name="40% - Accent4 2 3 2 4 2 3" xfId="12464" xr:uid="{54C03C02-E296-4FAB-95E7-3B7954BC20B3}"/>
    <cellStyle name="40% - Accent4 2 3 2 4 2 4" xfId="12465" xr:uid="{BAC3785C-5969-41FF-B257-2AA328B1BB7F}"/>
    <cellStyle name="40% - Accent4 2 3 2 4 3" xfId="12466" xr:uid="{5AAB73F2-BFE9-46CA-8B2C-9E3D5865DF4F}"/>
    <cellStyle name="40% - Accent4 2 3 2 4 3 2" xfId="12467" xr:uid="{946E3BFC-D6A7-4F1C-A723-5E4A615E9802}"/>
    <cellStyle name="40% - Accent4 2 3 2 4 4" xfId="12468" xr:uid="{67D76F40-BC78-4967-93B8-160701A068F0}"/>
    <cellStyle name="40% - Accent4 2 3 2 4 5" xfId="12469" xr:uid="{FB107850-41A7-4293-8C58-6F9EB38F7BC6}"/>
    <cellStyle name="40% - Accent4 2 3 2 5" xfId="12470" xr:uid="{4A5D8C25-947D-4CBF-9811-13E88D020DB1}"/>
    <cellStyle name="40% - Accent4 2 3 2 5 2" xfId="12471" xr:uid="{BF47BC53-5664-4F53-918B-96889543BFF9}"/>
    <cellStyle name="40% - Accent4 2 3 2 5 2 2" xfId="12472" xr:uid="{64CC44CD-E1D3-4EC7-9AAB-A612414256B8}"/>
    <cellStyle name="40% - Accent4 2 3 2 5 3" xfId="12473" xr:uid="{6AF3638F-EE6E-4C10-AEDB-505FF3F1C2E9}"/>
    <cellStyle name="40% - Accent4 2 3 2 5 4" xfId="12474" xr:uid="{2995AADF-D91A-41ED-B26D-CCCC37B8F8AF}"/>
    <cellStyle name="40% - Accent4 2 3 2 6" xfId="12475" xr:uid="{B9E5D68F-55F4-4AC2-A128-7A30905E66AC}"/>
    <cellStyle name="40% - Accent4 2 3 2 6 2" xfId="12476" xr:uid="{7AABE35F-0D87-43EA-9222-13C01A441005}"/>
    <cellStyle name="40% - Accent4 2 3 2 6 2 2" xfId="12477" xr:uid="{E7A89AF2-43EA-47E3-B126-49CCA1B177A8}"/>
    <cellStyle name="40% - Accent4 2 3 2 6 3" xfId="12478" xr:uid="{49F3D4BB-7429-4F1A-8A81-2E9D59B289B3}"/>
    <cellStyle name="40% - Accent4 2 3 2 6 4" xfId="12479" xr:uid="{F8BF9BF2-F82C-4931-9A9D-21F936C782A6}"/>
    <cellStyle name="40% - Accent4 2 3 2 7" xfId="12480" xr:uid="{1C766FC1-8AB4-4C0D-9787-69E2DA464B8D}"/>
    <cellStyle name="40% - Accent4 2 3 2 7 2" xfId="12481" xr:uid="{E3FA689B-37BB-4D38-A989-0E2FE6692582}"/>
    <cellStyle name="40% - Accent4 2 3 2 7 2 2" xfId="12482" xr:uid="{76BBF467-5AF1-4DA0-BA6E-E0237D834980}"/>
    <cellStyle name="40% - Accent4 2 3 2 7 3" xfId="12483" xr:uid="{FE326E4C-6A30-4DA5-BCCD-5DAAA2AFDD8B}"/>
    <cellStyle name="40% - Accent4 2 3 2 7 4" xfId="12484" xr:uid="{539DDB28-5F9A-46FB-8259-F259C07BCB31}"/>
    <cellStyle name="40% - Accent4 2 3 2 8" xfId="12485" xr:uid="{DA255536-7343-4FB4-865D-0AAAAA316279}"/>
    <cellStyle name="40% - Accent4 2 3 2 8 2" xfId="12486" xr:uid="{39FF46FE-6AF2-4003-AFA3-8062809DA627}"/>
    <cellStyle name="40% - Accent4 2 3 2 9" xfId="12487" xr:uid="{B9D38BA6-EB7D-4F87-ABAD-E585C2E178CD}"/>
    <cellStyle name="40% - Accent4 2 3 3" xfId="12488" xr:uid="{318B45D9-DCA7-44D2-BA3D-91CEBD768C49}"/>
    <cellStyle name="40% - Accent4 2 3 3 2" xfId="12489" xr:uid="{123727B8-DD0E-4472-8EC8-C0E941E16014}"/>
    <cellStyle name="40% - Accent4 2 3 3 2 2" xfId="12490" xr:uid="{D6628E17-506D-4479-8633-F05CA5474176}"/>
    <cellStyle name="40% - Accent4 2 3 3 2 2 2" xfId="12491" xr:uid="{621A13FD-E3DD-4D2E-859F-69E4C07A82A2}"/>
    <cellStyle name="40% - Accent4 2 3 3 2 2 2 2" xfId="12492" xr:uid="{9EBE4D13-150E-46BE-A5F7-247CE93225A8}"/>
    <cellStyle name="40% - Accent4 2 3 3 2 2 3" xfId="12493" xr:uid="{710031C2-53C4-40B9-B6F2-83A2B935DA11}"/>
    <cellStyle name="40% - Accent4 2 3 3 2 2 4" xfId="12494" xr:uid="{E83F0C6A-7BFB-4C67-A49B-64A8BF18BFD4}"/>
    <cellStyle name="40% - Accent4 2 3 3 2 3" xfId="12495" xr:uid="{22B6CECF-7A30-473E-A66F-DCF8E062320C}"/>
    <cellStyle name="40% - Accent4 2 3 3 2 3 2" xfId="12496" xr:uid="{84F51FB8-03DF-4D99-9DCA-F2D741E72A1D}"/>
    <cellStyle name="40% - Accent4 2 3 3 2 4" xfId="12497" xr:uid="{D89A7F3F-D1AD-4748-8ED9-F9EEFDA3983F}"/>
    <cellStyle name="40% - Accent4 2 3 3 2 5" xfId="12498" xr:uid="{28DC0279-E4F5-47A5-8FC6-953939A42AF4}"/>
    <cellStyle name="40% - Accent4 2 3 3 3" xfId="12499" xr:uid="{14145AA2-ECC4-403A-8A2F-045D593A81A1}"/>
    <cellStyle name="40% - Accent4 2 3 3 3 2" xfId="12500" xr:uid="{36D8AD99-1D36-4750-80A3-B55771536949}"/>
    <cellStyle name="40% - Accent4 2 3 3 3 2 2" xfId="12501" xr:uid="{27AC5938-7FBB-499B-98FA-E89E63655355}"/>
    <cellStyle name="40% - Accent4 2 3 3 3 2 2 2" xfId="12502" xr:uid="{D4D38FED-9071-4C1A-B91B-0A873A3CB097}"/>
    <cellStyle name="40% - Accent4 2 3 3 3 2 3" xfId="12503" xr:uid="{E6DE85DA-E5B5-4C3B-B390-C00D7E8ADABE}"/>
    <cellStyle name="40% - Accent4 2 3 3 3 2 4" xfId="12504" xr:uid="{9A93A300-C4D8-4337-8BE3-6883BB8D5F2E}"/>
    <cellStyle name="40% - Accent4 2 3 3 3 3" xfId="12505" xr:uid="{6254220E-F649-4D24-B39F-F2C729B01AD5}"/>
    <cellStyle name="40% - Accent4 2 3 3 3 3 2" xfId="12506" xr:uid="{D9353BC2-C9E8-49F8-A7AB-582A061D0E53}"/>
    <cellStyle name="40% - Accent4 2 3 3 3 4" xfId="12507" xr:uid="{BAEF9FE9-E8B4-4464-B977-B7BD1A1FF2BA}"/>
    <cellStyle name="40% - Accent4 2 3 3 3 5" xfId="12508" xr:uid="{04D1A792-811C-4B91-B52A-7879F9189FAB}"/>
    <cellStyle name="40% - Accent4 2 3 3 4" xfId="12509" xr:uid="{1676BCA0-8FBB-4D1D-A711-39CD3B279A7B}"/>
    <cellStyle name="40% - Accent4 2 3 3 4 2" xfId="12510" xr:uid="{D3BD83D1-6183-42C1-8409-54D82E303E51}"/>
    <cellStyle name="40% - Accent4 2 3 3 4 2 2" xfId="12511" xr:uid="{5F898643-D9F9-4CF8-8535-C23BF8148C88}"/>
    <cellStyle name="40% - Accent4 2 3 3 4 3" xfId="12512" xr:uid="{FD4DCF68-70EE-4476-A94F-1B51481866B7}"/>
    <cellStyle name="40% - Accent4 2 3 3 4 4" xfId="12513" xr:uid="{5F516837-D9D5-4EF7-8331-CA1EB01C7B51}"/>
    <cellStyle name="40% - Accent4 2 3 3 5" xfId="12514" xr:uid="{5120F7FE-FD97-4D6D-91E8-3AB38AC03B8F}"/>
    <cellStyle name="40% - Accent4 2 3 3 5 2" xfId="12515" xr:uid="{CBAB1DEC-CB7E-46E0-A04A-76CC153D2003}"/>
    <cellStyle name="40% - Accent4 2 3 3 5 2 2" xfId="12516" xr:uid="{47F3E5A4-B3F2-449E-9212-09DB0A29E402}"/>
    <cellStyle name="40% - Accent4 2 3 3 5 3" xfId="12517" xr:uid="{8C92324E-FE65-4E97-81C8-764216764AE3}"/>
    <cellStyle name="40% - Accent4 2 3 3 5 4" xfId="12518" xr:uid="{A5F51FDA-B068-4815-B614-7F7B174B5BB0}"/>
    <cellStyle name="40% - Accent4 2 3 3 6" xfId="12519" xr:uid="{DD92FCEE-FFA6-41DD-BD78-803C83638907}"/>
    <cellStyle name="40% - Accent4 2 3 3 6 2" xfId="12520" xr:uid="{AA59BD85-0257-415A-BAF6-C480A71B6654}"/>
    <cellStyle name="40% - Accent4 2 3 3 6 2 2" xfId="12521" xr:uid="{C6590F78-F904-4972-AFC3-27A28A9FEA73}"/>
    <cellStyle name="40% - Accent4 2 3 3 6 3" xfId="12522" xr:uid="{410D764B-121F-41F9-BA96-C1E1075E1A2E}"/>
    <cellStyle name="40% - Accent4 2 3 3 6 4" xfId="12523" xr:uid="{C209C57C-F4CC-4097-8608-97B002EC7CB5}"/>
    <cellStyle name="40% - Accent4 2 3 3 7" xfId="12524" xr:uid="{F8DF01CA-4BD6-4A29-90C6-1CDF7A010E94}"/>
    <cellStyle name="40% - Accent4 2 3 3 7 2" xfId="12525" xr:uid="{8324E5EA-E005-4A97-80D5-F78F0EBF1588}"/>
    <cellStyle name="40% - Accent4 2 3 3 8" xfId="12526" xr:uid="{B4E18C03-DEE7-422C-AFEA-BF705DF23871}"/>
    <cellStyle name="40% - Accent4 2 3 3 9" xfId="12527" xr:uid="{4FA122A1-F86D-4C8E-95D9-C6A97025D342}"/>
    <cellStyle name="40% - Accent4 2 3 4" xfId="12528" xr:uid="{15A521C9-CC36-4385-B231-77A103391799}"/>
    <cellStyle name="40% - Accent4 2 3 4 2" xfId="12529" xr:uid="{023708B4-8AC6-4E58-ABE6-D51B45878A08}"/>
    <cellStyle name="40% - Accent4 2 3 4 2 2" xfId="12530" xr:uid="{98ADE0EB-5991-4330-960D-D6855A5B36F2}"/>
    <cellStyle name="40% - Accent4 2 3 4 2 2 2" xfId="12531" xr:uid="{A1FC1588-4614-47FE-B829-301C083E557B}"/>
    <cellStyle name="40% - Accent4 2 3 4 2 2 2 2" xfId="12532" xr:uid="{DACE248A-1445-431B-9E1F-6E4BC858716A}"/>
    <cellStyle name="40% - Accent4 2 3 4 2 2 3" xfId="12533" xr:uid="{DF0957C1-CFD8-47B0-93B2-6FB8EA05D429}"/>
    <cellStyle name="40% - Accent4 2 3 4 2 2 4" xfId="12534" xr:uid="{5ED24B2F-00ED-47BC-874D-AAA41C3CD4D3}"/>
    <cellStyle name="40% - Accent4 2 3 4 2 3" xfId="12535" xr:uid="{7630F0E6-9270-4310-AE21-B14ECD7A42E7}"/>
    <cellStyle name="40% - Accent4 2 3 4 2 3 2" xfId="12536" xr:uid="{3A6938FA-AB39-4A27-9C80-3158A193DF52}"/>
    <cellStyle name="40% - Accent4 2 3 4 2 4" xfId="12537" xr:uid="{6047A3D9-DDE4-40B6-B064-63CCC2AE7814}"/>
    <cellStyle name="40% - Accent4 2 3 4 2 5" xfId="12538" xr:uid="{C6BCC3D9-65A4-4C7B-BB59-170A043D98CE}"/>
    <cellStyle name="40% - Accent4 2 3 4 3" xfId="12539" xr:uid="{DCBAD5F6-0AE0-4A06-900E-6646C4A9F901}"/>
    <cellStyle name="40% - Accent4 2 3 4 3 2" xfId="12540" xr:uid="{2D787528-0E54-461A-8854-82134187B777}"/>
    <cellStyle name="40% - Accent4 2 3 4 3 2 2" xfId="12541" xr:uid="{053A6AB7-BA5A-4C87-95F1-D7433DE2D08A}"/>
    <cellStyle name="40% - Accent4 2 3 4 3 3" xfId="12542" xr:uid="{E416C5CB-00B1-4FED-91A1-DB48B53E7D37}"/>
    <cellStyle name="40% - Accent4 2 3 4 3 4" xfId="12543" xr:uid="{19CC47F6-D815-4A42-B85B-7DA319F85555}"/>
    <cellStyle name="40% - Accent4 2 3 4 4" xfId="12544" xr:uid="{D2071DFD-4DCA-42D7-9DBC-089B3374AAE3}"/>
    <cellStyle name="40% - Accent4 2 3 4 5" xfId="12545" xr:uid="{40EC692C-244D-4DF4-B920-62D2FB29FCF6}"/>
    <cellStyle name="40% - Accent4 2 3 4 5 2" xfId="12546" xr:uid="{AEF818C8-092A-47FA-8FED-3980BC2488E4}"/>
    <cellStyle name="40% - Accent4 2 3 4 6" xfId="12547" xr:uid="{0A0D9984-8A8A-4576-990F-AB4FB1E312E8}"/>
    <cellStyle name="40% - Accent4 2 3 4 7" xfId="12548" xr:uid="{7B4CC5C0-1BBB-4FA7-B447-41786C2AB0B7}"/>
    <cellStyle name="40% - Accent4 2 3 5" xfId="12549" xr:uid="{E470C418-E0D1-42B7-A50A-7BF1F44CA977}"/>
    <cellStyle name="40% - Accent4 2 3 5 2" xfId="12550" xr:uid="{1C75D3D5-DB04-4F41-9690-7FB9D2549D44}"/>
    <cellStyle name="40% - Accent4 2 3 5 2 2" xfId="12551" xr:uid="{8D3D1D50-FC75-4A0E-AA96-766D28A358FF}"/>
    <cellStyle name="40% - Accent4 2 3 5 2 2 2" xfId="12552" xr:uid="{61E4AA2D-D5CA-4660-BC7B-DD0969A5F336}"/>
    <cellStyle name="40% - Accent4 2 3 5 2 3" xfId="12553" xr:uid="{58996BC9-0356-4DCE-A627-4725D34AE8EF}"/>
    <cellStyle name="40% - Accent4 2 3 5 2 4" xfId="12554" xr:uid="{4F734D1D-9F77-4C63-8388-61EC321C9771}"/>
    <cellStyle name="40% - Accent4 2 3 5 3" xfId="12555" xr:uid="{227D5E33-58B1-4E5D-BD31-082A3F8BB5F0}"/>
    <cellStyle name="40% - Accent4 2 3 5 3 2" xfId="12556" xr:uid="{0DA9243E-5979-4D12-A390-B9270E986D24}"/>
    <cellStyle name="40% - Accent4 2 3 5 4" xfId="12557" xr:uid="{05CCC7D6-3DF3-4310-BB39-D9B7A75D5D60}"/>
    <cellStyle name="40% - Accent4 2 3 5 5" xfId="12558" xr:uid="{BC4C03B7-5FB6-4C2E-A043-C10C3C6BD244}"/>
    <cellStyle name="40% - Accent4 2 3 6" xfId="12559" xr:uid="{A8548A94-D5F8-4303-98AD-6DA9279AD916}"/>
    <cellStyle name="40% - Accent4 2 3 6 2" xfId="12560" xr:uid="{A9C7CA23-4B9C-4C4A-85F9-7D8E56512B32}"/>
    <cellStyle name="40% - Accent4 2 3 6 2 2" xfId="12561" xr:uid="{E4B85BC9-5E75-4954-84DB-A0E35D69ACEF}"/>
    <cellStyle name="40% - Accent4 2 3 6 3" xfId="12562" xr:uid="{15FA8B0B-9C36-4265-867B-A79D80915CA4}"/>
    <cellStyle name="40% - Accent4 2 3 6 4" xfId="12563" xr:uid="{C17FA072-87EF-4028-BF31-0901085F2BE3}"/>
    <cellStyle name="40% - Accent4 2 3 7" xfId="12564" xr:uid="{8D9802EA-AA39-4D7F-814C-DD5D510AB82E}"/>
    <cellStyle name="40% - Accent4 2 3 7 2" xfId="12565" xr:uid="{0493109E-EBDA-47B2-A4B2-E3B165D5DE78}"/>
    <cellStyle name="40% - Accent4 2 3 7 2 2" xfId="12566" xr:uid="{C7D31D76-16D0-4AE1-8959-06F20C3187B4}"/>
    <cellStyle name="40% - Accent4 2 3 7 3" xfId="12567" xr:uid="{AB2C927A-BDFB-4E33-892B-6138DC6C1C46}"/>
    <cellStyle name="40% - Accent4 2 3 7 4" xfId="12568" xr:uid="{1BC805C5-35C7-443B-B9E7-1D5E419D1DC2}"/>
    <cellStyle name="40% - Accent4 2 4" xfId="12569" xr:uid="{48F060F7-CDD6-47AD-9B60-B5608102175E}"/>
    <cellStyle name="40% - Accent4 2 4 10" xfId="12570" xr:uid="{EEB8541A-3EEE-40FB-A853-AC6C9C2208FE}"/>
    <cellStyle name="40% - Accent4 2 4 2" xfId="12571" xr:uid="{C78B0E88-AD80-469B-AB7D-AFF492F60106}"/>
    <cellStyle name="40% - Accent4 2 4 2 2" xfId="12572" xr:uid="{7809CC8C-0696-4FA6-92CE-BAA90DB7B5A1}"/>
    <cellStyle name="40% - Accent4 2 4 2 2 2" xfId="12573" xr:uid="{1534187E-2BC9-4642-BA3E-DF69154DA993}"/>
    <cellStyle name="40% - Accent4 2 4 2 2 2 2" xfId="12574" xr:uid="{E56B015E-1EC0-43CC-A7B3-DE78124BD1C8}"/>
    <cellStyle name="40% - Accent4 2 4 2 2 2 2 2" xfId="12575" xr:uid="{E5B2E516-F087-4BA5-8E35-21157485EFF1}"/>
    <cellStyle name="40% - Accent4 2 4 2 2 2 3" xfId="12576" xr:uid="{D350E59C-B449-4684-A845-E48D8AFFE8CD}"/>
    <cellStyle name="40% - Accent4 2 4 2 2 2 4" xfId="12577" xr:uid="{E5EEF070-E5D6-48E8-9A80-268725861725}"/>
    <cellStyle name="40% - Accent4 2 4 2 2 3" xfId="12578" xr:uid="{B58321C4-BD38-4027-A7FF-F660B73B7599}"/>
    <cellStyle name="40% - Accent4 2 4 2 2 3 2" xfId="12579" xr:uid="{45E492B0-7E09-4EF6-8EFD-D4AB5F6A262F}"/>
    <cellStyle name="40% - Accent4 2 4 2 2 4" xfId="12580" xr:uid="{8F477A85-5AB3-4561-83EA-BB7FBB56F9E8}"/>
    <cellStyle name="40% - Accent4 2 4 2 2 5" xfId="12581" xr:uid="{2FC3882A-7616-4530-9518-00848DAD8163}"/>
    <cellStyle name="40% - Accent4 2 4 2 3" xfId="12582" xr:uid="{E71F104C-BB61-4768-B13D-E7D6BCD988C1}"/>
    <cellStyle name="40% - Accent4 2 4 2 3 2" xfId="12583" xr:uid="{5092956C-2838-4693-9D90-05DCB2E56F0C}"/>
    <cellStyle name="40% - Accent4 2 4 2 3 2 2" xfId="12584" xr:uid="{E83168E7-E7C7-49E5-A5BF-6ED9947B9A7E}"/>
    <cellStyle name="40% - Accent4 2 4 2 3 2 2 2" xfId="12585" xr:uid="{E769FB65-17D3-4950-BA6C-445243F8DE91}"/>
    <cellStyle name="40% - Accent4 2 4 2 3 2 3" xfId="12586" xr:uid="{FEA8FFCF-4DFC-4E6C-83F9-906429026D30}"/>
    <cellStyle name="40% - Accent4 2 4 2 3 2 4" xfId="12587" xr:uid="{51BB8628-EBCD-4A2F-87AA-8563070586EE}"/>
    <cellStyle name="40% - Accent4 2 4 2 3 3" xfId="12588" xr:uid="{D4DD8370-B063-4AC6-84F2-3456C5E8CFA0}"/>
    <cellStyle name="40% - Accent4 2 4 2 3 3 2" xfId="12589" xr:uid="{7925204B-01C9-49E9-9117-C737A2829D94}"/>
    <cellStyle name="40% - Accent4 2 4 2 3 4" xfId="12590" xr:uid="{B5B014E9-26EB-44CE-84B5-11FBD6123D89}"/>
    <cellStyle name="40% - Accent4 2 4 2 3 5" xfId="12591" xr:uid="{C0AAC2B9-FDC7-4C6F-8851-AB26025EFA79}"/>
    <cellStyle name="40% - Accent4 2 4 2 4" xfId="12592" xr:uid="{EF96F701-F27B-4FF7-9DA0-A4292407215C}"/>
    <cellStyle name="40% - Accent4 2 4 2 4 2" xfId="12593" xr:uid="{5A96E995-CC94-43F3-A2F3-9CE6682C41DA}"/>
    <cellStyle name="40% - Accent4 2 4 2 4 2 2" xfId="12594" xr:uid="{5B97C287-E77D-45B9-8EA0-5FD91C963A06}"/>
    <cellStyle name="40% - Accent4 2 4 2 4 3" xfId="12595" xr:uid="{7475AE7B-F7D3-4B48-B3BB-99BF7A548B96}"/>
    <cellStyle name="40% - Accent4 2 4 2 4 4" xfId="12596" xr:uid="{D81CED57-1269-43FE-BF43-C675340023A2}"/>
    <cellStyle name="40% - Accent4 2 4 2 5" xfId="12597" xr:uid="{C692EABD-9C46-4B11-B665-2CC0227716D3}"/>
    <cellStyle name="40% - Accent4 2 4 2 5 2" xfId="12598" xr:uid="{7FB665F0-8514-479C-813D-F794B840F1B6}"/>
    <cellStyle name="40% - Accent4 2 4 2 5 2 2" xfId="12599" xr:uid="{8F8C602F-CF20-4FEC-97D4-B4B8118CE21F}"/>
    <cellStyle name="40% - Accent4 2 4 2 5 3" xfId="12600" xr:uid="{A63BADE3-3FD5-48EC-ADEE-E9FE96F93087}"/>
    <cellStyle name="40% - Accent4 2 4 2 5 4" xfId="12601" xr:uid="{6701430B-E68E-4AFB-8A42-4E0CE33AC774}"/>
    <cellStyle name="40% - Accent4 2 4 2 6" xfId="12602" xr:uid="{AE834347-E348-4635-86A8-FBE1D2957E23}"/>
    <cellStyle name="40% - Accent4 2 4 2 6 2" xfId="12603" xr:uid="{FF18ED77-8769-44AB-A541-0743522B9A5D}"/>
    <cellStyle name="40% - Accent4 2 4 2 6 2 2" xfId="12604" xr:uid="{370FE271-ADAC-4A8C-943A-588186A010F5}"/>
    <cellStyle name="40% - Accent4 2 4 2 6 3" xfId="12605" xr:uid="{301433BE-85C3-487B-B533-9FEA4C636A9C}"/>
    <cellStyle name="40% - Accent4 2 4 2 6 4" xfId="12606" xr:uid="{E419C720-6998-4D39-B005-97EB17BCF9F2}"/>
    <cellStyle name="40% - Accent4 2 4 2 7" xfId="12607" xr:uid="{18C259C4-3867-4912-A176-B337A9748BF2}"/>
    <cellStyle name="40% - Accent4 2 4 2 7 2" xfId="12608" xr:uid="{B88C29C7-134E-410F-9874-9AE9D4AF5599}"/>
    <cellStyle name="40% - Accent4 2 4 2 8" xfId="12609" xr:uid="{E56048E2-3192-446D-A191-F1FA163DED30}"/>
    <cellStyle name="40% - Accent4 2 4 2 9" xfId="12610" xr:uid="{9B248FB3-0FD4-477F-9F6B-F81A3C54F6EF}"/>
    <cellStyle name="40% - Accent4 2 4 3" xfId="12611" xr:uid="{C464344F-8B5F-42A1-BBCC-4A1A0F230B07}"/>
    <cellStyle name="40% - Accent4 2 4 3 2" xfId="12612" xr:uid="{DCB15C85-5862-44E4-93C0-1E4CD22C5421}"/>
    <cellStyle name="40% - Accent4 2 4 3 2 2" xfId="12613" xr:uid="{94A3570C-8938-483E-9EEA-971666005D96}"/>
    <cellStyle name="40% - Accent4 2 4 3 2 2 2" xfId="12614" xr:uid="{3A82A0F0-661C-475F-87EB-52EB99DE76B5}"/>
    <cellStyle name="40% - Accent4 2 4 3 2 3" xfId="12615" xr:uid="{2042820A-E3EB-4195-B3C7-B2EDBD06056F}"/>
    <cellStyle name="40% - Accent4 2 4 3 2 4" xfId="12616" xr:uid="{00B20ABF-D36D-4FDB-AD94-F1F300D6B4B8}"/>
    <cellStyle name="40% - Accent4 2 4 3 3" xfId="12617" xr:uid="{9936DE60-F869-405D-8FFA-860042369B39}"/>
    <cellStyle name="40% - Accent4 2 4 3 3 2" xfId="12618" xr:uid="{C321D227-9EE0-4E63-B381-61FC74549170}"/>
    <cellStyle name="40% - Accent4 2 4 3 4" xfId="12619" xr:uid="{6996A56D-5A27-4D2E-8345-E412002B4FA7}"/>
    <cellStyle name="40% - Accent4 2 4 3 5" xfId="12620" xr:uid="{CCDFC2B4-BF57-4784-8C78-93E6DF4173A8}"/>
    <cellStyle name="40% - Accent4 2 4 4" xfId="12621" xr:uid="{E6F13A5C-92B1-4F6D-A0BA-025A211AA50D}"/>
    <cellStyle name="40% - Accent4 2 4 4 2" xfId="12622" xr:uid="{CF4ADAFE-E2E5-4E24-8B50-23F75F47537D}"/>
    <cellStyle name="40% - Accent4 2 4 4 2 2" xfId="12623" xr:uid="{83FD6A45-C8FC-45DE-B45C-48C3EB2F760D}"/>
    <cellStyle name="40% - Accent4 2 4 4 2 2 2" xfId="12624" xr:uid="{8F7B422C-3028-4F41-968D-899C2FC63BB8}"/>
    <cellStyle name="40% - Accent4 2 4 4 2 3" xfId="12625" xr:uid="{8DA0A89C-54C1-4E5F-8791-E4D72378D16C}"/>
    <cellStyle name="40% - Accent4 2 4 4 2 4" xfId="12626" xr:uid="{ED4600ED-CDBF-4668-959F-0D88CEF0015A}"/>
    <cellStyle name="40% - Accent4 2 4 4 3" xfId="12627" xr:uid="{9BD1EC03-FFA5-4CAE-9716-9C9B5592E2A8}"/>
    <cellStyle name="40% - Accent4 2 4 4 3 2" xfId="12628" xr:uid="{55E71261-0307-4625-9A85-311B3EB08388}"/>
    <cellStyle name="40% - Accent4 2 4 4 4" xfId="12629" xr:uid="{ADEBF365-C5B2-46FF-86C8-AF12E2A9448E}"/>
    <cellStyle name="40% - Accent4 2 4 4 5" xfId="12630" xr:uid="{6E902F0E-5BA3-4A89-98C5-5382834CDE32}"/>
    <cellStyle name="40% - Accent4 2 4 5" xfId="12631" xr:uid="{28CFCE62-6825-4B48-B1F8-C9B52FEADA9E}"/>
    <cellStyle name="40% - Accent4 2 4 5 2" xfId="12632" xr:uid="{269966A5-B9BA-45F6-8DF2-9DAFF37BCCDF}"/>
    <cellStyle name="40% - Accent4 2 4 5 2 2" xfId="12633" xr:uid="{6AA6CBD4-FCA1-4B45-8C69-2A0D7FD3E45D}"/>
    <cellStyle name="40% - Accent4 2 4 5 3" xfId="12634" xr:uid="{86FFABB6-45E3-44E9-867D-D2AEF2125748}"/>
    <cellStyle name="40% - Accent4 2 4 5 4" xfId="12635" xr:uid="{C736CD36-1DAF-4873-9BC4-0E01F19FDE56}"/>
    <cellStyle name="40% - Accent4 2 4 6" xfId="12636" xr:uid="{703C08D4-A435-4562-BAC2-5EF958361334}"/>
    <cellStyle name="40% - Accent4 2 4 6 2" xfId="12637" xr:uid="{1712E51F-1D13-4D61-831D-65F5E7BFBED4}"/>
    <cellStyle name="40% - Accent4 2 4 6 2 2" xfId="12638" xr:uid="{38AE4B20-EED3-4682-A8DA-CC26A59EB45D}"/>
    <cellStyle name="40% - Accent4 2 4 6 3" xfId="12639" xr:uid="{2529DB39-FA57-4D15-B9E8-466928745826}"/>
    <cellStyle name="40% - Accent4 2 4 6 4" xfId="12640" xr:uid="{806EC6EB-608A-4A7E-87F5-3177586C9D4E}"/>
    <cellStyle name="40% - Accent4 2 4 7" xfId="12641" xr:uid="{EF1D0EA2-01A8-43B8-98B2-E7A6B30B22F1}"/>
    <cellStyle name="40% - Accent4 2 4 7 2" xfId="12642" xr:uid="{61D5DA08-A4C6-4629-B6DF-0B9AAC1DD063}"/>
    <cellStyle name="40% - Accent4 2 4 7 2 2" xfId="12643" xr:uid="{B61131D0-B7B3-4BA1-AD3B-2121EBE9943F}"/>
    <cellStyle name="40% - Accent4 2 4 7 3" xfId="12644" xr:uid="{25D2EBB3-C647-4024-A323-27DF413577FC}"/>
    <cellStyle name="40% - Accent4 2 4 7 4" xfId="12645" xr:uid="{880D37CB-FF9B-4F86-9BBA-AE9BC24D16EE}"/>
    <cellStyle name="40% - Accent4 2 4 8" xfId="12646" xr:uid="{29161961-9104-4732-930A-7CDC84D70841}"/>
    <cellStyle name="40% - Accent4 2 4 8 2" xfId="12647" xr:uid="{1087A983-57F2-442E-A178-9832798B1533}"/>
    <cellStyle name="40% - Accent4 2 4 9" xfId="12648" xr:uid="{ADF296C0-E98A-4D2B-9A85-B331F0247BB2}"/>
    <cellStyle name="40% - Accent4 2 5" xfId="12649" xr:uid="{70624DCA-30C7-4E97-A35A-C18A0F73DFF8}"/>
    <cellStyle name="40% - Accent4 2 5 2" xfId="12650" xr:uid="{B7DFF595-1E5E-4AE0-815A-4B689B583CFF}"/>
    <cellStyle name="40% - Accent4 2 5 2 2" xfId="12651" xr:uid="{E57FA8DF-E21A-48CA-AF9A-51A8E6446E51}"/>
    <cellStyle name="40% - Accent4 2 5 2 2 2" xfId="12652" xr:uid="{E04A1A95-6F46-4075-B882-98AF10DE07FA}"/>
    <cellStyle name="40% - Accent4 2 5 2 2 2 2" xfId="12653" xr:uid="{1A70A670-710A-4AF0-A5E2-7152A466529D}"/>
    <cellStyle name="40% - Accent4 2 5 2 2 3" xfId="12654" xr:uid="{E0BD36C0-123C-47FF-9BF9-486DE0D0DC7F}"/>
    <cellStyle name="40% - Accent4 2 5 2 2 4" xfId="12655" xr:uid="{F5E8628E-90F8-45E3-ACE4-AE0A2BA825DE}"/>
    <cellStyle name="40% - Accent4 2 5 2 3" xfId="12656" xr:uid="{A2E0D8AA-3921-4479-BA6E-A710232F45F4}"/>
    <cellStyle name="40% - Accent4 2 5 2 3 2" xfId="12657" xr:uid="{06E97698-4E3F-4320-B6A6-985516C41E24}"/>
    <cellStyle name="40% - Accent4 2 5 2 4" xfId="12658" xr:uid="{7C50F537-2CA8-408D-814C-528670BCB458}"/>
    <cellStyle name="40% - Accent4 2 5 2 5" xfId="12659" xr:uid="{9B99BE7D-F344-46BB-8A76-1244220E77E9}"/>
    <cellStyle name="40% - Accent4 2 5 3" xfId="12660" xr:uid="{03417D06-AE80-4DAB-9DE2-050864FA20C4}"/>
    <cellStyle name="40% - Accent4 2 5 3 2" xfId="12661" xr:uid="{D7D1E48D-88B8-4C65-8F5F-ABAFAB4F4D90}"/>
    <cellStyle name="40% - Accent4 2 5 3 2 2" xfId="12662" xr:uid="{C3785FD9-0BC6-45A5-B682-ED3442A49DC0}"/>
    <cellStyle name="40% - Accent4 2 5 3 2 2 2" xfId="12663" xr:uid="{37065A98-2077-4641-A218-31EAA1778B4A}"/>
    <cellStyle name="40% - Accent4 2 5 3 2 3" xfId="12664" xr:uid="{12FAE0DC-3D4B-48F0-83ED-3D1BAFBB7E29}"/>
    <cellStyle name="40% - Accent4 2 5 3 2 4" xfId="12665" xr:uid="{B130618B-863D-4DDB-B09F-06FE81B56038}"/>
    <cellStyle name="40% - Accent4 2 5 3 3" xfId="12666" xr:uid="{9BBFA028-EA91-47FD-8934-AE97288795E9}"/>
    <cellStyle name="40% - Accent4 2 5 3 3 2" xfId="12667" xr:uid="{6F1D2F77-FC71-413D-BA7C-B9B99A81D255}"/>
    <cellStyle name="40% - Accent4 2 5 3 4" xfId="12668" xr:uid="{CA648A49-5362-4F5F-907F-6215A90A6D11}"/>
    <cellStyle name="40% - Accent4 2 5 3 5" xfId="12669" xr:uid="{FC2A273D-E1C2-4AE4-A92F-647D08DE3738}"/>
    <cellStyle name="40% - Accent4 2 5 4" xfId="12670" xr:uid="{C42A428B-64CA-4A85-A07D-7E29131CAA07}"/>
    <cellStyle name="40% - Accent4 2 5 4 2" xfId="12671" xr:uid="{5F3F8ACF-9A0B-4BEC-9573-FB7896080AF6}"/>
    <cellStyle name="40% - Accent4 2 5 4 2 2" xfId="12672" xr:uid="{3CCF913C-884E-413F-9A53-9752830CE27E}"/>
    <cellStyle name="40% - Accent4 2 5 4 3" xfId="12673" xr:uid="{B439FD8B-A4F6-48E4-80D3-9596126AEE66}"/>
    <cellStyle name="40% - Accent4 2 5 4 4" xfId="12674" xr:uid="{C4FA5E7D-816C-4F37-B41A-395857B4B0E1}"/>
    <cellStyle name="40% - Accent4 2 5 5" xfId="12675" xr:uid="{F4BD4E20-E268-4BD8-A2E7-DF3F84AD6DF9}"/>
    <cellStyle name="40% - Accent4 2 5 5 2" xfId="12676" xr:uid="{5A7BF484-B908-4327-97F8-81AA65E04F44}"/>
    <cellStyle name="40% - Accent4 2 5 5 2 2" xfId="12677" xr:uid="{8DF90516-11FC-4EC4-A1D5-AA8165D47F20}"/>
    <cellStyle name="40% - Accent4 2 5 5 3" xfId="12678" xr:uid="{58419A18-FCAB-4FF6-AFBD-A7BC759CD666}"/>
    <cellStyle name="40% - Accent4 2 5 5 4" xfId="12679" xr:uid="{5E778411-9FAC-4E94-B9F0-2DD253EA7DF2}"/>
    <cellStyle name="40% - Accent4 2 5 6" xfId="12680" xr:uid="{01ED1AEB-C430-4841-B052-0B9AF54873B8}"/>
    <cellStyle name="40% - Accent4 2 5 6 2" xfId="12681" xr:uid="{4D9EFF83-A7DE-4460-AB8A-DE7CAB9CA13E}"/>
    <cellStyle name="40% - Accent4 2 5 6 2 2" xfId="12682" xr:uid="{D9C5C96F-3F0B-4923-9046-2B704603D580}"/>
    <cellStyle name="40% - Accent4 2 5 6 3" xfId="12683" xr:uid="{73FAF9D1-128B-4E9D-9911-4C09BB93B002}"/>
    <cellStyle name="40% - Accent4 2 5 6 4" xfId="12684" xr:uid="{1F4BCE6C-C621-4D69-9717-B886AEF5F517}"/>
    <cellStyle name="40% - Accent4 2 5 7" xfId="12685" xr:uid="{67C031BF-C25F-40FA-B36F-DEF40235100D}"/>
    <cellStyle name="40% - Accent4 2 5 7 2" xfId="12686" xr:uid="{ACAAC2D1-FFC3-4532-BABD-BB9478F4862C}"/>
    <cellStyle name="40% - Accent4 2 5 8" xfId="12687" xr:uid="{835DF3B4-C11D-4C71-BCA7-9C5E26FCFEB3}"/>
    <cellStyle name="40% - Accent4 2 5 9" xfId="12688" xr:uid="{73F2984B-4364-44AD-A81F-C40930ABA7B2}"/>
    <cellStyle name="40% - Accent4 2 6" xfId="12689" xr:uid="{CCD21585-42B4-40B6-B6CD-66757A46FBB7}"/>
    <cellStyle name="40% - Accent4 2 7" xfId="12690" xr:uid="{FC6DF942-BD2A-451B-8D1D-B31023776D6D}"/>
    <cellStyle name="40% - Accent4 2 8" xfId="12691" xr:uid="{76E8E358-01D1-4FBC-B502-926687493BE3}"/>
    <cellStyle name="40% - Accent4 2 8 2" xfId="12692" xr:uid="{F943DD13-C493-45E7-B6C8-F153236064DE}"/>
    <cellStyle name="40% - Accent4 2 9" xfId="12693" xr:uid="{0AB73106-8175-44F5-BD1C-F8C5320EA31E}"/>
    <cellStyle name="40% - Accent4 3" xfId="148" xr:uid="{6DD25619-EDD4-4A6F-9526-9900B4126F6E}"/>
    <cellStyle name="40% - Accent4 3 10" xfId="35548" xr:uid="{0317033E-70CA-4FF0-AEE0-5D5E2A8D44FF}"/>
    <cellStyle name="40% - Accent4 3 11" xfId="12694" xr:uid="{F3FFA20E-E3F0-4D3A-8FB3-E637DF37DDDA}"/>
    <cellStyle name="40% - Accent4 3 2" xfId="12695" xr:uid="{6E21EA2E-B090-4E1E-9959-6D4234BD797C}"/>
    <cellStyle name="40% - Accent4 3 2 10" xfId="12696" xr:uid="{1B484990-6B6B-46F3-9517-ED604F4A23E1}"/>
    <cellStyle name="40% - Accent4 3 2 10 2" xfId="12697" xr:uid="{C3040E84-CCB3-411F-94B8-45EBB8DF4815}"/>
    <cellStyle name="40% - Accent4 3 2 11" xfId="12698" xr:uid="{B5A27A98-CA71-4C25-B6B9-3E5E21D11E14}"/>
    <cellStyle name="40% - Accent4 3 2 12" xfId="12699" xr:uid="{4FFF6405-09CA-457C-A2C5-86AA13AAF159}"/>
    <cellStyle name="40% - Accent4 3 2 2" xfId="12700" xr:uid="{9723C3C2-E487-41C9-861D-9F2A72194BD2}"/>
    <cellStyle name="40% - Accent4 3 2 2 10" xfId="12701" xr:uid="{A8F94FAF-8825-4A03-AD7D-2651DF02C967}"/>
    <cellStyle name="40% - Accent4 3 2 2 11" xfId="12702" xr:uid="{A7064E84-2820-4B48-AAB6-AC0C297D2F50}"/>
    <cellStyle name="40% - Accent4 3 2 2 2" xfId="12703" xr:uid="{721AF9D9-849F-4667-8AFB-CBAE8CFD1850}"/>
    <cellStyle name="40% - Accent4 3 2 2 2 10" xfId="12704" xr:uid="{FBF9405D-EE5B-4FD5-8F36-2B91ADA05C33}"/>
    <cellStyle name="40% - Accent4 3 2 2 2 2" xfId="12705" xr:uid="{95540FEA-1277-4C66-9AB9-B7290F62D9EF}"/>
    <cellStyle name="40% - Accent4 3 2 2 2 2 2" xfId="12706" xr:uid="{EB798CC7-2384-4786-B673-4EB4D58EBBC8}"/>
    <cellStyle name="40% - Accent4 3 2 2 2 2 2 2" xfId="12707" xr:uid="{D3CFA17F-C9FD-44CE-97BA-8D2248A8C571}"/>
    <cellStyle name="40% - Accent4 3 2 2 2 2 2 2 2" xfId="12708" xr:uid="{4B4FB64F-D0FC-4383-9A0A-FAE7FB1B21B9}"/>
    <cellStyle name="40% - Accent4 3 2 2 2 2 2 2 2 2" xfId="12709" xr:uid="{54B5BECC-77BB-4B23-A9AA-22B31D58E081}"/>
    <cellStyle name="40% - Accent4 3 2 2 2 2 2 2 3" xfId="12710" xr:uid="{1E80EC3B-D148-4652-8AFB-EA519EAC62B8}"/>
    <cellStyle name="40% - Accent4 3 2 2 2 2 2 2 4" xfId="12711" xr:uid="{F48620AD-9BDB-43AE-A551-BC1899E4B268}"/>
    <cellStyle name="40% - Accent4 3 2 2 2 2 2 3" xfId="12712" xr:uid="{00C68484-C162-47C0-B50F-FF294F0E6C32}"/>
    <cellStyle name="40% - Accent4 3 2 2 2 2 2 3 2" xfId="12713" xr:uid="{9F8168D6-B2BB-40A2-A986-400E139FB73E}"/>
    <cellStyle name="40% - Accent4 3 2 2 2 2 2 4" xfId="12714" xr:uid="{706BB522-39BE-4DBD-BD37-9D44CE96227A}"/>
    <cellStyle name="40% - Accent4 3 2 2 2 2 2 5" xfId="12715" xr:uid="{0D63F054-2CA1-4928-B4DA-CAA5E2F4F526}"/>
    <cellStyle name="40% - Accent4 3 2 2 2 2 3" xfId="12716" xr:uid="{E55A8BEA-39E4-4882-B135-10828D04B7A7}"/>
    <cellStyle name="40% - Accent4 3 2 2 2 2 3 2" xfId="12717" xr:uid="{63C92EDA-9325-4620-AFC4-23B300BF753F}"/>
    <cellStyle name="40% - Accent4 3 2 2 2 2 3 2 2" xfId="12718" xr:uid="{E995938C-6C5C-49D9-9B4E-F66726FBE3DE}"/>
    <cellStyle name="40% - Accent4 3 2 2 2 2 3 2 2 2" xfId="12719" xr:uid="{F4367692-D616-4645-B51B-A7E256CC656B}"/>
    <cellStyle name="40% - Accent4 3 2 2 2 2 3 2 3" xfId="12720" xr:uid="{20DED1C8-B03F-44E4-BE2F-27666C70D7B9}"/>
    <cellStyle name="40% - Accent4 3 2 2 2 2 3 2 4" xfId="12721" xr:uid="{18EF6186-09CD-472C-990E-95610FD75F72}"/>
    <cellStyle name="40% - Accent4 3 2 2 2 2 3 3" xfId="12722" xr:uid="{2100AF3F-8A6E-4A7A-A45E-6D3047AA7D41}"/>
    <cellStyle name="40% - Accent4 3 2 2 2 2 3 3 2" xfId="12723" xr:uid="{D8835D39-A82A-44AD-A199-B982A57C2060}"/>
    <cellStyle name="40% - Accent4 3 2 2 2 2 3 4" xfId="12724" xr:uid="{DA51B1BC-2E98-4CC3-822E-8F2A3EDD21AA}"/>
    <cellStyle name="40% - Accent4 3 2 2 2 2 3 5" xfId="12725" xr:uid="{384D9A9D-68E1-4338-A9EB-2F058D724DB5}"/>
    <cellStyle name="40% - Accent4 3 2 2 2 2 4" xfId="12726" xr:uid="{8550F532-E197-4F6E-8839-D5B8EE56713A}"/>
    <cellStyle name="40% - Accent4 3 2 2 2 2 4 2" xfId="12727" xr:uid="{0E03BC2A-61EE-4176-AFA4-6766B51879A2}"/>
    <cellStyle name="40% - Accent4 3 2 2 2 2 4 2 2" xfId="12728" xr:uid="{D4EE77CF-28B4-403E-93B6-70A176F0E396}"/>
    <cellStyle name="40% - Accent4 3 2 2 2 2 4 3" xfId="12729" xr:uid="{996DEB17-3CE9-4B3D-AD5E-9F018D3D344E}"/>
    <cellStyle name="40% - Accent4 3 2 2 2 2 4 4" xfId="12730" xr:uid="{D9B0E765-D361-421F-AA15-A8D87199FAB9}"/>
    <cellStyle name="40% - Accent4 3 2 2 2 2 5" xfId="12731" xr:uid="{295DAA32-4AB3-4A55-919C-BC576DF52BCF}"/>
    <cellStyle name="40% - Accent4 3 2 2 2 2 5 2" xfId="12732" xr:uid="{68D1AAAB-D2A7-401C-AA6A-D0FD4DEE3055}"/>
    <cellStyle name="40% - Accent4 3 2 2 2 2 5 2 2" xfId="12733" xr:uid="{85098D2C-247B-4B27-858E-068FD57397B9}"/>
    <cellStyle name="40% - Accent4 3 2 2 2 2 5 3" xfId="12734" xr:uid="{30616C05-4A6C-4649-BD3A-AC64C7A2BB18}"/>
    <cellStyle name="40% - Accent4 3 2 2 2 2 5 4" xfId="12735" xr:uid="{B28C6F79-F90D-427A-8909-B07381ACB1A9}"/>
    <cellStyle name="40% - Accent4 3 2 2 2 2 6" xfId="12736" xr:uid="{9FC350AF-C068-4136-86E2-D10F81D12D02}"/>
    <cellStyle name="40% - Accent4 3 2 2 2 2 6 2" xfId="12737" xr:uid="{0B885BA1-7EA6-4ADA-9CA5-49F476EB2B09}"/>
    <cellStyle name="40% - Accent4 3 2 2 2 2 6 2 2" xfId="12738" xr:uid="{CEF3708F-8C5C-4B6F-B902-D79CA0F32A99}"/>
    <cellStyle name="40% - Accent4 3 2 2 2 2 6 3" xfId="12739" xr:uid="{4810691F-8FB7-452C-898F-2B7F5B6F983A}"/>
    <cellStyle name="40% - Accent4 3 2 2 2 2 6 4" xfId="12740" xr:uid="{0AA19F66-24D5-40E3-BCBE-29A2A54F07D5}"/>
    <cellStyle name="40% - Accent4 3 2 2 2 2 7" xfId="12741" xr:uid="{CEA64550-350C-438D-AB7E-3CC230AC7C5B}"/>
    <cellStyle name="40% - Accent4 3 2 2 2 2 7 2" xfId="12742" xr:uid="{CD791AAE-1272-4345-B53F-86A8D6268A7F}"/>
    <cellStyle name="40% - Accent4 3 2 2 2 2 8" xfId="12743" xr:uid="{E3CF1BD3-2E2D-43E4-A42B-F354103D6618}"/>
    <cellStyle name="40% - Accent4 3 2 2 2 2 9" xfId="12744" xr:uid="{D1BFC266-C407-4224-854B-92D353068FC5}"/>
    <cellStyle name="40% - Accent4 3 2 2 2 3" xfId="12745" xr:uid="{4B9D1E9C-6B4F-47C1-9014-F0C756F1B0F0}"/>
    <cellStyle name="40% - Accent4 3 2 2 2 3 2" xfId="12746" xr:uid="{E41784AE-338C-4C2D-AD59-DDFF17942796}"/>
    <cellStyle name="40% - Accent4 3 2 2 2 3 2 2" xfId="12747" xr:uid="{F2BF0303-B98E-495A-A62C-EA4496B2687E}"/>
    <cellStyle name="40% - Accent4 3 2 2 2 3 2 2 2" xfId="12748" xr:uid="{1FB8AAB0-D8FA-4A5D-8102-2B1D44E50528}"/>
    <cellStyle name="40% - Accent4 3 2 2 2 3 2 3" xfId="12749" xr:uid="{0C11C676-1A75-461C-AF28-530768E66391}"/>
    <cellStyle name="40% - Accent4 3 2 2 2 3 2 4" xfId="12750" xr:uid="{40A812DB-578D-4D5D-8C68-E3FA95872C3F}"/>
    <cellStyle name="40% - Accent4 3 2 2 2 3 3" xfId="12751" xr:uid="{73ECFBC9-F9C5-4107-8698-BC64EC7DFF88}"/>
    <cellStyle name="40% - Accent4 3 2 2 2 3 3 2" xfId="12752" xr:uid="{1867624F-911D-4D31-92A9-3BC08DCA4C61}"/>
    <cellStyle name="40% - Accent4 3 2 2 2 3 4" xfId="12753" xr:uid="{517DB3DE-0CC1-4BB9-89C6-0723CA2EE43C}"/>
    <cellStyle name="40% - Accent4 3 2 2 2 3 5" xfId="12754" xr:uid="{B0182F00-38F2-474D-B95A-A76FFB4179B9}"/>
    <cellStyle name="40% - Accent4 3 2 2 2 4" xfId="12755" xr:uid="{445E8FF5-8495-4093-AA9E-32AD1CF3546B}"/>
    <cellStyle name="40% - Accent4 3 2 2 2 4 2" xfId="12756" xr:uid="{E114298C-BDF4-45E9-B7CB-F5B6F375BE9E}"/>
    <cellStyle name="40% - Accent4 3 2 2 2 4 2 2" xfId="12757" xr:uid="{5EC90624-239F-4BB4-8FFA-35EAB00800FD}"/>
    <cellStyle name="40% - Accent4 3 2 2 2 4 2 2 2" xfId="12758" xr:uid="{05E3981E-C90C-4424-BCA9-7177BE74E5E7}"/>
    <cellStyle name="40% - Accent4 3 2 2 2 4 2 3" xfId="12759" xr:uid="{341E60DB-0EE7-41BC-8500-82C525974116}"/>
    <cellStyle name="40% - Accent4 3 2 2 2 4 2 4" xfId="12760" xr:uid="{51CFAC54-0B71-4203-8807-4C7A31936388}"/>
    <cellStyle name="40% - Accent4 3 2 2 2 4 3" xfId="12761" xr:uid="{6E810E87-798A-4015-82CB-2BD9F93B4ACF}"/>
    <cellStyle name="40% - Accent4 3 2 2 2 4 3 2" xfId="12762" xr:uid="{32D132F3-2D32-465A-A73B-24891F0A4547}"/>
    <cellStyle name="40% - Accent4 3 2 2 2 4 4" xfId="12763" xr:uid="{322E85B9-ABF4-44FF-BDB8-8A9FD607295B}"/>
    <cellStyle name="40% - Accent4 3 2 2 2 4 5" xfId="12764" xr:uid="{D9EBEDED-3436-49D2-A85B-5A7F26699DCC}"/>
    <cellStyle name="40% - Accent4 3 2 2 2 5" xfId="12765" xr:uid="{9FCDEC7B-DF43-4AA9-BCA4-D50940D60EFD}"/>
    <cellStyle name="40% - Accent4 3 2 2 2 5 2" xfId="12766" xr:uid="{6EC22BA1-414D-426B-93CB-9A993D7FC9DA}"/>
    <cellStyle name="40% - Accent4 3 2 2 2 5 2 2" xfId="12767" xr:uid="{2C9E986F-28C9-4CB2-80ED-690F7B09C3F9}"/>
    <cellStyle name="40% - Accent4 3 2 2 2 5 3" xfId="12768" xr:uid="{2C73532C-482E-4D6A-B6A3-E9BCA133B305}"/>
    <cellStyle name="40% - Accent4 3 2 2 2 5 4" xfId="12769" xr:uid="{1D5DBDC2-196B-41C2-84ED-6DA78DE286EA}"/>
    <cellStyle name="40% - Accent4 3 2 2 2 6" xfId="12770" xr:uid="{E97C5EAA-7928-4C51-9381-FE168CAF2725}"/>
    <cellStyle name="40% - Accent4 3 2 2 2 6 2" xfId="12771" xr:uid="{B7D7C51C-AAA2-423D-ABA8-7FBABB4CD1D9}"/>
    <cellStyle name="40% - Accent4 3 2 2 2 6 2 2" xfId="12772" xr:uid="{1709B2A3-4617-4FAE-ABDC-6E293969B50B}"/>
    <cellStyle name="40% - Accent4 3 2 2 2 6 3" xfId="12773" xr:uid="{45582747-E937-4D1D-B490-481395640211}"/>
    <cellStyle name="40% - Accent4 3 2 2 2 6 4" xfId="12774" xr:uid="{B3B2184F-9D5A-4548-9DEC-3646A20586B5}"/>
    <cellStyle name="40% - Accent4 3 2 2 2 7" xfId="12775" xr:uid="{F410F94F-77DA-49BF-82C2-20BE404A5F85}"/>
    <cellStyle name="40% - Accent4 3 2 2 2 7 2" xfId="12776" xr:uid="{E04D93BE-F966-4631-AD5A-CBDE58D140D1}"/>
    <cellStyle name="40% - Accent4 3 2 2 2 7 2 2" xfId="12777" xr:uid="{858F85FE-843F-4998-A26B-11939147DB69}"/>
    <cellStyle name="40% - Accent4 3 2 2 2 7 3" xfId="12778" xr:uid="{9E647FA4-8512-4E3C-9748-605B06AEF290}"/>
    <cellStyle name="40% - Accent4 3 2 2 2 7 4" xfId="12779" xr:uid="{065A6998-1EF2-41AD-B057-D4F2F5D3B4E4}"/>
    <cellStyle name="40% - Accent4 3 2 2 2 8" xfId="12780" xr:uid="{D9F3C157-3E56-4110-8FDB-0052CCE9A489}"/>
    <cellStyle name="40% - Accent4 3 2 2 2 8 2" xfId="12781" xr:uid="{614E3ED2-A9AE-4CEF-A11C-D9A1EB62C38D}"/>
    <cellStyle name="40% - Accent4 3 2 2 2 9" xfId="12782" xr:uid="{513BBED8-64EB-4D4E-AEFB-ED0996B5DBA2}"/>
    <cellStyle name="40% - Accent4 3 2 2 3" xfId="12783" xr:uid="{58EF29C8-89D2-4C91-8610-DC7A6860C5BD}"/>
    <cellStyle name="40% - Accent4 3 2 2 3 2" xfId="12784" xr:uid="{2DC9B296-2E90-43B5-871D-4CD3675DEBF0}"/>
    <cellStyle name="40% - Accent4 3 2 2 3 2 2" xfId="12785" xr:uid="{47FE670D-B17D-4580-80A7-5FE454C89F33}"/>
    <cellStyle name="40% - Accent4 3 2 2 3 2 2 2" xfId="12786" xr:uid="{B1E95006-10CC-4F84-815B-8AA9C4EF61E4}"/>
    <cellStyle name="40% - Accent4 3 2 2 3 2 2 2 2" xfId="12787" xr:uid="{1D70A6DA-55F1-4A25-A250-4ED003C7119B}"/>
    <cellStyle name="40% - Accent4 3 2 2 3 2 2 3" xfId="12788" xr:uid="{034BA543-B3C6-41CE-9394-77FA25E8D946}"/>
    <cellStyle name="40% - Accent4 3 2 2 3 2 2 4" xfId="12789" xr:uid="{F5C5508F-C8FF-4769-AD9E-D202027912A8}"/>
    <cellStyle name="40% - Accent4 3 2 2 3 2 3" xfId="12790" xr:uid="{188254D2-9135-46A1-9054-798D3BE835DE}"/>
    <cellStyle name="40% - Accent4 3 2 2 3 2 3 2" xfId="12791" xr:uid="{6BE5DF6D-90B8-4122-BAFA-9B5AAD584A82}"/>
    <cellStyle name="40% - Accent4 3 2 2 3 2 4" xfId="12792" xr:uid="{26460F48-101C-415F-BFAE-58E016BF4929}"/>
    <cellStyle name="40% - Accent4 3 2 2 3 2 5" xfId="12793" xr:uid="{1FBBBAAB-E2FB-423D-B5DF-DCCCFFABBF98}"/>
    <cellStyle name="40% - Accent4 3 2 2 3 3" xfId="12794" xr:uid="{7F3DC3CB-7E0A-4E4B-966A-85B93A78E77F}"/>
    <cellStyle name="40% - Accent4 3 2 2 3 3 2" xfId="12795" xr:uid="{63B6C51A-0319-4EB4-BFAC-F10B03AD9BCD}"/>
    <cellStyle name="40% - Accent4 3 2 2 3 3 2 2" xfId="12796" xr:uid="{4441511A-5316-46A7-BB05-B23E0FF4304A}"/>
    <cellStyle name="40% - Accent4 3 2 2 3 3 2 2 2" xfId="12797" xr:uid="{7F013199-E247-4AA5-B14E-78B3D0DD0540}"/>
    <cellStyle name="40% - Accent4 3 2 2 3 3 2 3" xfId="12798" xr:uid="{E910310F-B005-4F70-A10B-1A786AC6DD83}"/>
    <cellStyle name="40% - Accent4 3 2 2 3 3 2 4" xfId="12799" xr:uid="{F3679662-42EC-421C-9CBE-F082DFA374F7}"/>
    <cellStyle name="40% - Accent4 3 2 2 3 3 3" xfId="12800" xr:uid="{8FB7C2D7-946A-43F2-8693-76686A21D5CE}"/>
    <cellStyle name="40% - Accent4 3 2 2 3 3 3 2" xfId="12801" xr:uid="{1D2B90AB-340B-4AB8-AA9A-F757E08F1C88}"/>
    <cellStyle name="40% - Accent4 3 2 2 3 3 4" xfId="12802" xr:uid="{4DC001C2-C460-4D90-B096-8A14A5F2C381}"/>
    <cellStyle name="40% - Accent4 3 2 2 3 3 5" xfId="12803" xr:uid="{BDB86F67-4AF1-4665-B50B-C8C8EC940F37}"/>
    <cellStyle name="40% - Accent4 3 2 2 3 4" xfId="12804" xr:uid="{EB9F83A8-BAD5-450D-91C1-6247C187595A}"/>
    <cellStyle name="40% - Accent4 3 2 2 3 4 2" xfId="12805" xr:uid="{8B9C1453-E5B2-4EB8-A998-3DEB62B71AA3}"/>
    <cellStyle name="40% - Accent4 3 2 2 3 4 2 2" xfId="12806" xr:uid="{CE6C5E9F-B6B9-454A-A20D-DF8C056C383C}"/>
    <cellStyle name="40% - Accent4 3 2 2 3 4 3" xfId="12807" xr:uid="{32E1E6AA-70F5-4F8B-8BDD-E3342B4F4C76}"/>
    <cellStyle name="40% - Accent4 3 2 2 3 4 4" xfId="12808" xr:uid="{17F4D3A0-D8DF-4B9B-A2F2-ADED6C0D799D}"/>
    <cellStyle name="40% - Accent4 3 2 2 3 5" xfId="12809" xr:uid="{0A2A5C90-8878-4275-8A92-A3FC0277776C}"/>
    <cellStyle name="40% - Accent4 3 2 2 3 5 2" xfId="12810" xr:uid="{AC947207-20CA-47B4-8FF1-09325A80C8BD}"/>
    <cellStyle name="40% - Accent4 3 2 2 3 5 2 2" xfId="12811" xr:uid="{AEAF2BDE-D8AC-444A-A593-0238E5423043}"/>
    <cellStyle name="40% - Accent4 3 2 2 3 5 3" xfId="12812" xr:uid="{716950B3-91DB-4910-8252-FD3E05D2D2E9}"/>
    <cellStyle name="40% - Accent4 3 2 2 3 5 4" xfId="12813" xr:uid="{D4205590-790A-482C-A044-B0161437A179}"/>
    <cellStyle name="40% - Accent4 3 2 2 3 6" xfId="12814" xr:uid="{EEAA2B86-E2CD-43C4-863F-E9624AD56FC1}"/>
    <cellStyle name="40% - Accent4 3 2 2 3 6 2" xfId="12815" xr:uid="{FBC626DE-96EF-4B49-8E8B-3A551A2CF8C1}"/>
    <cellStyle name="40% - Accent4 3 2 2 3 6 2 2" xfId="12816" xr:uid="{21FD2AF5-1A3E-45B7-8D10-3794B86E8DE3}"/>
    <cellStyle name="40% - Accent4 3 2 2 3 6 3" xfId="12817" xr:uid="{BB6F31B4-47E6-43DF-AA1F-59C54FB3F938}"/>
    <cellStyle name="40% - Accent4 3 2 2 3 6 4" xfId="12818" xr:uid="{00472BCF-FB7D-41A8-A549-1F6A98D0D2CF}"/>
    <cellStyle name="40% - Accent4 3 2 2 3 7" xfId="12819" xr:uid="{7D9F6FB9-EDE3-4A1F-9EA6-CCAEFE50A2F5}"/>
    <cellStyle name="40% - Accent4 3 2 2 3 7 2" xfId="12820" xr:uid="{6FE52B7E-CBDF-4039-A46C-9FFAC16B2D20}"/>
    <cellStyle name="40% - Accent4 3 2 2 3 8" xfId="12821" xr:uid="{118E97E6-ADA0-48D0-828D-7E557913A5EB}"/>
    <cellStyle name="40% - Accent4 3 2 2 3 9" xfId="12822" xr:uid="{3333E77B-1F43-4C03-A423-636BB660FBCB}"/>
    <cellStyle name="40% - Accent4 3 2 2 4" xfId="12823" xr:uid="{27AD55CA-EE78-4BD5-AE0E-AA15799ED377}"/>
    <cellStyle name="40% - Accent4 3 2 2 4 2" xfId="12824" xr:uid="{D383DBFA-5149-4772-A37E-06DE51167A16}"/>
    <cellStyle name="40% - Accent4 3 2 2 4 2 2" xfId="12825" xr:uid="{B8B498B2-8B84-4CCD-888C-A912ABDA05F3}"/>
    <cellStyle name="40% - Accent4 3 2 2 4 2 2 2" xfId="12826" xr:uid="{2CB840AE-F210-46DF-87E0-536E2ABE4870}"/>
    <cellStyle name="40% - Accent4 3 2 2 4 2 3" xfId="12827" xr:uid="{9049D4E5-4132-4E52-855C-1157D57A21E5}"/>
    <cellStyle name="40% - Accent4 3 2 2 4 2 4" xfId="12828" xr:uid="{AA1203E8-5815-45FC-81D8-9699667D7B32}"/>
    <cellStyle name="40% - Accent4 3 2 2 4 3" xfId="12829" xr:uid="{B7427EFA-6E84-4690-9F1B-EBA3C56A73C7}"/>
    <cellStyle name="40% - Accent4 3 2 2 4 3 2" xfId="12830" xr:uid="{235E40B0-BA3D-4FA0-BF69-FD2295D81B29}"/>
    <cellStyle name="40% - Accent4 3 2 2 4 4" xfId="12831" xr:uid="{B531DF97-C8BB-4DDD-83F4-648518EC516C}"/>
    <cellStyle name="40% - Accent4 3 2 2 4 5" xfId="12832" xr:uid="{A8FCDEF1-C69D-4F26-8D14-E04B267E1200}"/>
    <cellStyle name="40% - Accent4 3 2 2 5" xfId="12833" xr:uid="{37C835DE-E9C6-43DA-A795-6073D10E20EE}"/>
    <cellStyle name="40% - Accent4 3 2 2 5 2" xfId="12834" xr:uid="{E50C1C5A-2855-428B-80C7-2A454BEBC899}"/>
    <cellStyle name="40% - Accent4 3 2 2 5 2 2" xfId="12835" xr:uid="{AB040AAD-CB80-4208-9ACC-76DEA427E292}"/>
    <cellStyle name="40% - Accent4 3 2 2 5 2 2 2" xfId="12836" xr:uid="{3E76EA4A-2032-468B-8EBC-3BDC306FDE54}"/>
    <cellStyle name="40% - Accent4 3 2 2 5 2 3" xfId="12837" xr:uid="{6DF6C256-9D61-43CD-B3C6-7AD4272E1927}"/>
    <cellStyle name="40% - Accent4 3 2 2 5 2 4" xfId="12838" xr:uid="{5E7126ED-EEE9-4166-9604-087CFF105534}"/>
    <cellStyle name="40% - Accent4 3 2 2 5 3" xfId="12839" xr:uid="{0691253F-D420-4848-AD21-09552C3DE422}"/>
    <cellStyle name="40% - Accent4 3 2 2 5 3 2" xfId="12840" xr:uid="{6E6D6C17-0D6D-464E-812D-BDB6F073913A}"/>
    <cellStyle name="40% - Accent4 3 2 2 5 4" xfId="12841" xr:uid="{0997BEAE-4CB2-4599-BCCC-BFDEE48C3F0B}"/>
    <cellStyle name="40% - Accent4 3 2 2 5 5" xfId="12842" xr:uid="{7C21DF9F-0907-4C18-BB34-DB7273373967}"/>
    <cellStyle name="40% - Accent4 3 2 2 6" xfId="12843" xr:uid="{94F2CE7F-C479-4BD0-9A9E-4EEAE6755895}"/>
    <cellStyle name="40% - Accent4 3 2 2 6 2" xfId="12844" xr:uid="{52641461-672F-42E8-8D5A-F98794DE7398}"/>
    <cellStyle name="40% - Accent4 3 2 2 6 2 2" xfId="12845" xr:uid="{2E2754E7-E7AB-4B7A-85DF-9749EB08DDAF}"/>
    <cellStyle name="40% - Accent4 3 2 2 6 3" xfId="12846" xr:uid="{2A95484C-25B7-45B9-833B-F015308F8776}"/>
    <cellStyle name="40% - Accent4 3 2 2 6 4" xfId="12847" xr:uid="{ED94113C-4B65-4EFA-888D-8EC6A74D5333}"/>
    <cellStyle name="40% - Accent4 3 2 2 7" xfId="12848" xr:uid="{A0520EAC-3F59-4A87-9682-C525C56BDABD}"/>
    <cellStyle name="40% - Accent4 3 2 2 7 2" xfId="12849" xr:uid="{4DB96872-9389-43AB-8519-3B1C7AB5DFEB}"/>
    <cellStyle name="40% - Accent4 3 2 2 7 2 2" xfId="12850" xr:uid="{AC58BAD9-5F84-47DF-8319-7C935E1ACE6E}"/>
    <cellStyle name="40% - Accent4 3 2 2 7 3" xfId="12851" xr:uid="{976A235C-5617-49BA-BC01-2CFA3A730FBE}"/>
    <cellStyle name="40% - Accent4 3 2 2 7 4" xfId="12852" xr:uid="{E19F80C7-F813-4EBD-8439-66EB19729A8D}"/>
    <cellStyle name="40% - Accent4 3 2 2 8" xfId="12853" xr:uid="{2F447090-4FB8-4C93-B548-F498FD6C3E20}"/>
    <cellStyle name="40% - Accent4 3 2 2 8 2" xfId="12854" xr:uid="{E83CC785-34EF-46C9-9FA2-95EF6D409A4B}"/>
    <cellStyle name="40% - Accent4 3 2 2 8 2 2" xfId="12855" xr:uid="{249299C8-8190-4298-8C40-B8B9E06EA439}"/>
    <cellStyle name="40% - Accent4 3 2 2 8 3" xfId="12856" xr:uid="{11B5949F-4762-4C0B-887A-A3B4992B30EB}"/>
    <cellStyle name="40% - Accent4 3 2 2 8 4" xfId="12857" xr:uid="{D1036BF9-7FFC-4FE1-88D7-57B7FE1AA260}"/>
    <cellStyle name="40% - Accent4 3 2 2 9" xfId="12858" xr:uid="{FD6ED485-5FBC-4F98-A6A8-7A8E886302D4}"/>
    <cellStyle name="40% - Accent4 3 2 2 9 2" xfId="12859" xr:uid="{358DE769-582D-40E5-8F37-CCB3562ED86C}"/>
    <cellStyle name="40% - Accent4 3 2 3" xfId="12860" xr:uid="{9B7D1C60-DC0E-4B2B-96E3-9A2BE4023BFA}"/>
    <cellStyle name="40% - Accent4 3 2 3 10" xfId="12861" xr:uid="{DF28A7DB-35E6-46CD-B1A3-9652576B3832}"/>
    <cellStyle name="40% - Accent4 3 2 3 2" xfId="12862" xr:uid="{B1E8A4FE-E18A-4F49-A90B-00A58AF8443B}"/>
    <cellStyle name="40% - Accent4 3 2 3 2 2" xfId="12863" xr:uid="{00EFF928-33E6-4B64-8937-A3B577CA3883}"/>
    <cellStyle name="40% - Accent4 3 2 3 2 2 2" xfId="12864" xr:uid="{7C7831B5-984A-4122-B274-0251DFFDB587}"/>
    <cellStyle name="40% - Accent4 3 2 3 2 2 2 2" xfId="12865" xr:uid="{AC6D3920-EF1C-4796-B3B6-86C61B9F17A7}"/>
    <cellStyle name="40% - Accent4 3 2 3 2 2 2 2 2" xfId="12866" xr:uid="{1F067F80-DBE3-4C4B-92A2-16232CD1F1CD}"/>
    <cellStyle name="40% - Accent4 3 2 3 2 2 2 3" xfId="12867" xr:uid="{10E1C6C0-DD57-4A34-9BCC-468860EA827F}"/>
    <cellStyle name="40% - Accent4 3 2 3 2 2 2 4" xfId="12868" xr:uid="{106C8E37-F1B7-4CFB-90A1-0E4025C524C2}"/>
    <cellStyle name="40% - Accent4 3 2 3 2 2 3" xfId="12869" xr:uid="{E64F5E22-DAD3-46D4-9F07-9E2558D523A0}"/>
    <cellStyle name="40% - Accent4 3 2 3 2 2 3 2" xfId="12870" xr:uid="{3D533626-E369-4624-A4B5-9C1BC4F3CA45}"/>
    <cellStyle name="40% - Accent4 3 2 3 2 2 4" xfId="12871" xr:uid="{8AE5D29A-7C1E-472C-AC5D-85035A349901}"/>
    <cellStyle name="40% - Accent4 3 2 3 2 2 5" xfId="12872" xr:uid="{8BE39CA1-2860-4EBC-BE85-41CA975F03D2}"/>
    <cellStyle name="40% - Accent4 3 2 3 2 3" xfId="12873" xr:uid="{4232D5F0-C3EA-4B89-BD87-C7D8B1042FFA}"/>
    <cellStyle name="40% - Accent4 3 2 3 2 3 2" xfId="12874" xr:uid="{84E010FD-79F8-4B43-B07D-672DD2E6B5D1}"/>
    <cellStyle name="40% - Accent4 3 2 3 2 3 2 2" xfId="12875" xr:uid="{B4D5BE2A-6751-4028-A9F2-07284E3D8B16}"/>
    <cellStyle name="40% - Accent4 3 2 3 2 3 2 2 2" xfId="12876" xr:uid="{31278815-0EE0-4B63-B4F5-41C09C61541D}"/>
    <cellStyle name="40% - Accent4 3 2 3 2 3 2 3" xfId="12877" xr:uid="{D1D2F220-1BC3-4993-8641-622399976243}"/>
    <cellStyle name="40% - Accent4 3 2 3 2 3 2 4" xfId="12878" xr:uid="{D7BECA1F-05FE-4FB6-9223-97F77DAD014E}"/>
    <cellStyle name="40% - Accent4 3 2 3 2 3 3" xfId="12879" xr:uid="{8FF20D1C-3EE2-43E6-87EA-BB3EFC905DC7}"/>
    <cellStyle name="40% - Accent4 3 2 3 2 3 3 2" xfId="12880" xr:uid="{8FBB3E43-E244-4C40-9612-770971CED60B}"/>
    <cellStyle name="40% - Accent4 3 2 3 2 3 4" xfId="12881" xr:uid="{75CB7601-40FB-4820-84F5-61BAE4BCEC79}"/>
    <cellStyle name="40% - Accent4 3 2 3 2 3 5" xfId="12882" xr:uid="{58AC4EFC-D219-4D76-AA08-98DE138CBFA3}"/>
    <cellStyle name="40% - Accent4 3 2 3 2 4" xfId="12883" xr:uid="{0A46B7B6-4B00-4EED-A5F9-EFC68A63BC7B}"/>
    <cellStyle name="40% - Accent4 3 2 3 2 4 2" xfId="12884" xr:uid="{7AE66563-6E7E-4CAE-8B8B-8FFD89E8DAE6}"/>
    <cellStyle name="40% - Accent4 3 2 3 2 4 2 2" xfId="12885" xr:uid="{A1E227D6-E32D-47F2-9D99-A74106EC6C1D}"/>
    <cellStyle name="40% - Accent4 3 2 3 2 4 3" xfId="12886" xr:uid="{57B72B7F-1576-42E1-831A-1B779F542D44}"/>
    <cellStyle name="40% - Accent4 3 2 3 2 4 4" xfId="12887" xr:uid="{1A0E3408-0B3E-4BA7-87E1-20FFD92F2B6D}"/>
    <cellStyle name="40% - Accent4 3 2 3 2 5" xfId="12888" xr:uid="{92C2A82E-25F6-4752-A89A-4898B56DEB26}"/>
    <cellStyle name="40% - Accent4 3 2 3 2 5 2" xfId="12889" xr:uid="{05B1F194-2E56-4FEC-9F20-9678DA69146E}"/>
    <cellStyle name="40% - Accent4 3 2 3 2 5 2 2" xfId="12890" xr:uid="{D1D19B8E-A4D3-404A-8855-7DF92EE334DE}"/>
    <cellStyle name="40% - Accent4 3 2 3 2 5 3" xfId="12891" xr:uid="{7CE570A9-A663-4B89-AB53-150237AE7B7E}"/>
    <cellStyle name="40% - Accent4 3 2 3 2 5 4" xfId="12892" xr:uid="{7B5C76EC-BC17-4D17-883D-F7FF3B70875C}"/>
    <cellStyle name="40% - Accent4 3 2 3 2 6" xfId="12893" xr:uid="{0BA81139-F555-4440-9FC3-05A9148881DE}"/>
    <cellStyle name="40% - Accent4 3 2 3 2 6 2" xfId="12894" xr:uid="{3D538FC9-3A81-44EE-BD61-01248DC26424}"/>
    <cellStyle name="40% - Accent4 3 2 3 2 6 2 2" xfId="12895" xr:uid="{D6B3A947-167F-4BCA-8DAD-4A889D98746D}"/>
    <cellStyle name="40% - Accent4 3 2 3 2 6 3" xfId="12896" xr:uid="{E54579A7-7047-498D-8C26-8217B9B30FC9}"/>
    <cellStyle name="40% - Accent4 3 2 3 2 6 4" xfId="12897" xr:uid="{3EFCF536-7D94-41AF-BE65-A85C0F90BF1A}"/>
    <cellStyle name="40% - Accent4 3 2 3 2 7" xfId="12898" xr:uid="{B03FF1D7-6259-4755-93CE-FF527D1D4989}"/>
    <cellStyle name="40% - Accent4 3 2 3 2 7 2" xfId="12899" xr:uid="{3BC1E5A2-BE88-4C8B-BBAC-9505ACE0DCF9}"/>
    <cellStyle name="40% - Accent4 3 2 3 2 8" xfId="12900" xr:uid="{9D76E970-CA62-40FB-9818-B8A12174F168}"/>
    <cellStyle name="40% - Accent4 3 2 3 2 9" xfId="12901" xr:uid="{F1E1739F-F1FF-42F1-947B-3B35DEA65399}"/>
    <cellStyle name="40% - Accent4 3 2 3 3" xfId="12902" xr:uid="{9A5D64B8-D49D-4727-96F4-77FA51B5F0B8}"/>
    <cellStyle name="40% - Accent4 3 2 3 3 2" xfId="12903" xr:uid="{7B201002-8A50-47B6-979E-52999AA65C58}"/>
    <cellStyle name="40% - Accent4 3 2 3 3 2 2" xfId="12904" xr:uid="{E237A8FE-8B8B-4B10-BD42-935CBA311EC9}"/>
    <cellStyle name="40% - Accent4 3 2 3 3 2 2 2" xfId="12905" xr:uid="{EAC60C27-45F5-4B55-9C18-63CA610C4653}"/>
    <cellStyle name="40% - Accent4 3 2 3 3 2 3" xfId="12906" xr:uid="{F156F2EB-F29E-4A22-815B-02F7E3F72149}"/>
    <cellStyle name="40% - Accent4 3 2 3 3 2 4" xfId="12907" xr:uid="{5F45A31C-6C85-4BDC-A5B6-09A3D0DABEA0}"/>
    <cellStyle name="40% - Accent4 3 2 3 3 3" xfId="12908" xr:uid="{EA50D569-0F15-44D7-8A53-D68721ACDEDA}"/>
    <cellStyle name="40% - Accent4 3 2 3 3 3 2" xfId="12909" xr:uid="{19D74FBE-E8C4-4281-B37B-0D1FD0C6BEDB}"/>
    <cellStyle name="40% - Accent4 3 2 3 3 4" xfId="12910" xr:uid="{BD8412BC-19CA-421E-BC62-74B68A8400B8}"/>
    <cellStyle name="40% - Accent4 3 2 3 3 5" xfId="12911" xr:uid="{7E8EB76B-2F53-4C55-A07C-21B107F59D49}"/>
    <cellStyle name="40% - Accent4 3 2 3 4" xfId="12912" xr:uid="{563A6048-94FB-486E-9F16-74FF312E3FBF}"/>
    <cellStyle name="40% - Accent4 3 2 3 4 2" xfId="12913" xr:uid="{7763E5FF-E702-47E8-A10E-CDEE0FB103C7}"/>
    <cellStyle name="40% - Accent4 3 2 3 4 2 2" xfId="12914" xr:uid="{73CADE99-7D0A-458E-AF53-054D0DA12084}"/>
    <cellStyle name="40% - Accent4 3 2 3 4 2 2 2" xfId="12915" xr:uid="{B804F095-B9BA-4E71-AD02-33562BC7E22A}"/>
    <cellStyle name="40% - Accent4 3 2 3 4 2 3" xfId="12916" xr:uid="{9F44F0CE-84D0-416A-8AF7-6FEDCE6CF3D3}"/>
    <cellStyle name="40% - Accent4 3 2 3 4 2 4" xfId="12917" xr:uid="{F005F9B8-2F25-4E72-A70A-8FD2A3FC6A3F}"/>
    <cellStyle name="40% - Accent4 3 2 3 4 3" xfId="12918" xr:uid="{5EDB6DA7-29B7-44AE-AD3D-E3851433773E}"/>
    <cellStyle name="40% - Accent4 3 2 3 4 3 2" xfId="12919" xr:uid="{3778D331-32CA-4632-9F36-5E505E921097}"/>
    <cellStyle name="40% - Accent4 3 2 3 4 4" xfId="12920" xr:uid="{81D07C32-5AE1-451C-A6FD-FA5F007524F9}"/>
    <cellStyle name="40% - Accent4 3 2 3 4 5" xfId="12921" xr:uid="{902F6818-149C-4EAD-BB9D-49509C0AADC0}"/>
    <cellStyle name="40% - Accent4 3 2 3 5" xfId="12922" xr:uid="{3D71E45C-6295-4306-BEBD-1E0C063F37A7}"/>
    <cellStyle name="40% - Accent4 3 2 3 5 2" xfId="12923" xr:uid="{3C492A4E-8785-4217-AEC5-2032B7EF6C6A}"/>
    <cellStyle name="40% - Accent4 3 2 3 5 2 2" xfId="12924" xr:uid="{068FAF1A-4AF7-4FCB-BA02-DBC621E91A00}"/>
    <cellStyle name="40% - Accent4 3 2 3 5 3" xfId="12925" xr:uid="{69B0DF28-1362-4EB8-AFF7-D62FA0F03C66}"/>
    <cellStyle name="40% - Accent4 3 2 3 5 4" xfId="12926" xr:uid="{83A6A4A3-3A11-4DCC-8E71-67E20A8D41B1}"/>
    <cellStyle name="40% - Accent4 3 2 3 6" xfId="12927" xr:uid="{8DA9FF1D-5DD6-410A-B26A-372F364082AD}"/>
    <cellStyle name="40% - Accent4 3 2 3 6 2" xfId="12928" xr:uid="{6BF2ECA9-627F-480B-85B7-E3822A4F6F09}"/>
    <cellStyle name="40% - Accent4 3 2 3 6 2 2" xfId="12929" xr:uid="{193FA5FC-295B-4C5F-80A1-299A9E7D9E59}"/>
    <cellStyle name="40% - Accent4 3 2 3 6 3" xfId="12930" xr:uid="{F6E4450B-C754-443A-BE74-603091BD3A24}"/>
    <cellStyle name="40% - Accent4 3 2 3 6 4" xfId="12931" xr:uid="{94C1E4C8-E5A0-45A9-B5AE-AB3F3E3605DB}"/>
    <cellStyle name="40% - Accent4 3 2 3 7" xfId="12932" xr:uid="{48B14526-1E88-4559-8C17-5B9F8D2D95E2}"/>
    <cellStyle name="40% - Accent4 3 2 3 7 2" xfId="12933" xr:uid="{1775453E-8025-45AE-9CE2-4F1D6FE9ACB7}"/>
    <cellStyle name="40% - Accent4 3 2 3 7 2 2" xfId="12934" xr:uid="{C94C2C6B-4A99-442C-B200-234338E2D6E9}"/>
    <cellStyle name="40% - Accent4 3 2 3 7 3" xfId="12935" xr:uid="{9B3C9580-5B93-4DA5-8F33-CA2944AAF528}"/>
    <cellStyle name="40% - Accent4 3 2 3 7 4" xfId="12936" xr:uid="{63F37C74-2E89-40C6-B37E-B41E79C56065}"/>
    <cellStyle name="40% - Accent4 3 2 3 8" xfId="12937" xr:uid="{CF524199-DA5D-4082-B0F8-25CB173782DC}"/>
    <cellStyle name="40% - Accent4 3 2 3 8 2" xfId="12938" xr:uid="{4F8755EE-9788-40E1-88EF-0ACA26A53AAC}"/>
    <cellStyle name="40% - Accent4 3 2 3 9" xfId="12939" xr:uid="{C969A60A-6DE7-48B0-8A2B-CB2BD42514D3}"/>
    <cellStyle name="40% - Accent4 3 2 4" xfId="12940" xr:uid="{A8583DC4-C15E-4812-8659-DF8ACD286A3C}"/>
    <cellStyle name="40% - Accent4 3 2 4 2" xfId="12941" xr:uid="{C4324CA6-CD95-40DA-8183-F0EDD4FB8EC4}"/>
    <cellStyle name="40% - Accent4 3 2 4 2 2" xfId="12942" xr:uid="{7C3DE8D8-6524-4C46-ADE1-BF3A99668B7C}"/>
    <cellStyle name="40% - Accent4 3 2 4 2 2 2" xfId="12943" xr:uid="{88121065-9500-445A-9A75-84F9426E5CE1}"/>
    <cellStyle name="40% - Accent4 3 2 4 2 2 2 2" xfId="12944" xr:uid="{53A14C1E-7B40-4035-BF2D-A672F48528E6}"/>
    <cellStyle name="40% - Accent4 3 2 4 2 2 3" xfId="12945" xr:uid="{70EE1AE2-3727-4FD9-8E1C-142B0E208433}"/>
    <cellStyle name="40% - Accent4 3 2 4 2 2 4" xfId="12946" xr:uid="{D3902F77-CF68-4019-B9FE-1595A62646F4}"/>
    <cellStyle name="40% - Accent4 3 2 4 2 3" xfId="12947" xr:uid="{E287BA8C-DAD2-4C0F-A7DC-66EB57AFE6D4}"/>
    <cellStyle name="40% - Accent4 3 2 4 2 3 2" xfId="12948" xr:uid="{9FF5612C-9B78-4099-89F7-F6097142D365}"/>
    <cellStyle name="40% - Accent4 3 2 4 2 4" xfId="12949" xr:uid="{BB6247E0-13EE-40AE-94A9-133E7BC7A946}"/>
    <cellStyle name="40% - Accent4 3 2 4 2 5" xfId="12950" xr:uid="{E0E2410B-CB46-4559-AFF6-B012AE9D47D4}"/>
    <cellStyle name="40% - Accent4 3 2 4 3" xfId="12951" xr:uid="{F9CA32CC-5998-440C-96BF-33D5F5A34CB1}"/>
    <cellStyle name="40% - Accent4 3 2 4 3 2" xfId="12952" xr:uid="{254F891D-675B-4ED0-8829-CD3C8B443FB4}"/>
    <cellStyle name="40% - Accent4 3 2 4 3 2 2" xfId="12953" xr:uid="{0EA4D173-2756-48A6-A502-7B267E2787BA}"/>
    <cellStyle name="40% - Accent4 3 2 4 3 2 2 2" xfId="12954" xr:uid="{3345520D-83C6-4C2E-AEBB-1B5A1ACA1B66}"/>
    <cellStyle name="40% - Accent4 3 2 4 3 2 3" xfId="12955" xr:uid="{82086CA2-D7A4-4E64-980E-F367E67F30BF}"/>
    <cellStyle name="40% - Accent4 3 2 4 3 2 4" xfId="12956" xr:uid="{DBD856DF-9D63-4337-AAD3-E5C7972EACA5}"/>
    <cellStyle name="40% - Accent4 3 2 4 3 3" xfId="12957" xr:uid="{3653B4EF-4BF9-418C-96C4-09C3B98FC4E3}"/>
    <cellStyle name="40% - Accent4 3 2 4 3 3 2" xfId="12958" xr:uid="{629F8575-9F10-461D-AFCE-11A7586D4BF3}"/>
    <cellStyle name="40% - Accent4 3 2 4 3 4" xfId="12959" xr:uid="{E3882EF4-7949-4F68-A644-355F929F5DA4}"/>
    <cellStyle name="40% - Accent4 3 2 4 3 5" xfId="12960" xr:uid="{79586380-4AEB-42F4-A1B8-B0F7E366474F}"/>
    <cellStyle name="40% - Accent4 3 2 4 4" xfId="12961" xr:uid="{F5CB1F46-C12D-482D-813B-C889B3FE5295}"/>
    <cellStyle name="40% - Accent4 3 2 4 4 2" xfId="12962" xr:uid="{7A2A84BB-914C-4E0C-8171-B0ADB32C167A}"/>
    <cellStyle name="40% - Accent4 3 2 4 4 2 2" xfId="12963" xr:uid="{39C7AD49-A04F-42CF-8673-9819933EA672}"/>
    <cellStyle name="40% - Accent4 3 2 4 4 3" xfId="12964" xr:uid="{415868B9-4DF9-46EC-AF13-164D80429575}"/>
    <cellStyle name="40% - Accent4 3 2 4 4 4" xfId="12965" xr:uid="{B9FFDD54-4588-46B2-8971-41B4D8924707}"/>
    <cellStyle name="40% - Accent4 3 2 4 5" xfId="12966" xr:uid="{B80CAB7C-2747-4332-95DA-776B9E23DD22}"/>
    <cellStyle name="40% - Accent4 3 2 4 5 2" xfId="12967" xr:uid="{D15ED978-389B-4446-895B-C76E8D16B5A7}"/>
    <cellStyle name="40% - Accent4 3 2 4 5 2 2" xfId="12968" xr:uid="{F23F5241-1D6E-4D11-B8BF-AD4D18CA13F0}"/>
    <cellStyle name="40% - Accent4 3 2 4 5 3" xfId="12969" xr:uid="{FDC0A717-33F7-4067-8E4B-83F2510C9098}"/>
    <cellStyle name="40% - Accent4 3 2 4 5 4" xfId="12970" xr:uid="{227CC61B-CBF0-44BE-8FB9-552ED8B2BF36}"/>
    <cellStyle name="40% - Accent4 3 2 4 6" xfId="12971" xr:uid="{DFEB17E5-DF80-407F-9D66-924DFD815732}"/>
    <cellStyle name="40% - Accent4 3 2 4 6 2" xfId="12972" xr:uid="{C773C25A-4365-48DF-AD31-9093EEA63CB8}"/>
    <cellStyle name="40% - Accent4 3 2 4 6 2 2" xfId="12973" xr:uid="{CF3AC666-4A1E-44A7-BA4E-0A5A14913BD5}"/>
    <cellStyle name="40% - Accent4 3 2 4 6 3" xfId="12974" xr:uid="{106D259E-F0E3-40CE-B98A-4FEF5E641F99}"/>
    <cellStyle name="40% - Accent4 3 2 4 6 4" xfId="12975" xr:uid="{03387D94-A071-44E4-A82B-E6317E80D2A4}"/>
    <cellStyle name="40% - Accent4 3 2 4 7" xfId="12976" xr:uid="{197CFE33-D4F4-4BCF-ABFF-1015BAE2E2D7}"/>
    <cellStyle name="40% - Accent4 3 2 4 7 2" xfId="12977" xr:uid="{533427CB-0FD0-43CC-91DB-61D86A54A24E}"/>
    <cellStyle name="40% - Accent4 3 2 4 8" xfId="12978" xr:uid="{F40670DA-AD11-40C4-9AC7-9267944BB8C9}"/>
    <cellStyle name="40% - Accent4 3 2 4 9" xfId="12979" xr:uid="{05C97178-408A-4048-B3EE-D8E405FB5BDA}"/>
    <cellStyle name="40% - Accent4 3 2 5" xfId="12980" xr:uid="{42EA1174-3838-4D87-9A4E-B0B80A19FC69}"/>
    <cellStyle name="40% - Accent4 3 2 5 2" xfId="12981" xr:uid="{185AD5D4-BF9E-4A29-9F98-8C432692E892}"/>
    <cellStyle name="40% - Accent4 3 2 5 2 2" xfId="12982" xr:uid="{8CC02F58-DB0B-4871-80FC-62FD2215CB0A}"/>
    <cellStyle name="40% - Accent4 3 2 5 2 2 2" xfId="12983" xr:uid="{A2216533-CC9C-4F51-969B-1311B63E4C0F}"/>
    <cellStyle name="40% - Accent4 3 2 5 2 3" xfId="12984" xr:uid="{7C6FBA77-EABF-4016-84C5-1155F0FAD530}"/>
    <cellStyle name="40% - Accent4 3 2 5 2 4" xfId="12985" xr:uid="{B3C9839F-C9D1-4F0F-BCB2-003DAD8CD12A}"/>
    <cellStyle name="40% - Accent4 3 2 5 3" xfId="12986" xr:uid="{93E52FBA-7845-4B4A-86A5-B939CB71E555}"/>
    <cellStyle name="40% - Accent4 3 2 5 3 2" xfId="12987" xr:uid="{C97FE8E3-448F-4D7E-9C18-91F9E0C73772}"/>
    <cellStyle name="40% - Accent4 3 2 5 4" xfId="12988" xr:uid="{1C1AD2EB-A393-4768-B5F2-CCA3883445AD}"/>
    <cellStyle name="40% - Accent4 3 2 5 5" xfId="12989" xr:uid="{4BF846E1-013D-420D-99D1-A920761AE6D9}"/>
    <cellStyle name="40% - Accent4 3 2 6" xfId="12990" xr:uid="{2A747A01-E279-4EDC-83E6-EB6437F4DFCF}"/>
    <cellStyle name="40% - Accent4 3 2 6 2" xfId="12991" xr:uid="{1F3A56E0-582C-4288-B73F-33ACBA2BD61E}"/>
    <cellStyle name="40% - Accent4 3 2 6 2 2" xfId="12992" xr:uid="{E3DD810F-B10A-4E08-8693-B48B8E0669E9}"/>
    <cellStyle name="40% - Accent4 3 2 6 2 2 2" xfId="12993" xr:uid="{3DBFCA39-DAED-43A0-8279-5BEA9E4AF580}"/>
    <cellStyle name="40% - Accent4 3 2 6 2 3" xfId="12994" xr:uid="{18C14FA3-53B5-4CE1-A20D-114EBD86DE38}"/>
    <cellStyle name="40% - Accent4 3 2 6 2 4" xfId="12995" xr:uid="{768D14B5-2666-4FEA-B531-F2294C7FD59E}"/>
    <cellStyle name="40% - Accent4 3 2 6 3" xfId="12996" xr:uid="{86F22FC7-9E90-492A-80F9-EB5E98700464}"/>
    <cellStyle name="40% - Accent4 3 2 6 3 2" xfId="12997" xr:uid="{934DE4F2-F586-480D-B22E-FA3206330A5D}"/>
    <cellStyle name="40% - Accent4 3 2 6 4" xfId="12998" xr:uid="{E313B395-3D42-4D5A-BB55-738D0537C9E3}"/>
    <cellStyle name="40% - Accent4 3 2 6 5" xfId="12999" xr:uid="{60C85FA2-764E-4C10-9E0A-9C574D76FC20}"/>
    <cellStyle name="40% - Accent4 3 2 7" xfId="13000" xr:uid="{4EB1D391-F837-4484-9AEC-F0983E7CB139}"/>
    <cellStyle name="40% - Accent4 3 2 7 2" xfId="13001" xr:uid="{E7D096BA-5C37-444B-B1DD-C4A112386759}"/>
    <cellStyle name="40% - Accent4 3 2 7 2 2" xfId="13002" xr:uid="{EC0D91FE-794F-4D6D-AF30-EA8A1312EE26}"/>
    <cellStyle name="40% - Accent4 3 2 7 3" xfId="13003" xr:uid="{2C63C22B-7612-4579-B8D2-8E6460922E0D}"/>
    <cellStyle name="40% - Accent4 3 2 7 4" xfId="13004" xr:uid="{5106822B-EAFC-42AE-B6A0-3CF61EB050F5}"/>
    <cellStyle name="40% - Accent4 3 2 8" xfId="13005" xr:uid="{0B83D28D-27E1-4F33-B709-B0B25E99BC78}"/>
    <cellStyle name="40% - Accent4 3 2 8 2" xfId="13006" xr:uid="{1442D90F-8C09-4D1E-AD25-6E25DFBC567D}"/>
    <cellStyle name="40% - Accent4 3 2 8 2 2" xfId="13007" xr:uid="{4F6F6243-B0DC-4A82-A2DD-49918A5E416A}"/>
    <cellStyle name="40% - Accent4 3 2 8 3" xfId="13008" xr:uid="{0DF6D8BA-542C-41AC-9A48-9F5B5456EAE4}"/>
    <cellStyle name="40% - Accent4 3 2 8 4" xfId="13009" xr:uid="{18CD6298-202B-4E69-9533-A70551820FD9}"/>
    <cellStyle name="40% - Accent4 3 2 9" xfId="13010" xr:uid="{E6E4F8D6-A86C-456F-8E5E-D14A4252C649}"/>
    <cellStyle name="40% - Accent4 3 2 9 2" xfId="13011" xr:uid="{D2A188CF-C1D7-4E9E-AE60-E13BF4003471}"/>
    <cellStyle name="40% - Accent4 3 2 9 2 2" xfId="13012" xr:uid="{CE97C547-FEF3-40DD-B3B0-9537170C79D7}"/>
    <cellStyle name="40% - Accent4 3 2 9 3" xfId="13013" xr:uid="{7F4343AF-1A23-41DF-900E-B000B00A7A70}"/>
    <cellStyle name="40% - Accent4 3 2 9 4" xfId="13014" xr:uid="{75F9717A-DE6E-42E7-9353-E41BE8518CFC}"/>
    <cellStyle name="40% - Accent4 3 3" xfId="13015" xr:uid="{B5696DE3-1EF2-4C44-B40F-55B4D638CDB8}"/>
    <cellStyle name="40% - Accent4 3 4" xfId="13016" xr:uid="{FAB523FF-CB11-4807-ADAF-F36DA66A495F}"/>
    <cellStyle name="40% - Accent4 3 4 2" xfId="13017" xr:uid="{3AABC230-59EB-4C1A-81FB-833D0678E308}"/>
    <cellStyle name="40% - Accent4 3 4 2 2" xfId="13018" xr:uid="{E38ABE73-2F60-4B8B-A25D-54F29A9FF6B0}"/>
    <cellStyle name="40% - Accent4 3 4 2 2 2" xfId="13019" xr:uid="{BA241EC3-648B-4352-93EB-412A78D75DF1}"/>
    <cellStyle name="40% - Accent4 3 4 2 3" xfId="13020" xr:uid="{85667B01-BE1F-4D20-B1D0-F0CFF3252DE9}"/>
    <cellStyle name="40% - Accent4 3 4 2 4" xfId="13021" xr:uid="{EA7842D8-D210-4231-ACAB-34C7721D6949}"/>
    <cellStyle name="40% - Accent4 3 4 3" xfId="13022" xr:uid="{48B74411-0F7C-41DA-904D-96BF644D67F7}"/>
    <cellStyle name="40% - Accent4 3 4 4" xfId="13023" xr:uid="{5129921A-F1E7-4463-9AA6-36C1DF69CC3C}"/>
    <cellStyle name="40% - Accent4 3 4 4 2" xfId="13024" xr:uid="{77DCC675-4F5E-42E5-9A67-6E0F960411E9}"/>
    <cellStyle name="40% - Accent4 3 4 5" xfId="13025" xr:uid="{B983335D-9E9F-421F-BC11-D6E95DED3B2F}"/>
    <cellStyle name="40% - Accent4 3 4 6" xfId="13026" xr:uid="{F1278882-9D00-448D-BD12-2CFA78576740}"/>
    <cellStyle name="40% - Accent4 3 5" xfId="13027" xr:uid="{D986E945-4177-47A5-B10C-1976884FC95B}"/>
    <cellStyle name="40% - Accent4 3 5 2" xfId="13028" xr:uid="{DA94BB73-434B-458E-BA01-B296881666B3}"/>
    <cellStyle name="40% - Accent4 3 5 2 2" xfId="13029" xr:uid="{3D4D3D36-3122-482A-AEDC-28461450CE8A}"/>
    <cellStyle name="40% - Accent4 3 5 3" xfId="13030" xr:uid="{88EFF21F-0D4F-4F70-868D-41D99DD76E3F}"/>
    <cellStyle name="40% - Accent4 3 5 4" xfId="13031" xr:uid="{D4F71F57-5B20-4CF5-B131-CAED82C8DEDF}"/>
    <cellStyle name="40% - Accent4 3 6" xfId="13032" xr:uid="{65C3FE82-5E13-4D2E-B581-3BD925703991}"/>
    <cellStyle name="40% - Accent4 3 7" xfId="13033" xr:uid="{A7C99603-9E6B-42D0-8442-E2093FAAFEF8}"/>
    <cellStyle name="40% - Accent4 3 7 2" xfId="13034" xr:uid="{C0C026DD-E9F6-46C5-9B9E-6B6EA875667F}"/>
    <cellStyle name="40% - Accent4 3 8" xfId="13035" xr:uid="{DED30B54-488A-4207-A77B-B437543EBBFF}"/>
    <cellStyle name="40% - Accent4 3 9" xfId="13036" xr:uid="{CC70DBEB-32E8-4E06-B353-EC6851D503AF}"/>
    <cellStyle name="40% - Accent4 4" xfId="256" xr:uid="{2FE6A2D0-E5BD-43C9-A870-3DD978EB6A06}"/>
    <cellStyle name="40% - Accent4 4 10" xfId="13037" xr:uid="{59CA911D-83B5-45E1-A9CF-E08ABEB975E3}"/>
    <cellStyle name="40% - Accent4 4 2" xfId="13038" xr:uid="{1FFEA5EA-8EE7-4197-9604-A7B87DF80B41}"/>
    <cellStyle name="40% - Accent4 4 2 10" xfId="13039" xr:uid="{8F1457F2-79A0-418B-8E71-FA33F0F44C9B}"/>
    <cellStyle name="40% - Accent4 4 2 11" xfId="13040" xr:uid="{2A74DC5E-5050-4DDE-B200-BA9A108C5B05}"/>
    <cellStyle name="40% - Accent4 4 2 2" xfId="13041" xr:uid="{244DC533-4972-42BE-A80B-0EEDF54A588F}"/>
    <cellStyle name="40% - Accent4 4 2 2 10" xfId="13042" xr:uid="{D4800A81-CB7D-48E4-9DB4-37A730D4D8BB}"/>
    <cellStyle name="40% - Accent4 4 2 2 2" xfId="13043" xr:uid="{4D4C0DB1-87FC-4376-AAF4-B29240AAB4EE}"/>
    <cellStyle name="40% - Accent4 4 2 2 2 2" xfId="13044" xr:uid="{9914FA35-3132-4D60-92A1-FC63AA731DEF}"/>
    <cellStyle name="40% - Accent4 4 2 2 2 2 2" xfId="13045" xr:uid="{C669A126-18E4-4414-B10C-5F67A283DDBC}"/>
    <cellStyle name="40% - Accent4 4 2 2 2 2 2 2" xfId="13046" xr:uid="{4D70E8FF-0637-4635-9C4E-A0CE05665003}"/>
    <cellStyle name="40% - Accent4 4 2 2 2 2 2 2 2" xfId="13047" xr:uid="{AE6E4071-9FA8-4A47-B488-3CB15460C98E}"/>
    <cellStyle name="40% - Accent4 4 2 2 2 2 2 3" xfId="13048" xr:uid="{BE561E21-AA3F-4175-9615-22AE67284BE5}"/>
    <cellStyle name="40% - Accent4 4 2 2 2 2 2 4" xfId="13049" xr:uid="{757F16A6-C5C6-4E86-96B3-7F57F4EE9980}"/>
    <cellStyle name="40% - Accent4 4 2 2 2 2 3" xfId="13050" xr:uid="{6AFD4519-AD6E-4CED-AD0D-FA2326304A8E}"/>
    <cellStyle name="40% - Accent4 4 2 2 2 2 3 2" xfId="13051" xr:uid="{1E070301-DFC8-4540-BF63-AD9CCEF9AD3D}"/>
    <cellStyle name="40% - Accent4 4 2 2 2 2 4" xfId="13052" xr:uid="{FBC4D43A-DC37-444F-B35B-F34B2496776C}"/>
    <cellStyle name="40% - Accent4 4 2 2 2 2 5" xfId="13053" xr:uid="{9F050A7C-186A-4B6B-B416-35991944C521}"/>
    <cellStyle name="40% - Accent4 4 2 2 2 3" xfId="13054" xr:uid="{01CD08AC-E882-4190-9FDC-17466ABFD478}"/>
    <cellStyle name="40% - Accent4 4 2 2 2 3 2" xfId="13055" xr:uid="{48A66DAF-8B5F-4AA6-9DF4-914E6B1E988D}"/>
    <cellStyle name="40% - Accent4 4 2 2 2 3 2 2" xfId="13056" xr:uid="{3564F74B-8C2B-4C07-9532-0FC9502E1AA7}"/>
    <cellStyle name="40% - Accent4 4 2 2 2 3 2 2 2" xfId="13057" xr:uid="{30B52A0E-5F66-4072-99EB-B74F2A9FBBAE}"/>
    <cellStyle name="40% - Accent4 4 2 2 2 3 2 3" xfId="13058" xr:uid="{1E7FA357-3BA3-42A4-8379-7C504CDD98CB}"/>
    <cellStyle name="40% - Accent4 4 2 2 2 3 2 4" xfId="13059" xr:uid="{9A881C58-C1ED-4B66-9C09-6B968FD54A46}"/>
    <cellStyle name="40% - Accent4 4 2 2 2 3 3" xfId="13060" xr:uid="{48982CCE-0532-4F45-AFAC-10B328E50790}"/>
    <cellStyle name="40% - Accent4 4 2 2 2 3 3 2" xfId="13061" xr:uid="{65AE0A30-9105-4E9D-8A5D-BF151BADA466}"/>
    <cellStyle name="40% - Accent4 4 2 2 2 3 4" xfId="13062" xr:uid="{F6980DDA-4D1F-4FEF-AC61-3E230C3AE5F0}"/>
    <cellStyle name="40% - Accent4 4 2 2 2 3 5" xfId="13063" xr:uid="{009712B0-E51C-441E-8441-CA16CD28B793}"/>
    <cellStyle name="40% - Accent4 4 2 2 2 4" xfId="13064" xr:uid="{5AA0A909-692E-46D1-8911-8AC7DB50D94B}"/>
    <cellStyle name="40% - Accent4 4 2 2 2 4 2" xfId="13065" xr:uid="{2C58AE34-76EE-4E19-8FDD-4F2EC464C9B9}"/>
    <cellStyle name="40% - Accent4 4 2 2 2 4 2 2" xfId="13066" xr:uid="{EF48917A-75CD-4B63-92C8-7F7948B888CC}"/>
    <cellStyle name="40% - Accent4 4 2 2 2 4 3" xfId="13067" xr:uid="{1498A52E-C01F-4DED-B7D3-B694F47BEB36}"/>
    <cellStyle name="40% - Accent4 4 2 2 2 4 4" xfId="13068" xr:uid="{2F23DAC0-CCB0-458C-8206-7D1235AC47CF}"/>
    <cellStyle name="40% - Accent4 4 2 2 2 5" xfId="13069" xr:uid="{E7BBA8C6-FB7F-4941-9CD1-E6F7F30AD008}"/>
    <cellStyle name="40% - Accent4 4 2 2 2 5 2" xfId="13070" xr:uid="{CFA7E3B2-75F3-461A-90CF-0B1A10FBD3DA}"/>
    <cellStyle name="40% - Accent4 4 2 2 2 5 2 2" xfId="13071" xr:uid="{EBA8D888-3D0B-47EC-A4F6-1E03316A5159}"/>
    <cellStyle name="40% - Accent4 4 2 2 2 5 3" xfId="13072" xr:uid="{380BC5B1-4560-42F2-B050-D6ADA20558A6}"/>
    <cellStyle name="40% - Accent4 4 2 2 2 5 4" xfId="13073" xr:uid="{631EB1B9-ACC6-4AED-A5E7-7B99988F4F7B}"/>
    <cellStyle name="40% - Accent4 4 2 2 2 6" xfId="13074" xr:uid="{749C1BDD-87C5-4D1F-96F4-6CDA0C1DBAD6}"/>
    <cellStyle name="40% - Accent4 4 2 2 2 6 2" xfId="13075" xr:uid="{F21A76B9-B2B6-47AF-B429-34B4CAB06928}"/>
    <cellStyle name="40% - Accent4 4 2 2 2 6 2 2" xfId="13076" xr:uid="{001B025E-7A71-4935-A598-8D679C50348C}"/>
    <cellStyle name="40% - Accent4 4 2 2 2 6 3" xfId="13077" xr:uid="{68F215F3-2B9D-458D-BCF0-460326F696A7}"/>
    <cellStyle name="40% - Accent4 4 2 2 2 6 4" xfId="13078" xr:uid="{08DF91AD-EE87-4255-BB43-150496782035}"/>
    <cellStyle name="40% - Accent4 4 2 2 2 7" xfId="13079" xr:uid="{152C9991-8938-4666-B99D-D4339C20C65E}"/>
    <cellStyle name="40% - Accent4 4 2 2 2 7 2" xfId="13080" xr:uid="{73A023B2-E679-4E02-8C19-F6966DF0174B}"/>
    <cellStyle name="40% - Accent4 4 2 2 2 8" xfId="13081" xr:uid="{29DEAF1A-EC41-44AF-BA30-A25390D1A66B}"/>
    <cellStyle name="40% - Accent4 4 2 2 2 9" xfId="13082" xr:uid="{0C4A6A7C-0EA8-4DEE-AC2E-FD384DD652DF}"/>
    <cellStyle name="40% - Accent4 4 2 2 3" xfId="13083" xr:uid="{F36A9A17-01D3-49DE-BEAF-0E04AB17BD8C}"/>
    <cellStyle name="40% - Accent4 4 2 2 3 2" xfId="13084" xr:uid="{F95D4B9B-C65D-49C7-8EF8-5F2664FFA74F}"/>
    <cellStyle name="40% - Accent4 4 2 2 3 2 2" xfId="13085" xr:uid="{7ECC7DB4-F219-46A0-95F7-277C1C4FF758}"/>
    <cellStyle name="40% - Accent4 4 2 2 3 2 2 2" xfId="13086" xr:uid="{BA01DBC9-D503-403A-A7E8-58E9000A569D}"/>
    <cellStyle name="40% - Accent4 4 2 2 3 2 3" xfId="13087" xr:uid="{4E9A1396-8242-4A04-8149-8FFBE7BECDA0}"/>
    <cellStyle name="40% - Accent4 4 2 2 3 2 4" xfId="13088" xr:uid="{C3BA45D0-BD8B-4500-BBF8-13349B4C48C1}"/>
    <cellStyle name="40% - Accent4 4 2 2 3 3" xfId="13089" xr:uid="{600381D7-BE19-420E-B0C8-B51564AABAEE}"/>
    <cellStyle name="40% - Accent4 4 2 2 3 3 2" xfId="13090" xr:uid="{C8EAEA54-113A-41D4-938A-43AF63596C7D}"/>
    <cellStyle name="40% - Accent4 4 2 2 3 4" xfId="13091" xr:uid="{3089AE48-0E54-45E5-81C3-CF36958786D7}"/>
    <cellStyle name="40% - Accent4 4 2 2 3 5" xfId="13092" xr:uid="{A9774F8D-D207-4958-A84F-B2B7ECEA2FEB}"/>
    <cellStyle name="40% - Accent4 4 2 2 4" xfId="13093" xr:uid="{846ED3B2-313D-42DE-AB70-295C950ADA47}"/>
    <cellStyle name="40% - Accent4 4 2 2 4 2" xfId="13094" xr:uid="{7A1BE797-0BFF-499A-B5DA-6B5BCC8B080B}"/>
    <cellStyle name="40% - Accent4 4 2 2 4 2 2" xfId="13095" xr:uid="{22F6B4A8-9407-4C08-A1F7-DA3E743BBEE5}"/>
    <cellStyle name="40% - Accent4 4 2 2 4 2 2 2" xfId="13096" xr:uid="{F5D57656-76D6-4DF4-9EF8-D39E8D223329}"/>
    <cellStyle name="40% - Accent4 4 2 2 4 2 3" xfId="13097" xr:uid="{5827CF57-E28E-4F0F-B602-1F80CB6DF478}"/>
    <cellStyle name="40% - Accent4 4 2 2 4 2 4" xfId="13098" xr:uid="{EA5B1FB8-CC4B-4693-971F-61E73D7B20D3}"/>
    <cellStyle name="40% - Accent4 4 2 2 4 3" xfId="13099" xr:uid="{5D105FAD-647B-4095-B2CC-6644421D1096}"/>
    <cellStyle name="40% - Accent4 4 2 2 4 3 2" xfId="13100" xr:uid="{A6FF469C-BB39-4A56-838C-42689598C823}"/>
    <cellStyle name="40% - Accent4 4 2 2 4 4" xfId="13101" xr:uid="{81C0C8B9-A101-4ADA-8B1E-22093740450A}"/>
    <cellStyle name="40% - Accent4 4 2 2 4 5" xfId="13102" xr:uid="{A65813B4-ABA8-45DF-AF19-794DFBB06196}"/>
    <cellStyle name="40% - Accent4 4 2 2 5" xfId="13103" xr:uid="{40947256-37AE-421F-AD49-78A7FC695BCF}"/>
    <cellStyle name="40% - Accent4 4 2 2 5 2" xfId="13104" xr:uid="{7AED7362-C554-414B-8DF1-8DB0A606DBCE}"/>
    <cellStyle name="40% - Accent4 4 2 2 5 2 2" xfId="13105" xr:uid="{646F78F3-0B8F-4228-B495-C8B5408F5C32}"/>
    <cellStyle name="40% - Accent4 4 2 2 5 3" xfId="13106" xr:uid="{15576775-4D92-44CD-8135-AE2CB4D4CB46}"/>
    <cellStyle name="40% - Accent4 4 2 2 5 4" xfId="13107" xr:uid="{0A384702-FE1A-4AC6-BD87-EF1AAC5DEE24}"/>
    <cellStyle name="40% - Accent4 4 2 2 6" xfId="13108" xr:uid="{BEE65EA7-432A-43E4-A86B-ED738D38D381}"/>
    <cellStyle name="40% - Accent4 4 2 2 6 2" xfId="13109" xr:uid="{5BD00094-8DA6-467F-90B6-D0A5A43E0BA7}"/>
    <cellStyle name="40% - Accent4 4 2 2 6 2 2" xfId="13110" xr:uid="{88B2D52D-907A-403D-95CD-B01E7D2A6F50}"/>
    <cellStyle name="40% - Accent4 4 2 2 6 3" xfId="13111" xr:uid="{2E56FDD2-869F-44DF-8452-1E4293DCDFED}"/>
    <cellStyle name="40% - Accent4 4 2 2 6 4" xfId="13112" xr:uid="{B487FF23-CCF3-44D8-9C46-44CE30E1790F}"/>
    <cellStyle name="40% - Accent4 4 2 2 7" xfId="13113" xr:uid="{597F9EEE-7D82-4CF1-BBD1-1BD1694EDC4D}"/>
    <cellStyle name="40% - Accent4 4 2 2 7 2" xfId="13114" xr:uid="{316C7333-34CE-4A73-93E6-CC25E68D35BC}"/>
    <cellStyle name="40% - Accent4 4 2 2 7 2 2" xfId="13115" xr:uid="{C448A10A-C65E-4AF0-A778-C90827A2EA4F}"/>
    <cellStyle name="40% - Accent4 4 2 2 7 3" xfId="13116" xr:uid="{B1636028-6C04-49B6-941D-97423E13EA9C}"/>
    <cellStyle name="40% - Accent4 4 2 2 7 4" xfId="13117" xr:uid="{943389E2-4945-4139-967D-40122124D972}"/>
    <cellStyle name="40% - Accent4 4 2 2 8" xfId="13118" xr:uid="{0C318066-F8AA-4813-99E5-6A760FE3095D}"/>
    <cellStyle name="40% - Accent4 4 2 2 8 2" xfId="13119" xr:uid="{3A3DE960-070C-4B1E-9FAA-D62982DEC9C0}"/>
    <cellStyle name="40% - Accent4 4 2 2 9" xfId="13120" xr:uid="{869A323B-844D-420A-A1DB-AA09C3ED9C69}"/>
    <cellStyle name="40% - Accent4 4 2 3" xfId="13121" xr:uid="{0B36F042-45DC-4685-97DC-211D73EF0CA0}"/>
    <cellStyle name="40% - Accent4 4 2 3 2" xfId="13122" xr:uid="{3BF6FCF2-8203-4D49-B94A-32A57AFEF387}"/>
    <cellStyle name="40% - Accent4 4 2 3 2 2" xfId="13123" xr:uid="{C7704596-166D-4500-9BD5-FC88EEFE9099}"/>
    <cellStyle name="40% - Accent4 4 2 3 2 2 2" xfId="13124" xr:uid="{6F11CC33-B29A-46D4-A516-EF35F2F8187C}"/>
    <cellStyle name="40% - Accent4 4 2 3 2 2 2 2" xfId="13125" xr:uid="{E3A213A3-6BE9-4D14-AC55-CF87A9BF4ACF}"/>
    <cellStyle name="40% - Accent4 4 2 3 2 2 3" xfId="13126" xr:uid="{02BD592A-7EDE-4567-A3B8-1C3731DE45FB}"/>
    <cellStyle name="40% - Accent4 4 2 3 2 2 4" xfId="13127" xr:uid="{BF2CF447-9580-485A-A0D8-814793A4275F}"/>
    <cellStyle name="40% - Accent4 4 2 3 2 3" xfId="13128" xr:uid="{77DBFF5F-2749-4EF9-B86B-076F704DD2F3}"/>
    <cellStyle name="40% - Accent4 4 2 3 2 3 2" xfId="13129" xr:uid="{C27B151D-F8FE-459F-A1ED-061030C3A774}"/>
    <cellStyle name="40% - Accent4 4 2 3 2 4" xfId="13130" xr:uid="{CBBEDCD5-1159-4792-BA83-E9A9326A8CF9}"/>
    <cellStyle name="40% - Accent4 4 2 3 2 5" xfId="13131" xr:uid="{E39474E8-04CC-4665-B281-7262C0F8D8D1}"/>
    <cellStyle name="40% - Accent4 4 2 3 3" xfId="13132" xr:uid="{9FAEC74C-D09D-46F5-B976-3E64D0E18BE5}"/>
    <cellStyle name="40% - Accent4 4 2 3 3 2" xfId="13133" xr:uid="{79D91B04-3E07-4869-B2A5-DDF601CC8C29}"/>
    <cellStyle name="40% - Accent4 4 2 3 3 2 2" xfId="13134" xr:uid="{31E8A725-CD68-49CC-AF5C-1C2E7EF85D8A}"/>
    <cellStyle name="40% - Accent4 4 2 3 3 2 2 2" xfId="13135" xr:uid="{EA1D3E79-781A-42D4-AFF2-2F1F410033F5}"/>
    <cellStyle name="40% - Accent4 4 2 3 3 2 3" xfId="13136" xr:uid="{E57FB90C-A9A2-4165-B63F-51BCADAA6D7C}"/>
    <cellStyle name="40% - Accent4 4 2 3 3 2 4" xfId="13137" xr:uid="{48D9F972-BF8F-4DBE-AFF7-0585BA29FBD5}"/>
    <cellStyle name="40% - Accent4 4 2 3 3 3" xfId="13138" xr:uid="{7C307157-5965-4D09-996C-55DBFDD19C1A}"/>
    <cellStyle name="40% - Accent4 4 2 3 3 3 2" xfId="13139" xr:uid="{7CCFF118-DD2B-4F50-A97B-4627CFBCB43F}"/>
    <cellStyle name="40% - Accent4 4 2 3 3 4" xfId="13140" xr:uid="{9384C07E-16D7-47DA-8DF9-7F5069CDCD04}"/>
    <cellStyle name="40% - Accent4 4 2 3 3 5" xfId="13141" xr:uid="{A9E9FE45-AF48-4A9A-9BBE-CF0916586842}"/>
    <cellStyle name="40% - Accent4 4 2 3 4" xfId="13142" xr:uid="{A8B221C0-F5AB-4B6C-8F80-D8C4D07834E0}"/>
    <cellStyle name="40% - Accent4 4 2 3 4 2" xfId="13143" xr:uid="{5CF5870A-6EF3-4C17-B89E-1F6CA6970DC5}"/>
    <cellStyle name="40% - Accent4 4 2 3 4 2 2" xfId="13144" xr:uid="{59A9E8AC-C1C8-4B47-A6BD-0D0388079A55}"/>
    <cellStyle name="40% - Accent4 4 2 3 4 3" xfId="13145" xr:uid="{6D507B82-3CCE-4344-96D7-1AD5E8EB3DC4}"/>
    <cellStyle name="40% - Accent4 4 2 3 4 4" xfId="13146" xr:uid="{60815651-BA91-4C10-B899-D617EA8CADDE}"/>
    <cellStyle name="40% - Accent4 4 2 3 5" xfId="13147" xr:uid="{6BBA4F46-3070-4AAD-A0FD-EBC7B817D42C}"/>
    <cellStyle name="40% - Accent4 4 2 3 5 2" xfId="13148" xr:uid="{B46AA2E5-5A28-4CAE-8F70-F27FCB0C1AA0}"/>
    <cellStyle name="40% - Accent4 4 2 3 5 2 2" xfId="13149" xr:uid="{57A99D81-F2D3-41D1-927D-5F77B0C0BBB6}"/>
    <cellStyle name="40% - Accent4 4 2 3 5 3" xfId="13150" xr:uid="{24DD62DA-27F2-4533-967D-0C0D82495BCB}"/>
    <cellStyle name="40% - Accent4 4 2 3 5 4" xfId="13151" xr:uid="{47639443-73AC-417C-98A0-7429FD0BB8ED}"/>
    <cellStyle name="40% - Accent4 4 2 3 6" xfId="13152" xr:uid="{1611F29D-6B7A-4A99-A9A5-9A5571A4D213}"/>
    <cellStyle name="40% - Accent4 4 2 3 6 2" xfId="13153" xr:uid="{BD4065FB-969E-444E-A611-92CC4DC42BAC}"/>
    <cellStyle name="40% - Accent4 4 2 3 6 2 2" xfId="13154" xr:uid="{5A8AC20D-6167-416F-BAD9-4923F64865F9}"/>
    <cellStyle name="40% - Accent4 4 2 3 6 3" xfId="13155" xr:uid="{90C7133A-FF92-44D6-A815-AA29248DA53D}"/>
    <cellStyle name="40% - Accent4 4 2 3 6 4" xfId="13156" xr:uid="{5B8BE7E7-E028-4FA8-B685-B820B9FBD2A0}"/>
    <cellStyle name="40% - Accent4 4 2 3 7" xfId="13157" xr:uid="{77DFEA9C-AA3D-4992-9E0A-B1ADE12AE685}"/>
    <cellStyle name="40% - Accent4 4 2 3 7 2" xfId="13158" xr:uid="{25ADFF3E-067A-466E-8DE5-394FAA940B21}"/>
    <cellStyle name="40% - Accent4 4 2 3 8" xfId="13159" xr:uid="{7DA55C48-E3E6-4A7A-8271-4166F9DAB18E}"/>
    <cellStyle name="40% - Accent4 4 2 3 9" xfId="13160" xr:uid="{4E75B9D7-487D-4B94-8EE1-EBDC59BFC35C}"/>
    <cellStyle name="40% - Accent4 4 2 4" xfId="13161" xr:uid="{591B0766-2A53-4DD4-9DF4-5FBAD42F9620}"/>
    <cellStyle name="40% - Accent4 4 2 4 2" xfId="13162" xr:uid="{B4380CA4-6A34-4B9B-B31F-079113A9990C}"/>
    <cellStyle name="40% - Accent4 4 2 4 2 2" xfId="13163" xr:uid="{2B7423BF-8FE7-4ACB-A06D-F23245C2CDD3}"/>
    <cellStyle name="40% - Accent4 4 2 4 2 2 2" xfId="13164" xr:uid="{761465E1-F14D-4523-90E9-C0896E53E5FA}"/>
    <cellStyle name="40% - Accent4 4 2 4 2 3" xfId="13165" xr:uid="{E2E941CC-5C2E-4F3D-A310-B2DB54149F1E}"/>
    <cellStyle name="40% - Accent4 4 2 4 2 4" xfId="13166" xr:uid="{6FE13962-7D8A-4AF2-AE1C-74C1BC2B9CA3}"/>
    <cellStyle name="40% - Accent4 4 2 4 3" xfId="13167" xr:uid="{C62E5FEE-B7DA-47EC-B524-3E55063CCD8C}"/>
    <cellStyle name="40% - Accent4 4 2 4 3 2" xfId="13168" xr:uid="{2B1BB2D0-C6BE-4C3F-B346-254503DFAA6A}"/>
    <cellStyle name="40% - Accent4 4 2 4 4" xfId="13169" xr:uid="{A5DDDE42-0ECC-409C-BD59-6ADF44FC3071}"/>
    <cellStyle name="40% - Accent4 4 2 4 5" xfId="13170" xr:uid="{59B565F1-956E-4A2A-9B6B-1D0476F440DF}"/>
    <cellStyle name="40% - Accent4 4 2 5" xfId="13171" xr:uid="{A7D2679E-0A9A-45C3-8F4F-83FDEE431FB2}"/>
    <cellStyle name="40% - Accent4 4 2 5 2" xfId="13172" xr:uid="{E7D096F5-5358-428C-BB76-879981443855}"/>
    <cellStyle name="40% - Accent4 4 2 5 2 2" xfId="13173" xr:uid="{ACC3E7BC-D4CD-4589-A50A-32A3219D05C5}"/>
    <cellStyle name="40% - Accent4 4 2 5 2 2 2" xfId="13174" xr:uid="{F10D2CED-664B-4943-8915-F758A4CE4A5A}"/>
    <cellStyle name="40% - Accent4 4 2 5 2 3" xfId="13175" xr:uid="{9FFD2F80-0FE8-457C-95DD-4D6C9F751212}"/>
    <cellStyle name="40% - Accent4 4 2 5 2 4" xfId="13176" xr:uid="{A030E250-3F88-4050-83DA-92B3E27E43F4}"/>
    <cellStyle name="40% - Accent4 4 2 5 3" xfId="13177" xr:uid="{CA895D1E-77A4-4E5D-A213-26D6F5F1AD1A}"/>
    <cellStyle name="40% - Accent4 4 2 5 3 2" xfId="13178" xr:uid="{8B1B78B0-8DBB-4CFC-B18D-42607659A56E}"/>
    <cellStyle name="40% - Accent4 4 2 5 4" xfId="13179" xr:uid="{8C74766D-BB46-4244-B74A-D012A6A90F64}"/>
    <cellStyle name="40% - Accent4 4 2 5 5" xfId="13180" xr:uid="{7E8B11EB-ED20-4093-B99B-B896D108FDC9}"/>
    <cellStyle name="40% - Accent4 4 2 6" xfId="13181" xr:uid="{95D40945-763A-446F-BD59-AD34F465F28E}"/>
    <cellStyle name="40% - Accent4 4 2 6 2" xfId="13182" xr:uid="{FD29B20D-C136-4EA4-9AF4-A34BB3798193}"/>
    <cellStyle name="40% - Accent4 4 2 6 2 2" xfId="13183" xr:uid="{3E1A2702-3A49-47A1-8341-94C95F41B8FB}"/>
    <cellStyle name="40% - Accent4 4 2 6 3" xfId="13184" xr:uid="{F03342D5-6CA0-43EE-A6E7-38AB55F274CB}"/>
    <cellStyle name="40% - Accent4 4 2 6 4" xfId="13185" xr:uid="{CE04CBC9-4A50-4556-B9AC-1793ECC51B9B}"/>
    <cellStyle name="40% - Accent4 4 2 7" xfId="13186" xr:uid="{36F495EF-2B2B-427C-BEFA-85288F3A957C}"/>
    <cellStyle name="40% - Accent4 4 2 7 2" xfId="13187" xr:uid="{C97A7EFF-2C50-48AF-988F-B071B1953E84}"/>
    <cellStyle name="40% - Accent4 4 2 7 2 2" xfId="13188" xr:uid="{B86D58AD-3CD4-4E1E-B168-E82167DC7677}"/>
    <cellStyle name="40% - Accent4 4 2 7 3" xfId="13189" xr:uid="{47EF67EE-4845-4F5C-AA55-0C664859673C}"/>
    <cellStyle name="40% - Accent4 4 2 7 4" xfId="13190" xr:uid="{671BA1AA-523F-4587-BD15-5A5A8851E6E8}"/>
    <cellStyle name="40% - Accent4 4 2 8" xfId="13191" xr:uid="{C5DF55B6-852D-430E-86C8-111BBB1D852B}"/>
    <cellStyle name="40% - Accent4 4 2 8 2" xfId="13192" xr:uid="{05CC198F-D57A-4A69-BC98-B9EE63D2222A}"/>
    <cellStyle name="40% - Accent4 4 2 8 2 2" xfId="13193" xr:uid="{D5DEE0D7-533D-4310-BC8D-9C323805F26A}"/>
    <cellStyle name="40% - Accent4 4 2 8 3" xfId="13194" xr:uid="{92C7055E-D2BA-4595-B86C-97A31D8E5EED}"/>
    <cellStyle name="40% - Accent4 4 2 8 4" xfId="13195" xr:uid="{2F2CE4D0-A734-4B8A-8EA0-65EB23498C76}"/>
    <cellStyle name="40% - Accent4 4 2 9" xfId="13196" xr:uid="{D949DC11-BCEA-44BA-A25E-9BDD4353DC2D}"/>
    <cellStyle name="40% - Accent4 4 2 9 2" xfId="13197" xr:uid="{CDA4B82E-5D1D-4CC2-B1D9-9A390A7764FB}"/>
    <cellStyle name="40% - Accent4 4 3" xfId="13198" xr:uid="{23FDD213-745D-406F-A8BF-E609B5669360}"/>
    <cellStyle name="40% - Accent4 4 3 10" xfId="13199" xr:uid="{8683F3DA-6D60-4114-A7A0-8FA7629AE8F8}"/>
    <cellStyle name="40% - Accent4 4 3 2" xfId="13200" xr:uid="{4DD2399E-FA33-4C00-AE25-D80A76BBA922}"/>
    <cellStyle name="40% - Accent4 4 3 2 2" xfId="13201" xr:uid="{CA3E429D-144F-45A8-9C79-C1D18C3EA0B0}"/>
    <cellStyle name="40% - Accent4 4 3 2 2 2" xfId="13202" xr:uid="{EDC3AAA2-97E5-4265-918A-FA3054D46815}"/>
    <cellStyle name="40% - Accent4 4 3 2 2 2 2" xfId="13203" xr:uid="{BD78CD6C-5464-4C35-BA1E-C392233983F0}"/>
    <cellStyle name="40% - Accent4 4 3 2 2 2 2 2" xfId="13204" xr:uid="{288D777C-E375-4D1C-9970-DCFAB3B32C0C}"/>
    <cellStyle name="40% - Accent4 4 3 2 2 2 3" xfId="13205" xr:uid="{A06BC3E4-3D12-4FC8-B6EF-5B7CC70AC79B}"/>
    <cellStyle name="40% - Accent4 4 3 2 2 2 4" xfId="13206" xr:uid="{3ABA5274-E93A-41A6-9C46-5A2C979F3E9D}"/>
    <cellStyle name="40% - Accent4 4 3 2 2 3" xfId="13207" xr:uid="{14263FF6-E1CC-40B4-976E-D65F5A2D9D89}"/>
    <cellStyle name="40% - Accent4 4 3 2 2 3 2" xfId="13208" xr:uid="{1B6262E1-997B-4075-8F53-49D470A17868}"/>
    <cellStyle name="40% - Accent4 4 3 2 2 4" xfId="13209" xr:uid="{C781FCDF-EC54-4915-B84E-95D9D6C93653}"/>
    <cellStyle name="40% - Accent4 4 3 2 2 5" xfId="13210" xr:uid="{E7789A7B-4355-4AB0-8D25-752882AA0E3C}"/>
    <cellStyle name="40% - Accent4 4 3 2 3" xfId="13211" xr:uid="{C086305E-0006-49A7-A1FB-3936DA4BCA30}"/>
    <cellStyle name="40% - Accent4 4 3 2 3 2" xfId="13212" xr:uid="{0AA5386A-6535-4016-B5E6-5CFEDC634A21}"/>
    <cellStyle name="40% - Accent4 4 3 2 3 2 2" xfId="13213" xr:uid="{01383EAB-3FCE-4006-9BB8-74EF29E34F68}"/>
    <cellStyle name="40% - Accent4 4 3 2 3 2 2 2" xfId="13214" xr:uid="{C4A3AC5E-76A3-4ACA-AC49-CA93B8EDF798}"/>
    <cellStyle name="40% - Accent4 4 3 2 3 2 3" xfId="13215" xr:uid="{BE35315E-733B-4733-BE6A-FCC910946090}"/>
    <cellStyle name="40% - Accent4 4 3 2 3 2 4" xfId="13216" xr:uid="{0E653246-19EB-4084-ABEF-240C3084D6C7}"/>
    <cellStyle name="40% - Accent4 4 3 2 3 3" xfId="13217" xr:uid="{A027BB6D-54E0-454D-AB74-7C0C2382881C}"/>
    <cellStyle name="40% - Accent4 4 3 2 3 3 2" xfId="13218" xr:uid="{32A4038F-2E41-4A4C-B1F7-916B4EC43FBD}"/>
    <cellStyle name="40% - Accent4 4 3 2 3 4" xfId="13219" xr:uid="{5F065848-00DE-4005-B9BD-0F15F703B791}"/>
    <cellStyle name="40% - Accent4 4 3 2 3 5" xfId="13220" xr:uid="{02DF839C-9ACC-4E1F-B4E8-A34D2A7DBD51}"/>
    <cellStyle name="40% - Accent4 4 3 2 4" xfId="13221" xr:uid="{A2A7549E-E623-4360-B3CA-5AED284D0B4E}"/>
    <cellStyle name="40% - Accent4 4 3 2 4 2" xfId="13222" xr:uid="{D5FBA0C1-0B7E-4F59-9CB0-852AC9F032C0}"/>
    <cellStyle name="40% - Accent4 4 3 2 4 2 2" xfId="13223" xr:uid="{29EE8F68-44B0-4D7A-84E7-7ED7E39D129E}"/>
    <cellStyle name="40% - Accent4 4 3 2 4 3" xfId="13224" xr:uid="{A0EB90D6-6CCF-466C-B1F5-DFB377911E8A}"/>
    <cellStyle name="40% - Accent4 4 3 2 4 4" xfId="13225" xr:uid="{50024C3F-4E48-43BA-9025-87C919D4E656}"/>
    <cellStyle name="40% - Accent4 4 3 2 5" xfId="13226" xr:uid="{98943644-2701-4B6F-8747-725BDC868AA4}"/>
    <cellStyle name="40% - Accent4 4 3 2 5 2" xfId="13227" xr:uid="{094D7373-6E32-4B68-A1B9-42F2C9FA3115}"/>
    <cellStyle name="40% - Accent4 4 3 2 5 2 2" xfId="13228" xr:uid="{5B4F31B1-80E4-4288-A04D-B8C2F69BE621}"/>
    <cellStyle name="40% - Accent4 4 3 2 5 3" xfId="13229" xr:uid="{26BEFE30-49D5-4995-A595-29788C8678CB}"/>
    <cellStyle name="40% - Accent4 4 3 2 5 4" xfId="13230" xr:uid="{786340CC-B461-4FB7-92E4-3228F8979741}"/>
    <cellStyle name="40% - Accent4 4 3 2 6" xfId="13231" xr:uid="{85C82AFE-C914-43BF-BACC-A53D6E7761F1}"/>
    <cellStyle name="40% - Accent4 4 3 2 6 2" xfId="13232" xr:uid="{5BFB838B-1A63-445C-875B-34533E57C8C1}"/>
    <cellStyle name="40% - Accent4 4 3 2 6 2 2" xfId="13233" xr:uid="{185801B8-F7DA-4091-B706-23F28E3BFC80}"/>
    <cellStyle name="40% - Accent4 4 3 2 6 3" xfId="13234" xr:uid="{3751D61C-62CD-498F-88B4-07DCD9033401}"/>
    <cellStyle name="40% - Accent4 4 3 2 6 4" xfId="13235" xr:uid="{64CB3280-D0CD-4470-BF37-40B42042C9D3}"/>
    <cellStyle name="40% - Accent4 4 3 2 7" xfId="13236" xr:uid="{4382759A-4CED-47EE-B955-FB7514ED5B29}"/>
    <cellStyle name="40% - Accent4 4 3 2 7 2" xfId="13237" xr:uid="{AE2D9221-2B9D-4464-81E7-117E5E3D928C}"/>
    <cellStyle name="40% - Accent4 4 3 2 8" xfId="13238" xr:uid="{06E9FAA5-6CC7-4C14-A7F4-49C15AE8A495}"/>
    <cellStyle name="40% - Accent4 4 3 2 9" xfId="13239" xr:uid="{9E4864D0-F669-45C9-87C3-BD4DBFC24745}"/>
    <cellStyle name="40% - Accent4 4 3 3" xfId="13240" xr:uid="{9A98BCB8-C330-4F6A-BEAE-A0F4E072E91E}"/>
    <cellStyle name="40% - Accent4 4 3 3 2" xfId="13241" xr:uid="{859ABB74-81F2-461C-9BDA-C1497122328C}"/>
    <cellStyle name="40% - Accent4 4 3 3 2 2" xfId="13242" xr:uid="{86B0A94C-4BE7-46D1-B367-F7E7371FF5CC}"/>
    <cellStyle name="40% - Accent4 4 3 3 2 2 2" xfId="13243" xr:uid="{1653B671-0DCC-49BE-B14C-987852A51940}"/>
    <cellStyle name="40% - Accent4 4 3 3 2 3" xfId="13244" xr:uid="{836F042F-06D9-486D-8E9C-C833424C8DAE}"/>
    <cellStyle name="40% - Accent4 4 3 3 2 4" xfId="13245" xr:uid="{E2E17449-38D7-43BB-B7DB-CD0B47BCE6AD}"/>
    <cellStyle name="40% - Accent4 4 3 3 3" xfId="13246" xr:uid="{DEE23DE8-A2EB-4798-8B1E-B7CCCA432C56}"/>
    <cellStyle name="40% - Accent4 4 3 3 3 2" xfId="13247" xr:uid="{9C577EA2-9D18-4F43-AC60-EBDBF0B44DD6}"/>
    <cellStyle name="40% - Accent4 4 3 3 4" xfId="13248" xr:uid="{B63F1CEB-C028-4122-B594-5BD530E773B3}"/>
    <cellStyle name="40% - Accent4 4 3 3 5" xfId="13249" xr:uid="{0D740E06-0508-41CD-9E9B-768960D0D4C4}"/>
    <cellStyle name="40% - Accent4 4 3 4" xfId="13250" xr:uid="{78BA4928-C059-49E8-9DDA-5B598F4713AC}"/>
    <cellStyle name="40% - Accent4 4 3 4 2" xfId="13251" xr:uid="{785E7E25-DF14-48F0-89BC-61605E737A39}"/>
    <cellStyle name="40% - Accent4 4 3 4 2 2" xfId="13252" xr:uid="{19182564-BB5B-48AA-B89F-FA651EE67D5F}"/>
    <cellStyle name="40% - Accent4 4 3 4 2 2 2" xfId="13253" xr:uid="{413407AA-ACF0-41A6-A9B1-223C8E61D090}"/>
    <cellStyle name="40% - Accent4 4 3 4 2 3" xfId="13254" xr:uid="{65A8DC28-4A24-4E94-BE33-8EDBB91A5F0C}"/>
    <cellStyle name="40% - Accent4 4 3 4 2 4" xfId="13255" xr:uid="{D01A6952-A3A0-40BE-8825-76CAAFEA0302}"/>
    <cellStyle name="40% - Accent4 4 3 4 3" xfId="13256" xr:uid="{53BA1B16-7301-4FFA-B32A-FD293AAB448C}"/>
    <cellStyle name="40% - Accent4 4 3 4 3 2" xfId="13257" xr:uid="{986EF0D3-1800-4952-BC30-FE42DA539F1B}"/>
    <cellStyle name="40% - Accent4 4 3 4 4" xfId="13258" xr:uid="{B1FE2362-449D-4FB8-9351-1D6B05B5643B}"/>
    <cellStyle name="40% - Accent4 4 3 4 5" xfId="13259" xr:uid="{DC4926EB-FF81-4FE7-AE79-A3E566576BF2}"/>
    <cellStyle name="40% - Accent4 4 3 5" xfId="13260" xr:uid="{8F1F94C5-90B9-4AA2-A992-1CF2D8EC8133}"/>
    <cellStyle name="40% - Accent4 4 3 5 2" xfId="13261" xr:uid="{CD53E176-D681-46EB-8298-4B6CB5521D64}"/>
    <cellStyle name="40% - Accent4 4 3 5 2 2" xfId="13262" xr:uid="{EB7A6138-33A8-43D6-9B93-E2B242E7845E}"/>
    <cellStyle name="40% - Accent4 4 3 5 3" xfId="13263" xr:uid="{FBEB6706-4432-4FBF-829C-0AEC92579739}"/>
    <cellStyle name="40% - Accent4 4 3 5 4" xfId="13264" xr:uid="{53CE5043-86DD-4D3D-9E5C-8422974CF08A}"/>
    <cellStyle name="40% - Accent4 4 3 6" xfId="13265" xr:uid="{35B0E951-D433-43DC-8912-EB2433E4F36C}"/>
    <cellStyle name="40% - Accent4 4 3 6 2" xfId="13266" xr:uid="{B91DB49D-A867-491E-BD87-29E0EAEEFACB}"/>
    <cellStyle name="40% - Accent4 4 3 6 2 2" xfId="13267" xr:uid="{F679545D-2C63-43DA-8E60-514D99B7F0E2}"/>
    <cellStyle name="40% - Accent4 4 3 6 3" xfId="13268" xr:uid="{878F5FAC-6B6E-4109-90C8-4E98AEA79D7C}"/>
    <cellStyle name="40% - Accent4 4 3 6 4" xfId="13269" xr:uid="{F0BCE1D3-E2B4-4011-A78C-FC461E3C0169}"/>
    <cellStyle name="40% - Accent4 4 3 7" xfId="13270" xr:uid="{2D097367-906B-4564-88CF-F7BABC7B50DD}"/>
    <cellStyle name="40% - Accent4 4 3 7 2" xfId="13271" xr:uid="{54E32570-FE80-4E4C-B2AE-5B6069BF46A8}"/>
    <cellStyle name="40% - Accent4 4 3 7 2 2" xfId="13272" xr:uid="{9DA2DA94-5EDA-4541-B7B8-F213F8874F39}"/>
    <cellStyle name="40% - Accent4 4 3 7 3" xfId="13273" xr:uid="{9501CFA2-CCF3-475B-BDD6-8EB9B32E662D}"/>
    <cellStyle name="40% - Accent4 4 3 7 4" xfId="13274" xr:uid="{38BEDFAE-B0F0-464D-83F8-E373D4EB8A59}"/>
    <cellStyle name="40% - Accent4 4 3 8" xfId="13275" xr:uid="{579846CE-3868-411A-9DA2-B8B6CE45ABFD}"/>
    <cellStyle name="40% - Accent4 4 3 8 2" xfId="13276" xr:uid="{D69619ED-30CF-484F-AFB5-39CCAFDC1747}"/>
    <cellStyle name="40% - Accent4 4 3 9" xfId="13277" xr:uid="{BB800EC7-D695-4CA6-8DE7-40FA1C2402CC}"/>
    <cellStyle name="40% - Accent4 4 4" xfId="13278" xr:uid="{CFBF3CEE-D1D6-4D72-9A3F-EB652295D91F}"/>
    <cellStyle name="40% - Accent4 4 4 2" xfId="13279" xr:uid="{DFA31C3C-1570-463A-9BFD-BF6D52BA564D}"/>
    <cellStyle name="40% - Accent4 4 4 2 2" xfId="13280" xr:uid="{F2F0A9DE-210F-4180-9586-478C84DFE955}"/>
    <cellStyle name="40% - Accent4 4 4 2 2 2" xfId="13281" xr:uid="{40E3628A-7282-4A38-B28A-85F816628BE5}"/>
    <cellStyle name="40% - Accent4 4 4 2 2 2 2" xfId="13282" xr:uid="{D7D746C9-A5D6-4163-A5A2-05A6500BED49}"/>
    <cellStyle name="40% - Accent4 4 4 2 2 3" xfId="13283" xr:uid="{B8FC5D9B-30D1-467F-B4C6-AF387E913EF4}"/>
    <cellStyle name="40% - Accent4 4 4 2 2 4" xfId="13284" xr:uid="{A94967EE-00D6-4230-830D-83A80EBF8F70}"/>
    <cellStyle name="40% - Accent4 4 4 2 3" xfId="13285" xr:uid="{B3984D89-2755-442E-9897-C8BC213AC632}"/>
    <cellStyle name="40% - Accent4 4 4 2 3 2" xfId="13286" xr:uid="{A5A12B0E-0C1A-418A-AC45-551CAF5D4963}"/>
    <cellStyle name="40% - Accent4 4 4 2 4" xfId="13287" xr:uid="{885F09A2-2BDC-4693-BDEA-DC9E4877E9D6}"/>
    <cellStyle name="40% - Accent4 4 4 2 5" xfId="13288" xr:uid="{E385E48A-8DF8-4F34-8A9B-1CAFF8DB7EC8}"/>
    <cellStyle name="40% - Accent4 4 4 3" xfId="13289" xr:uid="{5C4F39E5-B1DF-417D-B6F2-5F2B1AAA2E39}"/>
    <cellStyle name="40% - Accent4 4 4 3 2" xfId="13290" xr:uid="{E21CB1F3-1FB1-41A1-A33F-B492FAE995B5}"/>
    <cellStyle name="40% - Accent4 4 4 3 2 2" xfId="13291" xr:uid="{7556885C-D3EB-4CA1-8034-EC1D9BAE987D}"/>
    <cellStyle name="40% - Accent4 4 4 3 2 2 2" xfId="13292" xr:uid="{ABCEEB2F-0019-434B-80D5-C15B1B932677}"/>
    <cellStyle name="40% - Accent4 4 4 3 2 3" xfId="13293" xr:uid="{348F34D2-4A0B-4312-A283-DA7DD388FDE8}"/>
    <cellStyle name="40% - Accent4 4 4 3 2 4" xfId="13294" xr:uid="{29941D10-3E03-48EC-B28B-680D5D647541}"/>
    <cellStyle name="40% - Accent4 4 4 3 3" xfId="13295" xr:uid="{456F73C6-2B3F-4E0F-BE93-66B057A5ADC3}"/>
    <cellStyle name="40% - Accent4 4 4 3 3 2" xfId="13296" xr:uid="{8BD1C898-52E3-409B-BC69-75AA6DA95CD7}"/>
    <cellStyle name="40% - Accent4 4 4 3 4" xfId="13297" xr:uid="{542F0698-64E4-4723-B723-53F236282918}"/>
    <cellStyle name="40% - Accent4 4 4 3 5" xfId="13298" xr:uid="{363BF2DD-1D15-4AF6-BCEF-7A4B0D35C5F3}"/>
    <cellStyle name="40% - Accent4 4 4 4" xfId="13299" xr:uid="{ACA0C75F-7FF4-4522-8CF9-4F17700E67A1}"/>
    <cellStyle name="40% - Accent4 4 4 4 2" xfId="13300" xr:uid="{80D5C61A-B58A-44A2-BB5F-5376A29D004F}"/>
    <cellStyle name="40% - Accent4 4 4 4 2 2" xfId="13301" xr:uid="{2938EBEA-1257-408D-AC32-44F86B61AF1A}"/>
    <cellStyle name="40% - Accent4 4 4 4 3" xfId="13302" xr:uid="{E12C43BF-961D-4852-839B-186EF2D10906}"/>
    <cellStyle name="40% - Accent4 4 4 4 4" xfId="13303" xr:uid="{09C1A1DE-EB0E-426F-A46D-718C25CFEFA3}"/>
    <cellStyle name="40% - Accent4 4 4 5" xfId="13304" xr:uid="{1FC10809-652A-4B35-8F64-DB14B4E21F4D}"/>
    <cellStyle name="40% - Accent4 4 4 5 2" xfId="13305" xr:uid="{DBA48A6A-011C-4D56-8176-4EDFAC357822}"/>
    <cellStyle name="40% - Accent4 4 4 5 2 2" xfId="13306" xr:uid="{57E91CF9-90B0-411F-BAC9-521ACC9692DF}"/>
    <cellStyle name="40% - Accent4 4 4 5 3" xfId="13307" xr:uid="{8BAA0D3F-1E35-4837-86A7-0528F3ABA4B0}"/>
    <cellStyle name="40% - Accent4 4 4 5 4" xfId="13308" xr:uid="{D1D712D3-9099-42E4-81E3-288D56FECB32}"/>
    <cellStyle name="40% - Accent4 4 4 6" xfId="13309" xr:uid="{13C9DE12-27F6-4269-A37D-C8F05A8EB76E}"/>
    <cellStyle name="40% - Accent4 4 4 6 2" xfId="13310" xr:uid="{73C5BE1E-228D-4627-BA45-38567BA300C0}"/>
    <cellStyle name="40% - Accent4 4 4 6 2 2" xfId="13311" xr:uid="{E5F3CC2F-6A60-413A-94DE-69FFAA3D403E}"/>
    <cellStyle name="40% - Accent4 4 4 6 3" xfId="13312" xr:uid="{9881F9E2-7AD8-4540-BBB1-94BEFA12A121}"/>
    <cellStyle name="40% - Accent4 4 4 6 4" xfId="13313" xr:uid="{CE0019E1-DD86-4ECB-AF4C-E596E9724745}"/>
    <cellStyle name="40% - Accent4 4 4 7" xfId="13314" xr:uid="{E6599FFA-D75B-414C-BD3C-BFFC18227ED2}"/>
    <cellStyle name="40% - Accent4 4 4 7 2" xfId="13315" xr:uid="{FA060822-5EB9-4067-A5EB-F1CB8A13C282}"/>
    <cellStyle name="40% - Accent4 4 4 8" xfId="13316" xr:uid="{A6466614-3B73-49A7-8045-4DE55E2AF405}"/>
    <cellStyle name="40% - Accent4 4 4 9" xfId="13317" xr:uid="{E89D7568-B35D-4A2A-8C2D-40E42FBD2194}"/>
    <cellStyle name="40% - Accent4 4 5" xfId="13318" xr:uid="{A03A87D5-C4DC-4464-9F78-CFDBB1EF6967}"/>
    <cellStyle name="40% - Accent4 4 5 2" xfId="13319" xr:uid="{2C7EF23B-E2EE-4002-A4FC-674D8F505BF6}"/>
    <cellStyle name="40% - Accent4 4 5 2 2" xfId="13320" xr:uid="{9410E199-68B6-40FE-926C-0A15D2D3BF7A}"/>
    <cellStyle name="40% - Accent4 4 5 2 2 2" xfId="13321" xr:uid="{60104AA7-C115-4D60-9B2D-8D00352E1898}"/>
    <cellStyle name="40% - Accent4 4 5 2 2 2 2" xfId="13322" xr:uid="{7FA5EED6-843D-4E86-9682-5F87475F5053}"/>
    <cellStyle name="40% - Accent4 4 5 2 2 3" xfId="13323" xr:uid="{58F9A1AE-F5C6-4FF3-8D29-F548379726B0}"/>
    <cellStyle name="40% - Accent4 4 5 2 2 4" xfId="13324" xr:uid="{ABAD57A2-AC83-4746-A7CD-4626323BDAE0}"/>
    <cellStyle name="40% - Accent4 4 5 2 3" xfId="13325" xr:uid="{CAB8DE8B-8ECF-44E5-94B4-5D88D5D8A32A}"/>
    <cellStyle name="40% - Accent4 4 5 2 3 2" xfId="13326" xr:uid="{2DAA636E-4594-4BB8-8D7B-5DDA30D8143A}"/>
    <cellStyle name="40% - Accent4 4 5 2 4" xfId="13327" xr:uid="{31571C01-0CBF-4C93-A032-6958FFEB945A}"/>
    <cellStyle name="40% - Accent4 4 5 2 5" xfId="13328" xr:uid="{A54D1761-AD05-4947-81C6-9603F8DEC764}"/>
    <cellStyle name="40% - Accent4 4 5 3" xfId="13329" xr:uid="{1C5995AD-D1E3-4146-97EB-08744F8C992C}"/>
    <cellStyle name="40% - Accent4 4 5 3 2" xfId="13330" xr:uid="{C01D72D6-DAB5-4693-BD41-9BC78A933EAA}"/>
    <cellStyle name="40% - Accent4 4 5 3 2 2" xfId="13331" xr:uid="{EDA61C90-1C0B-4199-A1FD-2259A7B8CCDB}"/>
    <cellStyle name="40% - Accent4 4 5 3 3" xfId="13332" xr:uid="{6AD3924C-BC10-47D9-9385-EBEB133AF3CD}"/>
    <cellStyle name="40% - Accent4 4 5 3 4" xfId="13333" xr:uid="{B20A68BD-AA04-4E8F-9A44-D3CB62BDB1D9}"/>
    <cellStyle name="40% - Accent4 4 5 4" xfId="13334" xr:uid="{5675A0B4-A71F-433D-9A26-E85DA9D63E95}"/>
    <cellStyle name="40% - Accent4 4 5 5" xfId="13335" xr:uid="{84516FEF-837F-4691-A0E4-B3833936CA56}"/>
    <cellStyle name="40% - Accent4 4 5 5 2" xfId="13336" xr:uid="{677A08B6-EF15-4D05-B384-24A1CAD91D02}"/>
    <cellStyle name="40% - Accent4 4 5 6" xfId="13337" xr:uid="{200D3239-1B12-49C1-ACAA-C599A1932FD3}"/>
    <cellStyle name="40% - Accent4 4 5 7" xfId="13338" xr:uid="{EB792794-654C-45ED-8B2F-AAE5AA2A2FA0}"/>
    <cellStyle name="40% - Accent4 4 6" xfId="13339" xr:uid="{C3D71A80-D8F0-41E4-8443-7FD65D161E01}"/>
    <cellStyle name="40% - Accent4 4 6 2" xfId="13340" xr:uid="{04807F5C-8017-4418-A6ED-299B95C712DA}"/>
    <cellStyle name="40% - Accent4 4 6 2 2" xfId="13341" xr:uid="{BFC7247B-C589-410B-894F-8EE63505102E}"/>
    <cellStyle name="40% - Accent4 4 6 2 2 2" xfId="13342" xr:uid="{1C300393-0117-4E88-928C-CDA0D12761EA}"/>
    <cellStyle name="40% - Accent4 4 6 2 3" xfId="13343" xr:uid="{3B9A2845-A59E-45C4-BA00-4D6D466D2DF0}"/>
    <cellStyle name="40% - Accent4 4 6 2 4" xfId="13344" xr:uid="{93C84C84-5D10-4091-A766-FEAAF11A71F8}"/>
    <cellStyle name="40% - Accent4 4 6 3" xfId="13345" xr:uid="{1CFD970B-2ADF-43E4-8EA2-58FE81A90793}"/>
    <cellStyle name="40% - Accent4 4 6 3 2" xfId="13346" xr:uid="{BE7C0C89-CF34-4F84-900B-BFE3A49B66F8}"/>
    <cellStyle name="40% - Accent4 4 6 3 2 2" xfId="13347" xr:uid="{121A64A0-643C-431E-B5BE-1B0E3C7E6182}"/>
    <cellStyle name="40% - Accent4 4 6 3 3" xfId="13348" xr:uid="{DE22054E-1456-402C-BD71-65BCEB584914}"/>
    <cellStyle name="40% - Accent4 4 6 3 4" xfId="13349" xr:uid="{D6D714EC-A26F-47D7-9DC3-20A5B1FCB4E4}"/>
    <cellStyle name="40% - Accent4 4 6 4" xfId="13350" xr:uid="{DF2AFB48-84CB-4A47-9928-6FBD8C8470B5}"/>
    <cellStyle name="40% - Accent4 4 6 4 2" xfId="13351" xr:uid="{F4D3A5A3-1BA7-41C3-97E0-5DF2C55AC7D1}"/>
    <cellStyle name="40% - Accent4 4 6 5" xfId="13352" xr:uid="{360DC66F-9476-4780-8F92-28871822FDB3}"/>
    <cellStyle name="40% - Accent4 4 6 6" xfId="13353" xr:uid="{1C44BAF4-1E30-4AA5-88B0-55C39C650E19}"/>
    <cellStyle name="40% - Accent4 4 7" xfId="13354" xr:uid="{2390790E-CCD9-4A6E-8066-E35D0C75C0DB}"/>
    <cellStyle name="40% - Accent4 4 7 2" xfId="13355" xr:uid="{3186DF41-EC91-403E-A990-6052B58CE845}"/>
    <cellStyle name="40% - Accent4 4 7 2 2" xfId="13356" xr:uid="{01048618-9F13-4843-8DC5-03B2B3769B2C}"/>
    <cellStyle name="40% - Accent4 4 7 3" xfId="13357" xr:uid="{698BE76F-1C59-46F4-8433-D1DFA6D41DD1}"/>
    <cellStyle name="40% - Accent4 4 7 4" xfId="13358" xr:uid="{17056B50-2418-48D0-ABB3-AAEEE44267A0}"/>
    <cellStyle name="40% - Accent4 4 8" xfId="13359" xr:uid="{D14E1C12-1F66-4C2A-9226-F6AECE8515AE}"/>
    <cellStyle name="40% - Accent4 4 8 2" xfId="13360" xr:uid="{2ABFFED3-1FA1-43CB-8792-9DBA41D67DB8}"/>
    <cellStyle name="40% - Accent4 4 8 2 2" xfId="13361" xr:uid="{3D3CCE61-6091-4F80-BF78-4A4B97D48761}"/>
    <cellStyle name="40% - Accent4 4 8 3" xfId="13362" xr:uid="{0F201FF8-8A1C-4960-B038-51419C2B342C}"/>
    <cellStyle name="40% - Accent4 4 8 4" xfId="13363" xr:uid="{DF8E0927-75A3-4844-A8DB-DACC05441BAF}"/>
    <cellStyle name="40% - Accent4 4 9" xfId="35549" xr:uid="{EFEAFBDF-2991-4561-9AA3-0E0B909154D9}"/>
    <cellStyle name="40% - Accent4 5" xfId="13364" xr:uid="{DE5F63F7-F825-4ADF-92A0-3438C4A7EE6A}"/>
    <cellStyle name="40% - Accent4 5 2" xfId="13365" xr:uid="{D635F502-0E3E-44CD-A985-8B520A83DD03}"/>
    <cellStyle name="40% - Accent4 5 2 10" xfId="13366" xr:uid="{B292110B-E1AE-4335-A005-64EF4B185947}"/>
    <cellStyle name="40% - Accent4 5 2 11" xfId="13367" xr:uid="{B16510F6-2C2A-48CC-AECD-1674994251A4}"/>
    <cellStyle name="40% - Accent4 5 2 2" xfId="13368" xr:uid="{28C89140-9841-426F-A6FF-6FDC77933341}"/>
    <cellStyle name="40% - Accent4 5 2 2 10" xfId="13369" xr:uid="{8340EB73-EAF0-40E5-9A37-97D8CE9410AF}"/>
    <cellStyle name="40% - Accent4 5 2 2 2" xfId="13370" xr:uid="{211A73F8-011D-419A-8180-E461D1972E9F}"/>
    <cellStyle name="40% - Accent4 5 2 2 2 2" xfId="13371" xr:uid="{0CB42BD8-0337-4854-BFF8-E6DA9F86ADF6}"/>
    <cellStyle name="40% - Accent4 5 2 2 2 2 2" xfId="13372" xr:uid="{5FE509CB-A229-44A2-8B27-D105B15E4196}"/>
    <cellStyle name="40% - Accent4 5 2 2 2 2 2 2" xfId="13373" xr:uid="{64485856-B8BF-466C-AA79-7545EE504C9C}"/>
    <cellStyle name="40% - Accent4 5 2 2 2 2 2 2 2" xfId="13374" xr:uid="{39B69A49-1BBF-4BA8-B487-9F556A641B3C}"/>
    <cellStyle name="40% - Accent4 5 2 2 2 2 2 3" xfId="13375" xr:uid="{EFD88E4B-66F6-4011-82D7-D0C6E089A234}"/>
    <cellStyle name="40% - Accent4 5 2 2 2 2 2 4" xfId="13376" xr:uid="{7C8C75E6-5380-4623-8C81-EC4B21619DE1}"/>
    <cellStyle name="40% - Accent4 5 2 2 2 2 3" xfId="13377" xr:uid="{4C6F48E8-1B64-4757-B34F-FA0DB2D1465C}"/>
    <cellStyle name="40% - Accent4 5 2 2 2 2 3 2" xfId="13378" xr:uid="{6E25A438-6224-486D-8D06-F05D9720CCC0}"/>
    <cellStyle name="40% - Accent4 5 2 2 2 2 4" xfId="13379" xr:uid="{E65E4108-B7A4-4993-BC86-8F0BDE65D0F0}"/>
    <cellStyle name="40% - Accent4 5 2 2 2 2 5" xfId="13380" xr:uid="{C1C576EB-1084-4615-BA15-B72A0A3D9F9C}"/>
    <cellStyle name="40% - Accent4 5 2 2 2 3" xfId="13381" xr:uid="{60475F37-4469-47D5-AFC3-8BF1F7BAC4FF}"/>
    <cellStyle name="40% - Accent4 5 2 2 2 3 2" xfId="13382" xr:uid="{5EEF1654-5B43-49A5-AA74-D7FD39787813}"/>
    <cellStyle name="40% - Accent4 5 2 2 2 3 2 2" xfId="13383" xr:uid="{243E6AC1-97F8-4F4D-B3F1-75C47FEAC9D8}"/>
    <cellStyle name="40% - Accent4 5 2 2 2 3 2 2 2" xfId="13384" xr:uid="{2584EF7A-5DE2-4D26-BEFB-B046482AC060}"/>
    <cellStyle name="40% - Accent4 5 2 2 2 3 2 3" xfId="13385" xr:uid="{C87B7BC9-4A98-4039-B3BC-369B95F34451}"/>
    <cellStyle name="40% - Accent4 5 2 2 2 3 2 4" xfId="13386" xr:uid="{17ED5993-FCCC-4EC4-8C81-C264686EC992}"/>
    <cellStyle name="40% - Accent4 5 2 2 2 3 3" xfId="13387" xr:uid="{592AFFDA-6C26-4804-95E0-19B73C329342}"/>
    <cellStyle name="40% - Accent4 5 2 2 2 3 3 2" xfId="13388" xr:uid="{A57D359E-6793-4AC1-AAB2-C2A715604102}"/>
    <cellStyle name="40% - Accent4 5 2 2 2 3 4" xfId="13389" xr:uid="{97DA70F7-ED90-4EA4-A93E-14ACB076118C}"/>
    <cellStyle name="40% - Accent4 5 2 2 2 3 5" xfId="13390" xr:uid="{54053BF1-78F1-4BE4-A623-13DF492683DC}"/>
    <cellStyle name="40% - Accent4 5 2 2 2 4" xfId="13391" xr:uid="{7437F950-BDF7-47AF-B0F5-ECC63311F3E4}"/>
    <cellStyle name="40% - Accent4 5 2 2 2 4 2" xfId="13392" xr:uid="{A0E21F23-2AAB-46D0-852A-43B951D3ECF4}"/>
    <cellStyle name="40% - Accent4 5 2 2 2 4 2 2" xfId="13393" xr:uid="{E10D202F-1B20-42DC-B5A4-6E876ABB5297}"/>
    <cellStyle name="40% - Accent4 5 2 2 2 4 3" xfId="13394" xr:uid="{C3E0D6E5-C2CE-4DEA-A5C8-4138EC110CF8}"/>
    <cellStyle name="40% - Accent4 5 2 2 2 4 4" xfId="13395" xr:uid="{98A19CE4-3BAC-44F6-8223-5F7303DFE946}"/>
    <cellStyle name="40% - Accent4 5 2 2 2 5" xfId="13396" xr:uid="{09110E1A-C6A6-4F48-894C-7C9982202986}"/>
    <cellStyle name="40% - Accent4 5 2 2 2 5 2" xfId="13397" xr:uid="{7239216B-56E3-460A-9F48-636DF2045758}"/>
    <cellStyle name="40% - Accent4 5 2 2 2 5 2 2" xfId="13398" xr:uid="{F17B6C22-DA8A-4257-A9B8-6312311BE41A}"/>
    <cellStyle name="40% - Accent4 5 2 2 2 5 3" xfId="13399" xr:uid="{ECE3B877-C3FB-49C2-A83A-01058CDDAF20}"/>
    <cellStyle name="40% - Accent4 5 2 2 2 5 4" xfId="13400" xr:uid="{6E387B81-B943-462C-9689-AFC44762F860}"/>
    <cellStyle name="40% - Accent4 5 2 2 2 6" xfId="13401" xr:uid="{0C9E10C8-C744-4BA3-8312-FADC66757F4A}"/>
    <cellStyle name="40% - Accent4 5 2 2 2 6 2" xfId="13402" xr:uid="{0A0BD92D-F66D-420D-8F50-50BE7DA534A0}"/>
    <cellStyle name="40% - Accent4 5 2 2 2 6 2 2" xfId="13403" xr:uid="{7B17A147-AA86-47A2-BE18-64F3723129DC}"/>
    <cellStyle name="40% - Accent4 5 2 2 2 6 3" xfId="13404" xr:uid="{257BF297-E7E1-48F2-B9D1-4F1079B0C6A1}"/>
    <cellStyle name="40% - Accent4 5 2 2 2 6 4" xfId="13405" xr:uid="{5885194D-081D-46ED-96E0-20F51115EB92}"/>
    <cellStyle name="40% - Accent4 5 2 2 2 7" xfId="13406" xr:uid="{F2D22C97-E309-4CA1-95B4-73931E3B70E7}"/>
    <cellStyle name="40% - Accent4 5 2 2 2 7 2" xfId="13407" xr:uid="{4FA2248B-BA2B-46DC-A4AC-E0328F4D0E47}"/>
    <cellStyle name="40% - Accent4 5 2 2 2 8" xfId="13408" xr:uid="{4E9B3AC4-34DB-4564-AC73-1F488741F881}"/>
    <cellStyle name="40% - Accent4 5 2 2 2 9" xfId="13409" xr:uid="{1BA7BBCF-9784-4858-AA68-79CB8AE98839}"/>
    <cellStyle name="40% - Accent4 5 2 2 3" xfId="13410" xr:uid="{C8F69470-CEE6-4D00-9F46-481B232F902D}"/>
    <cellStyle name="40% - Accent4 5 2 2 3 2" xfId="13411" xr:uid="{464C32B3-0341-4F53-8653-9B20603F646C}"/>
    <cellStyle name="40% - Accent4 5 2 2 3 2 2" xfId="13412" xr:uid="{C128F1BF-594E-4643-BDD9-37383DE335D0}"/>
    <cellStyle name="40% - Accent4 5 2 2 3 2 2 2" xfId="13413" xr:uid="{6883BBFA-9F86-4939-8AE5-D05E3A230056}"/>
    <cellStyle name="40% - Accent4 5 2 2 3 2 3" xfId="13414" xr:uid="{CB5578B3-5B10-4C99-80D2-B1FD0F8FDFAF}"/>
    <cellStyle name="40% - Accent4 5 2 2 3 2 4" xfId="13415" xr:uid="{5DB04EDF-337D-4869-A55C-94CC223592E2}"/>
    <cellStyle name="40% - Accent4 5 2 2 3 3" xfId="13416" xr:uid="{08625C78-9E10-4320-A4CA-43E9D3A3EC7D}"/>
    <cellStyle name="40% - Accent4 5 2 2 3 3 2" xfId="13417" xr:uid="{46E41D70-52D1-4E96-A3BC-BA70B9DC5743}"/>
    <cellStyle name="40% - Accent4 5 2 2 3 4" xfId="13418" xr:uid="{1D912670-3001-492F-B544-6EF01C97349E}"/>
    <cellStyle name="40% - Accent4 5 2 2 3 5" xfId="13419" xr:uid="{9025AA45-A7FB-453D-9C76-7B7629591739}"/>
    <cellStyle name="40% - Accent4 5 2 2 4" xfId="13420" xr:uid="{8228CA65-D115-4629-8464-E739A235C98F}"/>
    <cellStyle name="40% - Accent4 5 2 2 4 2" xfId="13421" xr:uid="{0C2AB620-B543-41AD-B789-C7F90335913B}"/>
    <cellStyle name="40% - Accent4 5 2 2 4 2 2" xfId="13422" xr:uid="{D5C49880-0BF4-4DAC-96C3-1F2372CF6D63}"/>
    <cellStyle name="40% - Accent4 5 2 2 4 2 2 2" xfId="13423" xr:uid="{3B5F38B0-FFC0-4455-B5D7-4A7B733F3A24}"/>
    <cellStyle name="40% - Accent4 5 2 2 4 2 3" xfId="13424" xr:uid="{BC0EDE5A-4502-4B1B-81BB-017B736A64CC}"/>
    <cellStyle name="40% - Accent4 5 2 2 4 2 4" xfId="13425" xr:uid="{A561CACF-8C3E-40FA-927B-700D692B5E05}"/>
    <cellStyle name="40% - Accent4 5 2 2 4 3" xfId="13426" xr:uid="{953372EA-587D-44AE-BBA7-A6E058981477}"/>
    <cellStyle name="40% - Accent4 5 2 2 4 3 2" xfId="13427" xr:uid="{0F40F33F-A4E9-4A3F-8E8C-4023363EC24D}"/>
    <cellStyle name="40% - Accent4 5 2 2 4 4" xfId="13428" xr:uid="{DFCF4006-FB08-4448-8E83-E2FA6F042B3D}"/>
    <cellStyle name="40% - Accent4 5 2 2 4 5" xfId="13429" xr:uid="{A5164793-E805-4BF1-AE18-AA679C4508D1}"/>
    <cellStyle name="40% - Accent4 5 2 2 5" xfId="13430" xr:uid="{BA4D1CA7-C63F-4B8E-BC7E-5023FE20BF48}"/>
    <cellStyle name="40% - Accent4 5 2 2 5 2" xfId="13431" xr:uid="{E250F742-5795-4CC6-9E62-B68091882369}"/>
    <cellStyle name="40% - Accent4 5 2 2 5 2 2" xfId="13432" xr:uid="{8B325CE8-E747-40A6-B5A9-2C123F15B81E}"/>
    <cellStyle name="40% - Accent4 5 2 2 5 3" xfId="13433" xr:uid="{34A51FB5-5CC2-4142-8AD7-7D44A40CF403}"/>
    <cellStyle name="40% - Accent4 5 2 2 5 4" xfId="13434" xr:uid="{07E436A4-FFEF-40D7-B719-781F640A02A8}"/>
    <cellStyle name="40% - Accent4 5 2 2 6" xfId="13435" xr:uid="{A8F6EE5A-757F-4F2B-B4DE-45E022369095}"/>
    <cellStyle name="40% - Accent4 5 2 2 6 2" xfId="13436" xr:uid="{A063A78D-9F81-4976-BC4C-888C5B6A0619}"/>
    <cellStyle name="40% - Accent4 5 2 2 6 2 2" xfId="13437" xr:uid="{7B7E6229-1291-4F85-82B5-FAB4371C9361}"/>
    <cellStyle name="40% - Accent4 5 2 2 6 3" xfId="13438" xr:uid="{15757571-62D5-4F9D-A427-317D31D7AEE8}"/>
    <cellStyle name="40% - Accent4 5 2 2 6 4" xfId="13439" xr:uid="{9C92E32E-2138-456D-96A8-588B5F5F598B}"/>
    <cellStyle name="40% - Accent4 5 2 2 7" xfId="13440" xr:uid="{286A4F80-45E3-400E-A4FD-8D97F172301F}"/>
    <cellStyle name="40% - Accent4 5 2 2 7 2" xfId="13441" xr:uid="{7E561A31-800D-47D6-B4F2-B0913235B0EA}"/>
    <cellStyle name="40% - Accent4 5 2 2 7 2 2" xfId="13442" xr:uid="{49783FF5-8DE4-4AA0-9BBC-082F411173FB}"/>
    <cellStyle name="40% - Accent4 5 2 2 7 3" xfId="13443" xr:uid="{12D51C5D-906E-4A29-A741-6BC2B4292BE5}"/>
    <cellStyle name="40% - Accent4 5 2 2 7 4" xfId="13444" xr:uid="{2FA9BCFE-2984-42CF-B488-FE33E3113550}"/>
    <cellStyle name="40% - Accent4 5 2 2 8" xfId="13445" xr:uid="{0369369E-5F3C-4756-814C-1297F261ED70}"/>
    <cellStyle name="40% - Accent4 5 2 2 8 2" xfId="13446" xr:uid="{BF2170DD-E632-4ED5-AA65-54CCCD2288DD}"/>
    <cellStyle name="40% - Accent4 5 2 2 9" xfId="13447" xr:uid="{E0D82C7F-DD56-4303-ADDC-E5D095495149}"/>
    <cellStyle name="40% - Accent4 5 2 3" xfId="13448" xr:uid="{0F48A170-DB2B-48EC-8315-90C8E3965FED}"/>
    <cellStyle name="40% - Accent4 5 2 3 2" xfId="13449" xr:uid="{400A3C62-4D86-4698-82AF-E1EEB3AE74C5}"/>
    <cellStyle name="40% - Accent4 5 2 3 2 2" xfId="13450" xr:uid="{F8017C49-9B97-4BF6-A4DB-5EE02D90112D}"/>
    <cellStyle name="40% - Accent4 5 2 3 2 2 2" xfId="13451" xr:uid="{6A64CE22-696C-46D2-A073-7C2328B8D97C}"/>
    <cellStyle name="40% - Accent4 5 2 3 2 2 2 2" xfId="13452" xr:uid="{B9C91B1F-E3F7-4443-B22E-8E8A9DE95678}"/>
    <cellStyle name="40% - Accent4 5 2 3 2 2 3" xfId="13453" xr:uid="{6699BA51-D62E-4887-B20E-6A47697F8E34}"/>
    <cellStyle name="40% - Accent4 5 2 3 2 2 4" xfId="13454" xr:uid="{CAF82583-E7A8-4DA6-8E6F-579D6D9BDEB3}"/>
    <cellStyle name="40% - Accent4 5 2 3 2 3" xfId="13455" xr:uid="{247A7BD9-EFC5-4E1E-B58A-E600F70182DA}"/>
    <cellStyle name="40% - Accent4 5 2 3 2 3 2" xfId="13456" xr:uid="{38C608A2-AA9E-4FB3-8318-E2845E869E0D}"/>
    <cellStyle name="40% - Accent4 5 2 3 2 4" xfId="13457" xr:uid="{DEF29430-67C9-4FD5-96A1-C3991F66B444}"/>
    <cellStyle name="40% - Accent4 5 2 3 2 5" xfId="13458" xr:uid="{05BFD66C-6837-41DB-9DBA-C149A2D780C3}"/>
    <cellStyle name="40% - Accent4 5 2 3 3" xfId="13459" xr:uid="{79D5E689-F393-4E99-B6E8-C36817DDC79E}"/>
    <cellStyle name="40% - Accent4 5 2 3 3 2" xfId="13460" xr:uid="{F750A0C1-72D4-4FCF-BB5C-370B660FE28C}"/>
    <cellStyle name="40% - Accent4 5 2 3 3 2 2" xfId="13461" xr:uid="{1B5B3777-90D3-42DB-9F1C-6FB785D4A367}"/>
    <cellStyle name="40% - Accent4 5 2 3 3 2 2 2" xfId="13462" xr:uid="{A8906AEB-E90D-4F95-A298-B99DFAE7512E}"/>
    <cellStyle name="40% - Accent4 5 2 3 3 2 3" xfId="13463" xr:uid="{D74EE035-55F9-446C-8802-B8386E4B0AAC}"/>
    <cellStyle name="40% - Accent4 5 2 3 3 2 4" xfId="13464" xr:uid="{0AF240EF-279F-4EDC-8B47-06543B24D032}"/>
    <cellStyle name="40% - Accent4 5 2 3 3 3" xfId="13465" xr:uid="{68EF848E-35F1-44F7-9316-757274FAF1EA}"/>
    <cellStyle name="40% - Accent4 5 2 3 3 3 2" xfId="13466" xr:uid="{F60EA60C-FC00-41BC-88B7-4482302C651C}"/>
    <cellStyle name="40% - Accent4 5 2 3 3 4" xfId="13467" xr:uid="{606B3047-A4C8-4D69-93BC-C0E9E7E8CDDD}"/>
    <cellStyle name="40% - Accent4 5 2 3 3 5" xfId="13468" xr:uid="{534198E0-784D-46B9-A87D-400C65D9E5FA}"/>
    <cellStyle name="40% - Accent4 5 2 3 4" xfId="13469" xr:uid="{1D57953C-C1E8-46E6-ADBC-36482728C5C3}"/>
    <cellStyle name="40% - Accent4 5 2 3 4 2" xfId="13470" xr:uid="{85A86FCD-DA26-494E-A660-A6CFE3996176}"/>
    <cellStyle name="40% - Accent4 5 2 3 4 2 2" xfId="13471" xr:uid="{BC3AA892-3D99-4057-A41B-93E46985E9C2}"/>
    <cellStyle name="40% - Accent4 5 2 3 4 3" xfId="13472" xr:uid="{5D8601E6-CDED-4043-945E-F49DAD21E03B}"/>
    <cellStyle name="40% - Accent4 5 2 3 4 4" xfId="13473" xr:uid="{52F27C0F-BE19-4323-8603-4DF28B99658C}"/>
    <cellStyle name="40% - Accent4 5 2 3 5" xfId="13474" xr:uid="{69E8901F-0E65-4FEE-8E94-24D22A2E0D01}"/>
    <cellStyle name="40% - Accent4 5 2 3 5 2" xfId="13475" xr:uid="{D2904D09-188D-43CB-80A8-A7E52783EA79}"/>
    <cellStyle name="40% - Accent4 5 2 3 5 2 2" xfId="13476" xr:uid="{FA6B998F-D851-4EAE-816D-382B21730E32}"/>
    <cellStyle name="40% - Accent4 5 2 3 5 3" xfId="13477" xr:uid="{EAA47E32-0D4E-44B9-8A26-22D5DD59D698}"/>
    <cellStyle name="40% - Accent4 5 2 3 5 4" xfId="13478" xr:uid="{84FD7E5F-6798-473F-BF65-A88FB54682F1}"/>
    <cellStyle name="40% - Accent4 5 2 3 6" xfId="13479" xr:uid="{998FD60A-199E-4DF0-8BD3-797F37114D4D}"/>
    <cellStyle name="40% - Accent4 5 2 3 6 2" xfId="13480" xr:uid="{44294A3D-AD6D-47AB-BF70-69F09F61F3E3}"/>
    <cellStyle name="40% - Accent4 5 2 3 6 2 2" xfId="13481" xr:uid="{F97B1056-9AF0-457E-AAA7-A92F27C9624C}"/>
    <cellStyle name="40% - Accent4 5 2 3 6 3" xfId="13482" xr:uid="{2F1B961E-5ADB-4007-883C-59BCA61B80EB}"/>
    <cellStyle name="40% - Accent4 5 2 3 6 4" xfId="13483" xr:uid="{F601C425-DD16-4D4F-93F9-7FC687B3311F}"/>
    <cellStyle name="40% - Accent4 5 2 3 7" xfId="13484" xr:uid="{85B17E90-0469-4613-94E1-B6D679E5B808}"/>
    <cellStyle name="40% - Accent4 5 2 3 7 2" xfId="13485" xr:uid="{4E22DA50-6527-42D2-A05A-45164E67657E}"/>
    <cellStyle name="40% - Accent4 5 2 3 8" xfId="13486" xr:uid="{0FEF38BE-7BF2-4AD3-8A10-0EC687CA4301}"/>
    <cellStyle name="40% - Accent4 5 2 3 9" xfId="13487" xr:uid="{47F44405-2D89-4D1D-9572-C1028354C212}"/>
    <cellStyle name="40% - Accent4 5 2 4" xfId="13488" xr:uid="{F26C4E62-0F72-48DE-9C93-21ED102C807B}"/>
    <cellStyle name="40% - Accent4 5 2 4 2" xfId="13489" xr:uid="{B5FFAE52-1A01-4B92-A065-71BD3C29E20A}"/>
    <cellStyle name="40% - Accent4 5 2 4 2 2" xfId="13490" xr:uid="{A10FBA14-F068-4223-B9E8-D7BFD6E4DB5D}"/>
    <cellStyle name="40% - Accent4 5 2 4 2 2 2" xfId="13491" xr:uid="{A4AB10A1-9892-49F8-94AA-0D3876E2DCCC}"/>
    <cellStyle name="40% - Accent4 5 2 4 2 3" xfId="13492" xr:uid="{CF0272A8-67ED-4AB8-B876-B5971EBA488D}"/>
    <cellStyle name="40% - Accent4 5 2 4 2 4" xfId="13493" xr:uid="{A6654E97-822B-46D9-B5CF-BA47B2F8FA85}"/>
    <cellStyle name="40% - Accent4 5 2 4 3" xfId="13494" xr:uid="{C3CFD015-18D2-4961-9A70-16ACDCC31EF6}"/>
    <cellStyle name="40% - Accent4 5 2 4 3 2" xfId="13495" xr:uid="{0DAB6EF9-1338-4636-BD15-21C13F7AD595}"/>
    <cellStyle name="40% - Accent4 5 2 4 4" xfId="13496" xr:uid="{BB3C91EE-6985-42E4-A9D2-0EB25E745051}"/>
    <cellStyle name="40% - Accent4 5 2 4 5" xfId="13497" xr:uid="{0FB5F9DF-5CE4-467C-B7EA-B039591E0372}"/>
    <cellStyle name="40% - Accent4 5 2 5" xfId="13498" xr:uid="{0493C905-2B5E-4AE9-9367-9C0CCA0035E6}"/>
    <cellStyle name="40% - Accent4 5 2 5 2" xfId="13499" xr:uid="{BFFB3C76-A996-4C5E-9C18-47B6C877D546}"/>
    <cellStyle name="40% - Accent4 5 2 5 2 2" xfId="13500" xr:uid="{ACD43BE3-183D-4678-851D-D1E6DBD2F3C7}"/>
    <cellStyle name="40% - Accent4 5 2 5 2 2 2" xfId="13501" xr:uid="{09C474B9-9B3B-4371-A09B-F726EE0141A3}"/>
    <cellStyle name="40% - Accent4 5 2 5 2 3" xfId="13502" xr:uid="{B4B2161F-3BFC-41CC-9C61-F53ACF084BD7}"/>
    <cellStyle name="40% - Accent4 5 2 5 2 4" xfId="13503" xr:uid="{9A7045B2-CBF3-4290-8D4D-EC9E27AE52A9}"/>
    <cellStyle name="40% - Accent4 5 2 5 3" xfId="13504" xr:uid="{E4C3EE8E-B66A-4C5C-A8D4-8D5C09A0B3E3}"/>
    <cellStyle name="40% - Accent4 5 2 5 3 2" xfId="13505" xr:uid="{9AB9FAFA-1DEC-4BD0-8E7E-F99F48C4450D}"/>
    <cellStyle name="40% - Accent4 5 2 5 4" xfId="13506" xr:uid="{824C6AA9-C74D-496A-BB2C-C87734B8E0DA}"/>
    <cellStyle name="40% - Accent4 5 2 5 5" xfId="13507" xr:uid="{C29853A9-0FB1-4E78-9620-4070F6EC6324}"/>
    <cellStyle name="40% - Accent4 5 2 6" xfId="13508" xr:uid="{D0918FFF-9A03-47CD-AAD9-8304A964FA7C}"/>
    <cellStyle name="40% - Accent4 5 2 6 2" xfId="13509" xr:uid="{EE597125-50ED-4CDC-BD3D-0CB8175A0AAD}"/>
    <cellStyle name="40% - Accent4 5 2 6 2 2" xfId="13510" xr:uid="{50FD0346-8CD5-4FFF-B7E3-D15E192EAF51}"/>
    <cellStyle name="40% - Accent4 5 2 6 3" xfId="13511" xr:uid="{A039A6C0-8A12-4A17-81DC-418E63A9F5F5}"/>
    <cellStyle name="40% - Accent4 5 2 6 4" xfId="13512" xr:uid="{2C6109A8-A972-47F7-AA78-1E0DED73B19A}"/>
    <cellStyle name="40% - Accent4 5 2 7" xfId="13513" xr:uid="{901061A0-C253-44BE-92D0-16455500C4BC}"/>
    <cellStyle name="40% - Accent4 5 2 7 2" xfId="13514" xr:uid="{8AED008D-AE05-435E-9FE7-BFEF69E554C4}"/>
    <cellStyle name="40% - Accent4 5 2 7 2 2" xfId="13515" xr:uid="{C4681FF5-B0C2-4649-AD7F-C8BFC5F07EE9}"/>
    <cellStyle name="40% - Accent4 5 2 7 3" xfId="13516" xr:uid="{6E0FEB3B-B692-4496-8B99-D00D8263D3FB}"/>
    <cellStyle name="40% - Accent4 5 2 7 4" xfId="13517" xr:uid="{D4AA095A-0FDA-45F3-A876-F15AC6CF085D}"/>
    <cellStyle name="40% - Accent4 5 2 8" xfId="13518" xr:uid="{D5E0BD83-81A3-456E-AC78-8323FDEC0764}"/>
    <cellStyle name="40% - Accent4 5 2 8 2" xfId="13519" xr:uid="{38720CFF-37E4-44F0-98D0-4C9783181B3D}"/>
    <cellStyle name="40% - Accent4 5 2 8 2 2" xfId="13520" xr:uid="{1D49567D-89AB-46B6-AA06-9EF96198D38D}"/>
    <cellStyle name="40% - Accent4 5 2 8 3" xfId="13521" xr:uid="{722BC8AE-C4DA-48C4-8799-51B614DBB5E6}"/>
    <cellStyle name="40% - Accent4 5 2 8 4" xfId="13522" xr:uid="{A89A9742-1B22-46EC-925F-5EC94381DD89}"/>
    <cellStyle name="40% - Accent4 5 2 9" xfId="13523" xr:uid="{036BD843-1F8E-4760-9F6B-E7C7D209C95F}"/>
    <cellStyle name="40% - Accent4 5 2 9 2" xfId="13524" xr:uid="{907C41FC-3AAF-42D6-87F6-4896D1C31044}"/>
    <cellStyle name="40% - Accent4 5 3" xfId="13525" xr:uid="{FF3BEA29-4054-473A-8F04-0D504E8A6DEF}"/>
    <cellStyle name="40% - Accent4 5 3 10" xfId="13526" xr:uid="{50DB075E-8D2D-42C6-B3C2-48A8D830ABC4}"/>
    <cellStyle name="40% - Accent4 5 3 2" xfId="13527" xr:uid="{3B123FC8-971C-4AFC-9D0A-476D0228A214}"/>
    <cellStyle name="40% - Accent4 5 3 2 2" xfId="13528" xr:uid="{E45BE61A-A029-497C-A13A-20E99942586A}"/>
    <cellStyle name="40% - Accent4 5 3 2 2 2" xfId="13529" xr:uid="{5B94E121-DCF7-4FFE-8341-7CFDDA930573}"/>
    <cellStyle name="40% - Accent4 5 3 2 2 2 2" xfId="13530" xr:uid="{08B4679B-40FE-4BC7-9968-E62420DD5526}"/>
    <cellStyle name="40% - Accent4 5 3 2 2 2 2 2" xfId="13531" xr:uid="{88201067-DEB4-470A-A4F7-08242CDCE355}"/>
    <cellStyle name="40% - Accent4 5 3 2 2 2 3" xfId="13532" xr:uid="{2B4DF996-C8DF-41A4-B311-4C099E90658B}"/>
    <cellStyle name="40% - Accent4 5 3 2 2 2 4" xfId="13533" xr:uid="{E6452006-6CD2-4E1E-81BC-69A41407C9A0}"/>
    <cellStyle name="40% - Accent4 5 3 2 2 3" xfId="13534" xr:uid="{2A6F3A0B-358C-4FCA-B7F7-FBD1263F61C9}"/>
    <cellStyle name="40% - Accent4 5 3 2 2 3 2" xfId="13535" xr:uid="{9B55A853-A492-46B4-89BC-CB131F764517}"/>
    <cellStyle name="40% - Accent4 5 3 2 2 4" xfId="13536" xr:uid="{F3D01A0E-11A2-4EA3-90F0-9EA22A3F9786}"/>
    <cellStyle name="40% - Accent4 5 3 2 2 5" xfId="13537" xr:uid="{07570E2E-CD14-4A04-85E5-99A00030B4CD}"/>
    <cellStyle name="40% - Accent4 5 3 2 3" xfId="13538" xr:uid="{3305B1A8-2D9F-419D-83F4-1A64666DDD0F}"/>
    <cellStyle name="40% - Accent4 5 3 2 3 2" xfId="13539" xr:uid="{25679C97-DDF1-4ADA-BDD9-FBF7EA230487}"/>
    <cellStyle name="40% - Accent4 5 3 2 3 2 2" xfId="13540" xr:uid="{8A7CBFC3-B598-458C-9E0E-0F1B0542FE0A}"/>
    <cellStyle name="40% - Accent4 5 3 2 3 2 2 2" xfId="13541" xr:uid="{029C504D-ABF1-4C1E-9700-FD87E7A015E6}"/>
    <cellStyle name="40% - Accent4 5 3 2 3 2 3" xfId="13542" xr:uid="{80287BA9-F610-4F38-B085-50D9332562CE}"/>
    <cellStyle name="40% - Accent4 5 3 2 3 2 4" xfId="13543" xr:uid="{9511B58C-B46B-4C88-9A16-9982A4D6995E}"/>
    <cellStyle name="40% - Accent4 5 3 2 3 3" xfId="13544" xr:uid="{734C2AA3-60F1-4F38-89AB-20FA94373A40}"/>
    <cellStyle name="40% - Accent4 5 3 2 3 3 2" xfId="13545" xr:uid="{C6069A08-1415-45D6-97C5-19461D0EA7A0}"/>
    <cellStyle name="40% - Accent4 5 3 2 3 4" xfId="13546" xr:uid="{355726C0-50F1-4ECF-BBCB-54ACED841F71}"/>
    <cellStyle name="40% - Accent4 5 3 2 3 5" xfId="13547" xr:uid="{FDDCE8AE-C061-4571-864F-41E89852F09B}"/>
    <cellStyle name="40% - Accent4 5 3 2 4" xfId="13548" xr:uid="{ADDC8791-0D46-4A97-A8BA-C0A90525E48E}"/>
    <cellStyle name="40% - Accent4 5 3 2 4 2" xfId="13549" xr:uid="{55ADD860-8BFC-440F-9E30-2295F53EF39C}"/>
    <cellStyle name="40% - Accent4 5 3 2 4 2 2" xfId="13550" xr:uid="{5458E729-F9C2-407E-98F2-0306D5544256}"/>
    <cellStyle name="40% - Accent4 5 3 2 4 3" xfId="13551" xr:uid="{27DC8468-F1EE-409D-A9DF-8DC6DF87243B}"/>
    <cellStyle name="40% - Accent4 5 3 2 4 4" xfId="13552" xr:uid="{657F1C60-7F49-4A16-AC92-DE794483E35D}"/>
    <cellStyle name="40% - Accent4 5 3 2 5" xfId="13553" xr:uid="{5C4AB649-452B-488C-BD3F-46FB2AD50605}"/>
    <cellStyle name="40% - Accent4 5 3 2 5 2" xfId="13554" xr:uid="{A63070DD-DB23-40D0-94A9-A7C80F63FA37}"/>
    <cellStyle name="40% - Accent4 5 3 2 5 2 2" xfId="13555" xr:uid="{0CC654E6-1BD0-4D8F-BE97-632AF3471E63}"/>
    <cellStyle name="40% - Accent4 5 3 2 5 3" xfId="13556" xr:uid="{4865A387-FA49-404F-AB2C-51E9FC7F9AA0}"/>
    <cellStyle name="40% - Accent4 5 3 2 5 4" xfId="13557" xr:uid="{7C928A76-952F-4231-B3B4-6E2F5094F558}"/>
    <cellStyle name="40% - Accent4 5 3 2 6" xfId="13558" xr:uid="{0F90EC2D-D61B-4650-97D9-73EA0AA7BC7E}"/>
    <cellStyle name="40% - Accent4 5 3 2 6 2" xfId="13559" xr:uid="{2791C1DF-916A-4A20-BC2E-8D62156A3032}"/>
    <cellStyle name="40% - Accent4 5 3 2 6 2 2" xfId="13560" xr:uid="{4FAF25FA-10BE-4E16-A7D9-FA180BF8C8DE}"/>
    <cellStyle name="40% - Accent4 5 3 2 6 3" xfId="13561" xr:uid="{F824B99F-DAB6-4183-9047-F8DB4082FFE4}"/>
    <cellStyle name="40% - Accent4 5 3 2 6 4" xfId="13562" xr:uid="{C4CF43F6-6AF5-4254-B897-DFB3475C46D5}"/>
    <cellStyle name="40% - Accent4 5 3 2 7" xfId="13563" xr:uid="{AD13B22B-2C89-4FB7-9CCD-1CC4200B385D}"/>
    <cellStyle name="40% - Accent4 5 3 2 7 2" xfId="13564" xr:uid="{124ACE2E-9188-446C-9D34-6B2B5EB4F3BE}"/>
    <cellStyle name="40% - Accent4 5 3 2 8" xfId="13565" xr:uid="{4DDFEADE-2E6F-4AFC-91DE-E5E40852426C}"/>
    <cellStyle name="40% - Accent4 5 3 2 9" xfId="13566" xr:uid="{AC44B859-E6D9-466A-9679-B392B44DCE42}"/>
    <cellStyle name="40% - Accent4 5 3 3" xfId="13567" xr:uid="{D0CDC606-6C67-43D3-93F9-D3E711E79844}"/>
    <cellStyle name="40% - Accent4 5 3 3 2" xfId="13568" xr:uid="{7A674E1B-F024-46B5-B29A-7D314084749A}"/>
    <cellStyle name="40% - Accent4 5 3 3 2 2" xfId="13569" xr:uid="{2DF6FDC1-AA39-4AB7-A653-EDBE6D57410E}"/>
    <cellStyle name="40% - Accent4 5 3 3 2 2 2" xfId="13570" xr:uid="{1A10FDB9-43A9-46B1-ACF5-2B6D20482ADA}"/>
    <cellStyle name="40% - Accent4 5 3 3 2 3" xfId="13571" xr:uid="{603B6FEC-D114-4C7B-973B-0576EE951DD7}"/>
    <cellStyle name="40% - Accent4 5 3 3 2 4" xfId="13572" xr:uid="{CACF1485-FDC1-443B-A44C-4BFCC293827B}"/>
    <cellStyle name="40% - Accent4 5 3 3 3" xfId="13573" xr:uid="{6482B1A0-7414-4765-B47F-DBEA9C37DDE4}"/>
    <cellStyle name="40% - Accent4 5 3 3 3 2" xfId="13574" xr:uid="{BACBADC3-77E3-4E14-B5BD-B71C4A43EC37}"/>
    <cellStyle name="40% - Accent4 5 3 3 4" xfId="13575" xr:uid="{5B6D6456-DEA8-4037-8964-F1C0B912A3BC}"/>
    <cellStyle name="40% - Accent4 5 3 3 5" xfId="13576" xr:uid="{29700D06-3051-461A-BCFA-93697267EBD9}"/>
    <cellStyle name="40% - Accent4 5 3 4" xfId="13577" xr:uid="{9169B612-2F4A-46EB-9FA3-BAF874468B4D}"/>
    <cellStyle name="40% - Accent4 5 3 4 2" xfId="13578" xr:uid="{99AD71DB-13E6-4427-9B8F-CB2802941F89}"/>
    <cellStyle name="40% - Accent4 5 3 4 2 2" xfId="13579" xr:uid="{5449FA2A-EB81-4F07-8619-A089826E6C45}"/>
    <cellStyle name="40% - Accent4 5 3 4 2 2 2" xfId="13580" xr:uid="{2F8059EA-FE52-4473-8D12-0AC044873FF8}"/>
    <cellStyle name="40% - Accent4 5 3 4 2 3" xfId="13581" xr:uid="{B9FFFE50-02EE-4360-91A1-F3368B3D73D1}"/>
    <cellStyle name="40% - Accent4 5 3 4 2 4" xfId="13582" xr:uid="{D242F97A-60E7-41D4-846F-1D5A84DA5942}"/>
    <cellStyle name="40% - Accent4 5 3 4 3" xfId="13583" xr:uid="{8A02AD68-B2CA-41E7-86A9-750CF91EAB75}"/>
    <cellStyle name="40% - Accent4 5 3 4 3 2" xfId="13584" xr:uid="{959F839A-AAD1-4512-A7C0-2DFB927AF6F7}"/>
    <cellStyle name="40% - Accent4 5 3 4 4" xfId="13585" xr:uid="{714F3105-9D30-4C3F-B118-3AE08A2C2794}"/>
    <cellStyle name="40% - Accent4 5 3 4 5" xfId="13586" xr:uid="{14A5B28F-B08B-4EA1-968B-CFDD3FF796A6}"/>
    <cellStyle name="40% - Accent4 5 3 5" xfId="13587" xr:uid="{E075FA79-1D6C-40E3-B990-0FCC4F071B5A}"/>
    <cellStyle name="40% - Accent4 5 3 5 2" xfId="13588" xr:uid="{632230D7-E1E4-4C7E-8102-41010B83DF29}"/>
    <cellStyle name="40% - Accent4 5 3 5 2 2" xfId="13589" xr:uid="{9CB82AB4-F53E-45E3-A3D6-7AF0536DF476}"/>
    <cellStyle name="40% - Accent4 5 3 5 3" xfId="13590" xr:uid="{1280AA77-F5DD-42FA-A932-9B694AC2FBF3}"/>
    <cellStyle name="40% - Accent4 5 3 5 4" xfId="13591" xr:uid="{3E41BF20-C2DC-4EF5-9EC7-1D96237EDD74}"/>
    <cellStyle name="40% - Accent4 5 3 6" xfId="13592" xr:uid="{4BAE9B86-E5E4-49DF-83A4-423A29EEA9EF}"/>
    <cellStyle name="40% - Accent4 5 3 6 2" xfId="13593" xr:uid="{DA0AF0EB-716F-4C60-BFE5-0376CC610286}"/>
    <cellStyle name="40% - Accent4 5 3 6 2 2" xfId="13594" xr:uid="{FD04135B-2AEB-4909-8AA4-41CCF34165AA}"/>
    <cellStyle name="40% - Accent4 5 3 6 3" xfId="13595" xr:uid="{192B894F-5304-4E04-A1E7-673EAB5D5FA9}"/>
    <cellStyle name="40% - Accent4 5 3 6 4" xfId="13596" xr:uid="{03AE4B14-36B5-4061-BBE5-F3C1DE67F4E6}"/>
    <cellStyle name="40% - Accent4 5 3 7" xfId="13597" xr:uid="{96602FF5-0285-435C-B45E-7566A25C7626}"/>
    <cellStyle name="40% - Accent4 5 3 7 2" xfId="13598" xr:uid="{C7AFF35D-DE5D-4007-9677-2E29D5C76AE9}"/>
    <cellStyle name="40% - Accent4 5 3 7 2 2" xfId="13599" xr:uid="{5ACF3189-2BED-4068-B585-343E97B78E87}"/>
    <cellStyle name="40% - Accent4 5 3 7 3" xfId="13600" xr:uid="{3A6D239D-F397-4324-95C4-FB6D38E5E5D1}"/>
    <cellStyle name="40% - Accent4 5 3 7 4" xfId="13601" xr:uid="{296103A5-C58E-412D-8889-9221ED68213C}"/>
    <cellStyle name="40% - Accent4 5 3 8" xfId="13602" xr:uid="{637F175C-F80B-4B1B-A1CB-F4BBD3A4B571}"/>
    <cellStyle name="40% - Accent4 5 3 8 2" xfId="13603" xr:uid="{910D4EE2-55D5-4A7F-9B83-BB18D140DCCF}"/>
    <cellStyle name="40% - Accent4 5 3 9" xfId="13604" xr:uid="{C507A975-26AE-413B-A774-5E11125E8F36}"/>
    <cellStyle name="40% - Accent4 5 4" xfId="13605" xr:uid="{663365BB-F661-405E-A2EE-8E8A33EFE572}"/>
    <cellStyle name="40% - Accent4 5 4 2" xfId="13606" xr:uid="{B74DC9DF-C900-415E-9CA1-47FD4F25C7E4}"/>
    <cellStyle name="40% - Accent4 5 4 2 2" xfId="13607" xr:uid="{F2740F32-0088-41AF-B960-77F12F72367F}"/>
    <cellStyle name="40% - Accent4 5 4 2 2 2" xfId="13608" xr:uid="{5B320D35-D079-40E8-9715-D19527412DA0}"/>
    <cellStyle name="40% - Accent4 5 4 2 2 2 2" xfId="13609" xr:uid="{DED75285-DEBB-4AB1-9F07-1773EE45F72C}"/>
    <cellStyle name="40% - Accent4 5 4 2 2 3" xfId="13610" xr:uid="{443C0480-C2D7-4031-ABD0-D0018582424A}"/>
    <cellStyle name="40% - Accent4 5 4 2 2 4" xfId="13611" xr:uid="{8F647707-0B20-44D4-944E-B12A839ED149}"/>
    <cellStyle name="40% - Accent4 5 4 2 3" xfId="13612" xr:uid="{A39B5791-D225-41E0-A736-13A1354E5A0E}"/>
    <cellStyle name="40% - Accent4 5 4 2 3 2" xfId="13613" xr:uid="{BAF5D1CF-9826-4967-A5B5-F5BAE86279C7}"/>
    <cellStyle name="40% - Accent4 5 4 2 4" xfId="13614" xr:uid="{BD5B4E3A-135D-4B33-B489-61AEC25E75BB}"/>
    <cellStyle name="40% - Accent4 5 4 2 5" xfId="13615" xr:uid="{A34C27DA-8D52-428B-ADBE-0D02F4189E10}"/>
    <cellStyle name="40% - Accent4 5 4 3" xfId="13616" xr:uid="{5E5C47B3-D714-4877-8D34-CC3A975A523B}"/>
    <cellStyle name="40% - Accent4 5 4 3 2" xfId="13617" xr:uid="{BE4DC908-1138-440C-97B5-A27DEBE050D7}"/>
    <cellStyle name="40% - Accent4 5 4 3 2 2" xfId="13618" xr:uid="{AA94BC70-5F87-4124-9ABF-D8D34956B25A}"/>
    <cellStyle name="40% - Accent4 5 4 3 2 2 2" xfId="13619" xr:uid="{C9371AAF-69CF-460B-8D30-525595F6BA6B}"/>
    <cellStyle name="40% - Accent4 5 4 3 2 3" xfId="13620" xr:uid="{D4EA04A2-6BC6-4305-A8CC-78F7BC33545E}"/>
    <cellStyle name="40% - Accent4 5 4 3 2 4" xfId="13621" xr:uid="{3BF0D048-F7B0-48AE-9CDE-B360F3898419}"/>
    <cellStyle name="40% - Accent4 5 4 3 3" xfId="13622" xr:uid="{DDAA4072-3AB7-4407-A551-51FB33D3ED64}"/>
    <cellStyle name="40% - Accent4 5 4 3 3 2" xfId="13623" xr:uid="{E29EB81A-0E5F-4283-A989-618BA1CA5D90}"/>
    <cellStyle name="40% - Accent4 5 4 3 4" xfId="13624" xr:uid="{BB8A59CB-98C1-43B3-BC37-6533A7793972}"/>
    <cellStyle name="40% - Accent4 5 4 3 5" xfId="13625" xr:uid="{B09EDAA3-1A9E-4497-A1AD-442D935FB4B7}"/>
    <cellStyle name="40% - Accent4 5 4 4" xfId="13626" xr:uid="{AC0D115F-23F3-4352-A3CB-768C8CB82AD5}"/>
    <cellStyle name="40% - Accent4 5 4 4 2" xfId="13627" xr:uid="{CC8964E6-564B-4C72-AC36-4E4E52B0E55D}"/>
    <cellStyle name="40% - Accent4 5 4 4 2 2" xfId="13628" xr:uid="{B2B4EAC8-AE70-4E4F-A567-6A429B91A7CD}"/>
    <cellStyle name="40% - Accent4 5 4 4 3" xfId="13629" xr:uid="{22727661-D24C-4310-B1B5-BBDED90FBA47}"/>
    <cellStyle name="40% - Accent4 5 4 4 4" xfId="13630" xr:uid="{D1EF36B1-A562-4A31-8958-FDA770C65771}"/>
    <cellStyle name="40% - Accent4 5 4 5" xfId="13631" xr:uid="{CCB7C9AC-C6F8-485E-BA7F-17C4B8D10EC2}"/>
    <cellStyle name="40% - Accent4 5 4 5 2" xfId="13632" xr:uid="{1AB5AB39-3AED-47EB-B202-7B95B83F3FF2}"/>
    <cellStyle name="40% - Accent4 5 4 5 2 2" xfId="13633" xr:uid="{0D8A9CA9-7D68-4598-926C-06542F071618}"/>
    <cellStyle name="40% - Accent4 5 4 5 3" xfId="13634" xr:uid="{A551BDE3-0C72-40C3-BA3C-5A2ABDD1212D}"/>
    <cellStyle name="40% - Accent4 5 4 5 4" xfId="13635" xr:uid="{A5D6A915-CC4A-4186-BF6B-8C4BF25B7BDD}"/>
    <cellStyle name="40% - Accent4 5 4 6" xfId="13636" xr:uid="{B6129121-8DDA-430A-A55D-31AE7EBF4FA4}"/>
    <cellStyle name="40% - Accent4 5 4 6 2" xfId="13637" xr:uid="{C97A86B7-6783-46E6-9BC8-6099C6627795}"/>
    <cellStyle name="40% - Accent4 5 4 6 2 2" xfId="13638" xr:uid="{CA758D1E-2F63-482A-ABAD-A8C5014FA62B}"/>
    <cellStyle name="40% - Accent4 5 4 6 3" xfId="13639" xr:uid="{A12FD98D-71A1-4065-B10B-551CE2E1F37C}"/>
    <cellStyle name="40% - Accent4 5 4 6 4" xfId="13640" xr:uid="{A2E07EE1-F1F6-461C-8E76-36C4DCBBFA90}"/>
    <cellStyle name="40% - Accent4 5 4 7" xfId="13641" xr:uid="{DF22A755-68B0-4089-93B5-D820E0167A2E}"/>
    <cellStyle name="40% - Accent4 5 4 7 2" xfId="13642" xr:uid="{78AC9D8D-1D6E-43A2-84F1-AC91B281789A}"/>
    <cellStyle name="40% - Accent4 5 4 8" xfId="13643" xr:uid="{0D59049F-C0CF-4067-958B-19A8CF591ECB}"/>
    <cellStyle name="40% - Accent4 5 4 9" xfId="13644" xr:uid="{B2415E6E-26B6-405C-A02B-597DF6CB22A4}"/>
    <cellStyle name="40% - Accent4 5 5" xfId="13645" xr:uid="{7CA7F3C0-378E-4F7C-9A89-2EAF21C2C8FB}"/>
    <cellStyle name="40% - Accent4 5 5 2" xfId="13646" xr:uid="{46D547D5-1633-4B22-B2A1-47D0033E0BD7}"/>
    <cellStyle name="40% - Accent4 5 5 2 2" xfId="13647" xr:uid="{E2053DBA-9AE9-4254-A1B8-9D718C65828D}"/>
    <cellStyle name="40% - Accent4 5 5 2 2 2" xfId="13648" xr:uid="{113B5790-9DB6-4D8F-AC2E-7A994711481A}"/>
    <cellStyle name="40% - Accent4 5 5 2 2 2 2" xfId="13649" xr:uid="{3D5A197B-BF7D-439B-B121-D8E0ACC068F4}"/>
    <cellStyle name="40% - Accent4 5 5 2 2 3" xfId="13650" xr:uid="{874C2748-46A6-4DEB-BBD7-E55C3B83D205}"/>
    <cellStyle name="40% - Accent4 5 5 2 2 4" xfId="13651" xr:uid="{BF8928A7-2838-4C51-9041-6C51DEB22F28}"/>
    <cellStyle name="40% - Accent4 5 5 2 3" xfId="13652" xr:uid="{2BFDD498-F5A2-4174-B01F-072A6AA1F3B4}"/>
    <cellStyle name="40% - Accent4 5 5 2 3 2" xfId="13653" xr:uid="{BBAEF097-BA2E-462A-8052-52C680880277}"/>
    <cellStyle name="40% - Accent4 5 5 2 4" xfId="13654" xr:uid="{ADF1FACF-C9CB-41EE-A076-93A53FAE16FD}"/>
    <cellStyle name="40% - Accent4 5 5 2 5" xfId="13655" xr:uid="{49B8F958-8645-4B9C-B20A-82E02E778938}"/>
    <cellStyle name="40% - Accent4 5 5 3" xfId="13656" xr:uid="{3CA24631-B71F-4B03-96D9-E44D05F76A22}"/>
    <cellStyle name="40% - Accent4 5 5 3 2" xfId="13657" xr:uid="{2DFB8B9F-C0C8-4AE9-ABBC-011A3A902E5F}"/>
    <cellStyle name="40% - Accent4 5 5 3 2 2" xfId="13658" xr:uid="{2DC49851-8D64-44E7-AA0C-F0FE5C93F026}"/>
    <cellStyle name="40% - Accent4 5 5 3 3" xfId="13659" xr:uid="{97450E37-B4BE-461A-9655-AAFBEEECAE46}"/>
    <cellStyle name="40% - Accent4 5 5 3 4" xfId="13660" xr:uid="{956ADB6A-C2FC-4D7C-AFA7-EA9F7BE51AF3}"/>
    <cellStyle name="40% - Accent4 5 5 4" xfId="13661" xr:uid="{29EEC851-EBE8-4D2F-AD2A-8DBEAA857774}"/>
    <cellStyle name="40% - Accent4 5 5 4 2" xfId="13662" xr:uid="{665F9AF9-A20A-411B-8A0E-506EDAD8BA9A}"/>
    <cellStyle name="40% - Accent4 5 5 4 2 2" xfId="13663" xr:uid="{5EE54A0A-F4DF-4FBE-AB04-F30ACD1C186C}"/>
    <cellStyle name="40% - Accent4 5 5 4 3" xfId="13664" xr:uid="{EADF9E8C-A9E6-4662-8E75-D434915447E5}"/>
    <cellStyle name="40% - Accent4 5 5 4 4" xfId="13665" xr:uid="{1430FC41-C0FD-4604-82BE-BCABDDDE0498}"/>
    <cellStyle name="40% - Accent4 5 5 5" xfId="13666" xr:uid="{ED31688D-AF89-4A75-A125-92D23C01BC50}"/>
    <cellStyle name="40% - Accent4 5 5 5 2" xfId="13667" xr:uid="{786C3BC8-1020-45CF-AFBD-944C1C79F3BF}"/>
    <cellStyle name="40% - Accent4 5 5 6" xfId="13668" xr:uid="{7A420D5C-423A-4F1D-AFFA-0A253FB122B9}"/>
    <cellStyle name="40% - Accent4 5 5 7" xfId="13669" xr:uid="{13A8BC62-C02C-4EFB-B7A2-E863AB3D25EC}"/>
    <cellStyle name="40% - Accent4 5 6" xfId="13670" xr:uid="{1EE57CFD-525A-4352-9C44-E4100EA761DA}"/>
    <cellStyle name="40% - Accent4 5 6 2" xfId="13671" xr:uid="{15936125-6188-4EB4-8E1B-095B7870662F}"/>
    <cellStyle name="40% - Accent4 5 6 2 2" xfId="13672" xr:uid="{A464C69C-A0A2-416C-8368-E8E46769FAAA}"/>
    <cellStyle name="40% - Accent4 5 6 2 2 2" xfId="13673" xr:uid="{349BA4E8-358C-48A4-B034-52D674D72E23}"/>
    <cellStyle name="40% - Accent4 5 6 2 3" xfId="13674" xr:uid="{64171254-4D56-4599-9576-54BC7077F945}"/>
    <cellStyle name="40% - Accent4 5 6 2 4" xfId="13675" xr:uid="{D1D5C3CD-042E-47D2-9F74-D128B8E6B9E1}"/>
    <cellStyle name="40% - Accent4 5 6 3" xfId="13676" xr:uid="{B06F6B84-2EFC-48AB-9128-BC7E6346A7B9}"/>
    <cellStyle name="40% - Accent4 5 6 3 2" xfId="13677" xr:uid="{7A522DB4-4339-4954-8FCE-29B525EC4CA4}"/>
    <cellStyle name="40% - Accent4 5 6 4" xfId="13678" xr:uid="{77FD5020-0E30-4D35-A4BD-15F74812E5B3}"/>
    <cellStyle name="40% - Accent4 5 6 5" xfId="13679" xr:uid="{E944CBCF-E62C-49A7-AC9B-5666BE73445E}"/>
    <cellStyle name="40% - Accent4 5 7" xfId="13680" xr:uid="{54E31D1D-99AA-4782-BE38-0E9B8440654D}"/>
    <cellStyle name="40% - Accent4 5 7 2" xfId="13681" xr:uid="{25E4C9DF-7A85-45AF-BD3D-A69D5D9A6BC9}"/>
    <cellStyle name="40% - Accent4 5 7 2 2" xfId="13682" xr:uid="{D23F8F00-5A0F-428F-96DA-3920A96164DB}"/>
    <cellStyle name="40% - Accent4 5 7 3" xfId="13683" xr:uid="{3AB4F754-0504-494A-BAE5-1CF6E44F7B38}"/>
    <cellStyle name="40% - Accent4 5 7 4" xfId="13684" xr:uid="{F25C7051-3E43-4A6F-9F8D-B19AD9269E39}"/>
    <cellStyle name="40% - Accent4 5 8" xfId="13685" xr:uid="{6FEB6D9B-ED38-488A-BE7C-1A5AE90AA40C}"/>
    <cellStyle name="40% - Accent4 5 8 2" xfId="13686" xr:uid="{A8B12CC8-6822-4AC5-93A9-2A70D7BE6328}"/>
    <cellStyle name="40% - Accent4 5 8 2 2" xfId="13687" xr:uid="{B0AC08AA-D178-4714-804C-23F019975913}"/>
    <cellStyle name="40% - Accent4 5 8 3" xfId="13688" xr:uid="{76377A6D-FF36-4700-86FB-ABB105E3055D}"/>
    <cellStyle name="40% - Accent4 5 8 4" xfId="13689" xr:uid="{B235238E-45C0-41D4-926D-03164C48DD6E}"/>
    <cellStyle name="40% - Accent4 6" xfId="13690" xr:uid="{F164D160-C781-4669-AD6A-789E8CCEE4EC}"/>
    <cellStyle name="40% - Accent4 7" xfId="13691" xr:uid="{666BC164-1DE0-4E0A-B273-9CCBE4DE5CC7}"/>
    <cellStyle name="40% - Accent4 8" xfId="13692" xr:uid="{48C1221E-4E37-4344-9CF4-B90C18F7BA32}"/>
    <cellStyle name="40% - Accent4 9" xfId="13693" xr:uid="{3FCAB3D2-E5C1-44FE-92A5-B6A345510813}"/>
    <cellStyle name="40% - Accent4 9 2" xfId="13694" xr:uid="{235DD431-35FC-45A8-9AD4-03874EB54868}"/>
    <cellStyle name="40% - Accent4 9 2 2" xfId="13695" xr:uid="{082568E3-D94C-41DE-83C5-3B94230570B0}"/>
    <cellStyle name="40% - Accent4 9 3" xfId="13696" xr:uid="{067C746F-BEB0-4166-81E2-628CF1E98871}"/>
    <cellStyle name="40% - Accent4 9 4" xfId="13697" xr:uid="{2ACA35EE-60B9-4AD0-9AD8-6C37975B118C}"/>
    <cellStyle name="40% - Accent5" xfId="35" builtinId="47" customBuiltin="1"/>
    <cellStyle name="40% - Accent5 2" xfId="80" xr:uid="{311E4B0E-6875-4C18-A0D4-14B9F51B8A49}"/>
    <cellStyle name="40% - Accent5 2 10" xfId="35550" xr:uid="{04E62468-D82A-4593-9424-A86DF64E321D}"/>
    <cellStyle name="40% - Accent5 2 11" xfId="13698" xr:uid="{3365007B-5488-48D6-8B2D-6C2797F279D9}"/>
    <cellStyle name="40% - Accent5 2 2" xfId="13699" xr:uid="{D27CD8B1-695B-473F-BCFA-7AFAEDFCB0B9}"/>
    <cellStyle name="40% - Accent5 2 2 2" xfId="13700" xr:uid="{32C481C6-1148-431B-BD52-D7884B196AA6}"/>
    <cellStyle name="40% - Accent5 2 2 3" xfId="13701" xr:uid="{A5C7016A-5168-4AFC-80D1-D0689563FDC5}"/>
    <cellStyle name="40% - Accent5 2 2 4" xfId="13702" xr:uid="{BA50575A-B3D7-454C-8BBE-7FB190B6C8CD}"/>
    <cellStyle name="40% - Accent5 2 3" xfId="13703" xr:uid="{BDA1DC4E-1E6F-460F-9E63-0B3F7A258E2F}"/>
    <cellStyle name="40% - Accent5 2 3 2" xfId="13704" xr:uid="{FF8D65D1-B628-4E99-89F5-05672EA8C0A5}"/>
    <cellStyle name="40% - Accent5 2 3 2 10" xfId="13705" xr:uid="{028A24EF-D8FD-4BC9-9ECA-9F40717A5491}"/>
    <cellStyle name="40% - Accent5 2 3 2 2" xfId="13706" xr:uid="{ACE4F241-6673-42D1-A4DE-53D8AC337DD7}"/>
    <cellStyle name="40% - Accent5 2 3 2 2 2" xfId="13707" xr:uid="{3B665EF8-4841-4EFF-947A-EA672F730E2D}"/>
    <cellStyle name="40% - Accent5 2 3 2 2 2 2" xfId="13708" xr:uid="{B5E3066D-BD14-4B4F-ADE1-BFE91930324D}"/>
    <cellStyle name="40% - Accent5 2 3 2 2 2 2 2" xfId="13709" xr:uid="{FA8F67D5-5059-4BD8-9CA4-53F0C7146120}"/>
    <cellStyle name="40% - Accent5 2 3 2 2 2 2 2 2" xfId="13710" xr:uid="{B415B2B8-BB06-4584-823E-EC890FBD8E0A}"/>
    <cellStyle name="40% - Accent5 2 3 2 2 2 2 3" xfId="13711" xr:uid="{BD984A2F-B991-4A70-BF4D-30C081E55419}"/>
    <cellStyle name="40% - Accent5 2 3 2 2 2 2 4" xfId="13712" xr:uid="{89A6123C-9EB0-4882-AE0A-439A4C0FDEB8}"/>
    <cellStyle name="40% - Accent5 2 3 2 2 2 3" xfId="13713" xr:uid="{477DB30C-3E99-4E04-BC2B-A942C96322C5}"/>
    <cellStyle name="40% - Accent5 2 3 2 2 2 3 2" xfId="13714" xr:uid="{3B8B7D14-B025-4AE7-852F-A9474F204D78}"/>
    <cellStyle name="40% - Accent5 2 3 2 2 2 4" xfId="13715" xr:uid="{E05E177D-19F5-4142-BFDA-F220F7A9F29F}"/>
    <cellStyle name="40% - Accent5 2 3 2 2 2 5" xfId="13716" xr:uid="{07BF30CC-0E5C-4D6F-B2A8-4824FDA39214}"/>
    <cellStyle name="40% - Accent5 2 3 2 2 3" xfId="13717" xr:uid="{CA8A4454-598E-4EDD-A067-B418C51653EA}"/>
    <cellStyle name="40% - Accent5 2 3 2 2 3 2" xfId="13718" xr:uid="{115EB201-E1FC-4ED8-BE07-557DEEC478B6}"/>
    <cellStyle name="40% - Accent5 2 3 2 2 3 2 2" xfId="13719" xr:uid="{F1E5E446-CC6B-4FA4-9786-622DFF1C81A9}"/>
    <cellStyle name="40% - Accent5 2 3 2 2 3 2 2 2" xfId="13720" xr:uid="{5F955BA2-0B2A-4E61-95F8-3352E0B88ACE}"/>
    <cellStyle name="40% - Accent5 2 3 2 2 3 2 3" xfId="13721" xr:uid="{18321D20-B5B3-4987-9095-B9AD25256238}"/>
    <cellStyle name="40% - Accent5 2 3 2 2 3 2 4" xfId="13722" xr:uid="{4F5B6A82-42E8-4E75-AD0B-552DBAA23642}"/>
    <cellStyle name="40% - Accent5 2 3 2 2 3 3" xfId="13723" xr:uid="{8436ECCB-E185-4C2A-AA68-60A962ACBA6F}"/>
    <cellStyle name="40% - Accent5 2 3 2 2 3 3 2" xfId="13724" xr:uid="{3AC1D07E-F9D9-4966-B4E0-F7F9669AAA03}"/>
    <cellStyle name="40% - Accent5 2 3 2 2 3 4" xfId="13725" xr:uid="{39C4D275-3DB3-4CA4-889B-00BA610039B2}"/>
    <cellStyle name="40% - Accent5 2 3 2 2 3 5" xfId="13726" xr:uid="{AA9AD205-D4A5-4F56-AEF1-DFCA406E5689}"/>
    <cellStyle name="40% - Accent5 2 3 2 2 4" xfId="13727" xr:uid="{61B3A73C-BA9E-4978-BEA5-5160BCAC8B1F}"/>
    <cellStyle name="40% - Accent5 2 3 2 2 4 2" xfId="13728" xr:uid="{1621915F-5781-4B4B-B32D-9FF2CA05091D}"/>
    <cellStyle name="40% - Accent5 2 3 2 2 4 2 2" xfId="13729" xr:uid="{399CDA2A-5FE2-4B5D-A79F-108BCBE4BF8B}"/>
    <cellStyle name="40% - Accent5 2 3 2 2 4 3" xfId="13730" xr:uid="{2B84AADD-0A84-43E7-A9B4-6852EE9750EB}"/>
    <cellStyle name="40% - Accent5 2 3 2 2 4 4" xfId="13731" xr:uid="{6D96F92D-7FDC-4C9A-A7A7-19ADD454C556}"/>
    <cellStyle name="40% - Accent5 2 3 2 2 5" xfId="13732" xr:uid="{452A31A1-88EF-4933-8C17-4BCC9C951496}"/>
    <cellStyle name="40% - Accent5 2 3 2 2 5 2" xfId="13733" xr:uid="{C05DEF7B-6C61-49A2-B161-B9928D1CFFD9}"/>
    <cellStyle name="40% - Accent5 2 3 2 2 5 2 2" xfId="13734" xr:uid="{34EE8329-806F-49FD-9602-86040A6C95A6}"/>
    <cellStyle name="40% - Accent5 2 3 2 2 5 3" xfId="13735" xr:uid="{92BF1048-A607-4D21-A72A-96D2A95CF341}"/>
    <cellStyle name="40% - Accent5 2 3 2 2 5 4" xfId="13736" xr:uid="{24543BB0-68E3-4E6B-97A8-2457977E034B}"/>
    <cellStyle name="40% - Accent5 2 3 2 2 6" xfId="13737" xr:uid="{7F94F853-FCAA-4B4E-8D01-C625CDF3AB66}"/>
    <cellStyle name="40% - Accent5 2 3 2 2 6 2" xfId="13738" xr:uid="{AE0B3F10-D44D-4298-B21F-E3489F60B439}"/>
    <cellStyle name="40% - Accent5 2 3 2 2 6 2 2" xfId="13739" xr:uid="{FF82BB5F-D760-402D-A311-C8E796C3659D}"/>
    <cellStyle name="40% - Accent5 2 3 2 2 6 3" xfId="13740" xr:uid="{20ECD401-D97E-4CBA-BD82-F8F7509D6D53}"/>
    <cellStyle name="40% - Accent5 2 3 2 2 6 4" xfId="13741" xr:uid="{D08E27EA-5620-41D7-9C20-7B694F4EC544}"/>
    <cellStyle name="40% - Accent5 2 3 2 2 7" xfId="13742" xr:uid="{4592230A-335D-4A30-992B-45C5F0B2AE7F}"/>
    <cellStyle name="40% - Accent5 2 3 2 2 7 2" xfId="13743" xr:uid="{930DF3F0-1654-4399-BB7A-55431025A038}"/>
    <cellStyle name="40% - Accent5 2 3 2 2 8" xfId="13744" xr:uid="{3EDFA8C0-F11A-4311-9407-9A2566461180}"/>
    <cellStyle name="40% - Accent5 2 3 2 2 9" xfId="13745" xr:uid="{A5B3CDA9-D888-4396-B82F-98C56D8FAB74}"/>
    <cellStyle name="40% - Accent5 2 3 2 3" xfId="13746" xr:uid="{D72760CF-2C47-4800-A13A-EA75C9C33EBB}"/>
    <cellStyle name="40% - Accent5 2 3 2 3 2" xfId="13747" xr:uid="{CDDD1B1E-EE13-4F31-A64C-7E0C061D97B8}"/>
    <cellStyle name="40% - Accent5 2 3 2 3 2 2" xfId="13748" xr:uid="{E55D081C-AD1A-4255-A531-D8231DE18655}"/>
    <cellStyle name="40% - Accent5 2 3 2 3 2 2 2" xfId="13749" xr:uid="{CF00BA69-3FBB-455E-A1FA-4DB4DBFC4BEB}"/>
    <cellStyle name="40% - Accent5 2 3 2 3 2 3" xfId="13750" xr:uid="{BEDA4447-A9C0-4933-B933-400FB9A9DC99}"/>
    <cellStyle name="40% - Accent5 2 3 2 3 2 4" xfId="13751" xr:uid="{6B29862F-57F7-4A6F-945D-4734CB6E849A}"/>
    <cellStyle name="40% - Accent5 2 3 2 3 3" xfId="13752" xr:uid="{4979456F-C118-416B-B673-FF577A190DB0}"/>
    <cellStyle name="40% - Accent5 2 3 2 3 3 2" xfId="13753" xr:uid="{AAA139A8-0B92-4545-AA3F-C9071E8F8413}"/>
    <cellStyle name="40% - Accent5 2 3 2 3 4" xfId="13754" xr:uid="{D7144420-1B7E-47E6-A024-1DDB75B2F751}"/>
    <cellStyle name="40% - Accent5 2 3 2 3 5" xfId="13755" xr:uid="{77CDC242-CCB8-4AF1-941E-12FFB713836F}"/>
    <cellStyle name="40% - Accent5 2 3 2 4" xfId="13756" xr:uid="{CE363909-0130-4F1E-A64B-0D5A243ABCD9}"/>
    <cellStyle name="40% - Accent5 2 3 2 4 2" xfId="13757" xr:uid="{B38F1A5F-D2DF-45A4-AD41-F0DA87000363}"/>
    <cellStyle name="40% - Accent5 2 3 2 4 2 2" xfId="13758" xr:uid="{90992EF6-C8E3-41D9-AE8B-CCAD474908C2}"/>
    <cellStyle name="40% - Accent5 2 3 2 4 2 2 2" xfId="13759" xr:uid="{DA6279A7-E7EF-4912-9428-B4D4787815C8}"/>
    <cellStyle name="40% - Accent5 2 3 2 4 2 3" xfId="13760" xr:uid="{04377A30-5A79-40A7-B9D9-8CBE46D9E84A}"/>
    <cellStyle name="40% - Accent5 2 3 2 4 2 4" xfId="13761" xr:uid="{5524D03C-B3E7-4947-B454-0B3614A9D74E}"/>
    <cellStyle name="40% - Accent5 2 3 2 4 3" xfId="13762" xr:uid="{5091319D-9CB6-4AAC-8BD9-3073DD50905D}"/>
    <cellStyle name="40% - Accent5 2 3 2 4 3 2" xfId="13763" xr:uid="{BFF5D644-4538-4F00-8664-F2DD97EF4ECA}"/>
    <cellStyle name="40% - Accent5 2 3 2 4 4" xfId="13764" xr:uid="{9041337A-5F9E-4EFA-A19B-865A7EC58059}"/>
    <cellStyle name="40% - Accent5 2 3 2 4 5" xfId="13765" xr:uid="{65D266AF-BC34-4FEF-BE04-A62C983E3739}"/>
    <cellStyle name="40% - Accent5 2 3 2 5" xfId="13766" xr:uid="{E1876FD9-48F9-4446-ADC6-5ADE6ABC6BDA}"/>
    <cellStyle name="40% - Accent5 2 3 2 5 2" xfId="13767" xr:uid="{D0E2B77A-4804-4E93-BC2B-B65D9F18321D}"/>
    <cellStyle name="40% - Accent5 2 3 2 5 2 2" xfId="13768" xr:uid="{CF6FC58A-5976-42DF-95F9-453C55A5E8ED}"/>
    <cellStyle name="40% - Accent5 2 3 2 5 3" xfId="13769" xr:uid="{0705F2A9-CFAC-4C89-B430-106668B899A0}"/>
    <cellStyle name="40% - Accent5 2 3 2 5 4" xfId="13770" xr:uid="{A0FA0636-1FC7-4149-BB46-1A1DB165E940}"/>
    <cellStyle name="40% - Accent5 2 3 2 6" xfId="13771" xr:uid="{96172F87-7644-403E-B722-64DA9861AAA5}"/>
    <cellStyle name="40% - Accent5 2 3 2 6 2" xfId="13772" xr:uid="{6A5297F7-B8A0-4085-AF59-3A11E30B2A3B}"/>
    <cellStyle name="40% - Accent5 2 3 2 6 2 2" xfId="13773" xr:uid="{9D5EC35E-06EC-452E-AD82-069FC9FC2800}"/>
    <cellStyle name="40% - Accent5 2 3 2 6 3" xfId="13774" xr:uid="{3444EDD6-239C-496B-9CF5-EB614D72FA8F}"/>
    <cellStyle name="40% - Accent5 2 3 2 6 4" xfId="13775" xr:uid="{7DAF09DE-FE75-49B7-B881-B5C0FA1E142B}"/>
    <cellStyle name="40% - Accent5 2 3 2 7" xfId="13776" xr:uid="{F0DEBC6C-7057-4400-9B21-AC92CAEE3CB9}"/>
    <cellStyle name="40% - Accent5 2 3 2 7 2" xfId="13777" xr:uid="{9DEC6046-B7FF-46F8-AD3B-E1C3C8E084F7}"/>
    <cellStyle name="40% - Accent5 2 3 2 7 2 2" xfId="13778" xr:uid="{A9EC9A10-3378-43EA-A460-DEF5AD10BC38}"/>
    <cellStyle name="40% - Accent5 2 3 2 7 3" xfId="13779" xr:uid="{EEB88A30-1FD1-404F-ACD8-9FFC01D7108B}"/>
    <cellStyle name="40% - Accent5 2 3 2 7 4" xfId="13780" xr:uid="{94F81CE0-7CE6-4BE7-A4F9-C8D0752484F8}"/>
    <cellStyle name="40% - Accent5 2 3 2 8" xfId="13781" xr:uid="{044808EC-DD50-4EC4-A9A3-588AEE77C02F}"/>
    <cellStyle name="40% - Accent5 2 3 2 8 2" xfId="13782" xr:uid="{A1E75AA1-9E3E-4C35-8482-A2118980C0E5}"/>
    <cellStyle name="40% - Accent5 2 3 2 9" xfId="13783" xr:uid="{5E95600A-C2A4-4198-91A7-E2495D3A30CE}"/>
    <cellStyle name="40% - Accent5 2 3 3" xfId="13784" xr:uid="{8153307E-F7E1-40C8-B409-915606EC6546}"/>
    <cellStyle name="40% - Accent5 2 3 3 2" xfId="13785" xr:uid="{DB684EC3-D343-4C80-AA99-33A1F25CD4D8}"/>
    <cellStyle name="40% - Accent5 2 3 3 2 2" xfId="13786" xr:uid="{937E71EB-0EEB-464C-9685-DAD48CA790D7}"/>
    <cellStyle name="40% - Accent5 2 3 3 2 2 2" xfId="13787" xr:uid="{BA7E6763-93D3-43A2-AB7F-8DFB3DDA6C27}"/>
    <cellStyle name="40% - Accent5 2 3 3 2 2 2 2" xfId="13788" xr:uid="{B89BD66B-8329-4F5F-964F-5E6EEEEFC038}"/>
    <cellStyle name="40% - Accent5 2 3 3 2 2 3" xfId="13789" xr:uid="{F082E514-AFC1-4D4D-BE4F-48D553427D2D}"/>
    <cellStyle name="40% - Accent5 2 3 3 2 2 4" xfId="13790" xr:uid="{20797432-CE4B-4648-9E37-EE0E838415B2}"/>
    <cellStyle name="40% - Accent5 2 3 3 2 3" xfId="13791" xr:uid="{37E115B5-9EBE-48B8-B418-C2F53DA602FA}"/>
    <cellStyle name="40% - Accent5 2 3 3 2 3 2" xfId="13792" xr:uid="{91DAD082-3CBE-4B24-A7F3-1F03711E15AA}"/>
    <cellStyle name="40% - Accent5 2 3 3 2 4" xfId="13793" xr:uid="{41DEC6F8-8620-4D81-BEA2-FFE9A0609AEE}"/>
    <cellStyle name="40% - Accent5 2 3 3 2 5" xfId="13794" xr:uid="{14364767-C12A-454A-8FB7-3581684B7573}"/>
    <cellStyle name="40% - Accent5 2 3 3 3" xfId="13795" xr:uid="{1E41C087-529D-45B5-9BBD-66BB0EDFFAA4}"/>
    <cellStyle name="40% - Accent5 2 3 3 3 2" xfId="13796" xr:uid="{73CEF70B-B873-4428-BB8F-3A690A10A752}"/>
    <cellStyle name="40% - Accent5 2 3 3 3 2 2" xfId="13797" xr:uid="{003BB734-FA24-489E-A8FA-1273AFBAB9BF}"/>
    <cellStyle name="40% - Accent5 2 3 3 3 2 2 2" xfId="13798" xr:uid="{E6E4CFE8-BC9C-487F-924D-B90A92B92202}"/>
    <cellStyle name="40% - Accent5 2 3 3 3 2 3" xfId="13799" xr:uid="{9D7B2100-E5D0-40FD-A930-979A4128627A}"/>
    <cellStyle name="40% - Accent5 2 3 3 3 2 4" xfId="13800" xr:uid="{87B8A9EF-DDE3-4B0D-AE49-74AFE74C737A}"/>
    <cellStyle name="40% - Accent5 2 3 3 3 3" xfId="13801" xr:uid="{E5DBAFB8-DA34-4829-8183-F2F9FB807273}"/>
    <cellStyle name="40% - Accent5 2 3 3 3 3 2" xfId="13802" xr:uid="{38D1ACA6-5237-4C6C-A339-DE26D208B8E4}"/>
    <cellStyle name="40% - Accent5 2 3 3 3 4" xfId="13803" xr:uid="{656D5DAA-587D-40BF-8305-A5CBAE775858}"/>
    <cellStyle name="40% - Accent5 2 3 3 3 5" xfId="13804" xr:uid="{3C118465-D99B-4DB2-B53C-61498DB209F5}"/>
    <cellStyle name="40% - Accent5 2 3 3 4" xfId="13805" xr:uid="{C32EE6B5-2FE7-4168-8550-E24C220C4876}"/>
    <cellStyle name="40% - Accent5 2 3 3 4 2" xfId="13806" xr:uid="{54596874-1811-48C7-8AC6-9346A26FEC19}"/>
    <cellStyle name="40% - Accent5 2 3 3 4 2 2" xfId="13807" xr:uid="{DE63D3DB-6379-44DD-AE7C-8561B646FEE8}"/>
    <cellStyle name="40% - Accent5 2 3 3 4 3" xfId="13808" xr:uid="{8015DF0B-EB3E-4EAC-8BCE-99B4F5DC5A76}"/>
    <cellStyle name="40% - Accent5 2 3 3 4 4" xfId="13809" xr:uid="{3830AB9F-624A-47C8-8C89-5999A6B674F5}"/>
    <cellStyle name="40% - Accent5 2 3 3 5" xfId="13810" xr:uid="{AA6A3B15-6730-48EF-AD3A-3D3D5C04E16D}"/>
    <cellStyle name="40% - Accent5 2 3 3 5 2" xfId="13811" xr:uid="{B9ADD05C-234B-4B2E-9B39-C9D5559B432D}"/>
    <cellStyle name="40% - Accent5 2 3 3 5 2 2" xfId="13812" xr:uid="{A5DB22C6-6D68-4D4F-9898-F3D30F5A2A11}"/>
    <cellStyle name="40% - Accent5 2 3 3 5 3" xfId="13813" xr:uid="{C29C9A3F-1975-4EF1-B78C-0FDB779DD0DF}"/>
    <cellStyle name="40% - Accent5 2 3 3 5 4" xfId="13814" xr:uid="{316A8874-6AE2-489E-B194-40FC6BD74A41}"/>
    <cellStyle name="40% - Accent5 2 3 3 6" xfId="13815" xr:uid="{F6E0C3AA-DCD4-4EB9-903A-7F9EC893030F}"/>
    <cellStyle name="40% - Accent5 2 3 3 6 2" xfId="13816" xr:uid="{4F4DEE56-4CC9-43B6-9290-6B0D8F0B9AB6}"/>
    <cellStyle name="40% - Accent5 2 3 3 6 2 2" xfId="13817" xr:uid="{51AF7E74-147C-4FDD-ABD5-27893FDBE3C2}"/>
    <cellStyle name="40% - Accent5 2 3 3 6 3" xfId="13818" xr:uid="{BCF15F11-2382-4184-AB7B-C99DE0DF227D}"/>
    <cellStyle name="40% - Accent5 2 3 3 6 4" xfId="13819" xr:uid="{70AE5F4B-E82A-484E-8EB8-D72E08511998}"/>
    <cellStyle name="40% - Accent5 2 3 3 7" xfId="13820" xr:uid="{6642E3C3-8BFE-4622-8CB8-CC6B69CC5186}"/>
    <cellStyle name="40% - Accent5 2 3 3 7 2" xfId="13821" xr:uid="{24AA501B-02F7-4993-A795-B7EEE67AC6D6}"/>
    <cellStyle name="40% - Accent5 2 3 3 8" xfId="13822" xr:uid="{0AB88795-238A-4B20-8EE8-8DEF48B560F5}"/>
    <cellStyle name="40% - Accent5 2 3 3 9" xfId="13823" xr:uid="{9086BB49-6119-4D8A-B9D3-50C1D7DB5FFC}"/>
    <cellStyle name="40% - Accent5 2 3 4" xfId="13824" xr:uid="{82A93BFE-63B2-4C24-9F75-943E9F2B1822}"/>
    <cellStyle name="40% - Accent5 2 3 4 2" xfId="13825" xr:uid="{EBDF77CB-12B3-42F9-90A0-C786FF3C2318}"/>
    <cellStyle name="40% - Accent5 2 3 4 2 2" xfId="13826" xr:uid="{F5CE3D4E-3FA5-4035-BD90-2D6FD6195F43}"/>
    <cellStyle name="40% - Accent5 2 3 4 2 2 2" xfId="13827" xr:uid="{C9909BAB-8F11-404E-85E9-25C194D35792}"/>
    <cellStyle name="40% - Accent5 2 3 4 2 2 2 2" xfId="13828" xr:uid="{5A6C0948-E6A4-4102-94B0-9523BB25EABE}"/>
    <cellStyle name="40% - Accent5 2 3 4 2 2 3" xfId="13829" xr:uid="{A70CBC5D-8549-40C4-879F-2C81A1A14C21}"/>
    <cellStyle name="40% - Accent5 2 3 4 2 2 4" xfId="13830" xr:uid="{C96A18CF-703D-4FCD-8568-7D64C8D8E471}"/>
    <cellStyle name="40% - Accent5 2 3 4 2 3" xfId="13831" xr:uid="{01D59E38-5814-47E1-876D-70918AE0432E}"/>
    <cellStyle name="40% - Accent5 2 3 4 2 3 2" xfId="13832" xr:uid="{84C94291-7BEB-4E66-A1C1-22976FD796C2}"/>
    <cellStyle name="40% - Accent5 2 3 4 2 4" xfId="13833" xr:uid="{892C8DF7-9C01-42B0-BCA2-0E1C84B83274}"/>
    <cellStyle name="40% - Accent5 2 3 4 2 5" xfId="13834" xr:uid="{FF0E27BC-CBE2-4AE1-B7AA-77DF92B0D979}"/>
    <cellStyle name="40% - Accent5 2 3 4 3" xfId="13835" xr:uid="{2C0E18D8-89CD-49A4-9FD8-1E2489447A40}"/>
    <cellStyle name="40% - Accent5 2 3 4 3 2" xfId="13836" xr:uid="{E1F8F164-2632-497F-9C6C-20B8C512D0CA}"/>
    <cellStyle name="40% - Accent5 2 3 4 3 2 2" xfId="13837" xr:uid="{67678931-F5C5-492A-B568-D6C970B8819F}"/>
    <cellStyle name="40% - Accent5 2 3 4 3 3" xfId="13838" xr:uid="{D3E3D3B2-8D68-4B65-A4A8-E6045309F637}"/>
    <cellStyle name="40% - Accent5 2 3 4 3 4" xfId="13839" xr:uid="{427C8C5D-CE40-423B-A487-31F09F5F291C}"/>
    <cellStyle name="40% - Accent5 2 3 4 4" xfId="13840" xr:uid="{BE3454AB-5417-4A20-95CA-C9BA1CC099F8}"/>
    <cellStyle name="40% - Accent5 2 3 4 5" xfId="13841" xr:uid="{C2141DF3-38BD-46F6-B5F3-CDBE4C10C187}"/>
    <cellStyle name="40% - Accent5 2 3 4 5 2" xfId="13842" xr:uid="{EDE6EB04-3532-4762-80AB-F26A37BCF442}"/>
    <cellStyle name="40% - Accent5 2 3 4 6" xfId="13843" xr:uid="{3AE5E92F-D1CA-469F-82E0-920DD656BFC3}"/>
    <cellStyle name="40% - Accent5 2 3 4 7" xfId="13844" xr:uid="{BB0010CE-D40B-4AD8-8B11-F8C5A1EF86E2}"/>
    <cellStyle name="40% - Accent5 2 3 5" xfId="13845" xr:uid="{FC2A33CC-C77A-4863-9EEC-53AD8B186AE5}"/>
    <cellStyle name="40% - Accent5 2 3 5 2" xfId="13846" xr:uid="{2B2DBEDD-AE38-48C2-B66F-7AF4436C46AF}"/>
    <cellStyle name="40% - Accent5 2 3 5 2 2" xfId="13847" xr:uid="{41D4E1E5-227F-479C-AA67-47036DFA5263}"/>
    <cellStyle name="40% - Accent5 2 3 5 2 2 2" xfId="13848" xr:uid="{019310BF-9248-495D-8BDA-0498B5A59DF1}"/>
    <cellStyle name="40% - Accent5 2 3 5 2 3" xfId="13849" xr:uid="{1BFA643A-05C8-4330-8800-7C09D119FE4B}"/>
    <cellStyle name="40% - Accent5 2 3 5 2 4" xfId="13850" xr:uid="{9A31FDB8-9B5A-47E8-BE9A-BA70C5271440}"/>
    <cellStyle name="40% - Accent5 2 3 5 3" xfId="13851" xr:uid="{112356FF-9CE2-48C2-A6A5-1C87EA948CD5}"/>
    <cellStyle name="40% - Accent5 2 3 5 3 2" xfId="13852" xr:uid="{4A2C50BB-895A-4C5A-AE78-3EA4E358750B}"/>
    <cellStyle name="40% - Accent5 2 3 5 4" xfId="13853" xr:uid="{065A78F8-33A4-4051-99B8-612294A1DA59}"/>
    <cellStyle name="40% - Accent5 2 3 5 5" xfId="13854" xr:uid="{725B3795-5DC8-48BD-8F49-709B7D22D427}"/>
    <cellStyle name="40% - Accent5 2 3 6" xfId="13855" xr:uid="{65A443B8-4547-48BA-A6CA-C37A27F7EBB6}"/>
    <cellStyle name="40% - Accent5 2 3 6 2" xfId="13856" xr:uid="{8DBB2C1D-99F2-4EC8-B3E8-82131ED278F4}"/>
    <cellStyle name="40% - Accent5 2 3 6 2 2" xfId="13857" xr:uid="{562C0A6E-72FC-4EDC-8B2D-C1D81FB4EFDE}"/>
    <cellStyle name="40% - Accent5 2 3 6 3" xfId="13858" xr:uid="{32FBA7AD-F959-4210-BD2F-6BD90D61B95D}"/>
    <cellStyle name="40% - Accent5 2 3 6 4" xfId="13859" xr:uid="{05A611BB-2305-4531-9CC6-8FA29B4162C0}"/>
    <cellStyle name="40% - Accent5 2 3 7" xfId="13860" xr:uid="{FD4F445A-36D2-4BF7-9BD2-EA763F42F526}"/>
    <cellStyle name="40% - Accent5 2 3 7 2" xfId="13861" xr:uid="{40FDA950-77B5-4793-B177-FB11B896D417}"/>
    <cellStyle name="40% - Accent5 2 3 7 2 2" xfId="13862" xr:uid="{D27ADCEE-A119-4993-9059-242BD1D4EFCC}"/>
    <cellStyle name="40% - Accent5 2 3 7 3" xfId="13863" xr:uid="{0C6BF020-7AAA-4150-9282-E534B6D7EA7F}"/>
    <cellStyle name="40% - Accent5 2 3 7 4" xfId="13864" xr:uid="{FC3FAB4B-CDBF-4772-95BF-7931358B5C53}"/>
    <cellStyle name="40% - Accent5 2 4" xfId="13865" xr:uid="{7ABBCAE7-0D98-4763-BE35-466DCB31DE21}"/>
    <cellStyle name="40% - Accent5 2 4 10" xfId="13866" xr:uid="{708A178D-ACCE-4CB0-97AD-BF822A0FCAE3}"/>
    <cellStyle name="40% - Accent5 2 4 2" xfId="13867" xr:uid="{9EE5D2F6-1D7D-4F68-8AE0-7303918F3666}"/>
    <cellStyle name="40% - Accent5 2 4 2 2" xfId="13868" xr:uid="{BFB5FC34-7985-48A9-B698-518A36CB72B6}"/>
    <cellStyle name="40% - Accent5 2 4 2 2 2" xfId="13869" xr:uid="{D95188E5-8AB6-40C2-816A-40DABA522B3C}"/>
    <cellStyle name="40% - Accent5 2 4 2 2 2 2" xfId="13870" xr:uid="{9AFF66E2-5558-42F0-8A2F-1092151C454A}"/>
    <cellStyle name="40% - Accent5 2 4 2 2 2 2 2" xfId="13871" xr:uid="{7578C582-8551-49FF-A597-B74AAD00E6A6}"/>
    <cellStyle name="40% - Accent5 2 4 2 2 2 3" xfId="13872" xr:uid="{1543D951-1B51-49EF-9693-58DEBFDAFB2F}"/>
    <cellStyle name="40% - Accent5 2 4 2 2 2 4" xfId="13873" xr:uid="{AE395920-20BD-4787-9845-C7D8DE94B155}"/>
    <cellStyle name="40% - Accent5 2 4 2 2 3" xfId="13874" xr:uid="{07B74A89-600B-448E-BBBB-C6A871388B38}"/>
    <cellStyle name="40% - Accent5 2 4 2 2 3 2" xfId="13875" xr:uid="{BF16197D-B84A-454C-A8A4-879AA1EEF517}"/>
    <cellStyle name="40% - Accent5 2 4 2 2 4" xfId="13876" xr:uid="{F9EA0415-8C3A-4FF3-AF59-378BF05E4E14}"/>
    <cellStyle name="40% - Accent5 2 4 2 2 5" xfId="13877" xr:uid="{CE10C42C-D8EE-46F5-8804-9C9E756E4B81}"/>
    <cellStyle name="40% - Accent5 2 4 2 3" xfId="13878" xr:uid="{D666E84A-7C0D-48B2-AA23-3EA02DEE5BE9}"/>
    <cellStyle name="40% - Accent5 2 4 2 3 2" xfId="13879" xr:uid="{5D4769D0-8046-4B25-BCEC-063597C893C6}"/>
    <cellStyle name="40% - Accent5 2 4 2 3 2 2" xfId="13880" xr:uid="{E5CD86B6-7561-40F8-BC70-E93195A85E7E}"/>
    <cellStyle name="40% - Accent5 2 4 2 3 2 2 2" xfId="13881" xr:uid="{3275ADE0-B75A-4E41-BE41-B6BA5029E264}"/>
    <cellStyle name="40% - Accent5 2 4 2 3 2 3" xfId="13882" xr:uid="{221A0267-1428-40FA-AA02-CC9E10C9A4CF}"/>
    <cellStyle name="40% - Accent5 2 4 2 3 2 4" xfId="13883" xr:uid="{9866FB07-5A2F-41A8-B419-2C11BF4F15F6}"/>
    <cellStyle name="40% - Accent5 2 4 2 3 3" xfId="13884" xr:uid="{6001C171-60C2-4D49-A018-762FE44E876D}"/>
    <cellStyle name="40% - Accent5 2 4 2 3 3 2" xfId="13885" xr:uid="{0EF27CC5-6406-4333-AF18-97BC1FCB9231}"/>
    <cellStyle name="40% - Accent5 2 4 2 3 4" xfId="13886" xr:uid="{A4B78FEE-7676-4798-82B6-8925081AAC69}"/>
    <cellStyle name="40% - Accent5 2 4 2 3 5" xfId="13887" xr:uid="{AF927B23-CE5A-41CD-AC76-4CCEFC7BC638}"/>
    <cellStyle name="40% - Accent5 2 4 2 4" xfId="13888" xr:uid="{59A58900-7938-49AC-B783-502432BC7900}"/>
    <cellStyle name="40% - Accent5 2 4 2 4 2" xfId="13889" xr:uid="{073C3A20-AA8C-45BA-8696-48859E4438CF}"/>
    <cellStyle name="40% - Accent5 2 4 2 4 2 2" xfId="13890" xr:uid="{8145005A-0777-499E-A4C9-4EB7A982FBC3}"/>
    <cellStyle name="40% - Accent5 2 4 2 4 3" xfId="13891" xr:uid="{8D70D1E0-4D62-4B79-9A42-205836F3A7AB}"/>
    <cellStyle name="40% - Accent5 2 4 2 4 4" xfId="13892" xr:uid="{7524F9F1-94BB-4C66-A54E-CA604D188127}"/>
    <cellStyle name="40% - Accent5 2 4 2 5" xfId="13893" xr:uid="{539AB1D7-CE79-4C10-BD7B-3BFEE471EC5A}"/>
    <cellStyle name="40% - Accent5 2 4 2 5 2" xfId="13894" xr:uid="{01CE696B-175A-4E80-BF50-5A7514B6DDC0}"/>
    <cellStyle name="40% - Accent5 2 4 2 5 2 2" xfId="13895" xr:uid="{D56F2750-4E23-4901-8144-658D4ED0FE47}"/>
    <cellStyle name="40% - Accent5 2 4 2 5 3" xfId="13896" xr:uid="{D3251910-E850-4FC8-B973-DA89E0FBFD42}"/>
    <cellStyle name="40% - Accent5 2 4 2 5 4" xfId="13897" xr:uid="{4D4912AD-5453-4ED9-9BA7-21BAF3E32A27}"/>
    <cellStyle name="40% - Accent5 2 4 2 6" xfId="13898" xr:uid="{BCE480C2-9FC8-47AF-997C-A5CD9DD8C0F0}"/>
    <cellStyle name="40% - Accent5 2 4 2 6 2" xfId="13899" xr:uid="{9A28882C-4843-44D9-BADF-FC7B7038C15A}"/>
    <cellStyle name="40% - Accent5 2 4 2 6 2 2" xfId="13900" xr:uid="{8B45C88C-7C95-4546-B32E-B53DEB80F71B}"/>
    <cellStyle name="40% - Accent5 2 4 2 6 3" xfId="13901" xr:uid="{6FF262CB-F84F-4BD8-9708-ACD541D81DEB}"/>
    <cellStyle name="40% - Accent5 2 4 2 6 4" xfId="13902" xr:uid="{32EDE6A4-EC39-45FF-A023-378A26099914}"/>
    <cellStyle name="40% - Accent5 2 4 2 7" xfId="13903" xr:uid="{23D4D50E-A69C-40AB-9A11-35DDC13FF8DC}"/>
    <cellStyle name="40% - Accent5 2 4 2 7 2" xfId="13904" xr:uid="{F02BE6DC-0698-4660-922C-E2CB3EB47FAD}"/>
    <cellStyle name="40% - Accent5 2 4 2 8" xfId="13905" xr:uid="{C79EC7D6-37C6-4944-9714-E5A2D5AEF326}"/>
    <cellStyle name="40% - Accent5 2 4 2 9" xfId="13906" xr:uid="{4687E9AB-E02E-4418-86EB-2DDD4397A92E}"/>
    <cellStyle name="40% - Accent5 2 4 3" xfId="13907" xr:uid="{FE0E979B-1F77-4C0B-BDF3-D8CF9D4D7C96}"/>
    <cellStyle name="40% - Accent5 2 4 3 2" xfId="13908" xr:uid="{E3F61554-A63A-41EB-84F1-DC278FF19295}"/>
    <cellStyle name="40% - Accent5 2 4 3 2 2" xfId="13909" xr:uid="{670D9E3C-E0B7-4BD4-80B6-B768772B9294}"/>
    <cellStyle name="40% - Accent5 2 4 3 2 2 2" xfId="13910" xr:uid="{BAA97311-AE1B-403A-9A10-F646BFE60C8F}"/>
    <cellStyle name="40% - Accent5 2 4 3 2 3" xfId="13911" xr:uid="{7040F09D-9E16-48C6-B96C-628E1EECDBF8}"/>
    <cellStyle name="40% - Accent5 2 4 3 2 4" xfId="13912" xr:uid="{8A91A5F7-889E-4A3A-A8B6-8DD13590F8A6}"/>
    <cellStyle name="40% - Accent5 2 4 3 3" xfId="13913" xr:uid="{1D36FEEA-D3B4-45BB-8D8E-39CFB4846E37}"/>
    <cellStyle name="40% - Accent5 2 4 3 3 2" xfId="13914" xr:uid="{2C4EC35E-6CE3-4C48-9BA5-3438DD84484B}"/>
    <cellStyle name="40% - Accent5 2 4 3 4" xfId="13915" xr:uid="{5B7F7945-73F8-4456-9C2B-078E7CB56DC6}"/>
    <cellStyle name="40% - Accent5 2 4 3 5" xfId="13916" xr:uid="{F2CC0AFC-7CBF-4B4E-A877-696B0684E1DE}"/>
    <cellStyle name="40% - Accent5 2 4 4" xfId="13917" xr:uid="{DC66CDAB-E40C-4D5D-9FA1-A4214107BEB7}"/>
    <cellStyle name="40% - Accent5 2 4 4 2" xfId="13918" xr:uid="{D127BAF9-0625-4C9C-8CA1-3C8F1B2411E8}"/>
    <cellStyle name="40% - Accent5 2 4 4 2 2" xfId="13919" xr:uid="{0F4ED3AD-C342-4140-BB4E-64FACA3F9772}"/>
    <cellStyle name="40% - Accent5 2 4 4 2 2 2" xfId="13920" xr:uid="{E8A3E3CB-C81A-4508-86A8-BB32626CEFA2}"/>
    <cellStyle name="40% - Accent5 2 4 4 2 3" xfId="13921" xr:uid="{54A4B610-C8B3-48ED-A9DE-4E7CBC83393C}"/>
    <cellStyle name="40% - Accent5 2 4 4 2 4" xfId="13922" xr:uid="{3CCCFCE8-61E2-4681-9BFE-0D075528BABC}"/>
    <cellStyle name="40% - Accent5 2 4 4 3" xfId="13923" xr:uid="{E0FEF918-79AE-4041-8AEF-856DA264A0A9}"/>
    <cellStyle name="40% - Accent5 2 4 4 3 2" xfId="13924" xr:uid="{613D1A56-786B-4D4F-A513-D0D4FBB716C7}"/>
    <cellStyle name="40% - Accent5 2 4 4 4" xfId="13925" xr:uid="{0A326339-E382-492B-A56F-866003052298}"/>
    <cellStyle name="40% - Accent5 2 4 4 5" xfId="13926" xr:uid="{CA979571-974E-437C-A31E-FF05DE7CDFAF}"/>
    <cellStyle name="40% - Accent5 2 4 5" xfId="13927" xr:uid="{9B1FB8ED-5A36-4752-8112-5F013E0FB2A8}"/>
    <cellStyle name="40% - Accent5 2 4 5 2" xfId="13928" xr:uid="{8088DE38-6F09-41E7-A023-CA4FAED773CD}"/>
    <cellStyle name="40% - Accent5 2 4 5 2 2" xfId="13929" xr:uid="{60F39816-F93E-4A1F-9F8B-5E55F39B33A2}"/>
    <cellStyle name="40% - Accent5 2 4 5 3" xfId="13930" xr:uid="{9CB9F40E-905C-46F2-8228-FF68CDC73A2D}"/>
    <cellStyle name="40% - Accent5 2 4 5 4" xfId="13931" xr:uid="{5BDDA413-F55C-4DB6-9024-4F77D69862DC}"/>
    <cellStyle name="40% - Accent5 2 4 6" xfId="13932" xr:uid="{982A5A29-025F-4DAD-9B9D-4938452E345F}"/>
    <cellStyle name="40% - Accent5 2 4 6 2" xfId="13933" xr:uid="{4E9CCF20-448E-492A-8763-A48F7BC6CE8C}"/>
    <cellStyle name="40% - Accent5 2 4 6 2 2" xfId="13934" xr:uid="{ECD417AD-5AD1-4533-B7E0-0825019122F3}"/>
    <cellStyle name="40% - Accent5 2 4 6 3" xfId="13935" xr:uid="{70124BA7-5577-44E9-8B9D-FC3EE6AF2301}"/>
    <cellStyle name="40% - Accent5 2 4 6 4" xfId="13936" xr:uid="{347C96DD-6F6D-4855-BF85-1A955D68D3D2}"/>
    <cellStyle name="40% - Accent5 2 4 7" xfId="13937" xr:uid="{1C509712-317F-4C0F-9BA1-AE28F7B25CE6}"/>
    <cellStyle name="40% - Accent5 2 4 7 2" xfId="13938" xr:uid="{1620215D-F9DB-42FC-AC16-75FE4F3D96B7}"/>
    <cellStyle name="40% - Accent5 2 4 7 2 2" xfId="13939" xr:uid="{4FEE3945-16BA-4A8F-8126-0A3188DDCF5C}"/>
    <cellStyle name="40% - Accent5 2 4 7 3" xfId="13940" xr:uid="{48153A68-7CCF-4828-BFC7-076EBB3B550C}"/>
    <cellStyle name="40% - Accent5 2 4 7 4" xfId="13941" xr:uid="{38B8A471-24B4-4C50-B882-6A5A796C5807}"/>
    <cellStyle name="40% - Accent5 2 4 8" xfId="13942" xr:uid="{9BE42301-8117-45B4-8CC9-6BD9C801FCF1}"/>
    <cellStyle name="40% - Accent5 2 4 8 2" xfId="13943" xr:uid="{EC808E8C-2974-4C55-8E59-0E678F9EE019}"/>
    <cellStyle name="40% - Accent5 2 4 9" xfId="13944" xr:uid="{F1691F6E-AD44-4507-8EE9-18E4AAB18E35}"/>
    <cellStyle name="40% - Accent5 2 5" xfId="13945" xr:uid="{98ED1C17-21E9-4FE0-BE25-13F9416EB91D}"/>
    <cellStyle name="40% - Accent5 2 5 2" xfId="13946" xr:uid="{F78B5A02-C416-4B7A-B1CA-BDEBB2955425}"/>
    <cellStyle name="40% - Accent5 2 5 2 2" xfId="13947" xr:uid="{155D3E0B-16AE-41CA-BFFE-5DF10841722F}"/>
    <cellStyle name="40% - Accent5 2 5 2 2 2" xfId="13948" xr:uid="{9460DEC8-62D5-4E3B-8A23-E8941843AF27}"/>
    <cellStyle name="40% - Accent5 2 5 2 2 2 2" xfId="13949" xr:uid="{E3F97616-1FAC-4D47-A2C6-23E226949C18}"/>
    <cellStyle name="40% - Accent5 2 5 2 2 3" xfId="13950" xr:uid="{408EB96D-DBF1-4216-9A7B-44A31D192BA8}"/>
    <cellStyle name="40% - Accent5 2 5 2 2 4" xfId="13951" xr:uid="{3BEC7FD1-CDDD-4A42-895A-56D9AF55A785}"/>
    <cellStyle name="40% - Accent5 2 5 2 3" xfId="13952" xr:uid="{1ACC03F2-3532-4E7F-8DA1-B40E29DCAF7B}"/>
    <cellStyle name="40% - Accent5 2 5 2 3 2" xfId="13953" xr:uid="{3D7EA1DA-4BE2-4D03-9FA6-71D6A938E576}"/>
    <cellStyle name="40% - Accent5 2 5 2 4" xfId="13954" xr:uid="{4BDC727A-1E38-4AA4-B4FA-AEFAFA3F7F12}"/>
    <cellStyle name="40% - Accent5 2 5 2 5" xfId="13955" xr:uid="{ECA38F84-6EE7-4152-A0D0-A310BBC2F465}"/>
    <cellStyle name="40% - Accent5 2 5 3" xfId="13956" xr:uid="{0D02CEA3-6A66-4DC5-A3B3-5F81C0EFE64E}"/>
    <cellStyle name="40% - Accent5 2 5 3 2" xfId="13957" xr:uid="{21052251-D75E-4F6D-B84F-2C4BDAB15629}"/>
    <cellStyle name="40% - Accent5 2 5 3 2 2" xfId="13958" xr:uid="{6001E28A-EC6F-420E-9076-F8D3C3F193F7}"/>
    <cellStyle name="40% - Accent5 2 5 3 2 2 2" xfId="13959" xr:uid="{4736A448-3317-43DC-815D-735708226E3C}"/>
    <cellStyle name="40% - Accent5 2 5 3 2 3" xfId="13960" xr:uid="{449144C9-6BB2-4CD0-AEF7-7AFFE5F14182}"/>
    <cellStyle name="40% - Accent5 2 5 3 2 4" xfId="13961" xr:uid="{B1DAB347-2BD1-453F-8F45-60E4894B9D6C}"/>
    <cellStyle name="40% - Accent5 2 5 3 3" xfId="13962" xr:uid="{5357661D-F89C-4C9F-BB7F-F19117B83507}"/>
    <cellStyle name="40% - Accent5 2 5 3 3 2" xfId="13963" xr:uid="{A682590C-0306-4361-A1E8-D407AB80B7A6}"/>
    <cellStyle name="40% - Accent5 2 5 3 4" xfId="13964" xr:uid="{2873DD89-1C1F-442B-8331-1559BD8E4135}"/>
    <cellStyle name="40% - Accent5 2 5 3 5" xfId="13965" xr:uid="{DB2BB8AE-A286-477A-9F41-F17221C791FD}"/>
    <cellStyle name="40% - Accent5 2 5 4" xfId="13966" xr:uid="{BA3BDD00-0C71-40A6-ACF0-5BB2F469CE6B}"/>
    <cellStyle name="40% - Accent5 2 5 4 2" xfId="13967" xr:uid="{693714C2-3F82-4B28-9459-E2CC12073E9C}"/>
    <cellStyle name="40% - Accent5 2 5 4 2 2" xfId="13968" xr:uid="{06602CEE-6FE5-4BB3-ADDC-039538E4D976}"/>
    <cellStyle name="40% - Accent5 2 5 4 3" xfId="13969" xr:uid="{8F71CF60-CCFF-406F-997C-C537C9E94D70}"/>
    <cellStyle name="40% - Accent5 2 5 4 4" xfId="13970" xr:uid="{6DE542D8-D6EF-49C0-8229-B9745FBAF8C3}"/>
    <cellStyle name="40% - Accent5 2 5 5" xfId="13971" xr:uid="{48700576-36CF-4C1C-9916-58693F2CBC66}"/>
    <cellStyle name="40% - Accent5 2 5 5 2" xfId="13972" xr:uid="{9E2D425B-C008-4EA3-A912-B8A24EA8C196}"/>
    <cellStyle name="40% - Accent5 2 5 5 2 2" xfId="13973" xr:uid="{79BAD6E5-8F06-494B-8B85-9DA34F34614F}"/>
    <cellStyle name="40% - Accent5 2 5 5 3" xfId="13974" xr:uid="{07F83B7E-9B33-4305-BACD-597241EFFBEC}"/>
    <cellStyle name="40% - Accent5 2 5 5 4" xfId="13975" xr:uid="{F75A262D-C733-45AC-A708-75D07FF96A23}"/>
    <cellStyle name="40% - Accent5 2 5 6" xfId="13976" xr:uid="{D3379B18-DDF4-42FA-B832-35E8B62AAE87}"/>
    <cellStyle name="40% - Accent5 2 5 6 2" xfId="13977" xr:uid="{CCAB1549-3196-42A4-BB87-4C0D31978747}"/>
    <cellStyle name="40% - Accent5 2 5 6 2 2" xfId="13978" xr:uid="{5D7F6B51-8784-4614-A9F5-C972D833AE00}"/>
    <cellStyle name="40% - Accent5 2 5 6 3" xfId="13979" xr:uid="{645ACD3C-13B3-4416-BBA2-BB274ADC29A3}"/>
    <cellStyle name="40% - Accent5 2 5 6 4" xfId="13980" xr:uid="{1C4CA7E8-242F-4048-ADEF-33608BBC25D6}"/>
    <cellStyle name="40% - Accent5 2 5 7" xfId="13981" xr:uid="{835A7D5D-4CED-4414-BBC9-6D51F4EBC82E}"/>
    <cellStyle name="40% - Accent5 2 5 7 2" xfId="13982" xr:uid="{200E2AAC-39D9-4460-ABCD-06CB91ACF83C}"/>
    <cellStyle name="40% - Accent5 2 5 8" xfId="13983" xr:uid="{BB98E3B1-987A-48A7-A0A3-619903205EBB}"/>
    <cellStyle name="40% - Accent5 2 5 9" xfId="13984" xr:uid="{1DDF9510-0297-49E3-9678-6CE78AF34B51}"/>
    <cellStyle name="40% - Accent5 2 6" xfId="13985" xr:uid="{C998F7AD-BC74-4174-B529-A1CA44DB9E1D}"/>
    <cellStyle name="40% - Accent5 2 7" xfId="13986" xr:uid="{F38E0ED0-929A-4218-BC2B-83387B4982B3}"/>
    <cellStyle name="40% - Accent5 2 8" xfId="13987" xr:uid="{1ADC493D-7EB9-42A3-860B-7A4E2F3C9EB3}"/>
    <cellStyle name="40% - Accent5 2 8 2" xfId="13988" xr:uid="{2903E456-44AF-470E-AA76-CEEE7F724E4E}"/>
    <cellStyle name="40% - Accent5 2 9" xfId="13989" xr:uid="{DD205E39-D585-4381-B076-CCAAF0148C86}"/>
    <cellStyle name="40% - Accent5 3" xfId="149" xr:uid="{7E8EAAD6-6DC8-465A-9E60-1C2C8D2094E7}"/>
    <cellStyle name="40% - Accent5 3 10" xfId="35551" xr:uid="{84BBD724-E8BB-461F-B090-232E862A9DE8}"/>
    <cellStyle name="40% - Accent5 3 11" xfId="13990" xr:uid="{FD9D214E-95CA-4BC1-AC62-7AD6AD6FCAB3}"/>
    <cellStyle name="40% - Accent5 3 2" xfId="13991" xr:uid="{1AB5DECA-3CC3-4061-A5C5-0FF641EA1C7E}"/>
    <cellStyle name="40% - Accent5 3 2 10" xfId="13992" xr:uid="{E28BD70B-3676-4758-9963-1FB9936D812D}"/>
    <cellStyle name="40% - Accent5 3 2 10 2" xfId="13993" xr:uid="{47FF9678-EFA5-48B9-A489-3388F79DE706}"/>
    <cellStyle name="40% - Accent5 3 2 11" xfId="13994" xr:uid="{D4457F6B-9326-435D-80B3-6501B4DDB7A9}"/>
    <cellStyle name="40% - Accent5 3 2 12" xfId="13995" xr:uid="{A040BA42-7302-426C-8D60-2F9C0F99923D}"/>
    <cellStyle name="40% - Accent5 3 2 2" xfId="13996" xr:uid="{F0EA395D-8A12-423E-A382-E748522ADA68}"/>
    <cellStyle name="40% - Accent5 3 2 2 10" xfId="13997" xr:uid="{CA2BD4CA-8B04-4D36-9CCC-BF84014407C6}"/>
    <cellStyle name="40% - Accent5 3 2 2 11" xfId="13998" xr:uid="{0312CFF3-D1DA-43B8-B5DB-137BA4D1AA9C}"/>
    <cellStyle name="40% - Accent5 3 2 2 2" xfId="13999" xr:uid="{4BDAB557-4F28-4231-AAEA-A132E301FA50}"/>
    <cellStyle name="40% - Accent5 3 2 2 2 10" xfId="14000" xr:uid="{65190182-C3BA-4C2F-BBB2-D39399B34DCB}"/>
    <cellStyle name="40% - Accent5 3 2 2 2 2" xfId="14001" xr:uid="{F3E1085D-0250-4C36-A8E0-36F1B49443B8}"/>
    <cellStyle name="40% - Accent5 3 2 2 2 2 2" xfId="14002" xr:uid="{51883D79-3871-4300-8015-8FA49BCABBE0}"/>
    <cellStyle name="40% - Accent5 3 2 2 2 2 2 2" xfId="14003" xr:uid="{04E7F921-53A3-4D03-8F14-B2C2D0F64082}"/>
    <cellStyle name="40% - Accent5 3 2 2 2 2 2 2 2" xfId="14004" xr:uid="{CEFD8183-5452-4AE3-8755-5939ECE163E8}"/>
    <cellStyle name="40% - Accent5 3 2 2 2 2 2 2 2 2" xfId="14005" xr:uid="{489943BC-01D2-4051-8437-68E2AE6D783B}"/>
    <cellStyle name="40% - Accent5 3 2 2 2 2 2 2 3" xfId="14006" xr:uid="{A7E36F1B-8D13-4B8B-B234-4531BBEFC93A}"/>
    <cellStyle name="40% - Accent5 3 2 2 2 2 2 2 4" xfId="14007" xr:uid="{0ED1B839-F463-4A0E-AFB1-D45A98E622F1}"/>
    <cellStyle name="40% - Accent5 3 2 2 2 2 2 3" xfId="14008" xr:uid="{CD2EC406-F6C8-472B-B8D3-A4BA12D51DDF}"/>
    <cellStyle name="40% - Accent5 3 2 2 2 2 2 3 2" xfId="14009" xr:uid="{4A227DDB-CB4F-4F6C-B425-C11CD6DF04D9}"/>
    <cellStyle name="40% - Accent5 3 2 2 2 2 2 4" xfId="14010" xr:uid="{688D7DEE-1208-42EA-9A50-38E4E4DBC951}"/>
    <cellStyle name="40% - Accent5 3 2 2 2 2 2 5" xfId="14011" xr:uid="{492A928E-5108-4341-A923-3F7DCE148F85}"/>
    <cellStyle name="40% - Accent5 3 2 2 2 2 3" xfId="14012" xr:uid="{7A8C0CF9-7B23-4FC8-8E39-62D6E1AC956F}"/>
    <cellStyle name="40% - Accent5 3 2 2 2 2 3 2" xfId="14013" xr:uid="{4587999B-A3C6-4BB9-8B73-A60BEEE87E04}"/>
    <cellStyle name="40% - Accent5 3 2 2 2 2 3 2 2" xfId="14014" xr:uid="{75243749-5CFB-4B4A-A73C-BC3D6EA5103E}"/>
    <cellStyle name="40% - Accent5 3 2 2 2 2 3 2 2 2" xfId="14015" xr:uid="{B263179E-606B-418B-A2A2-C70B9692637B}"/>
    <cellStyle name="40% - Accent5 3 2 2 2 2 3 2 3" xfId="14016" xr:uid="{0802C109-2535-447A-8B11-2E48E1025017}"/>
    <cellStyle name="40% - Accent5 3 2 2 2 2 3 2 4" xfId="14017" xr:uid="{EAE0FECA-B922-4C4A-AFE6-5E378196E9DF}"/>
    <cellStyle name="40% - Accent5 3 2 2 2 2 3 3" xfId="14018" xr:uid="{8F130C1A-52F4-4862-8C3E-227C98DF0F70}"/>
    <cellStyle name="40% - Accent5 3 2 2 2 2 3 3 2" xfId="14019" xr:uid="{4F2D0AB5-2090-4B1A-B1A0-980871C06E64}"/>
    <cellStyle name="40% - Accent5 3 2 2 2 2 3 4" xfId="14020" xr:uid="{0D535E16-B1A6-4D8F-9172-4C5584C8D5A9}"/>
    <cellStyle name="40% - Accent5 3 2 2 2 2 3 5" xfId="14021" xr:uid="{2FC1658F-F46C-45B8-803A-1640DF77D113}"/>
    <cellStyle name="40% - Accent5 3 2 2 2 2 4" xfId="14022" xr:uid="{AAC839FC-A361-48AE-9981-555FC310F359}"/>
    <cellStyle name="40% - Accent5 3 2 2 2 2 4 2" xfId="14023" xr:uid="{829FD8C7-4E83-4539-85B1-E01E77D24825}"/>
    <cellStyle name="40% - Accent5 3 2 2 2 2 4 2 2" xfId="14024" xr:uid="{71D1DD4D-67D6-40CA-B8C0-10C9FE9A7988}"/>
    <cellStyle name="40% - Accent5 3 2 2 2 2 4 3" xfId="14025" xr:uid="{593CE7EF-3176-4928-8000-B9772F8B0242}"/>
    <cellStyle name="40% - Accent5 3 2 2 2 2 4 4" xfId="14026" xr:uid="{70D8B7CF-AE09-42C1-881B-D1C33FC14F47}"/>
    <cellStyle name="40% - Accent5 3 2 2 2 2 5" xfId="14027" xr:uid="{0FDF63BB-3941-4853-B705-38768589919D}"/>
    <cellStyle name="40% - Accent5 3 2 2 2 2 5 2" xfId="14028" xr:uid="{CB8B59F1-ADC5-4FA8-B069-F2F9002E8BE6}"/>
    <cellStyle name="40% - Accent5 3 2 2 2 2 5 2 2" xfId="14029" xr:uid="{BDD87BDB-E60D-45C6-80F7-76E2FF24F2A0}"/>
    <cellStyle name="40% - Accent5 3 2 2 2 2 5 3" xfId="14030" xr:uid="{871CEE69-951A-43EC-99E8-20C9EB519E80}"/>
    <cellStyle name="40% - Accent5 3 2 2 2 2 5 4" xfId="14031" xr:uid="{141128F4-26C3-4B29-91DE-922241AF1135}"/>
    <cellStyle name="40% - Accent5 3 2 2 2 2 6" xfId="14032" xr:uid="{4BCA47EC-EFD2-4DA2-B9C2-0F5F0883D891}"/>
    <cellStyle name="40% - Accent5 3 2 2 2 2 6 2" xfId="14033" xr:uid="{402716DF-C009-494A-88E7-315A0145FB76}"/>
    <cellStyle name="40% - Accent5 3 2 2 2 2 6 2 2" xfId="14034" xr:uid="{B69AB4AB-1B1F-44AD-BEBE-4326AB7C4304}"/>
    <cellStyle name="40% - Accent5 3 2 2 2 2 6 3" xfId="14035" xr:uid="{62A0737E-88A2-4217-92DF-850BBF41B2CC}"/>
    <cellStyle name="40% - Accent5 3 2 2 2 2 6 4" xfId="14036" xr:uid="{8D080974-0E71-4B2C-B3F3-653E70261AB5}"/>
    <cellStyle name="40% - Accent5 3 2 2 2 2 7" xfId="14037" xr:uid="{1E12F9E4-99B3-4782-A650-7B329FAB7089}"/>
    <cellStyle name="40% - Accent5 3 2 2 2 2 7 2" xfId="14038" xr:uid="{418D4DC5-B58B-43FE-8EFF-286E3DE873B4}"/>
    <cellStyle name="40% - Accent5 3 2 2 2 2 8" xfId="14039" xr:uid="{4AF0F79A-357A-44D0-A274-83CA48E84916}"/>
    <cellStyle name="40% - Accent5 3 2 2 2 2 9" xfId="14040" xr:uid="{9041E554-CBDF-4205-A993-5EB8B8E319AD}"/>
    <cellStyle name="40% - Accent5 3 2 2 2 3" xfId="14041" xr:uid="{9732AC93-ABA3-4745-AF93-8A1C3592F2BC}"/>
    <cellStyle name="40% - Accent5 3 2 2 2 3 2" xfId="14042" xr:uid="{61C2413B-8F24-4A45-9951-7079DD5E4EA0}"/>
    <cellStyle name="40% - Accent5 3 2 2 2 3 2 2" xfId="14043" xr:uid="{C3FE446A-7458-4ADD-8783-7DAC7129CC84}"/>
    <cellStyle name="40% - Accent5 3 2 2 2 3 2 2 2" xfId="14044" xr:uid="{2EAB6CC8-86CF-4877-9321-EF8790F153F7}"/>
    <cellStyle name="40% - Accent5 3 2 2 2 3 2 3" xfId="14045" xr:uid="{3CBE98D4-812B-4B1D-B5CC-831FEA124D6D}"/>
    <cellStyle name="40% - Accent5 3 2 2 2 3 2 4" xfId="14046" xr:uid="{B3616BA7-A459-46DD-9D7E-0D564EC41972}"/>
    <cellStyle name="40% - Accent5 3 2 2 2 3 3" xfId="14047" xr:uid="{8486C3DA-29DA-4CF3-84CF-26F3A14002C7}"/>
    <cellStyle name="40% - Accent5 3 2 2 2 3 3 2" xfId="14048" xr:uid="{D0460C58-DB25-49BF-A0FE-502A58CBFC4B}"/>
    <cellStyle name="40% - Accent5 3 2 2 2 3 4" xfId="14049" xr:uid="{8B767F30-2EDA-4DF9-8AD1-A9B62B9427E1}"/>
    <cellStyle name="40% - Accent5 3 2 2 2 3 5" xfId="14050" xr:uid="{7644FAA2-C12C-4961-94E2-0DB41307B7AC}"/>
    <cellStyle name="40% - Accent5 3 2 2 2 4" xfId="14051" xr:uid="{EC351AE4-3A3F-49F4-9F66-48A64F8BC534}"/>
    <cellStyle name="40% - Accent5 3 2 2 2 4 2" xfId="14052" xr:uid="{B3B8673B-FFAC-4943-BFFF-8317F8335687}"/>
    <cellStyle name="40% - Accent5 3 2 2 2 4 2 2" xfId="14053" xr:uid="{69C44E73-95F2-46CC-B88E-FFBB442CB5E0}"/>
    <cellStyle name="40% - Accent5 3 2 2 2 4 2 2 2" xfId="14054" xr:uid="{E351602C-6EF3-46E0-A3ED-0483F9F73D7D}"/>
    <cellStyle name="40% - Accent5 3 2 2 2 4 2 3" xfId="14055" xr:uid="{D084D78B-E361-4185-AE18-FA25EEA917EC}"/>
    <cellStyle name="40% - Accent5 3 2 2 2 4 2 4" xfId="14056" xr:uid="{6C7EAE0A-DE60-4EB3-A0A9-E4D66F61A649}"/>
    <cellStyle name="40% - Accent5 3 2 2 2 4 3" xfId="14057" xr:uid="{3C20E709-3DE6-405E-AFC3-413AFE621AD5}"/>
    <cellStyle name="40% - Accent5 3 2 2 2 4 3 2" xfId="14058" xr:uid="{6BCE385B-B715-4A4C-AA22-3D3A55C7A264}"/>
    <cellStyle name="40% - Accent5 3 2 2 2 4 4" xfId="14059" xr:uid="{2548589D-1F1A-42A8-A020-06D8386DAB74}"/>
    <cellStyle name="40% - Accent5 3 2 2 2 4 5" xfId="14060" xr:uid="{240CCBCA-4A31-4D39-AC86-182B7EDAF5FD}"/>
    <cellStyle name="40% - Accent5 3 2 2 2 5" xfId="14061" xr:uid="{EDDA1A5A-110F-473B-A6B7-FA7AF8D052BA}"/>
    <cellStyle name="40% - Accent5 3 2 2 2 5 2" xfId="14062" xr:uid="{C96C47E1-354F-4B5E-A69D-ADAA4197329D}"/>
    <cellStyle name="40% - Accent5 3 2 2 2 5 2 2" xfId="14063" xr:uid="{568239CB-1383-4C1C-BBA9-BDF1B072373F}"/>
    <cellStyle name="40% - Accent5 3 2 2 2 5 3" xfId="14064" xr:uid="{C5755143-6C30-4191-ADDB-CC9CA7D9A509}"/>
    <cellStyle name="40% - Accent5 3 2 2 2 5 4" xfId="14065" xr:uid="{B61301D3-4A39-452C-A4C7-C14F51E090EA}"/>
    <cellStyle name="40% - Accent5 3 2 2 2 6" xfId="14066" xr:uid="{24A7BD0E-8BE3-4315-AF77-D27C25B7E9F3}"/>
    <cellStyle name="40% - Accent5 3 2 2 2 6 2" xfId="14067" xr:uid="{6E58E983-A9DD-4CC7-BC17-831F4F34CF1D}"/>
    <cellStyle name="40% - Accent5 3 2 2 2 6 2 2" xfId="14068" xr:uid="{FF37092C-3BCA-4D18-BB2E-B6DF77E62E05}"/>
    <cellStyle name="40% - Accent5 3 2 2 2 6 3" xfId="14069" xr:uid="{E5B96996-AF0F-4150-B670-17CAE408518B}"/>
    <cellStyle name="40% - Accent5 3 2 2 2 6 4" xfId="14070" xr:uid="{ED28FABF-1ECA-46A4-906F-5CF43AC9DA0F}"/>
    <cellStyle name="40% - Accent5 3 2 2 2 7" xfId="14071" xr:uid="{B8301E90-1033-44AE-941A-4AF4B0C32D7A}"/>
    <cellStyle name="40% - Accent5 3 2 2 2 7 2" xfId="14072" xr:uid="{758F594B-9417-479A-BD67-155524FA9C1B}"/>
    <cellStyle name="40% - Accent5 3 2 2 2 7 2 2" xfId="14073" xr:uid="{DD74D06C-5963-4033-AEE6-D804ACFB0D5D}"/>
    <cellStyle name="40% - Accent5 3 2 2 2 7 3" xfId="14074" xr:uid="{602F35E6-DD4C-443F-BDB3-C9A6118D71A4}"/>
    <cellStyle name="40% - Accent5 3 2 2 2 7 4" xfId="14075" xr:uid="{DA2FEF8B-E3ED-4B48-AF0D-FB6299C7594E}"/>
    <cellStyle name="40% - Accent5 3 2 2 2 8" xfId="14076" xr:uid="{FCEA7D59-5BAA-45E6-A639-D0ACBF19C169}"/>
    <cellStyle name="40% - Accent5 3 2 2 2 8 2" xfId="14077" xr:uid="{E3E100C7-0DF4-40F1-AF02-BDEEF40DB7DD}"/>
    <cellStyle name="40% - Accent5 3 2 2 2 9" xfId="14078" xr:uid="{C0061170-FC81-41BA-8376-774EE571BE4F}"/>
    <cellStyle name="40% - Accent5 3 2 2 3" xfId="14079" xr:uid="{0750BF3E-1EAF-4B1E-B2BB-2FA6E6F6703F}"/>
    <cellStyle name="40% - Accent5 3 2 2 3 2" xfId="14080" xr:uid="{E297A7F0-6ABA-497A-9D69-2948D9E3FE88}"/>
    <cellStyle name="40% - Accent5 3 2 2 3 2 2" xfId="14081" xr:uid="{52AB0EB9-F58E-4E89-8375-0FCB61DBB4DD}"/>
    <cellStyle name="40% - Accent5 3 2 2 3 2 2 2" xfId="14082" xr:uid="{23BD1E0D-7FA6-4575-BE80-935ECA3D8513}"/>
    <cellStyle name="40% - Accent5 3 2 2 3 2 2 2 2" xfId="14083" xr:uid="{9D99A716-75B7-4188-B467-D6C1B51EE9B8}"/>
    <cellStyle name="40% - Accent5 3 2 2 3 2 2 3" xfId="14084" xr:uid="{28232640-5941-413A-A474-C7557D5C7322}"/>
    <cellStyle name="40% - Accent5 3 2 2 3 2 2 4" xfId="14085" xr:uid="{07CAAC60-F5C9-4086-AFA7-CDD5894FCE18}"/>
    <cellStyle name="40% - Accent5 3 2 2 3 2 3" xfId="14086" xr:uid="{D3D0A02F-B67E-4A3E-A27B-4183EE66F099}"/>
    <cellStyle name="40% - Accent5 3 2 2 3 2 3 2" xfId="14087" xr:uid="{A88F1289-EDE6-4EAD-B32E-929422AC111B}"/>
    <cellStyle name="40% - Accent5 3 2 2 3 2 4" xfId="14088" xr:uid="{1C51B5B1-E2BB-450B-B9F2-87179C22B3F0}"/>
    <cellStyle name="40% - Accent5 3 2 2 3 2 5" xfId="14089" xr:uid="{EF084911-B1A2-475F-B2B8-C8DD75764FEE}"/>
    <cellStyle name="40% - Accent5 3 2 2 3 3" xfId="14090" xr:uid="{38772672-EC0E-4A96-ACA2-C2098AD87374}"/>
    <cellStyle name="40% - Accent5 3 2 2 3 3 2" xfId="14091" xr:uid="{4F21BE30-B082-4681-B8C6-4A5908DC2DDE}"/>
    <cellStyle name="40% - Accent5 3 2 2 3 3 2 2" xfId="14092" xr:uid="{B1207B53-E5C5-4312-BACF-F73BD3C15707}"/>
    <cellStyle name="40% - Accent5 3 2 2 3 3 2 2 2" xfId="14093" xr:uid="{84016CBD-7268-4208-9181-03C189D4CE3C}"/>
    <cellStyle name="40% - Accent5 3 2 2 3 3 2 3" xfId="14094" xr:uid="{964630AD-9A19-4374-AED7-94C8CE6EF4A9}"/>
    <cellStyle name="40% - Accent5 3 2 2 3 3 2 4" xfId="14095" xr:uid="{2955A502-70AF-472C-8C2D-C4C69DB222D6}"/>
    <cellStyle name="40% - Accent5 3 2 2 3 3 3" xfId="14096" xr:uid="{FB55E697-7F44-483F-B18C-577A7BEC50DE}"/>
    <cellStyle name="40% - Accent5 3 2 2 3 3 3 2" xfId="14097" xr:uid="{3AF233FA-498D-4763-9CE3-01B0D780DBB2}"/>
    <cellStyle name="40% - Accent5 3 2 2 3 3 4" xfId="14098" xr:uid="{243C304F-9E68-4D83-A27E-5C36FD2A6A5B}"/>
    <cellStyle name="40% - Accent5 3 2 2 3 3 5" xfId="14099" xr:uid="{3C89F7B7-5827-4EFE-AC52-2547E070071D}"/>
    <cellStyle name="40% - Accent5 3 2 2 3 4" xfId="14100" xr:uid="{9D6B9AE5-37AB-4BC5-AA9A-B645E0EC0446}"/>
    <cellStyle name="40% - Accent5 3 2 2 3 4 2" xfId="14101" xr:uid="{DBC9010F-1C84-472D-A392-B4E7FFABC969}"/>
    <cellStyle name="40% - Accent5 3 2 2 3 4 2 2" xfId="14102" xr:uid="{EE262D72-31DC-4CFA-A504-79075C1F28DA}"/>
    <cellStyle name="40% - Accent5 3 2 2 3 4 3" xfId="14103" xr:uid="{EF02EF6B-3A1F-4509-AADE-F3C86D8FA41B}"/>
    <cellStyle name="40% - Accent5 3 2 2 3 4 4" xfId="14104" xr:uid="{E678BD18-76CF-4280-87CC-CFCC4D03CA00}"/>
    <cellStyle name="40% - Accent5 3 2 2 3 5" xfId="14105" xr:uid="{F94679FA-CFD4-4502-9183-CF3EBBB8E5D4}"/>
    <cellStyle name="40% - Accent5 3 2 2 3 5 2" xfId="14106" xr:uid="{14721B31-48F6-486C-9954-173F4BB5E8E4}"/>
    <cellStyle name="40% - Accent5 3 2 2 3 5 2 2" xfId="14107" xr:uid="{CEDA6C21-3C8D-4BE3-9CE3-763EC0AC2737}"/>
    <cellStyle name="40% - Accent5 3 2 2 3 5 3" xfId="14108" xr:uid="{F73CE1F6-FC01-4428-94F3-643453E06496}"/>
    <cellStyle name="40% - Accent5 3 2 2 3 5 4" xfId="14109" xr:uid="{0D61908E-6905-4345-9070-47EF56B7ADED}"/>
    <cellStyle name="40% - Accent5 3 2 2 3 6" xfId="14110" xr:uid="{29AE3E7F-3B10-4C28-A21F-D6E247C3AD59}"/>
    <cellStyle name="40% - Accent5 3 2 2 3 6 2" xfId="14111" xr:uid="{9CA6DAD4-9E03-4925-8433-BBAEF08E5DB1}"/>
    <cellStyle name="40% - Accent5 3 2 2 3 6 2 2" xfId="14112" xr:uid="{9B8B650F-55F1-4D8E-8FBE-8767F3C71BEB}"/>
    <cellStyle name="40% - Accent5 3 2 2 3 6 3" xfId="14113" xr:uid="{E7BE3FD3-06EE-4750-B1A2-4E9F2CC80243}"/>
    <cellStyle name="40% - Accent5 3 2 2 3 6 4" xfId="14114" xr:uid="{6744AF97-4328-4DFD-BF18-E4054AABD94F}"/>
    <cellStyle name="40% - Accent5 3 2 2 3 7" xfId="14115" xr:uid="{AAAC4A2E-5069-4413-BA11-E420A5E5117B}"/>
    <cellStyle name="40% - Accent5 3 2 2 3 7 2" xfId="14116" xr:uid="{00C33299-9B7C-4A8D-B025-70C95803395C}"/>
    <cellStyle name="40% - Accent5 3 2 2 3 8" xfId="14117" xr:uid="{6AD244B5-B17D-4993-87AD-C1FF0562C307}"/>
    <cellStyle name="40% - Accent5 3 2 2 3 9" xfId="14118" xr:uid="{273A0564-991B-4016-896E-7386D3D7107C}"/>
    <cellStyle name="40% - Accent5 3 2 2 4" xfId="14119" xr:uid="{70BD045E-C6AB-4405-ADCD-91260D4D6D60}"/>
    <cellStyle name="40% - Accent5 3 2 2 4 2" xfId="14120" xr:uid="{E123E8DA-C6F4-4B18-BD16-EA097C899EBF}"/>
    <cellStyle name="40% - Accent5 3 2 2 4 2 2" xfId="14121" xr:uid="{F61CF847-7BBF-43BF-A57F-171F3138BB1A}"/>
    <cellStyle name="40% - Accent5 3 2 2 4 2 2 2" xfId="14122" xr:uid="{67E766AE-1A5B-42FE-B4A3-86AAB13EC98C}"/>
    <cellStyle name="40% - Accent5 3 2 2 4 2 3" xfId="14123" xr:uid="{7D0427D2-0D24-44F5-8881-2FF924918EE7}"/>
    <cellStyle name="40% - Accent5 3 2 2 4 2 4" xfId="14124" xr:uid="{6E3CEE92-5659-4021-B369-38228E5CCB2B}"/>
    <cellStyle name="40% - Accent5 3 2 2 4 3" xfId="14125" xr:uid="{1FB71569-4E3E-464D-BD01-5D4AF07E4CFC}"/>
    <cellStyle name="40% - Accent5 3 2 2 4 3 2" xfId="14126" xr:uid="{5AD046AA-47C3-41EF-AC9A-D2632310A3A2}"/>
    <cellStyle name="40% - Accent5 3 2 2 4 4" xfId="14127" xr:uid="{0983715D-6E8A-413E-A709-FAEB641C1E91}"/>
    <cellStyle name="40% - Accent5 3 2 2 4 5" xfId="14128" xr:uid="{6E26D685-419D-40F5-A084-3359532BB530}"/>
    <cellStyle name="40% - Accent5 3 2 2 5" xfId="14129" xr:uid="{717B2D3A-4B9A-4F85-A11F-8927A9C0BBBF}"/>
    <cellStyle name="40% - Accent5 3 2 2 5 2" xfId="14130" xr:uid="{A57E6102-E805-4687-BB56-9986628C66A5}"/>
    <cellStyle name="40% - Accent5 3 2 2 5 2 2" xfId="14131" xr:uid="{3BBD3C8B-A2B1-4E6E-80EE-CDBCA89840E5}"/>
    <cellStyle name="40% - Accent5 3 2 2 5 2 2 2" xfId="14132" xr:uid="{0FD80FB4-22C6-4E43-A9F9-D238307CCD25}"/>
    <cellStyle name="40% - Accent5 3 2 2 5 2 3" xfId="14133" xr:uid="{6C980812-0CEF-439B-85CD-49CE5F31FC1B}"/>
    <cellStyle name="40% - Accent5 3 2 2 5 2 4" xfId="14134" xr:uid="{2C81CA08-17A1-4115-9F2A-5BF515BE0FF4}"/>
    <cellStyle name="40% - Accent5 3 2 2 5 3" xfId="14135" xr:uid="{83A2172E-4827-42FF-822F-2B4ADC18FFFE}"/>
    <cellStyle name="40% - Accent5 3 2 2 5 3 2" xfId="14136" xr:uid="{E2908734-88FC-4C96-B1C2-C8E3CA235635}"/>
    <cellStyle name="40% - Accent5 3 2 2 5 4" xfId="14137" xr:uid="{32452B3C-E653-4655-8EE0-332CD320FD73}"/>
    <cellStyle name="40% - Accent5 3 2 2 5 5" xfId="14138" xr:uid="{E36665CE-560D-482D-AB4E-1E6B72887348}"/>
    <cellStyle name="40% - Accent5 3 2 2 6" xfId="14139" xr:uid="{1B003F56-707B-4948-9651-C110C4A5C140}"/>
    <cellStyle name="40% - Accent5 3 2 2 6 2" xfId="14140" xr:uid="{950CB687-CDF6-4C7B-8C16-A91B0B56D456}"/>
    <cellStyle name="40% - Accent5 3 2 2 6 2 2" xfId="14141" xr:uid="{459AC199-BEFB-4D16-ABA5-B3F33CB3994C}"/>
    <cellStyle name="40% - Accent5 3 2 2 6 3" xfId="14142" xr:uid="{197F2FEA-93D1-40B1-BF07-A77C1396D014}"/>
    <cellStyle name="40% - Accent5 3 2 2 6 4" xfId="14143" xr:uid="{6A55F891-3689-4769-8CD9-B91BE5551CA4}"/>
    <cellStyle name="40% - Accent5 3 2 2 7" xfId="14144" xr:uid="{3EE4908F-5A0E-4795-80CF-B0FC0C1682C3}"/>
    <cellStyle name="40% - Accent5 3 2 2 7 2" xfId="14145" xr:uid="{CE252BDC-5295-4B70-BFF3-B6740728575C}"/>
    <cellStyle name="40% - Accent5 3 2 2 7 2 2" xfId="14146" xr:uid="{47CB71CB-8C94-4A11-AD41-FA1049373390}"/>
    <cellStyle name="40% - Accent5 3 2 2 7 3" xfId="14147" xr:uid="{FA048B57-CD90-4AF6-9244-7FD09A2C8EF8}"/>
    <cellStyle name="40% - Accent5 3 2 2 7 4" xfId="14148" xr:uid="{59E4B39D-3441-4838-B083-CD1B0A1C9D7F}"/>
    <cellStyle name="40% - Accent5 3 2 2 8" xfId="14149" xr:uid="{2B542BA2-D187-48BE-BF59-F0B3DC164B5C}"/>
    <cellStyle name="40% - Accent5 3 2 2 8 2" xfId="14150" xr:uid="{BC5CEC8F-B92A-4B1C-89A4-ED83B5BE574C}"/>
    <cellStyle name="40% - Accent5 3 2 2 8 2 2" xfId="14151" xr:uid="{242A184F-AE16-4112-BD43-E61A609BD99A}"/>
    <cellStyle name="40% - Accent5 3 2 2 8 3" xfId="14152" xr:uid="{44CCAF99-41A5-4B51-81E7-121989171088}"/>
    <cellStyle name="40% - Accent5 3 2 2 8 4" xfId="14153" xr:uid="{BEA07E0F-957E-4184-846C-3E87E23511D0}"/>
    <cellStyle name="40% - Accent5 3 2 2 9" xfId="14154" xr:uid="{E4B06C05-A4AF-4CB1-A9DD-9890118F9780}"/>
    <cellStyle name="40% - Accent5 3 2 2 9 2" xfId="14155" xr:uid="{02E67AF3-89CB-47C7-992F-0C7F94EEA5B8}"/>
    <cellStyle name="40% - Accent5 3 2 3" xfId="14156" xr:uid="{DE85E2E4-C962-4BFC-9121-E11EAB3C6A89}"/>
    <cellStyle name="40% - Accent5 3 2 3 10" xfId="14157" xr:uid="{98709474-A984-4ADC-8C4B-9EECCA7BCD7B}"/>
    <cellStyle name="40% - Accent5 3 2 3 2" xfId="14158" xr:uid="{5926B869-B3F0-48ED-885A-57A6229EC8AA}"/>
    <cellStyle name="40% - Accent5 3 2 3 2 2" xfId="14159" xr:uid="{956F7F6A-B48B-4D3F-A867-9A7593344BA0}"/>
    <cellStyle name="40% - Accent5 3 2 3 2 2 2" xfId="14160" xr:uid="{E3DD0CDB-27D5-4743-AC7C-56CBFA85809B}"/>
    <cellStyle name="40% - Accent5 3 2 3 2 2 2 2" xfId="14161" xr:uid="{26BE8BF3-296A-4106-9CA3-8D0F7B6D64D5}"/>
    <cellStyle name="40% - Accent5 3 2 3 2 2 2 2 2" xfId="14162" xr:uid="{EB7C7A8F-5302-48ED-8985-D80627C6394E}"/>
    <cellStyle name="40% - Accent5 3 2 3 2 2 2 3" xfId="14163" xr:uid="{49F2774C-BD57-46A9-B94B-B84E6941367A}"/>
    <cellStyle name="40% - Accent5 3 2 3 2 2 2 4" xfId="14164" xr:uid="{EACA765D-7F29-4063-A037-CEE7A36B9388}"/>
    <cellStyle name="40% - Accent5 3 2 3 2 2 3" xfId="14165" xr:uid="{FFF12F31-24D3-4546-AE67-97618DF00CDC}"/>
    <cellStyle name="40% - Accent5 3 2 3 2 2 3 2" xfId="14166" xr:uid="{669609A8-4EEE-422F-8FBA-F49974A38A09}"/>
    <cellStyle name="40% - Accent5 3 2 3 2 2 4" xfId="14167" xr:uid="{C49FB9E6-D671-4DF6-9196-2519A1A98A87}"/>
    <cellStyle name="40% - Accent5 3 2 3 2 2 5" xfId="14168" xr:uid="{0D40A827-01AF-4508-92D1-C7CB4C3944A6}"/>
    <cellStyle name="40% - Accent5 3 2 3 2 3" xfId="14169" xr:uid="{5469259B-2973-4DC2-A8BF-E70EBDDDBA36}"/>
    <cellStyle name="40% - Accent5 3 2 3 2 3 2" xfId="14170" xr:uid="{BD78DE30-CDD5-4EF3-A638-236E68132C19}"/>
    <cellStyle name="40% - Accent5 3 2 3 2 3 2 2" xfId="14171" xr:uid="{BB53237D-E279-44AB-B72F-EE80F31C5AB1}"/>
    <cellStyle name="40% - Accent5 3 2 3 2 3 2 2 2" xfId="14172" xr:uid="{61496C58-C8ED-4695-A34D-931535269B79}"/>
    <cellStyle name="40% - Accent5 3 2 3 2 3 2 3" xfId="14173" xr:uid="{3110175B-FDD0-4DD6-AE89-7B26C8518E12}"/>
    <cellStyle name="40% - Accent5 3 2 3 2 3 2 4" xfId="14174" xr:uid="{EE335A19-791B-452C-A3BF-A071C0BF76BA}"/>
    <cellStyle name="40% - Accent5 3 2 3 2 3 3" xfId="14175" xr:uid="{2E715EAB-0B6C-4F67-8CB3-B838E2A2A495}"/>
    <cellStyle name="40% - Accent5 3 2 3 2 3 3 2" xfId="14176" xr:uid="{5E417D10-6CCF-479A-9FE2-861C9BBFA980}"/>
    <cellStyle name="40% - Accent5 3 2 3 2 3 4" xfId="14177" xr:uid="{C57CBA5C-6438-428D-919A-A02589424A28}"/>
    <cellStyle name="40% - Accent5 3 2 3 2 3 5" xfId="14178" xr:uid="{8171676A-921D-44D1-AE0D-D58A3D5F546F}"/>
    <cellStyle name="40% - Accent5 3 2 3 2 4" xfId="14179" xr:uid="{E7BD21D6-2709-462A-A860-D7661218DDA5}"/>
    <cellStyle name="40% - Accent5 3 2 3 2 4 2" xfId="14180" xr:uid="{72C26916-1919-4E29-9ABA-D0FEAD4460FF}"/>
    <cellStyle name="40% - Accent5 3 2 3 2 4 2 2" xfId="14181" xr:uid="{7BF948F9-1E17-47C7-819A-3445536AF81E}"/>
    <cellStyle name="40% - Accent5 3 2 3 2 4 3" xfId="14182" xr:uid="{40372482-EF03-4A51-9F99-1E4A1B596EE0}"/>
    <cellStyle name="40% - Accent5 3 2 3 2 4 4" xfId="14183" xr:uid="{2EC3BF52-8567-4899-B7FA-35C4A0CD0625}"/>
    <cellStyle name="40% - Accent5 3 2 3 2 5" xfId="14184" xr:uid="{588C31D8-438A-4B98-8667-C57E8B8C3811}"/>
    <cellStyle name="40% - Accent5 3 2 3 2 5 2" xfId="14185" xr:uid="{DCDFBFC1-EF1F-478E-96DE-7E7B620E8CEC}"/>
    <cellStyle name="40% - Accent5 3 2 3 2 5 2 2" xfId="14186" xr:uid="{504BC652-F184-492C-A8F7-869CC36727FD}"/>
    <cellStyle name="40% - Accent5 3 2 3 2 5 3" xfId="14187" xr:uid="{ED31EB15-00EC-4AF2-B782-78A2884A77A6}"/>
    <cellStyle name="40% - Accent5 3 2 3 2 5 4" xfId="14188" xr:uid="{A95365E3-A055-4B96-9D49-04CDBADC909F}"/>
    <cellStyle name="40% - Accent5 3 2 3 2 6" xfId="14189" xr:uid="{3EDA305E-C5FD-4E39-997D-7A90A7A6B94C}"/>
    <cellStyle name="40% - Accent5 3 2 3 2 6 2" xfId="14190" xr:uid="{E1908345-3D61-45E4-BC33-4E27C216BAA9}"/>
    <cellStyle name="40% - Accent5 3 2 3 2 6 2 2" xfId="14191" xr:uid="{929299B4-9CD4-4A75-A648-E488DF648D55}"/>
    <cellStyle name="40% - Accent5 3 2 3 2 6 3" xfId="14192" xr:uid="{53AFA71A-19E8-4786-9C11-46EFF3295606}"/>
    <cellStyle name="40% - Accent5 3 2 3 2 6 4" xfId="14193" xr:uid="{8667239F-21AC-4E2E-966A-CB69CC03838F}"/>
    <cellStyle name="40% - Accent5 3 2 3 2 7" xfId="14194" xr:uid="{342642A1-6A2D-43C1-A1A4-E5C2E5FAC4EB}"/>
    <cellStyle name="40% - Accent5 3 2 3 2 7 2" xfId="14195" xr:uid="{D4AF2602-3AE7-49F9-B8C6-0ED4827ED797}"/>
    <cellStyle name="40% - Accent5 3 2 3 2 8" xfId="14196" xr:uid="{B54E0F76-F566-4CDE-B8E3-5D0DAFCE72CF}"/>
    <cellStyle name="40% - Accent5 3 2 3 2 9" xfId="14197" xr:uid="{EFCF9C04-72AC-43AA-89F9-469D882A2914}"/>
    <cellStyle name="40% - Accent5 3 2 3 3" xfId="14198" xr:uid="{35885DED-B4C0-4D17-9CA3-D0BDD85A3F61}"/>
    <cellStyle name="40% - Accent5 3 2 3 3 2" xfId="14199" xr:uid="{EF6774BC-8D20-4E43-8C49-F8E26C34DB88}"/>
    <cellStyle name="40% - Accent5 3 2 3 3 2 2" xfId="14200" xr:uid="{A35586CA-58D0-43F6-BE33-AD7B4FBFBE17}"/>
    <cellStyle name="40% - Accent5 3 2 3 3 2 2 2" xfId="14201" xr:uid="{2F110671-7BA6-46EA-8A76-BCDEE9AD724F}"/>
    <cellStyle name="40% - Accent5 3 2 3 3 2 3" xfId="14202" xr:uid="{D6493F1E-AD60-44E2-8C5A-D7EAFA18D54A}"/>
    <cellStyle name="40% - Accent5 3 2 3 3 2 4" xfId="14203" xr:uid="{76322068-A6B8-4932-B737-49E6EC20EF03}"/>
    <cellStyle name="40% - Accent5 3 2 3 3 3" xfId="14204" xr:uid="{4A63E9A6-139B-4FA8-A417-5B95F6B0B29D}"/>
    <cellStyle name="40% - Accent5 3 2 3 3 3 2" xfId="14205" xr:uid="{2D05D930-D3C9-4EED-9A7E-EB21B23F3AAA}"/>
    <cellStyle name="40% - Accent5 3 2 3 3 4" xfId="14206" xr:uid="{817732AF-A881-44EC-A77B-6A40C05F6535}"/>
    <cellStyle name="40% - Accent5 3 2 3 3 5" xfId="14207" xr:uid="{F1378AFE-0968-4A99-A061-CEC404E837FC}"/>
    <cellStyle name="40% - Accent5 3 2 3 4" xfId="14208" xr:uid="{2AD6EE62-5CAB-42B9-B810-569458393556}"/>
    <cellStyle name="40% - Accent5 3 2 3 4 2" xfId="14209" xr:uid="{8890650F-E3D2-43FD-BCAE-0947CFEC7AA2}"/>
    <cellStyle name="40% - Accent5 3 2 3 4 2 2" xfId="14210" xr:uid="{77DB0F60-52A3-409F-BCB1-BA92F94D0550}"/>
    <cellStyle name="40% - Accent5 3 2 3 4 2 2 2" xfId="14211" xr:uid="{FBFE344F-2312-4CA2-B995-DBEC02BFE322}"/>
    <cellStyle name="40% - Accent5 3 2 3 4 2 3" xfId="14212" xr:uid="{B787F852-A068-415C-8F43-014AD1DD28F6}"/>
    <cellStyle name="40% - Accent5 3 2 3 4 2 4" xfId="14213" xr:uid="{8451FDD1-21B9-4173-99E7-DF281E23C7A4}"/>
    <cellStyle name="40% - Accent5 3 2 3 4 3" xfId="14214" xr:uid="{A9E418D6-60EB-43E6-A8D0-694AC8CF5182}"/>
    <cellStyle name="40% - Accent5 3 2 3 4 3 2" xfId="14215" xr:uid="{41B8F257-9C3E-4DDB-A1CF-F6490C44CC00}"/>
    <cellStyle name="40% - Accent5 3 2 3 4 4" xfId="14216" xr:uid="{D19B82E4-B39C-45C7-B68D-EDD6873A8163}"/>
    <cellStyle name="40% - Accent5 3 2 3 4 5" xfId="14217" xr:uid="{9B60ADF4-B667-40D3-873E-3F9814A99A82}"/>
    <cellStyle name="40% - Accent5 3 2 3 5" xfId="14218" xr:uid="{3F52DEC1-0CE6-450C-A829-96264A839B89}"/>
    <cellStyle name="40% - Accent5 3 2 3 5 2" xfId="14219" xr:uid="{70C324ED-F07A-4902-86EE-A590B3CE6C32}"/>
    <cellStyle name="40% - Accent5 3 2 3 5 2 2" xfId="14220" xr:uid="{8DE27778-5AA7-4015-9303-FEF49B1FFE4A}"/>
    <cellStyle name="40% - Accent5 3 2 3 5 3" xfId="14221" xr:uid="{0E44EC6C-EA64-4FD4-94EF-E6F0FFAFB95E}"/>
    <cellStyle name="40% - Accent5 3 2 3 5 4" xfId="14222" xr:uid="{F7EB0C8E-23D1-45FE-A536-9AE360339668}"/>
    <cellStyle name="40% - Accent5 3 2 3 6" xfId="14223" xr:uid="{A4814D22-E502-4E6F-B5FD-05F58806A9BC}"/>
    <cellStyle name="40% - Accent5 3 2 3 6 2" xfId="14224" xr:uid="{032E30EA-C481-46DD-B071-14C04CD87590}"/>
    <cellStyle name="40% - Accent5 3 2 3 6 2 2" xfId="14225" xr:uid="{C40A20F3-5EA3-4DD7-8AD2-1866500CE750}"/>
    <cellStyle name="40% - Accent5 3 2 3 6 3" xfId="14226" xr:uid="{7BDEC8D8-278A-4364-AF4C-E9DCD9DD5350}"/>
    <cellStyle name="40% - Accent5 3 2 3 6 4" xfId="14227" xr:uid="{A3C2526C-3DD8-4729-A6CC-2F5FFB8D0ECD}"/>
    <cellStyle name="40% - Accent5 3 2 3 7" xfId="14228" xr:uid="{2923CCBD-4E70-49C0-B6F6-B06DB3BC94E3}"/>
    <cellStyle name="40% - Accent5 3 2 3 7 2" xfId="14229" xr:uid="{ADE8E41C-AE2F-4858-8797-AAC1D4FE0A30}"/>
    <cellStyle name="40% - Accent5 3 2 3 7 2 2" xfId="14230" xr:uid="{E34D2F56-F0B7-4EEC-9DFD-DC6103C08849}"/>
    <cellStyle name="40% - Accent5 3 2 3 7 3" xfId="14231" xr:uid="{707E3FB7-A106-40FE-9912-41430680E540}"/>
    <cellStyle name="40% - Accent5 3 2 3 7 4" xfId="14232" xr:uid="{12DD626F-DD09-41CA-A23F-7D5E49BD5589}"/>
    <cellStyle name="40% - Accent5 3 2 3 8" xfId="14233" xr:uid="{0FE848BC-0B76-4B48-86C9-765DF65D56EF}"/>
    <cellStyle name="40% - Accent5 3 2 3 8 2" xfId="14234" xr:uid="{84ACE37E-5C41-42D0-8AC7-51C3D390F58C}"/>
    <cellStyle name="40% - Accent5 3 2 3 9" xfId="14235" xr:uid="{7F6BDDA2-2B04-4526-A8BD-D563335CD821}"/>
    <cellStyle name="40% - Accent5 3 2 4" xfId="14236" xr:uid="{E2F3D5B7-E9F6-4DC9-B49E-D351BD361E09}"/>
    <cellStyle name="40% - Accent5 3 2 4 2" xfId="14237" xr:uid="{C32B36DB-774D-4932-A2DF-33161567E75E}"/>
    <cellStyle name="40% - Accent5 3 2 4 2 2" xfId="14238" xr:uid="{FF3B75B6-8350-485F-B649-F04634718E3D}"/>
    <cellStyle name="40% - Accent5 3 2 4 2 2 2" xfId="14239" xr:uid="{10640189-D45B-422D-B473-0ACC66A89C12}"/>
    <cellStyle name="40% - Accent5 3 2 4 2 2 2 2" xfId="14240" xr:uid="{FE4072A7-B936-44ED-84D8-3FF31617658C}"/>
    <cellStyle name="40% - Accent5 3 2 4 2 2 3" xfId="14241" xr:uid="{B24C0C90-AC6F-4807-855D-6F6D4A2FAEC7}"/>
    <cellStyle name="40% - Accent5 3 2 4 2 2 4" xfId="14242" xr:uid="{16A70FB0-FDBA-4013-99CD-447881F0339B}"/>
    <cellStyle name="40% - Accent5 3 2 4 2 3" xfId="14243" xr:uid="{4FAF815D-5B2E-457D-855B-AB1F09AE39A8}"/>
    <cellStyle name="40% - Accent5 3 2 4 2 3 2" xfId="14244" xr:uid="{D3682AF3-E8F1-4A77-B196-6F436843AD64}"/>
    <cellStyle name="40% - Accent5 3 2 4 2 4" xfId="14245" xr:uid="{CE50E525-E6D1-482E-B5DA-6AC714554088}"/>
    <cellStyle name="40% - Accent5 3 2 4 2 5" xfId="14246" xr:uid="{60B0DFB2-7B36-4E37-AC09-5F847AA1947A}"/>
    <cellStyle name="40% - Accent5 3 2 4 3" xfId="14247" xr:uid="{2AFEB1BF-8F90-4D47-8B1E-2625F43027EF}"/>
    <cellStyle name="40% - Accent5 3 2 4 3 2" xfId="14248" xr:uid="{102D4C89-224B-448D-B556-64CEF5469578}"/>
    <cellStyle name="40% - Accent5 3 2 4 3 2 2" xfId="14249" xr:uid="{4801ECDD-2EED-4886-821B-53910FFA6831}"/>
    <cellStyle name="40% - Accent5 3 2 4 3 2 2 2" xfId="14250" xr:uid="{0BB778A3-5D7F-46FC-9138-54E158DA2AEE}"/>
    <cellStyle name="40% - Accent5 3 2 4 3 2 3" xfId="14251" xr:uid="{24DDF1AC-E15B-4585-9F07-94A193EE3920}"/>
    <cellStyle name="40% - Accent5 3 2 4 3 2 4" xfId="14252" xr:uid="{B6C322CF-2BDE-411E-8546-A1C88C2BB361}"/>
    <cellStyle name="40% - Accent5 3 2 4 3 3" xfId="14253" xr:uid="{829FFCC2-C553-41B4-B227-27675D4F16D5}"/>
    <cellStyle name="40% - Accent5 3 2 4 3 3 2" xfId="14254" xr:uid="{7969035E-B366-4153-9E4E-C1AA7DAD80C3}"/>
    <cellStyle name="40% - Accent5 3 2 4 3 4" xfId="14255" xr:uid="{90BB9A23-CC4E-4ABD-83B7-396AE3922EA6}"/>
    <cellStyle name="40% - Accent5 3 2 4 3 5" xfId="14256" xr:uid="{09F21660-2D6F-4513-8D6A-4C851D70DF06}"/>
    <cellStyle name="40% - Accent5 3 2 4 4" xfId="14257" xr:uid="{6F517E45-1D07-4A9F-859B-E4F0C418DC70}"/>
    <cellStyle name="40% - Accent5 3 2 4 4 2" xfId="14258" xr:uid="{1FE26131-EF48-40BE-AC20-F7D81129D371}"/>
    <cellStyle name="40% - Accent5 3 2 4 4 2 2" xfId="14259" xr:uid="{48313EA5-3AFF-4585-918A-20516F65F5F0}"/>
    <cellStyle name="40% - Accent5 3 2 4 4 3" xfId="14260" xr:uid="{81D80345-28A0-49E0-B647-864D276998D7}"/>
    <cellStyle name="40% - Accent5 3 2 4 4 4" xfId="14261" xr:uid="{B4B1154E-5A94-44D1-AFEC-1A428906506E}"/>
    <cellStyle name="40% - Accent5 3 2 4 5" xfId="14262" xr:uid="{2115DC35-7F7C-493D-8F3A-25AA4517444B}"/>
    <cellStyle name="40% - Accent5 3 2 4 5 2" xfId="14263" xr:uid="{0EA3C388-63F1-457C-B98E-284A09A85869}"/>
    <cellStyle name="40% - Accent5 3 2 4 5 2 2" xfId="14264" xr:uid="{FA7FB541-578E-493B-8EA1-F73E6275B5FE}"/>
    <cellStyle name="40% - Accent5 3 2 4 5 3" xfId="14265" xr:uid="{D315BEB4-46D5-4A2E-BBEF-BDB6749720D0}"/>
    <cellStyle name="40% - Accent5 3 2 4 5 4" xfId="14266" xr:uid="{C4226208-84B7-496F-9C41-2ABF4A2DDB57}"/>
    <cellStyle name="40% - Accent5 3 2 4 6" xfId="14267" xr:uid="{EC3E46DD-7333-4942-BC2C-E4CE59B878AD}"/>
    <cellStyle name="40% - Accent5 3 2 4 6 2" xfId="14268" xr:uid="{EA41C381-F4F8-43AF-88BF-1B4B046D1F57}"/>
    <cellStyle name="40% - Accent5 3 2 4 6 2 2" xfId="14269" xr:uid="{9CFD86E4-CEB2-4BFE-815F-A842347043FF}"/>
    <cellStyle name="40% - Accent5 3 2 4 6 3" xfId="14270" xr:uid="{DEC2C4C1-CCC7-4074-AD88-1C990F9B9C49}"/>
    <cellStyle name="40% - Accent5 3 2 4 6 4" xfId="14271" xr:uid="{D76A1EEA-C879-4B8E-9E59-DDB9B15D844E}"/>
    <cellStyle name="40% - Accent5 3 2 4 7" xfId="14272" xr:uid="{D1A0E761-6B78-4C2D-933D-B25BC5456B98}"/>
    <cellStyle name="40% - Accent5 3 2 4 7 2" xfId="14273" xr:uid="{64F18890-5CB8-4EE0-A265-FC8ABC12D4CA}"/>
    <cellStyle name="40% - Accent5 3 2 4 8" xfId="14274" xr:uid="{77596A5C-99FA-47E2-A1AA-4DDC542294C9}"/>
    <cellStyle name="40% - Accent5 3 2 4 9" xfId="14275" xr:uid="{9919B085-E766-41D2-814E-760F8A6E7BC0}"/>
    <cellStyle name="40% - Accent5 3 2 5" xfId="14276" xr:uid="{5F1E064E-92B8-4674-8308-7BFCD2FD819E}"/>
    <cellStyle name="40% - Accent5 3 2 5 2" xfId="14277" xr:uid="{18973D2A-7EC1-4FC0-8937-EF479BC4D0A4}"/>
    <cellStyle name="40% - Accent5 3 2 5 2 2" xfId="14278" xr:uid="{09D68697-F1AE-41C6-A9D9-A0BE6C887E77}"/>
    <cellStyle name="40% - Accent5 3 2 5 2 2 2" xfId="14279" xr:uid="{E41B0B4D-8473-4F18-BEC2-1EDDA196BD12}"/>
    <cellStyle name="40% - Accent5 3 2 5 2 3" xfId="14280" xr:uid="{45F98971-E9E4-4998-81EB-06DB9237176F}"/>
    <cellStyle name="40% - Accent5 3 2 5 2 4" xfId="14281" xr:uid="{F549DBDB-BA0C-4901-B2F9-B256E614E624}"/>
    <cellStyle name="40% - Accent5 3 2 5 3" xfId="14282" xr:uid="{7BB58E11-A755-4C3E-BD24-BBD5D3763B9A}"/>
    <cellStyle name="40% - Accent5 3 2 5 3 2" xfId="14283" xr:uid="{7655B7D6-4FA6-4362-9C11-90143BB13481}"/>
    <cellStyle name="40% - Accent5 3 2 5 4" xfId="14284" xr:uid="{F8952B92-D4CE-4AC6-9688-284D1047E753}"/>
    <cellStyle name="40% - Accent5 3 2 5 5" xfId="14285" xr:uid="{10191F84-DB3E-465D-A3F9-623E8ED281F8}"/>
    <cellStyle name="40% - Accent5 3 2 6" xfId="14286" xr:uid="{58F679A8-D8EA-45CF-A737-8C3EF5F9A0E7}"/>
    <cellStyle name="40% - Accent5 3 2 6 2" xfId="14287" xr:uid="{D293E68B-7DAE-480D-BF9E-9BD86E82EFE3}"/>
    <cellStyle name="40% - Accent5 3 2 6 2 2" xfId="14288" xr:uid="{B45CBF8C-DC83-4124-A46B-4E3AC04BB643}"/>
    <cellStyle name="40% - Accent5 3 2 6 2 2 2" xfId="14289" xr:uid="{675EB976-BE1E-4D07-A6DA-E609269C0EE4}"/>
    <cellStyle name="40% - Accent5 3 2 6 2 3" xfId="14290" xr:uid="{39D4A687-E74D-4ECA-B694-DD774F09D193}"/>
    <cellStyle name="40% - Accent5 3 2 6 2 4" xfId="14291" xr:uid="{F4C616DF-65F1-44C4-9359-0FD20C8F874E}"/>
    <cellStyle name="40% - Accent5 3 2 6 3" xfId="14292" xr:uid="{2FAEF069-60CC-4463-87AC-85793CA0AAB3}"/>
    <cellStyle name="40% - Accent5 3 2 6 3 2" xfId="14293" xr:uid="{8DD8AA53-292E-4FCB-9FE6-EC9EFC613364}"/>
    <cellStyle name="40% - Accent5 3 2 6 4" xfId="14294" xr:uid="{0C46276C-0562-488F-8AC4-E9C45ABCE745}"/>
    <cellStyle name="40% - Accent5 3 2 6 5" xfId="14295" xr:uid="{97156847-31A3-4ABC-93F0-C94E65B5ADCC}"/>
    <cellStyle name="40% - Accent5 3 2 7" xfId="14296" xr:uid="{9B7E33EC-F7B8-4F0E-9556-34D84CA5A796}"/>
    <cellStyle name="40% - Accent5 3 2 7 2" xfId="14297" xr:uid="{B1114CE2-2391-477A-9C63-BCF0ECBA62D1}"/>
    <cellStyle name="40% - Accent5 3 2 7 2 2" xfId="14298" xr:uid="{D519DE54-C72F-4921-A36B-744C1E1F0A3A}"/>
    <cellStyle name="40% - Accent5 3 2 7 3" xfId="14299" xr:uid="{463EC036-1FB0-487F-B36C-B795DA8CAD9B}"/>
    <cellStyle name="40% - Accent5 3 2 7 4" xfId="14300" xr:uid="{A8944D36-C7B0-4E4C-A4F0-2C228098E830}"/>
    <cellStyle name="40% - Accent5 3 2 8" xfId="14301" xr:uid="{551B45A7-58BD-45D7-BCA6-1AC3C3902DA4}"/>
    <cellStyle name="40% - Accent5 3 2 8 2" xfId="14302" xr:uid="{491028D5-8B3F-4308-A079-CBEBE584AFD8}"/>
    <cellStyle name="40% - Accent5 3 2 8 2 2" xfId="14303" xr:uid="{4DF81D1A-B6DE-4228-B010-B47BB6F922AA}"/>
    <cellStyle name="40% - Accent5 3 2 8 3" xfId="14304" xr:uid="{BE50AF3F-F4FB-4BA4-B22E-F715BAF0A8E8}"/>
    <cellStyle name="40% - Accent5 3 2 8 4" xfId="14305" xr:uid="{B430AB22-EEF9-469E-962E-C68F347C2FCC}"/>
    <cellStyle name="40% - Accent5 3 2 9" xfId="14306" xr:uid="{B58DF772-73FB-4F81-879C-53E92AE2C4F0}"/>
    <cellStyle name="40% - Accent5 3 2 9 2" xfId="14307" xr:uid="{A1C09933-9BC6-4EDB-BBFD-EB08B84042FE}"/>
    <cellStyle name="40% - Accent5 3 2 9 2 2" xfId="14308" xr:uid="{69CDE36C-B672-49DB-B63E-BCA98EBD0E48}"/>
    <cellStyle name="40% - Accent5 3 2 9 3" xfId="14309" xr:uid="{948232E1-8DFD-47D8-8B0A-51E4E9B92F6E}"/>
    <cellStyle name="40% - Accent5 3 2 9 4" xfId="14310" xr:uid="{48333A45-D9C9-4B80-BB6E-F4DDDDC62F26}"/>
    <cellStyle name="40% - Accent5 3 3" xfId="14311" xr:uid="{E0B8F646-64E8-402A-9439-F888AF69375B}"/>
    <cellStyle name="40% - Accent5 3 4" xfId="14312" xr:uid="{DEE2A02E-3F2A-4457-A8E1-D36501786649}"/>
    <cellStyle name="40% - Accent5 3 4 2" xfId="14313" xr:uid="{A8BB8C4F-6D24-4755-AABC-0C833365D5DA}"/>
    <cellStyle name="40% - Accent5 3 4 2 2" xfId="14314" xr:uid="{F9303BC8-908E-49BD-9F5D-0F020CE34D53}"/>
    <cellStyle name="40% - Accent5 3 4 2 2 2" xfId="14315" xr:uid="{6B4EED3A-DDA0-41AA-ACFD-4AAE4C3603D5}"/>
    <cellStyle name="40% - Accent5 3 4 2 3" xfId="14316" xr:uid="{5A2A4D3E-8654-4038-8AB4-B9095344FF19}"/>
    <cellStyle name="40% - Accent5 3 4 2 4" xfId="14317" xr:uid="{A08E37F6-E24D-4AFF-BC04-6448DB70062A}"/>
    <cellStyle name="40% - Accent5 3 4 3" xfId="14318" xr:uid="{31CFA06B-660B-4A82-9407-24944E12F6B6}"/>
    <cellStyle name="40% - Accent5 3 4 4" xfId="14319" xr:uid="{224B68C5-EA84-4A9C-B2A6-8336D9CB0490}"/>
    <cellStyle name="40% - Accent5 3 4 4 2" xfId="14320" xr:uid="{7744448D-BA5A-47B4-8C68-BE22E258E5E9}"/>
    <cellStyle name="40% - Accent5 3 4 5" xfId="14321" xr:uid="{FA58D11B-4F77-4E44-AA96-C5369AB45889}"/>
    <cellStyle name="40% - Accent5 3 4 6" xfId="14322" xr:uid="{13B1D1B2-4FAE-461F-AA8C-2324950DE0B0}"/>
    <cellStyle name="40% - Accent5 3 5" xfId="14323" xr:uid="{B778B37E-8F82-4935-A5BF-88E8C1FD751D}"/>
    <cellStyle name="40% - Accent5 3 5 2" xfId="14324" xr:uid="{E4825CDC-86E4-4DD4-85D6-D4BA04F8EE20}"/>
    <cellStyle name="40% - Accent5 3 5 2 2" xfId="14325" xr:uid="{2265869D-15C7-4E01-B501-731BC93BCB3C}"/>
    <cellStyle name="40% - Accent5 3 5 3" xfId="14326" xr:uid="{FE1411DA-F8B0-4A33-9457-221C26C01859}"/>
    <cellStyle name="40% - Accent5 3 5 4" xfId="14327" xr:uid="{C2F2EDD3-F091-479E-93ED-2515F76F5F88}"/>
    <cellStyle name="40% - Accent5 3 6" xfId="14328" xr:uid="{CB6A5CC9-4221-4146-81B4-AAEEC3C4B70C}"/>
    <cellStyle name="40% - Accent5 3 7" xfId="14329" xr:uid="{7398B57D-27A8-40A6-BF40-85D89739DF7A}"/>
    <cellStyle name="40% - Accent5 3 7 2" xfId="14330" xr:uid="{304B7174-DD09-4281-85BE-9CE334D3F3A4}"/>
    <cellStyle name="40% - Accent5 3 8" xfId="14331" xr:uid="{CEBFF11A-446B-4E25-85F2-4AB4D78A1854}"/>
    <cellStyle name="40% - Accent5 3 9" xfId="14332" xr:uid="{9D6375B3-3FF5-4156-AFDE-41BC61DEDE0F}"/>
    <cellStyle name="40% - Accent5 4" xfId="257" xr:uid="{FE2ED166-62FD-4696-9FF7-5295DFD204D5}"/>
    <cellStyle name="40% - Accent5 4 10" xfId="14333" xr:uid="{3BC54230-2F82-4918-85C7-54948970E2B7}"/>
    <cellStyle name="40% - Accent5 4 2" xfId="14334" xr:uid="{A4F7DEC4-828D-4E1F-977B-438B7811CB51}"/>
    <cellStyle name="40% - Accent5 4 2 10" xfId="14335" xr:uid="{488F550A-3C93-4BF9-B3F3-6A432D3FB7CA}"/>
    <cellStyle name="40% - Accent5 4 2 11" xfId="14336" xr:uid="{894619C3-FC03-4312-889F-22459D13D444}"/>
    <cellStyle name="40% - Accent5 4 2 2" xfId="14337" xr:uid="{E2E4FC1B-A40C-403F-81AC-DCE999BF0FAA}"/>
    <cellStyle name="40% - Accent5 4 2 2 10" xfId="14338" xr:uid="{4E9230C3-FFBA-4518-BE63-4B3FB70CCE07}"/>
    <cellStyle name="40% - Accent5 4 2 2 2" xfId="14339" xr:uid="{CAC3C099-27AB-427F-9DB3-7C98633EFB95}"/>
    <cellStyle name="40% - Accent5 4 2 2 2 2" xfId="14340" xr:uid="{5393DAE4-E851-4661-BCC5-D11CF07689DA}"/>
    <cellStyle name="40% - Accent5 4 2 2 2 2 2" xfId="14341" xr:uid="{96E0B784-0D2C-41DA-A223-DD212D142782}"/>
    <cellStyle name="40% - Accent5 4 2 2 2 2 2 2" xfId="14342" xr:uid="{7FD18157-CC6A-4500-8396-93D7EC9C673F}"/>
    <cellStyle name="40% - Accent5 4 2 2 2 2 2 2 2" xfId="14343" xr:uid="{2C50CADE-288C-46CE-B6F1-611ADC31180B}"/>
    <cellStyle name="40% - Accent5 4 2 2 2 2 2 3" xfId="14344" xr:uid="{91E2AD2D-9A92-40CA-8355-1CD89B6D95A8}"/>
    <cellStyle name="40% - Accent5 4 2 2 2 2 2 4" xfId="14345" xr:uid="{6C04338E-A825-40E6-AB59-9E355D877D9D}"/>
    <cellStyle name="40% - Accent5 4 2 2 2 2 3" xfId="14346" xr:uid="{F75C3A58-0CE5-4100-92A7-E93F8C88104E}"/>
    <cellStyle name="40% - Accent5 4 2 2 2 2 3 2" xfId="14347" xr:uid="{458977EC-2803-4ACF-A143-561F6A57CC6D}"/>
    <cellStyle name="40% - Accent5 4 2 2 2 2 4" xfId="14348" xr:uid="{5DE0CCEA-C8C0-4E88-8A2E-C19DF728B863}"/>
    <cellStyle name="40% - Accent5 4 2 2 2 2 5" xfId="14349" xr:uid="{A828D21D-C79D-4BD3-95F5-28C6A2075EFC}"/>
    <cellStyle name="40% - Accent5 4 2 2 2 3" xfId="14350" xr:uid="{DA8D7BA1-6E19-43EC-8357-C19E6A5CE8B7}"/>
    <cellStyle name="40% - Accent5 4 2 2 2 3 2" xfId="14351" xr:uid="{0E1C9E88-95A9-438C-81EF-B9E729C6DF52}"/>
    <cellStyle name="40% - Accent5 4 2 2 2 3 2 2" xfId="14352" xr:uid="{886B10AE-D3E0-4545-9D34-434E2FC6F9A1}"/>
    <cellStyle name="40% - Accent5 4 2 2 2 3 2 2 2" xfId="14353" xr:uid="{DDAF3CF0-72C5-4650-924F-C0BE1A3940A3}"/>
    <cellStyle name="40% - Accent5 4 2 2 2 3 2 3" xfId="14354" xr:uid="{DC97A81F-6892-4078-90EE-EF3601D9DD21}"/>
    <cellStyle name="40% - Accent5 4 2 2 2 3 2 4" xfId="14355" xr:uid="{5D2FFEB3-4395-4AC9-A5B5-2FB6EB9252DC}"/>
    <cellStyle name="40% - Accent5 4 2 2 2 3 3" xfId="14356" xr:uid="{2321ED3B-E62E-4585-BED5-21E9520D968E}"/>
    <cellStyle name="40% - Accent5 4 2 2 2 3 3 2" xfId="14357" xr:uid="{495975AD-6400-4A74-8467-91F5765F9434}"/>
    <cellStyle name="40% - Accent5 4 2 2 2 3 4" xfId="14358" xr:uid="{6037FC1A-2584-44DB-B3BA-6B620F46413D}"/>
    <cellStyle name="40% - Accent5 4 2 2 2 3 5" xfId="14359" xr:uid="{B55ECD8B-7AAF-457F-90EF-865FED18B138}"/>
    <cellStyle name="40% - Accent5 4 2 2 2 4" xfId="14360" xr:uid="{7C4E4E79-D5CC-4ABA-9EBD-6B552EB33E13}"/>
    <cellStyle name="40% - Accent5 4 2 2 2 4 2" xfId="14361" xr:uid="{A1A98D32-50D3-4B2B-B72C-06F0C745F207}"/>
    <cellStyle name="40% - Accent5 4 2 2 2 4 2 2" xfId="14362" xr:uid="{FCD63CFD-A9BE-40F6-A620-2C9188257604}"/>
    <cellStyle name="40% - Accent5 4 2 2 2 4 3" xfId="14363" xr:uid="{5708022C-F530-411D-81F9-9AD31CF63CD6}"/>
    <cellStyle name="40% - Accent5 4 2 2 2 4 4" xfId="14364" xr:uid="{0E8800E5-5E31-4CE4-A0A6-3B762DB94CB5}"/>
    <cellStyle name="40% - Accent5 4 2 2 2 5" xfId="14365" xr:uid="{137A5530-0BDA-409A-9CC8-2C36E0B3F753}"/>
    <cellStyle name="40% - Accent5 4 2 2 2 5 2" xfId="14366" xr:uid="{932B57DD-0BBE-4275-ACA1-D854FB1D067C}"/>
    <cellStyle name="40% - Accent5 4 2 2 2 5 2 2" xfId="14367" xr:uid="{ADFCBCCB-38E9-4293-AD4E-9FD66E2C332A}"/>
    <cellStyle name="40% - Accent5 4 2 2 2 5 3" xfId="14368" xr:uid="{33007303-ED15-4409-9B8D-909E2862903B}"/>
    <cellStyle name="40% - Accent5 4 2 2 2 5 4" xfId="14369" xr:uid="{671F537D-9F7D-4A5C-A7D3-7F61C8474186}"/>
    <cellStyle name="40% - Accent5 4 2 2 2 6" xfId="14370" xr:uid="{E698CEFB-4BEC-4F2C-83C3-485707A86586}"/>
    <cellStyle name="40% - Accent5 4 2 2 2 6 2" xfId="14371" xr:uid="{EC46E13D-ECD5-42AF-BE4C-109D44DA7773}"/>
    <cellStyle name="40% - Accent5 4 2 2 2 6 2 2" xfId="14372" xr:uid="{10428FBA-F8E5-4838-9114-BDA9A2268492}"/>
    <cellStyle name="40% - Accent5 4 2 2 2 6 3" xfId="14373" xr:uid="{311A50C1-A12A-42B8-9CAD-6C298ABF9A42}"/>
    <cellStyle name="40% - Accent5 4 2 2 2 6 4" xfId="14374" xr:uid="{636AB374-08E5-4E81-AD0B-F3BC6FAA0634}"/>
    <cellStyle name="40% - Accent5 4 2 2 2 7" xfId="14375" xr:uid="{AF95C75A-3B8E-4250-BD60-FB4812652B43}"/>
    <cellStyle name="40% - Accent5 4 2 2 2 7 2" xfId="14376" xr:uid="{FB767AA3-BB02-4B8C-B25B-BA908B2DBFD7}"/>
    <cellStyle name="40% - Accent5 4 2 2 2 8" xfId="14377" xr:uid="{9C76A43F-9A7D-49E8-8956-3BFA90B5D2D2}"/>
    <cellStyle name="40% - Accent5 4 2 2 2 9" xfId="14378" xr:uid="{4CB31DE2-9A5B-447F-9F06-8D0D88FBE9D3}"/>
    <cellStyle name="40% - Accent5 4 2 2 3" xfId="14379" xr:uid="{FFD04255-71ED-44D9-B013-2104B9C95FC7}"/>
    <cellStyle name="40% - Accent5 4 2 2 3 2" xfId="14380" xr:uid="{D8C60CD4-D179-4C54-9711-06F6A6252420}"/>
    <cellStyle name="40% - Accent5 4 2 2 3 2 2" xfId="14381" xr:uid="{31AAB663-9C17-4725-8E98-F5C39900D675}"/>
    <cellStyle name="40% - Accent5 4 2 2 3 2 2 2" xfId="14382" xr:uid="{DDDA9CF1-0087-4E45-9D50-C0F7807D373F}"/>
    <cellStyle name="40% - Accent5 4 2 2 3 2 3" xfId="14383" xr:uid="{D3F4FBFB-22FA-426B-8D75-90861A271234}"/>
    <cellStyle name="40% - Accent5 4 2 2 3 2 4" xfId="14384" xr:uid="{27AE8687-A2BD-405F-9CE0-217227FF4599}"/>
    <cellStyle name="40% - Accent5 4 2 2 3 3" xfId="14385" xr:uid="{1F4A47E7-F242-4329-A8B5-F34C34C3106E}"/>
    <cellStyle name="40% - Accent5 4 2 2 3 3 2" xfId="14386" xr:uid="{AFE9A0DE-4C7F-4DFB-A73A-C19659A3A43B}"/>
    <cellStyle name="40% - Accent5 4 2 2 3 4" xfId="14387" xr:uid="{920BAD8C-85A3-4B6B-9854-65297DCB0884}"/>
    <cellStyle name="40% - Accent5 4 2 2 3 5" xfId="14388" xr:uid="{87FB80EB-BD04-40E8-8771-42EF7691750A}"/>
    <cellStyle name="40% - Accent5 4 2 2 4" xfId="14389" xr:uid="{AEFEFB83-65D3-4D7B-BF70-B9DAA430A649}"/>
    <cellStyle name="40% - Accent5 4 2 2 4 2" xfId="14390" xr:uid="{43948AD0-51CB-4468-ADC0-FFC924F15D80}"/>
    <cellStyle name="40% - Accent5 4 2 2 4 2 2" xfId="14391" xr:uid="{22F8665E-A603-4517-9FD2-B768B56CB222}"/>
    <cellStyle name="40% - Accent5 4 2 2 4 2 2 2" xfId="14392" xr:uid="{9A7E6AB1-1072-4630-98B4-9FDCF3E7D1C7}"/>
    <cellStyle name="40% - Accent5 4 2 2 4 2 3" xfId="14393" xr:uid="{C10D9D34-A10E-4873-86C2-F5CC78D2564D}"/>
    <cellStyle name="40% - Accent5 4 2 2 4 2 4" xfId="14394" xr:uid="{F2EF0C8A-FC69-4465-BEDF-595C2D8F218C}"/>
    <cellStyle name="40% - Accent5 4 2 2 4 3" xfId="14395" xr:uid="{3061FD11-31DF-4ADA-B7A8-65A71A874C29}"/>
    <cellStyle name="40% - Accent5 4 2 2 4 3 2" xfId="14396" xr:uid="{FB1831F7-E586-4C81-8B58-E04EEAF40756}"/>
    <cellStyle name="40% - Accent5 4 2 2 4 4" xfId="14397" xr:uid="{EE47AA68-E309-434C-BEF1-1BE7EFD9E0D2}"/>
    <cellStyle name="40% - Accent5 4 2 2 4 5" xfId="14398" xr:uid="{81C82916-3229-437C-8A8A-9BC5552FCBB5}"/>
    <cellStyle name="40% - Accent5 4 2 2 5" xfId="14399" xr:uid="{4F7C9085-4907-48EE-9B06-BE1E3EBE877A}"/>
    <cellStyle name="40% - Accent5 4 2 2 5 2" xfId="14400" xr:uid="{E0413E6E-35AF-4BFD-A0AB-E1DB2B02C247}"/>
    <cellStyle name="40% - Accent5 4 2 2 5 2 2" xfId="14401" xr:uid="{59A9D2AF-3C04-438A-B194-E8E6C4C6B37E}"/>
    <cellStyle name="40% - Accent5 4 2 2 5 3" xfId="14402" xr:uid="{77617BF5-6BEB-4E54-B121-BB96B30B7DD8}"/>
    <cellStyle name="40% - Accent5 4 2 2 5 4" xfId="14403" xr:uid="{B93926F8-97B8-44B0-BD44-070B67E53E44}"/>
    <cellStyle name="40% - Accent5 4 2 2 6" xfId="14404" xr:uid="{EC50097C-6E16-4A14-AB7B-C378B4EFC943}"/>
    <cellStyle name="40% - Accent5 4 2 2 6 2" xfId="14405" xr:uid="{51DA710A-FB17-4025-84C8-A952CC5746D0}"/>
    <cellStyle name="40% - Accent5 4 2 2 6 2 2" xfId="14406" xr:uid="{C4BB10F8-8EC4-4C85-8681-E9D85D8147C7}"/>
    <cellStyle name="40% - Accent5 4 2 2 6 3" xfId="14407" xr:uid="{793255D5-6C27-44BF-B137-AD55E94EC6F6}"/>
    <cellStyle name="40% - Accent5 4 2 2 6 4" xfId="14408" xr:uid="{79628658-BBC8-4E91-90C7-EAC30C5A92EE}"/>
    <cellStyle name="40% - Accent5 4 2 2 7" xfId="14409" xr:uid="{5BE06557-B5C1-4D97-A8BD-ABEC569CE4DE}"/>
    <cellStyle name="40% - Accent5 4 2 2 7 2" xfId="14410" xr:uid="{6A487601-796A-421C-A6F2-EEF19F16EC14}"/>
    <cellStyle name="40% - Accent5 4 2 2 7 2 2" xfId="14411" xr:uid="{D86D392B-23C3-44B7-B1AD-58B513ED66B4}"/>
    <cellStyle name="40% - Accent5 4 2 2 7 3" xfId="14412" xr:uid="{5F2B0662-0CF4-4EC6-B803-82D757AC1A50}"/>
    <cellStyle name="40% - Accent5 4 2 2 7 4" xfId="14413" xr:uid="{8E04738B-9BD6-44A9-AB0A-2A44D0BD89EF}"/>
    <cellStyle name="40% - Accent5 4 2 2 8" xfId="14414" xr:uid="{B1B14BD2-8C33-4DDF-BB21-4C7148E6DF7A}"/>
    <cellStyle name="40% - Accent5 4 2 2 8 2" xfId="14415" xr:uid="{2CB63D2B-086F-4B41-8995-E6D2588B24EF}"/>
    <cellStyle name="40% - Accent5 4 2 2 9" xfId="14416" xr:uid="{8379A238-8A2F-4078-AE50-BB2A48DD6298}"/>
    <cellStyle name="40% - Accent5 4 2 3" xfId="14417" xr:uid="{46AE81A2-D5D4-4C5C-8FF3-6F85D90D4DAA}"/>
    <cellStyle name="40% - Accent5 4 2 3 2" xfId="14418" xr:uid="{38F99A89-DF8B-4C88-A942-925ED8B27251}"/>
    <cellStyle name="40% - Accent5 4 2 3 2 2" xfId="14419" xr:uid="{7AB9F078-F765-447E-BEF8-3F2D32C5DBB7}"/>
    <cellStyle name="40% - Accent5 4 2 3 2 2 2" xfId="14420" xr:uid="{6CEE3F97-49DB-48AA-9EDF-2DB229E80A92}"/>
    <cellStyle name="40% - Accent5 4 2 3 2 2 2 2" xfId="14421" xr:uid="{BC7B841C-3A7A-4098-860E-E77C1DB9E3E3}"/>
    <cellStyle name="40% - Accent5 4 2 3 2 2 3" xfId="14422" xr:uid="{FB5EC6B9-EE46-4870-86C5-9E1E803D360A}"/>
    <cellStyle name="40% - Accent5 4 2 3 2 2 4" xfId="14423" xr:uid="{E0522B95-7F0B-4650-B986-E69C837D1CFE}"/>
    <cellStyle name="40% - Accent5 4 2 3 2 3" xfId="14424" xr:uid="{4320B0A6-F802-4BA8-93EE-3902D5564850}"/>
    <cellStyle name="40% - Accent5 4 2 3 2 3 2" xfId="14425" xr:uid="{8FB33A4F-B032-416F-85EA-CB3046700B09}"/>
    <cellStyle name="40% - Accent5 4 2 3 2 4" xfId="14426" xr:uid="{94F9D55C-4BFF-4A73-820B-59B0BFE325B1}"/>
    <cellStyle name="40% - Accent5 4 2 3 2 5" xfId="14427" xr:uid="{CC48DA7C-0E00-41E1-A2AA-809BFDB8C9C1}"/>
    <cellStyle name="40% - Accent5 4 2 3 3" xfId="14428" xr:uid="{DE5BABF1-AD54-4875-940F-85014CCCF58D}"/>
    <cellStyle name="40% - Accent5 4 2 3 3 2" xfId="14429" xr:uid="{E7A02D51-088A-4C67-8FFF-BFEA257553E3}"/>
    <cellStyle name="40% - Accent5 4 2 3 3 2 2" xfId="14430" xr:uid="{D4B6F09F-F682-4675-ADF2-ED854520BE7C}"/>
    <cellStyle name="40% - Accent5 4 2 3 3 2 2 2" xfId="14431" xr:uid="{BD86D2D5-3BD3-4883-B3A5-13682517CF2F}"/>
    <cellStyle name="40% - Accent5 4 2 3 3 2 3" xfId="14432" xr:uid="{0A4B02D6-DF38-42EA-A695-C0A7CAF2C7F1}"/>
    <cellStyle name="40% - Accent5 4 2 3 3 2 4" xfId="14433" xr:uid="{D2A04351-0CB2-441E-9848-46EE87001506}"/>
    <cellStyle name="40% - Accent5 4 2 3 3 3" xfId="14434" xr:uid="{021B2002-7399-4611-A51C-F8CE8FC1EC4A}"/>
    <cellStyle name="40% - Accent5 4 2 3 3 3 2" xfId="14435" xr:uid="{9E681188-9975-4F7E-906B-313E97DB3019}"/>
    <cellStyle name="40% - Accent5 4 2 3 3 4" xfId="14436" xr:uid="{D00080DE-B38A-4BCC-8A9F-BFCD44C3526A}"/>
    <cellStyle name="40% - Accent5 4 2 3 3 5" xfId="14437" xr:uid="{2005B180-6233-4337-9B3B-D935FFED12A6}"/>
    <cellStyle name="40% - Accent5 4 2 3 4" xfId="14438" xr:uid="{E44628AE-A252-4B9C-93DF-230D113712C0}"/>
    <cellStyle name="40% - Accent5 4 2 3 4 2" xfId="14439" xr:uid="{402012A0-0114-48C2-9060-6E89AD0B3254}"/>
    <cellStyle name="40% - Accent5 4 2 3 4 2 2" xfId="14440" xr:uid="{08995AA9-F49F-4101-A742-A22DC04E0766}"/>
    <cellStyle name="40% - Accent5 4 2 3 4 3" xfId="14441" xr:uid="{21D48798-7689-4A44-9DEB-223C38FFB9D8}"/>
    <cellStyle name="40% - Accent5 4 2 3 4 4" xfId="14442" xr:uid="{67A37D87-0383-4B16-BD14-31BBB854C6D9}"/>
    <cellStyle name="40% - Accent5 4 2 3 5" xfId="14443" xr:uid="{B5A8F2A4-01EA-413E-9622-47DDFAEB986D}"/>
    <cellStyle name="40% - Accent5 4 2 3 5 2" xfId="14444" xr:uid="{771B8A15-0C0B-4F5A-AF2E-7F7BC982E373}"/>
    <cellStyle name="40% - Accent5 4 2 3 5 2 2" xfId="14445" xr:uid="{A5CDB16E-D678-499B-8991-1D39D7BE9141}"/>
    <cellStyle name="40% - Accent5 4 2 3 5 3" xfId="14446" xr:uid="{048A807F-8672-41EB-BA55-7830C3925F9C}"/>
    <cellStyle name="40% - Accent5 4 2 3 5 4" xfId="14447" xr:uid="{F59CCA9C-6C24-499F-90F7-ECF0E3217BD2}"/>
    <cellStyle name="40% - Accent5 4 2 3 6" xfId="14448" xr:uid="{D59505AF-CBDD-4A5A-AEC4-C49DA58E4271}"/>
    <cellStyle name="40% - Accent5 4 2 3 6 2" xfId="14449" xr:uid="{94C815CF-A89F-4AB6-B1FA-56C9C5F73B79}"/>
    <cellStyle name="40% - Accent5 4 2 3 6 2 2" xfId="14450" xr:uid="{9E717F8B-5EBE-413B-973C-A8F246D7428B}"/>
    <cellStyle name="40% - Accent5 4 2 3 6 3" xfId="14451" xr:uid="{076C7554-8103-4CC8-857D-3E835DCB6BED}"/>
    <cellStyle name="40% - Accent5 4 2 3 6 4" xfId="14452" xr:uid="{C18C8404-6A1A-4805-AEA2-0264E88953C0}"/>
    <cellStyle name="40% - Accent5 4 2 3 7" xfId="14453" xr:uid="{CF6E45DC-7B30-4329-B319-CADC43CBBB0B}"/>
    <cellStyle name="40% - Accent5 4 2 3 7 2" xfId="14454" xr:uid="{A4A0AA4D-E898-4BBC-BE3E-187721EAC8CC}"/>
    <cellStyle name="40% - Accent5 4 2 3 8" xfId="14455" xr:uid="{53438A45-FCD4-435B-9E00-7E8FAB225409}"/>
    <cellStyle name="40% - Accent5 4 2 3 9" xfId="14456" xr:uid="{EF8A4CA5-133C-43C4-9142-85CBC048CA56}"/>
    <cellStyle name="40% - Accent5 4 2 4" xfId="14457" xr:uid="{EA6D59BB-B4C1-48AA-A601-1622C4C167F0}"/>
    <cellStyle name="40% - Accent5 4 2 4 2" xfId="14458" xr:uid="{9C7F869A-6340-4B80-8603-481688D20ADD}"/>
    <cellStyle name="40% - Accent5 4 2 4 2 2" xfId="14459" xr:uid="{BF9C5535-5F2D-4E41-A021-988DB43B1589}"/>
    <cellStyle name="40% - Accent5 4 2 4 2 2 2" xfId="14460" xr:uid="{7447F59C-51FD-4DF5-B815-7845E78D8344}"/>
    <cellStyle name="40% - Accent5 4 2 4 2 3" xfId="14461" xr:uid="{617B4967-6A7B-4E37-A5D2-7990749F0404}"/>
    <cellStyle name="40% - Accent5 4 2 4 2 4" xfId="14462" xr:uid="{0DFED4DA-0218-4812-B52B-B45330C2EEE4}"/>
    <cellStyle name="40% - Accent5 4 2 4 3" xfId="14463" xr:uid="{172BF880-A583-4716-8B0D-75176922FC57}"/>
    <cellStyle name="40% - Accent5 4 2 4 3 2" xfId="14464" xr:uid="{AFF31FD4-EEF6-44D7-BDE4-A17FA648DAA9}"/>
    <cellStyle name="40% - Accent5 4 2 4 4" xfId="14465" xr:uid="{6C2B915E-0A24-4CAD-9ED2-B7804C80D4BF}"/>
    <cellStyle name="40% - Accent5 4 2 4 5" xfId="14466" xr:uid="{47482E63-81E9-49B5-B798-68BDDB0B4512}"/>
    <cellStyle name="40% - Accent5 4 2 5" xfId="14467" xr:uid="{F195D727-4BDB-4054-A3FA-4DB693753F81}"/>
    <cellStyle name="40% - Accent5 4 2 5 2" xfId="14468" xr:uid="{EB93C288-0ABD-41E3-9DE0-8113EE807352}"/>
    <cellStyle name="40% - Accent5 4 2 5 2 2" xfId="14469" xr:uid="{36EAD584-641C-4F14-8B30-0DF8AB5C1FDA}"/>
    <cellStyle name="40% - Accent5 4 2 5 2 2 2" xfId="14470" xr:uid="{1DFC2DED-155C-4D99-94A1-8E84A7898C82}"/>
    <cellStyle name="40% - Accent5 4 2 5 2 3" xfId="14471" xr:uid="{4811FC94-A30E-4FEE-998D-41C0A8EF77EE}"/>
    <cellStyle name="40% - Accent5 4 2 5 2 4" xfId="14472" xr:uid="{3BEFCCDB-7ADE-413C-B3EC-34018EA3A34D}"/>
    <cellStyle name="40% - Accent5 4 2 5 3" xfId="14473" xr:uid="{168E354C-1E86-4484-BEDF-5D64CF997D8B}"/>
    <cellStyle name="40% - Accent5 4 2 5 3 2" xfId="14474" xr:uid="{FCA9A383-0630-4375-B541-7F4A7D5BD396}"/>
    <cellStyle name="40% - Accent5 4 2 5 4" xfId="14475" xr:uid="{AD287002-C9B5-4448-8FCC-70544CA11C69}"/>
    <cellStyle name="40% - Accent5 4 2 5 5" xfId="14476" xr:uid="{DB7B62EF-D53B-4BD5-89C7-86E0F97E0FDE}"/>
    <cellStyle name="40% - Accent5 4 2 6" xfId="14477" xr:uid="{9D51035F-CD36-45B3-B747-4BFDB392520F}"/>
    <cellStyle name="40% - Accent5 4 2 6 2" xfId="14478" xr:uid="{10BED15A-320D-436A-84CA-7852F199C647}"/>
    <cellStyle name="40% - Accent5 4 2 6 2 2" xfId="14479" xr:uid="{29692C33-5FAA-4064-BD71-8015FC20ABB0}"/>
    <cellStyle name="40% - Accent5 4 2 6 3" xfId="14480" xr:uid="{007CBEEB-8EA4-4C1A-AEE4-8874FC28437D}"/>
    <cellStyle name="40% - Accent5 4 2 6 4" xfId="14481" xr:uid="{3A8CF60A-9F21-4FF5-B044-943FC509E329}"/>
    <cellStyle name="40% - Accent5 4 2 7" xfId="14482" xr:uid="{F64D2007-FD60-4D56-89CC-05E95E19776A}"/>
    <cellStyle name="40% - Accent5 4 2 7 2" xfId="14483" xr:uid="{D5C9EE94-5035-4890-99EC-2DA82E1E03D2}"/>
    <cellStyle name="40% - Accent5 4 2 7 2 2" xfId="14484" xr:uid="{F5388E9D-B602-4190-8FF0-778183F3DB37}"/>
    <cellStyle name="40% - Accent5 4 2 7 3" xfId="14485" xr:uid="{7C541ABF-D7F3-4E30-81B8-254B9527D526}"/>
    <cellStyle name="40% - Accent5 4 2 7 4" xfId="14486" xr:uid="{28E9FF02-7FED-476F-BF7F-65816AF866FE}"/>
    <cellStyle name="40% - Accent5 4 2 8" xfId="14487" xr:uid="{C45475B6-B64C-4FCE-96D6-461FEA9E0385}"/>
    <cellStyle name="40% - Accent5 4 2 8 2" xfId="14488" xr:uid="{4CC32DEC-F6A2-4A24-981F-65AE41A2FFBF}"/>
    <cellStyle name="40% - Accent5 4 2 8 2 2" xfId="14489" xr:uid="{4BD6F1B2-5F79-41FA-A1C4-AAB07F46482A}"/>
    <cellStyle name="40% - Accent5 4 2 8 3" xfId="14490" xr:uid="{5CFDDC62-D3D2-4542-A5D4-919E7EED43A8}"/>
    <cellStyle name="40% - Accent5 4 2 8 4" xfId="14491" xr:uid="{E92BDB53-8E6E-46F8-8BF8-BA22CD4ED9D8}"/>
    <cellStyle name="40% - Accent5 4 2 9" xfId="14492" xr:uid="{4A8B89CC-7F04-46FC-9850-C82FFEBC3924}"/>
    <cellStyle name="40% - Accent5 4 2 9 2" xfId="14493" xr:uid="{C53E8172-F48A-45EE-BF62-9BE59C58CEE2}"/>
    <cellStyle name="40% - Accent5 4 3" xfId="14494" xr:uid="{290C9135-7AE2-4EFF-9EEC-DD54BA4ABDD4}"/>
    <cellStyle name="40% - Accent5 4 3 10" xfId="14495" xr:uid="{91705BA1-16FC-4061-9A61-D2168792436F}"/>
    <cellStyle name="40% - Accent5 4 3 2" xfId="14496" xr:uid="{CB432C40-0071-4F82-A22F-AAC2A214E52D}"/>
    <cellStyle name="40% - Accent5 4 3 2 2" xfId="14497" xr:uid="{E027951A-7E3D-42E6-A3DD-114E84205DBA}"/>
    <cellStyle name="40% - Accent5 4 3 2 2 2" xfId="14498" xr:uid="{0B3671C4-3C45-46B1-9CAC-B9F1DC109B9D}"/>
    <cellStyle name="40% - Accent5 4 3 2 2 2 2" xfId="14499" xr:uid="{D8F50E64-06A8-44FE-A6F6-1792B42ABF12}"/>
    <cellStyle name="40% - Accent5 4 3 2 2 2 2 2" xfId="14500" xr:uid="{C2C5A29B-A705-4C61-901B-6AE2DDC1BA97}"/>
    <cellStyle name="40% - Accent5 4 3 2 2 2 3" xfId="14501" xr:uid="{3403B1FB-4A1B-4E08-9F03-020D90C6F0FE}"/>
    <cellStyle name="40% - Accent5 4 3 2 2 2 4" xfId="14502" xr:uid="{8BF78226-A5FC-4C14-A64F-A64D3B922D0D}"/>
    <cellStyle name="40% - Accent5 4 3 2 2 3" xfId="14503" xr:uid="{B9129629-3410-405D-B285-C97C1D2D01CC}"/>
    <cellStyle name="40% - Accent5 4 3 2 2 3 2" xfId="14504" xr:uid="{2D4E7EF2-8EAF-4F63-9654-0B5FE992C04C}"/>
    <cellStyle name="40% - Accent5 4 3 2 2 4" xfId="14505" xr:uid="{4930B69B-D92F-49DF-823B-E1D6AA26766A}"/>
    <cellStyle name="40% - Accent5 4 3 2 2 5" xfId="14506" xr:uid="{9B818619-00C2-4F07-BC1F-99292D1E31B7}"/>
    <cellStyle name="40% - Accent5 4 3 2 3" xfId="14507" xr:uid="{46CE4A90-3455-44C0-ADFC-FF3837BBDDF4}"/>
    <cellStyle name="40% - Accent5 4 3 2 3 2" xfId="14508" xr:uid="{89E70933-D7DE-4E2F-9279-9848F11B1354}"/>
    <cellStyle name="40% - Accent5 4 3 2 3 2 2" xfId="14509" xr:uid="{91E707CB-2FD1-46BC-A4C0-36B10153A436}"/>
    <cellStyle name="40% - Accent5 4 3 2 3 2 2 2" xfId="14510" xr:uid="{98F0FA56-552F-4E8C-9875-9DB2D6AA1650}"/>
    <cellStyle name="40% - Accent5 4 3 2 3 2 3" xfId="14511" xr:uid="{5FF264FD-AC3A-429B-8412-EA35404B7BA8}"/>
    <cellStyle name="40% - Accent5 4 3 2 3 2 4" xfId="14512" xr:uid="{3CAEA86F-3956-4D1C-A5DF-F07C7CCB8CEC}"/>
    <cellStyle name="40% - Accent5 4 3 2 3 3" xfId="14513" xr:uid="{0198A9EC-9310-44CC-9DA4-48E8F8F27A6F}"/>
    <cellStyle name="40% - Accent5 4 3 2 3 3 2" xfId="14514" xr:uid="{3EA7EAD8-0C8D-442F-AE37-9107D9F55D94}"/>
    <cellStyle name="40% - Accent5 4 3 2 3 4" xfId="14515" xr:uid="{6517086E-DA57-486A-AC4D-1D5F337B9EB6}"/>
    <cellStyle name="40% - Accent5 4 3 2 3 5" xfId="14516" xr:uid="{355B3E3F-9AE7-4C63-955B-DD75CAE055B4}"/>
    <cellStyle name="40% - Accent5 4 3 2 4" xfId="14517" xr:uid="{982DD8D1-68A6-4427-8E87-DBAAB8CD5794}"/>
    <cellStyle name="40% - Accent5 4 3 2 4 2" xfId="14518" xr:uid="{8D344FE8-4FAE-43C2-AA83-7879490894F1}"/>
    <cellStyle name="40% - Accent5 4 3 2 4 2 2" xfId="14519" xr:uid="{9B13868E-4B66-4B9D-BAF0-7B61A408C357}"/>
    <cellStyle name="40% - Accent5 4 3 2 4 3" xfId="14520" xr:uid="{397F7472-3C18-4766-A47A-A05B6822780F}"/>
    <cellStyle name="40% - Accent5 4 3 2 4 4" xfId="14521" xr:uid="{1EA7F229-8A41-419F-A6D8-6F7F8645F7B2}"/>
    <cellStyle name="40% - Accent5 4 3 2 5" xfId="14522" xr:uid="{443FB7AF-E646-4583-8C0A-7A01097F3D8C}"/>
    <cellStyle name="40% - Accent5 4 3 2 5 2" xfId="14523" xr:uid="{362ACDE6-2ED0-4BC1-A118-2FB6CB68A450}"/>
    <cellStyle name="40% - Accent5 4 3 2 5 2 2" xfId="14524" xr:uid="{7DAE30A4-605E-4348-A3FF-1BE3B32AE751}"/>
    <cellStyle name="40% - Accent5 4 3 2 5 3" xfId="14525" xr:uid="{0FFD7F7B-2F5A-4F05-9257-36756E496A97}"/>
    <cellStyle name="40% - Accent5 4 3 2 5 4" xfId="14526" xr:uid="{207CE518-E7B9-4DC9-A074-EB86AF60BBE2}"/>
    <cellStyle name="40% - Accent5 4 3 2 6" xfId="14527" xr:uid="{F299420F-4CCE-4A2A-9E75-45A43592055D}"/>
    <cellStyle name="40% - Accent5 4 3 2 6 2" xfId="14528" xr:uid="{B86E21C8-DA14-4C49-9572-A27AED889E4D}"/>
    <cellStyle name="40% - Accent5 4 3 2 6 2 2" xfId="14529" xr:uid="{DEF8390E-13A7-4C58-B54C-55DE434565A1}"/>
    <cellStyle name="40% - Accent5 4 3 2 6 3" xfId="14530" xr:uid="{A87FBB9D-7446-455F-BD55-E381CC6A193F}"/>
    <cellStyle name="40% - Accent5 4 3 2 6 4" xfId="14531" xr:uid="{6DA0A5B9-9D28-481E-9F54-85770CB27D7A}"/>
    <cellStyle name="40% - Accent5 4 3 2 7" xfId="14532" xr:uid="{2A5C67DE-C73C-49C5-B88A-F21FF4CAEEBA}"/>
    <cellStyle name="40% - Accent5 4 3 2 7 2" xfId="14533" xr:uid="{4D9F908F-E5B0-47B2-9FFF-E27032A3471F}"/>
    <cellStyle name="40% - Accent5 4 3 2 8" xfId="14534" xr:uid="{EB6DA977-D7B6-4BBB-A2C4-E26CB349BCDE}"/>
    <cellStyle name="40% - Accent5 4 3 2 9" xfId="14535" xr:uid="{954EC676-3A2B-45AF-959F-4B89B270787B}"/>
    <cellStyle name="40% - Accent5 4 3 3" xfId="14536" xr:uid="{0894F8E4-4F2A-4AD8-AD3F-F8944A2519D9}"/>
    <cellStyle name="40% - Accent5 4 3 3 2" xfId="14537" xr:uid="{765683B1-231E-42B8-98AD-69859192BFA4}"/>
    <cellStyle name="40% - Accent5 4 3 3 2 2" xfId="14538" xr:uid="{3F3B04F3-B842-4CE4-9B4F-3004574CCA06}"/>
    <cellStyle name="40% - Accent5 4 3 3 2 2 2" xfId="14539" xr:uid="{6AB48033-C41E-449F-A945-800E980FDA40}"/>
    <cellStyle name="40% - Accent5 4 3 3 2 3" xfId="14540" xr:uid="{992E4E83-8C21-45C8-888B-36FED001A2E7}"/>
    <cellStyle name="40% - Accent5 4 3 3 2 4" xfId="14541" xr:uid="{36AC2276-BEEA-41F6-A623-6B734FA3511F}"/>
    <cellStyle name="40% - Accent5 4 3 3 3" xfId="14542" xr:uid="{97080D37-4887-46E1-879A-B815512198E2}"/>
    <cellStyle name="40% - Accent5 4 3 3 3 2" xfId="14543" xr:uid="{C259AD33-5389-457B-A5A8-00909BD11D7B}"/>
    <cellStyle name="40% - Accent5 4 3 3 4" xfId="14544" xr:uid="{D2945885-836C-41B6-ADFE-C1EE1B1307AA}"/>
    <cellStyle name="40% - Accent5 4 3 3 5" xfId="14545" xr:uid="{A33FDB86-A0E7-4CDD-8F99-966C4DE85EF9}"/>
    <cellStyle name="40% - Accent5 4 3 4" xfId="14546" xr:uid="{F429B739-98CD-470B-80D0-F029DF1AE337}"/>
    <cellStyle name="40% - Accent5 4 3 4 2" xfId="14547" xr:uid="{8CE7B912-ED7A-443D-8398-8752E017BBCB}"/>
    <cellStyle name="40% - Accent5 4 3 4 2 2" xfId="14548" xr:uid="{8143DCD7-1FD3-4182-AB80-3C2764474FBC}"/>
    <cellStyle name="40% - Accent5 4 3 4 2 2 2" xfId="14549" xr:uid="{66E8867C-73D2-46C8-9C26-58AF72BECAF0}"/>
    <cellStyle name="40% - Accent5 4 3 4 2 3" xfId="14550" xr:uid="{EF6BD745-5175-44EB-A780-457F68AA7DAC}"/>
    <cellStyle name="40% - Accent5 4 3 4 2 4" xfId="14551" xr:uid="{E78A9E30-E26C-46D0-9895-2C81AF1634E9}"/>
    <cellStyle name="40% - Accent5 4 3 4 3" xfId="14552" xr:uid="{DC3E227A-F456-4F23-B094-185B21FFF359}"/>
    <cellStyle name="40% - Accent5 4 3 4 3 2" xfId="14553" xr:uid="{EA8B87B2-EE34-4C91-B8E9-B239BB2CACB5}"/>
    <cellStyle name="40% - Accent5 4 3 4 4" xfId="14554" xr:uid="{C095432A-BAF8-4C07-B1D4-87129C8B0F90}"/>
    <cellStyle name="40% - Accent5 4 3 4 5" xfId="14555" xr:uid="{6D60257B-B650-4B9B-A232-AA42AD67C7FC}"/>
    <cellStyle name="40% - Accent5 4 3 5" xfId="14556" xr:uid="{4F2E0DD9-1A4B-477F-91C3-B475AD4F3C6E}"/>
    <cellStyle name="40% - Accent5 4 3 5 2" xfId="14557" xr:uid="{7934FBF1-EA86-4A5A-8ADB-240BBCDBF00A}"/>
    <cellStyle name="40% - Accent5 4 3 5 2 2" xfId="14558" xr:uid="{B7FA371E-5E67-4126-AC9E-2082F471A9D9}"/>
    <cellStyle name="40% - Accent5 4 3 5 3" xfId="14559" xr:uid="{E20F39D7-A610-4408-9FB6-80A0987DF938}"/>
    <cellStyle name="40% - Accent5 4 3 5 4" xfId="14560" xr:uid="{65B0BDF9-FC9A-4AA7-872C-0AD720614A06}"/>
    <cellStyle name="40% - Accent5 4 3 6" xfId="14561" xr:uid="{51FE59B1-E46B-472F-A806-3DA79CC4F111}"/>
    <cellStyle name="40% - Accent5 4 3 6 2" xfId="14562" xr:uid="{95419127-7450-4501-845B-7896B7A08389}"/>
    <cellStyle name="40% - Accent5 4 3 6 2 2" xfId="14563" xr:uid="{51B37A58-FCA3-4D22-825C-11608B7E111F}"/>
    <cellStyle name="40% - Accent5 4 3 6 3" xfId="14564" xr:uid="{40C5ABE8-3A77-4D1B-873E-C7749B508A71}"/>
    <cellStyle name="40% - Accent5 4 3 6 4" xfId="14565" xr:uid="{BE4BEAF3-6876-40D2-89E7-168A579C5E1B}"/>
    <cellStyle name="40% - Accent5 4 3 7" xfId="14566" xr:uid="{03D2C2BD-0C99-408C-A5D7-2769F651433B}"/>
    <cellStyle name="40% - Accent5 4 3 7 2" xfId="14567" xr:uid="{DAB4ACE4-D051-4BDF-87F6-5CE5DCFFD092}"/>
    <cellStyle name="40% - Accent5 4 3 7 2 2" xfId="14568" xr:uid="{72AC495F-233C-4B85-ACB8-79098C88CBC5}"/>
    <cellStyle name="40% - Accent5 4 3 7 3" xfId="14569" xr:uid="{11DF33F8-F299-4100-83DF-D824039AF60F}"/>
    <cellStyle name="40% - Accent5 4 3 7 4" xfId="14570" xr:uid="{35578A04-7F01-4076-84E7-0EDEF6146BEE}"/>
    <cellStyle name="40% - Accent5 4 3 8" xfId="14571" xr:uid="{04115B66-6904-487B-9E68-4E28B8C5BB7D}"/>
    <cellStyle name="40% - Accent5 4 3 8 2" xfId="14572" xr:uid="{B63E20FC-C3BF-4D8A-8430-8054B130C3C2}"/>
    <cellStyle name="40% - Accent5 4 3 9" xfId="14573" xr:uid="{B6FA0E82-3406-4C78-8FA4-99943C2191C2}"/>
    <cellStyle name="40% - Accent5 4 4" xfId="14574" xr:uid="{FB896388-34C6-443B-8870-C9A64026E05F}"/>
    <cellStyle name="40% - Accent5 4 4 2" xfId="14575" xr:uid="{91B4AE5B-AF58-44FA-8B55-C054341BA0E9}"/>
    <cellStyle name="40% - Accent5 4 4 2 2" xfId="14576" xr:uid="{93991594-73F1-4B00-9FBF-0DA715598807}"/>
    <cellStyle name="40% - Accent5 4 4 2 2 2" xfId="14577" xr:uid="{579A24F4-7EFE-4E1F-88C1-254E4E74F8DE}"/>
    <cellStyle name="40% - Accent5 4 4 2 2 2 2" xfId="14578" xr:uid="{4486FD27-45D8-4DCB-BFFC-B48C1A54B1AD}"/>
    <cellStyle name="40% - Accent5 4 4 2 2 3" xfId="14579" xr:uid="{77103571-9DAD-415E-AE54-D9A41C2F7BAF}"/>
    <cellStyle name="40% - Accent5 4 4 2 2 4" xfId="14580" xr:uid="{92AEFF19-0A5F-4C01-A429-12D9F49A9C3E}"/>
    <cellStyle name="40% - Accent5 4 4 2 3" xfId="14581" xr:uid="{AC7719B4-CDDB-4750-B5D9-FB231E8C8B00}"/>
    <cellStyle name="40% - Accent5 4 4 2 3 2" xfId="14582" xr:uid="{6B33669B-100D-4353-9901-99FE16AF845B}"/>
    <cellStyle name="40% - Accent5 4 4 2 4" xfId="14583" xr:uid="{5904F1A6-CE05-41A1-B74D-A99D9E2B58CD}"/>
    <cellStyle name="40% - Accent5 4 4 2 5" xfId="14584" xr:uid="{3C49CD7E-0942-4062-B101-CF922EAFE99F}"/>
    <cellStyle name="40% - Accent5 4 4 3" xfId="14585" xr:uid="{637477AD-521A-4CFD-AE0D-07DF0F8A027E}"/>
    <cellStyle name="40% - Accent5 4 4 3 2" xfId="14586" xr:uid="{8FC9EB69-4865-499A-85AC-50156BDCA9AB}"/>
    <cellStyle name="40% - Accent5 4 4 3 2 2" xfId="14587" xr:uid="{A84E9EC4-5DE6-4DB2-918F-AD3661036228}"/>
    <cellStyle name="40% - Accent5 4 4 3 2 2 2" xfId="14588" xr:uid="{6DF974D5-ED3D-4AE8-A3E2-28B03D4EFEA3}"/>
    <cellStyle name="40% - Accent5 4 4 3 2 3" xfId="14589" xr:uid="{C0ADBEB6-250A-45F9-AC85-AEEB3F0EF819}"/>
    <cellStyle name="40% - Accent5 4 4 3 2 4" xfId="14590" xr:uid="{966E6556-68F4-4926-83C5-1EF467CF0E0E}"/>
    <cellStyle name="40% - Accent5 4 4 3 3" xfId="14591" xr:uid="{5B3A1F11-60B8-43C5-8326-73EB150D6703}"/>
    <cellStyle name="40% - Accent5 4 4 3 3 2" xfId="14592" xr:uid="{44428608-F529-417F-B5B8-A1B630C1A986}"/>
    <cellStyle name="40% - Accent5 4 4 3 4" xfId="14593" xr:uid="{2408570E-DB2F-420A-BB84-AF5C987F78B9}"/>
    <cellStyle name="40% - Accent5 4 4 3 5" xfId="14594" xr:uid="{8A5DF093-E9D8-4023-82AA-35B9CB8B6A17}"/>
    <cellStyle name="40% - Accent5 4 4 4" xfId="14595" xr:uid="{C32B1568-8D90-4236-8918-DD336109375C}"/>
    <cellStyle name="40% - Accent5 4 4 4 2" xfId="14596" xr:uid="{84201C00-8401-4BD7-85EA-DEAC56DB5FC7}"/>
    <cellStyle name="40% - Accent5 4 4 4 2 2" xfId="14597" xr:uid="{D43F33F6-FA4C-4096-8C61-0D14EA6253C9}"/>
    <cellStyle name="40% - Accent5 4 4 4 3" xfId="14598" xr:uid="{F28F7B2F-F3F7-409E-8D3A-CF2B018389B2}"/>
    <cellStyle name="40% - Accent5 4 4 4 4" xfId="14599" xr:uid="{7325FD0A-4A47-4BCF-AAFE-B31E9046BCE9}"/>
    <cellStyle name="40% - Accent5 4 4 5" xfId="14600" xr:uid="{5EC62FFC-0E45-440A-B775-82F3C20E33A4}"/>
    <cellStyle name="40% - Accent5 4 4 5 2" xfId="14601" xr:uid="{B10EA3FF-38D6-4FA1-95A3-796F37B53FE0}"/>
    <cellStyle name="40% - Accent5 4 4 5 2 2" xfId="14602" xr:uid="{149014A6-6F00-43A5-B79E-764556D2DAE2}"/>
    <cellStyle name="40% - Accent5 4 4 5 3" xfId="14603" xr:uid="{C3826D6F-62C6-440F-87CB-A3856D700C6C}"/>
    <cellStyle name="40% - Accent5 4 4 5 4" xfId="14604" xr:uid="{F9EAC9E6-1D40-4A57-A6FA-B945644772F2}"/>
    <cellStyle name="40% - Accent5 4 4 6" xfId="14605" xr:uid="{CABFAABA-BAE2-48EE-BF04-C6B4723D503A}"/>
    <cellStyle name="40% - Accent5 4 4 6 2" xfId="14606" xr:uid="{B5ADC588-5CF7-4098-BDBE-64A1638F803B}"/>
    <cellStyle name="40% - Accent5 4 4 6 2 2" xfId="14607" xr:uid="{CBBB97A1-9EBD-4ACE-963C-9E65AD55D7DB}"/>
    <cellStyle name="40% - Accent5 4 4 6 3" xfId="14608" xr:uid="{7A9128BC-FD4E-438E-AF22-F5294EF2BB4B}"/>
    <cellStyle name="40% - Accent5 4 4 6 4" xfId="14609" xr:uid="{12823B88-8824-4825-A061-0B992DB02141}"/>
    <cellStyle name="40% - Accent5 4 4 7" xfId="14610" xr:uid="{60DF932A-E420-4696-9DB3-130E9C89CA8B}"/>
    <cellStyle name="40% - Accent5 4 4 7 2" xfId="14611" xr:uid="{8E5DE732-CB25-4FA9-B487-C952E59E67A7}"/>
    <cellStyle name="40% - Accent5 4 4 8" xfId="14612" xr:uid="{4A94C4AD-CCE1-4935-AB2F-3D460609CC62}"/>
    <cellStyle name="40% - Accent5 4 4 9" xfId="14613" xr:uid="{26E3AB42-0BB0-4288-999E-B44CBDB70E5B}"/>
    <cellStyle name="40% - Accent5 4 5" xfId="14614" xr:uid="{07B0FDD8-C6AD-42B2-B891-B23E6ECDCD00}"/>
    <cellStyle name="40% - Accent5 4 5 2" xfId="14615" xr:uid="{18DA836E-6F2D-40D9-83F9-E4698B2347AD}"/>
    <cellStyle name="40% - Accent5 4 5 2 2" xfId="14616" xr:uid="{A303BE9C-282A-42B4-850E-7A2642214D3E}"/>
    <cellStyle name="40% - Accent5 4 5 2 2 2" xfId="14617" xr:uid="{11326078-19A4-471C-B435-A607DF7345C7}"/>
    <cellStyle name="40% - Accent5 4 5 2 2 2 2" xfId="14618" xr:uid="{A3D3CE66-BBCF-46B0-A4BF-04BAA48518A4}"/>
    <cellStyle name="40% - Accent5 4 5 2 2 3" xfId="14619" xr:uid="{E39DBB5E-2EE7-4D5F-8C31-4E7C8CE0792F}"/>
    <cellStyle name="40% - Accent5 4 5 2 2 4" xfId="14620" xr:uid="{74F33C59-824A-4930-A162-69F92C4B9719}"/>
    <cellStyle name="40% - Accent5 4 5 2 3" xfId="14621" xr:uid="{B6AD9D52-F218-45E1-A20C-93BDB0129EC9}"/>
    <cellStyle name="40% - Accent5 4 5 2 3 2" xfId="14622" xr:uid="{537CC3FC-AFE2-48E3-ADED-8F3475B0332D}"/>
    <cellStyle name="40% - Accent5 4 5 2 4" xfId="14623" xr:uid="{832915AA-3AD8-41E9-8763-F53FEB699DCA}"/>
    <cellStyle name="40% - Accent5 4 5 2 5" xfId="14624" xr:uid="{6F5A641F-C9F4-406F-8AD7-D06E8144EB52}"/>
    <cellStyle name="40% - Accent5 4 5 3" xfId="14625" xr:uid="{35A3FB79-D0E8-482A-9035-427FF1BD36A7}"/>
    <cellStyle name="40% - Accent5 4 5 3 2" xfId="14626" xr:uid="{10DDBB25-8336-43F8-82DA-73782951A83C}"/>
    <cellStyle name="40% - Accent5 4 5 3 2 2" xfId="14627" xr:uid="{A1AC584B-A5D8-4BBD-94D8-D93828E90E9D}"/>
    <cellStyle name="40% - Accent5 4 5 3 3" xfId="14628" xr:uid="{F69A45E9-048B-45F4-8993-3C5C4F9ECFC0}"/>
    <cellStyle name="40% - Accent5 4 5 3 4" xfId="14629" xr:uid="{8CB92C29-AEBD-48A9-98EC-D3F2036B8ECE}"/>
    <cellStyle name="40% - Accent5 4 5 4" xfId="14630" xr:uid="{212B3A83-E173-4629-B2A0-ACF2F18943A1}"/>
    <cellStyle name="40% - Accent5 4 5 5" xfId="14631" xr:uid="{02E7BE12-46E7-47EE-881A-AEA5D32B5D5E}"/>
    <cellStyle name="40% - Accent5 4 5 5 2" xfId="14632" xr:uid="{3220D181-906E-4006-9060-A5743EFA9EBC}"/>
    <cellStyle name="40% - Accent5 4 5 6" xfId="14633" xr:uid="{EE651F00-A096-457F-818F-02B361607B0F}"/>
    <cellStyle name="40% - Accent5 4 5 7" xfId="14634" xr:uid="{1179BB6A-1D80-404C-BBC8-E5876F77CFB5}"/>
    <cellStyle name="40% - Accent5 4 6" xfId="14635" xr:uid="{E5CB4688-8FC6-4A32-B259-109E9175E48C}"/>
    <cellStyle name="40% - Accent5 4 6 2" xfId="14636" xr:uid="{8CE17477-D9B5-4E80-AFB1-2E6BAE558549}"/>
    <cellStyle name="40% - Accent5 4 6 2 2" xfId="14637" xr:uid="{5C9E4D9A-A15E-4A4F-9A87-31B1C0101B16}"/>
    <cellStyle name="40% - Accent5 4 6 2 2 2" xfId="14638" xr:uid="{97A2B586-989C-4E8C-967C-22DE6EFDFBAE}"/>
    <cellStyle name="40% - Accent5 4 6 2 3" xfId="14639" xr:uid="{D47AF64D-9E53-4620-B816-B3A476A55A69}"/>
    <cellStyle name="40% - Accent5 4 6 2 4" xfId="14640" xr:uid="{E51DE30A-B72C-4371-995F-6FEE9C3E43CC}"/>
    <cellStyle name="40% - Accent5 4 6 3" xfId="14641" xr:uid="{01FCB6AC-AE21-431D-BF02-37B4DCB397B6}"/>
    <cellStyle name="40% - Accent5 4 6 3 2" xfId="14642" xr:uid="{85C31972-9D56-4D86-9FB9-DF5298B9BFB4}"/>
    <cellStyle name="40% - Accent5 4 6 3 2 2" xfId="14643" xr:uid="{DCD6CC97-7102-4AEF-B31C-572D90665C23}"/>
    <cellStyle name="40% - Accent5 4 6 3 3" xfId="14644" xr:uid="{4CE98A04-DEDC-426C-93DD-E46160055006}"/>
    <cellStyle name="40% - Accent5 4 6 3 4" xfId="14645" xr:uid="{64111F76-3150-49B0-827F-B35413AA8341}"/>
    <cellStyle name="40% - Accent5 4 6 4" xfId="14646" xr:uid="{226C7A81-E610-412B-9B65-DB41CB474555}"/>
    <cellStyle name="40% - Accent5 4 6 4 2" xfId="14647" xr:uid="{09BCB3A6-3FF5-4347-93D8-C9EB86158465}"/>
    <cellStyle name="40% - Accent5 4 6 5" xfId="14648" xr:uid="{B3B6A615-7C73-4E34-8BBB-B735FB6626BF}"/>
    <cellStyle name="40% - Accent5 4 6 6" xfId="14649" xr:uid="{BD4231F8-FBD6-443F-829F-5C4D5C99F0E5}"/>
    <cellStyle name="40% - Accent5 4 7" xfId="14650" xr:uid="{D51AC9D3-CD2D-4885-971D-BCA4C004F237}"/>
    <cellStyle name="40% - Accent5 4 7 2" xfId="14651" xr:uid="{59BA396D-479B-4790-B6F1-CB8C1465B634}"/>
    <cellStyle name="40% - Accent5 4 7 2 2" xfId="14652" xr:uid="{32AB6453-B7F9-4EB8-86FC-98B7403FDF36}"/>
    <cellStyle name="40% - Accent5 4 7 3" xfId="14653" xr:uid="{B0CCE5A8-0704-4B6B-8AE2-C620E92B4B32}"/>
    <cellStyle name="40% - Accent5 4 7 4" xfId="14654" xr:uid="{5E5C3B59-5F9D-470D-89B7-7C627EA30287}"/>
    <cellStyle name="40% - Accent5 4 8" xfId="14655" xr:uid="{CC2905F6-48D2-46F0-AAD1-971D65D5FDDF}"/>
    <cellStyle name="40% - Accent5 4 8 2" xfId="14656" xr:uid="{72C15666-26F5-483A-A5F3-99B6C4275A4A}"/>
    <cellStyle name="40% - Accent5 4 8 2 2" xfId="14657" xr:uid="{8D11E0D6-7E7C-4BB8-BE1F-D467132FFDE7}"/>
    <cellStyle name="40% - Accent5 4 8 3" xfId="14658" xr:uid="{79DD23AD-C82D-443C-A7AE-7B53CFB5CD59}"/>
    <cellStyle name="40% - Accent5 4 8 4" xfId="14659" xr:uid="{9720EA60-FBE0-4404-B3D8-34415CF1EAF4}"/>
    <cellStyle name="40% - Accent5 4 9" xfId="35552" xr:uid="{2D459F07-F6DB-4E03-B76A-6B26D7FA7CE4}"/>
    <cellStyle name="40% - Accent5 5" xfId="14660" xr:uid="{422E3638-9619-4A52-B264-14DBA233D277}"/>
    <cellStyle name="40% - Accent5 5 2" xfId="14661" xr:uid="{852B7EE5-EF47-4BF2-A95C-0EE400E767B6}"/>
    <cellStyle name="40% - Accent5 5 2 10" xfId="14662" xr:uid="{40E3DC5C-68FE-4D43-9913-060D41EB7478}"/>
    <cellStyle name="40% - Accent5 5 2 11" xfId="14663" xr:uid="{3642CF62-882A-4BEB-8AD8-3CA7B46641D4}"/>
    <cellStyle name="40% - Accent5 5 2 2" xfId="14664" xr:uid="{A9461CA3-DCC7-4457-8C31-3845FEDB0A84}"/>
    <cellStyle name="40% - Accent5 5 2 2 10" xfId="14665" xr:uid="{FAE2EBCF-7DAA-49C3-96F0-D8D9FF021ED5}"/>
    <cellStyle name="40% - Accent5 5 2 2 2" xfId="14666" xr:uid="{67D9E861-C89F-452D-A5C7-7767E71A501D}"/>
    <cellStyle name="40% - Accent5 5 2 2 2 2" xfId="14667" xr:uid="{A3BE97E8-AC55-4F1A-A0CB-9D4AD9C00A54}"/>
    <cellStyle name="40% - Accent5 5 2 2 2 2 2" xfId="14668" xr:uid="{E5E9C5EB-8A03-4410-BDF4-0DA5E90169CB}"/>
    <cellStyle name="40% - Accent5 5 2 2 2 2 2 2" xfId="14669" xr:uid="{951F4A6F-D467-4B8D-82A7-5A336B9ED891}"/>
    <cellStyle name="40% - Accent5 5 2 2 2 2 2 2 2" xfId="14670" xr:uid="{18FB951D-4D04-4D61-BDC6-36AD53EA7FA2}"/>
    <cellStyle name="40% - Accent5 5 2 2 2 2 2 3" xfId="14671" xr:uid="{04A4E7A1-E63B-46FF-91A4-446B263F43FE}"/>
    <cellStyle name="40% - Accent5 5 2 2 2 2 2 4" xfId="14672" xr:uid="{8226CAEB-267D-4397-B3F8-772FA08AC8D5}"/>
    <cellStyle name="40% - Accent5 5 2 2 2 2 3" xfId="14673" xr:uid="{42793B4D-4DEF-4E31-8542-1E966799A2FB}"/>
    <cellStyle name="40% - Accent5 5 2 2 2 2 3 2" xfId="14674" xr:uid="{0D7E9D1F-823C-4F63-B794-736B99D1C3EE}"/>
    <cellStyle name="40% - Accent5 5 2 2 2 2 4" xfId="14675" xr:uid="{ACA70550-D8F3-4253-B81C-0CF0684C12A9}"/>
    <cellStyle name="40% - Accent5 5 2 2 2 2 5" xfId="14676" xr:uid="{4112DCA9-5BE4-43D3-889E-99B1D547F36D}"/>
    <cellStyle name="40% - Accent5 5 2 2 2 3" xfId="14677" xr:uid="{467219B6-53CD-446B-82EE-D4E5438E426A}"/>
    <cellStyle name="40% - Accent5 5 2 2 2 3 2" xfId="14678" xr:uid="{A9857E13-449A-48C6-B7BA-EE7D3E2658D2}"/>
    <cellStyle name="40% - Accent5 5 2 2 2 3 2 2" xfId="14679" xr:uid="{8D2412EE-E5AF-4070-9E28-989E69448C26}"/>
    <cellStyle name="40% - Accent5 5 2 2 2 3 2 2 2" xfId="14680" xr:uid="{8F211E7C-EA81-4A97-B59E-0E5BC85ABBA4}"/>
    <cellStyle name="40% - Accent5 5 2 2 2 3 2 3" xfId="14681" xr:uid="{967D0259-5FE7-4A6A-B893-03F9C06A9B5D}"/>
    <cellStyle name="40% - Accent5 5 2 2 2 3 2 4" xfId="14682" xr:uid="{84DFED02-EC03-4AFA-B1AA-CF7CD9FA53CB}"/>
    <cellStyle name="40% - Accent5 5 2 2 2 3 3" xfId="14683" xr:uid="{69F92978-C821-429F-B8A9-10F1B0610372}"/>
    <cellStyle name="40% - Accent5 5 2 2 2 3 3 2" xfId="14684" xr:uid="{C4F27BAD-6577-45F3-BB1F-D2F7797B399C}"/>
    <cellStyle name="40% - Accent5 5 2 2 2 3 4" xfId="14685" xr:uid="{B258298B-A1FC-4F0C-A22D-B2E7BBCF744E}"/>
    <cellStyle name="40% - Accent5 5 2 2 2 3 5" xfId="14686" xr:uid="{C123A96E-6C87-4E8C-9874-334C0D86BF55}"/>
    <cellStyle name="40% - Accent5 5 2 2 2 4" xfId="14687" xr:uid="{68D313B3-EC36-484A-BECB-77EAD5B981DD}"/>
    <cellStyle name="40% - Accent5 5 2 2 2 4 2" xfId="14688" xr:uid="{EF91E147-03B6-4C4F-8760-69D39F887E93}"/>
    <cellStyle name="40% - Accent5 5 2 2 2 4 2 2" xfId="14689" xr:uid="{833486CF-1653-4C35-A796-C171CAC7DFD6}"/>
    <cellStyle name="40% - Accent5 5 2 2 2 4 3" xfId="14690" xr:uid="{88FF82FD-0E0B-4036-96C0-F4E777D71AFF}"/>
    <cellStyle name="40% - Accent5 5 2 2 2 4 4" xfId="14691" xr:uid="{E5E13196-F2C6-4C70-818D-ED7E485C0D1A}"/>
    <cellStyle name="40% - Accent5 5 2 2 2 5" xfId="14692" xr:uid="{E257D74F-C3BB-4A49-9088-FE1C41928F4E}"/>
    <cellStyle name="40% - Accent5 5 2 2 2 5 2" xfId="14693" xr:uid="{07BAA044-1D1F-4737-B980-85A3EB50AB29}"/>
    <cellStyle name="40% - Accent5 5 2 2 2 5 2 2" xfId="14694" xr:uid="{39488040-8B76-4C72-9212-C538C4AAE737}"/>
    <cellStyle name="40% - Accent5 5 2 2 2 5 3" xfId="14695" xr:uid="{1AEFA2ED-BAE7-4E4A-933C-CCB663F254C0}"/>
    <cellStyle name="40% - Accent5 5 2 2 2 5 4" xfId="14696" xr:uid="{A134AD5B-B4BF-4311-B00E-6F128278C526}"/>
    <cellStyle name="40% - Accent5 5 2 2 2 6" xfId="14697" xr:uid="{362E255B-254D-4281-B99B-33595D8FEFC6}"/>
    <cellStyle name="40% - Accent5 5 2 2 2 6 2" xfId="14698" xr:uid="{4BC18151-3225-41CD-92B8-6B002F910E51}"/>
    <cellStyle name="40% - Accent5 5 2 2 2 6 2 2" xfId="14699" xr:uid="{F79B0468-BF34-4CCF-B21D-9AA70A4B9978}"/>
    <cellStyle name="40% - Accent5 5 2 2 2 6 3" xfId="14700" xr:uid="{6B5139C1-93C6-44D8-935D-D686D1FBF5D6}"/>
    <cellStyle name="40% - Accent5 5 2 2 2 6 4" xfId="14701" xr:uid="{73D17815-D4D6-482A-850F-65FB5C94375C}"/>
    <cellStyle name="40% - Accent5 5 2 2 2 7" xfId="14702" xr:uid="{8AB5F00E-28FF-4E4A-B95B-67730D3E1133}"/>
    <cellStyle name="40% - Accent5 5 2 2 2 7 2" xfId="14703" xr:uid="{6CE9CB19-8A3A-4CCD-BF22-8AA57CE98FEE}"/>
    <cellStyle name="40% - Accent5 5 2 2 2 8" xfId="14704" xr:uid="{28EB6525-E789-487B-8B0E-E8DFA6202EA0}"/>
    <cellStyle name="40% - Accent5 5 2 2 2 9" xfId="14705" xr:uid="{43FBB833-5C69-4506-BEF1-383D59425259}"/>
    <cellStyle name="40% - Accent5 5 2 2 3" xfId="14706" xr:uid="{7EA836E7-A342-4208-8DBF-08436FCEC478}"/>
    <cellStyle name="40% - Accent5 5 2 2 3 2" xfId="14707" xr:uid="{CACAF2DD-4CDB-4DCF-BB40-F8ADE3FB4EBC}"/>
    <cellStyle name="40% - Accent5 5 2 2 3 2 2" xfId="14708" xr:uid="{3BD477DC-ED01-456B-B0F1-70E24AA72C38}"/>
    <cellStyle name="40% - Accent5 5 2 2 3 2 2 2" xfId="14709" xr:uid="{336DBBD6-51DC-4A31-B089-35DCABF46A36}"/>
    <cellStyle name="40% - Accent5 5 2 2 3 2 3" xfId="14710" xr:uid="{68FCD2DA-2049-4CE2-91AE-45E1F89EDEFD}"/>
    <cellStyle name="40% - Accent5 5 2 2 3 2 4" xfId="14711" xr:uid="{B03F62F4-77DF-4A84-8B6C-6D00F5D6659B}"/>
    <cellStyle name="40% - Accent5 5 2 2 3 3" xfId="14712" xr:uid="{C9A71C99-1409-496D-B75B-035366170DB5}"/>
    <cellStyle name="40% - Accent5 5 2 2 3 3 2" xfId="14713" xr:uid="{DF70F459-757F-442A-9AD3-3EC40537B04A}"/>
    <cellStyle name="40% - Accent5 5 2 2 3 4" xfId="14714" xr:uid="{44D002DC-968F-4AD2-8202-6D9F5FAE8A11}"/>
    <cellStyle name="40% - Accent5 5 2 2 3 5" xfId="14715" xr:uid="{C294A959-5459-45A8-A16E-54881BC642E7}"/>
    <cellStyle name="40% - Accent5 5 2 2 4" xfId="14716" xr:uid="{8EFB6DC1-136F-4D7E-A8CB-88638A7027A1}"/>
    <cellStyle name="40% - Accent5 5 2 2 4 2" xfId="14717" xr:uid="{B900CC28-8907-41EA-A03C-7266C440B295}"/>
    <cellStyle name="40% - Accent5 5 2 2 4 2 2" xfId="14718" xr:uid="{BABE5F44-4B58-4A9A-95D2-3054B0A74862}"/>
    <cellStyle name="40% - Accent5 5 2 2 4 2 2 2" xfId="14719" xr:uid="{93AE0B0C-22DB-4C62-859D-DE81266EDB06}"/>
    <cellStyle name="40% - Accent5 5 2 2 4 2 3" xfId="14720" xr:uid="{6DFEC566-190A-44AE-8786-AC2D25C12065}"/>
    <cellStyle name="40% - Accent5 5 2 2 4 2 4" xfId="14721" xr:uid="{196DBF2F-B28F-416E-995A-9FFCF66D5D15}"/>
    <cellStyle name="40% - Accent5 5 2 2 4 3" xfId="14722" xr:uid="{E5A9CFF4-B38F-4A7F-9C9B-81849E521ECF}"/>
    <cellStyle name="40% - Accent5 5 2 2 4 3 2" xfId="14723" xr:uid="{F1C77290-31E9-4FE9-9994-39BC6467ABCC}"/>
    <cellStyle name="40% - Accent5 5 2 2 4 4" xfId="14724" xr:uid="{B55FEABF-3A41-4058-9E4E-2607BEAFD8CC}"/>
    <cellStyle name="40% - Accent5 5 2 2 4 5" xfId="14725" xr:uid="{3D7EFCA1-77DD-4964-8E44-FE46109AB4DF}"/>
    <cellStyle name="40% - Accent5 5 2 2 5" xfId="14726" xr:uid="{7C67BA1C-2753-4A64-B1B7-DDDF9E4ABB67}"/>
    <cellStyle name="40% - Accent5 5 2 2 5 2" xfId="14727" xr:uid="{FA0B2719-7CC0-4D9C-B3D5-040958B06C33}"/>
    <cellStyle name="40% - Accent5 5 2 2 5 2 2" xfId="14728" xr:uid="{2BA7472A-59FA-421A-8C79-0865FC4525DF}"/>
    <cellStyle name="40% - Accent5 5 2 2 5 3" xfId="14729" xr:uid="{9D827C69-660A-40FC-9814-515173F68064}"/>
    <cellStyle name="40% - Accent5 5 2 2 5 4" xfId="14730" xr:uid="{509B546B-321A-4EFA-8A85-C59750BCAC72}"/>
    <cellStyle name="40% - Accent5 5 2 2 6" xfId="14731" xr:uid="{C7781A22-C2E1-4345-8724-7C1213ECC438}"/>
    <cellStyle name="40% - Accent5 5 2 2 6 2" xfId="14732" xr:uid="{AF1889DF-4413-4B8B-B292-A1E04D58DBB1}"/>
    <cellStyle name="40% - Accent5 5 2 2 6 2 2" xfId="14733" xr:uid="{0ACB8E6C-BD92-452D-AE8D-B54946F441ED}"/>
    <cellStyle name="40% - Accent5 5 2 2 6 3" xfId="14734" xr:uid="{03AD1111-4E8B-4249-AD09-BB12EB3AD908}"/>
    <cellStyle name="40% - Accent5 5 2 2 6 4" xfId="14735" xr:uid="{AC31856E-926B-4281-8FFD-1EF0DF60F8CB}"/>
    <cellStyle name="40% - Accent5 5 2 2 7" xfId="14736" xr:uid="{A81F2E55-5AD8-496D-8C61-67AB10CB07D7}"/>
    <cellStyle name="40% - Accent5 5 2 2 7 2" xfId="14737" xr:uid="{C0FA460C-7306-4E3E-A476-CAF4CF2A299B}"/>
    <cellStyle name="40% - Accent5 5 2 2 7 2 2" xfId="14738" xr:uid="{17D07C06-F979-4AA9-B139-330EBC5392C4}"/>
    <cellStyle name="40% - Accent5 5 2 2 7 3" xfId="14739" xr:uid="{7BC2DDE2-F82B-4225-9B2B-0BF381B267F7}"/>
    <cellStyle name="40% - Accent5 5 2 2 7 4" xfId="14740" xr:uid="{FCEB2E92-BE36-448D-BCCE-CABF8E39B59B}"/>
    <cellStyle name="40% - Accent5 5 2 2 8" xfId="14741" xr:uid="{0BA811C0-3217-4A61-9CD9-BACDE7BB16C8}"/>
    <cellStyle name="40% - Accent5 5 2 2 8 2" xfId="14742" xr:uid="{8D7FD5CD-9B3C-4282-9D96-1CD71BA145BC}"/>
    <cellStyle name="40% - Accent5 5 2 2 9" xfId="14743" xr:uid="{E07AC08E-2DAD-4ECF-95D8-1DA1FEC14ACD}"/>
    <cellStyle name="40% - Accent5 5 2 3" xfId="14744" xr:uid="{EB01676B-A419-479B-A128-1FA793538424}"/>
    <cellStyle name="40% - Accent5 5 2 3 2" xfId="14745" xr:uid="{15698347-A277-438C-BE41-A389B589B7B3}"/>
    <cellStyle name="40% - Accent5 5 2 3 2 2" xfId="14746" xr:uid="{715161D9-C04E-423B-87EC-407B722C3103}"/>
    <cellStyle name="40% - Accent5 5 2 3 2 2 2" xfId="14747" xr:uid="{FBE738E2-5F2A-4377-8691-6DC765BD461F}"/>
    <cellStyle name="40% - Accent5 5 2 3 2 2 2 2" xfId="14748" xr:uid="{651CD881-B974-4066-A561-85FC16A10883}"/>
    <cellStyle name="40% - Accent5 5 2 3 2 2 3" xfId="14749" xr:uid="{0BC27103-4FEC-44B2-8A36-3C5CB3AFBA80}"/>
    <cellStyle name="40% - Accent5 5 2 3 2 2 4" xfId="14750" xr:uid="{3B95F1EA-79AF-4A22-83F6-558E1FA9085D}"/>
    <cellStyle name="40% - Accent5 5 2 3 2 3" xfId="14751" xr:uid="{88AF116C-A406-456E-AF9E-69696FEAA410}"/>
    <cellStyle name="40% - Accent5 5 2 3 2 3 2" xfId="14752" xr:uid="{C4725B0D-8944-46E2-A60C-50F8E272A548}"/>
    <cellStyle name="40% - Accent5 5 2 3 2 4" xfId="14753" xr:uid="{6FC2F255-A9CA-4090-98F2-DCE2DEFC9079}"/>
    <cellStyle name="40% - Accent5 5 2 3 2 5" xfId="14754" xr:uid="{FDC0B036-4BAA-4BE6-BF9B-20B2DA06B8F4}"/>
    <cellStyle name="40% - Accent5 5 2 3 3" xfId="14755" xr:uid="{0B4B24BB-1C5C-4B8F-A8FA-47B2DDE543B3}"/>
    <cellStyle name="40% - Accent5 5 2 3 3 2" xfId="14756" xr:uid="{67A5FDB4-83C4-48BC-A04B-D13AB7EDC638}"/>
    <cellStyle name="40% - Accent5 5 2 3 3 2 2" xfId="14757" xr:uid="{B0385802-B06E-4771-A960-D4F8EE18AC66}"/>
    <cellStyle name="40% - Accent5 5 2 3 3 2 2 2" xfId="14758" xr:uid="{B27887C7-B1CF-4111-9E3A-3D4A8577B4EC}"/>
    <cellStyle name="40% - Accent5 5 2 3 3 2 3" xfId="14759" xr:uid="{0F1A9FC2-C49A-4E22-92BB-BB278D26733B}"/>
    <cellStyle name="40% - Accent5 5 2 3 3 2 4" xfId="14760" xr:uid="{D49B1515-4A84-4AFA-933B-DD795B754816}"/>
    <cellStyle name="40% - Accent5 5 2 3 3 3" xfId="14761" xr:uid="{863063F4-99AC-4A63-963D-2FBE1BCAAA97}"/>
    <cellStyle name="40% - Accent5 5 2 3 3 3 2" xfId="14762" xr:uid="{17C6D7CB-6D3C-4816-8CF0-F97F30170AFC}"/>
    <cellStyle name="40% - Accent5 5 2 3 3 4" xfId="14763" xr:uid="{6EF5914D-297A-4F44-B697-B3283FE4CCB0}"/>
    <cellStyle name="40% - Accent5 5 2 3 3 5" xfId="14764" xr:uid="{85459040-951E-4D35-A72C-63FB69F33B93}"/>
    <cellStyle name="40% - Accent5 5 2 3 4" xfId="14765" xr:uid="{A17E70CF-BAAD-4B6C-A25B-47541153939E}"/>
    <cellStyle name="40% - Accent5 5 2 3 4 2" xfId="14766" xr:uid="{F9B864EC-00F3-4E50-A5ED-D77C191C0970}"/>
    <cellStyle name="40% - Accent5 5 2 3 4 2 2" xfId="14767" xr:uid="{FCB409DE-DF04-4D34-A585-9B8C2ABBC3F5}"/>
    <cellStyle name="40% - Accent5 5 2 3 4 3" xfId="14768" xr:uid="{B6023DAC-3FD3-4972-8DD4-C22D8EB4D1D6}"/>
    <cellStyle name="40% - Accent5 5 2 3 4 4" xfId="14769" xr:uid="{C017E495-7E4E-43C0-8781-01DC14990322}"/>
    <cellStyle name="40% - Accent5 5 2 3 5" xfId="14770" xr:uid="{E6749683-E550-4920-BABB-A269EC5B2A32}"/>
    <cellStyle name="40% - Accent5 5 2 3 5 2" xfId="14771" xr:uid="{3FEE7F47-B0BF-4427-B43F-AEDE734A9CF3}"/>
    <cellStyle name="40% - Accent5 5 2 3 5 2 2" xfId="14772" xr:uid="{9C7782DB-B10B-42F9-ACCB-4F44E2C7CF92}"/>
    <cellStyle name="40% - Accent5 5 2 3 5 3" xfId="14773" xr:uid="{EDADB1A7-0429-45BF-B5D6-CA899EA33063}"/>
    <cellStyle name="40% - Accent5 5 2 3 5 4" xfId="14774" xr:uid="{52F7B73C-51B1-440A-A678-63807710D075}"/>
    <cellStyle name="40% - Accent5 5 2 3 6" xfId="14775" xr:uid="{3B18B493-AA5B-43CA-A65C-E41DF6A4A926}"/>
    <cellStyle name="40% - Accent5 5 2 3 6 2" xfId="14776" xr:uid="{136F583F-DBFB-4467-870C-A49B5C25FECB}"/>
    <cellStyle name="40% - Accent5 5 2 3 6 2 2" xfId="14777" xr:uid="{16F1CD18-C6F6-45A2-92B6-902C0EA5429C}"/>
    <cellStyle name="40% - Accent5 5 2 3 6 3" xfId="14778" xr:uid="{9F2E1507-21FC-4AF9-85AD-7C5BC6E92B48}"/>
    <cellStyle name="40% - Accent5 5 2 3 6 4" xfId="14779" xr:uid="{C2A7E10B-0FDC-421A-AFF8-ACA64C226B33}"/>
    <cellStyle name="40% - Accent5 5 2 3 7" xfId="14780" xr:uid="{B8EC27A7-8174-445C-8F30-4F0730FEE804}"/>
    <cellStyle name="40% - Accent5 5 2 3 7 2" xfId="14781" xr:uid="{C4B6E09F-20B3-42FA-8573-AF385A536E8B}"/>
    <cellStyle name="40% - Accent5 5 2 3 8" xfId="14782" xr:uid="{7C53EC5E-F8D0-4678-8137-6929633DF098}"/>
    <cellStyle name="40% - Accent5 5 2 3 9" xfId="14783" xr:uid="{02478676-56CE-4968-9838-8EB84DBFE964}"/>
    <cellStyle name="40% - Accent5 5 2 4" xfId="14784" xr:uid="{6FC0CEEF-879D-468A-ADCE-64F3E9F9107B}"/>
    <cellStyle name="40% - Accent5 5 2 4 2" xfId="14785" xr:uid="{41CF4242-3576-4193-A8E6-EEDC46CF7545}"/>
    <cellStyle name="40% - Accent5 5 2 4 2 2" xfId="14786" xr:uid="{1A66CFD2-A9C8-497C-8BEA-A527E7B7B727}"/>
    <cellStyle name="40% - Accent5 5 2 4 2 2 2" xfId="14787" xr:uid="{6E99900F-451B-4A38-A61B-07F2CC7D6FCC}"/>
    <cellStyle name="40% - Accent5 5 2 4 2 3" xfId="14788" xr:uid="{920BB8E1-6D85-4DE0-940E-FFC382B8394B}"/>
    <cellStyle name="40% - Accent5 5 2 4 2 4" xfId="14789" xr:uid="{8F4BBC83-51B4-41D6-9020-BEF7D33A51D0}"/>
    <cellStyle name="40% - Accent5 5 2 4 3" xfId="14790" xr:uid="{B8A860F3-5FE4-4692-8A14-140A7AA1B679}"/>
    <cellStyle name="40% - Accent5 5 2 4 3 2" xfId="14791" xr:uid="{A1252FEC-93D6-46A0-A57C-EAC353F3280E}"/>
    <cellStyle name="40% - Accent5 5 2 4 4" xfId="14792" xr:uid="{7F441BF7-AF92-4BF2-8FC5-4DE4F0ECAE4B}"/>
    <cellStyle name="40% - Accent5 5 2 4 5" xfId="14793" xr:uid="{C12F2A59-5A4D-4F35-AC1E-0A62D2D6D37A}"/>
    <cellStyle name="40% - Accent5 5 2 5" xfId="14794" xr:uid="{20D524C1-A635-4B70-8484-034D9F0B5FA3}"/>
    <cellStyle name="40% - Accent5 5 2 5 2" xfId="14795" xr:uid="{5081579B-A028-4186-BBBA-6567077789D5}"/>
    <cellStyle name="40% - Accent5 5 2 5 2 2" xfId="14796" xr:uid="{A16C680C-BDF7-44C3-91A0-AAE1EAB33010}"/>
    <cellStyle name="40% - Accent5 5 2 5 2 2 2" xfId="14797" xr:uid="{6A69D2D9-01E6-4063-BCDA-0F6CE786A977}"/>
    <cellStyle name="40% - Accent5 5 2 5 2 3" xfId="14798" xr:uid="{BEE49DF1-0103-489E-90A8-124ECE7F5049}"/>
    <cellStyle name="40% - Accent5 5 2 5 2 4" xfId="14799" xr:uid="{0411758D-DADC-4E1B-A410-0B024BB65D1A}"/>
    <cellStyle name="40% - Accent5 5 2 5 3" xfId="14800" xr:uid="{09A417F1-B743-438A-A875-93C4BBF194F5}"/>
    <cellStyle name="40% - Accent5 5 2 5 3 2" xfId="14801" xr:uid="{6EAB1AEA-C0B1-452E-B8F7-A4F41FE9300A}"/>
    <cellStyle name="40% - Accent5 5 2 5 4" xfId="14802" xr:uid="{D7B42E4D-B390-48EC-9CB8-0148534DB719}"/>
    <cellStyle name="40% - Accent5 5 2 5 5" xfId="14803" xr:uid="{0AEFDB97-3858-4496-9BC7-4F35EE11548D}"/>
    <cellStyle name="40% - Accent5 5 2 6" xfId="14804" xr:uid="{93A34D31-B95B-4011-9455-21F61CAAA7ED}"/>
    <cellStyle name="40% - Accent5 5 2 6 2" xfId="14805" xr:uid="{4A207818-F2E5-4C66-91CB-1B67713C24EC}"/>
    <cellStyle name="40% - Accent5 5 2 6 2 2" xfId="14806" xr:uid="{3D63FD1E-577A-4738-963D-EE1AAD7BE618}"/>
    <cellStyle name="40% - Accent5 5 2 6 3" xfId="14807" xr:uid="{FF4AD220-7354-4186-AC15-A564E0990F76}"/>
    <cellStyle name="40% - Accent5 5 2 6 4" xfId="14808" xr:uid="{BFAA301C-C682-4A29-A0DC-747C2DF8E97D}"/>
    <cellStyle name="40% - Accent5 5 2 7" xfId="14809" xr:uid="{0594E0CA-FAFA-4037-B827-D9ED3D2D887A}"/>
    <cellStyle name="40% - Accent5 5 2 7 2" xfId="14810" xr:uid="{BEF86A9A-E842-4ACB-82DC-F37B23C678DA}"/>
    <cellStyle name="40% - Accent5 5 2 7 2 2" xfId="14811" xr:uid="{74769636-3BEB-46FE-8471-53963E3AD998}"/>
    <cellStyle name="40% - Accent5 5 2 7 3" xfId="14812" xr:uid="{E2F3F381-67E8-4AFD-B6CA-CAB008079555}"/>
    <cellStyle name="40% - Accent5 5 2 7 4" xfId="14813" xr:uid="{39F284E9-1F10-4BC0-B548-04EC4A1230E3}"/>
    <cellStyle name="40% - Accent5 5 2 8" xfId="14814" xr:uid="{D17EB5DC-4573-4E59-9661-7B8B9B764EEF}"/>
    <cellStyle name="40% - Accent5 5 2 8 2" xfId="14815" xr:uid="{B23AC784-6C49-4BF3-88EC-3F03CF0703BA}"/>
    <cellStyle name="40% - Accent5 5 2 8 2 2" xfId="14816" xr:uid="{0F0C77C8-0532-455E-8E26-6269F2BCE7C2}"/>
    <cellStyle name="40% - Accent5 5 2 8 3" xfId="14817" xr:uid="{87EF38D4-FDDC-4BC1-BB2C-A3669AE0CBC1}"/>
    <cellStyle name="40% - Accent5 5 2 8 4" xfId="14818" xr:uid="{0D4F742C-147D-4661-88E1-9864E7CCA1C7}"/>
    <cellStyle name="40% - Accent5 5 2 9" xfId="14819" xr:uid="{037DFB79-C0BC-41F9-B7CF-8056C2716E09}"/>
    <cellStyle name="40% - Accent5 5 2 9 2" xfId="14820" xr:uid="{E39DF29F-F4BD-40BB-A33E-DFBF1127A30D}"/>
    <cellStyle name="40% - Accent5 5 3" xfId="14821" xr:uid="{4B26B541-AB63-402E-9AA5-38C28AC0F86D}"/>
    <cellStyle name="40% - Accent5 5 3 10" xfId="14822" xr:uid="{9501F482-EDF0-4AFD-BE2D-15B35C75F4F5}"/>
    <cellStyle name="40% - Accent5 5 3 2" xfId="14823" xr:uid="{8CC89D2D-09AB-4A36-8143-5071911C7CDC}"/>
    <cellStyle name="40% - Accent5 5 3 2 2" xfId="14824" xr:uid="{11AA4BE6-BB9E-4F38-8E0D-CAD7B069B9E5}"/>
    <cellStyle name="40% - Accent5 5 3 2 2 2" xfId="14825" xr:uid="{9E4FEF0F-9ABC-426E-863B-4DCE14378999}"/>
    <cellStyle name="40% - Accent5 5 3 2 2 2 2" xfId="14826" xr:uid="{F09FEBFA-5FDC-46DD-B299-6EB9196133D7}"/>
    <cellStyle name="40% - Accent5 5 3 2 2 2 2 2" xfId="14827" xr:uid="{C72025B4-2F33-4376-B250-31C5BB72B335}"/>
    <cellStyle name="40% - Accent5 5 3 2 2 2 3" xfId="14828" xr:uid="{C32DE14C-85CE-4BAE-AC91-09B6C1E3551B}"/>
    <cellStyle name="40% - Accent5 5 3 2 2 2 4" xfId="14829" xr:uid="{C05B57AB-EC87-4BFF-905D-4D507AF24FF8}"/>
    <cellStyle name="40% - Accent5 5 3 2 2 3" xfId="14830" xr:uid="{0CDB1982-469B-4783-82E1-562637D16D35}"/>
    <cellStyle name="40% - Accent5 5 3 2 2 3 2" xfId="14831" xr:uid="{4EA224A3-CBF1-4BE3-A120-950C309A1F06}"/>
    <cellStyle name="40% - Accent5 5 3 2 2 4" xfId="14832" xr:uid="{C1CFF715-97D6-493F-B169-11D94D000590}"/>
    <cellStyle name="40% - Accent5 5 3 2 2 5" xfId="14833" xr:uid="{54DC4800-A87C-4C53-9F6D-D3C13C79CB94}"/>
    <cellStyle name="40% - Accent5 5 3 2 3" xfId="14834" xr:uid="{CCE42FE8-73BB-43A0-A506-5E0C3A849E2B}"/>
    <cellStyle name="40% - Accent5 5 3 2 3 2" xfId="14835" xr:uid="{50B1D4F4-94DE-4378-8CB6-79A6DAC3B8B0}"/>
    <cellStyle name="40% - Accent5 5 3 2 3 2 2" xfId="14836" xr:uid="{C614913F-A8F0-4BBB-9C58-2E085DE3D03D}"/>
    <cellStyle name="40% - Accent5 5 3 2 3 2 2 2" xfId="14837" xr:uid="{6BBECF9F-E99A-4A97-B1CA-158BBBD2EF70}"/>
    <cellStyle name="40% - Accent5 5 3 2 3 2 3" xfId="14838" xr:uid="{29DB724C-756A-47A3-8698-FBBBD0A279A3}"/>
    <cellStyle name="40% - Accent5 5 3 2 3 2 4" xfId="14839" xr:uid="{AC01D3E2-1074-4995-8743-A2935AD13236}"/>
    <cellStyle name="40% - Accent5 5 3 2 3 3" xfId="14840" xr:uid="{EA3F7671-34C2-4D9B-A1E9-D7609F7B69EF}"/>
    <cellStyle name="40% - Accent5 5 3 2 3 3 2" xfId="14841" xr:uid="{65794E47-840F-4054-949A-6D3C375F0103}"/>
    <cellStyle name="40% - Accent5 5 3 2 3 4" xfId="14842" xr:uid="{62D2AAC0-D659-4E45-A230-05364F22D8BA}"/>
    <cellStyle name="40% - Accent5 5 3 2 3 5" xfId="14843" xr:uid="{5BCEC7CF-B36E-45B1-A01E-B203F6EE2833}"/>
    <cellStyle name="40% - Accent5 5 3 2 4" xfId="14844" xr:uid="{0360586B-A132-44E2-B2BC-1C5B0D0EAA99}"/>
    <cellStyle name="40% - Accent5 5 3 2 4 2" xfId="14845" xr:uid="{CF024970-337E-41CA-981F-3577CAD33324}"/>
    <cellStyle name="40% - Accent5 5 3 2 4 2 2" xfId="14846" xr:uid="{998B3696-32C8-4142-9205-BE2E2E3D11CB}"/>
    <cellStyle name="40% - Accent5 5 3 2 4 3" xfId="14847" xr:uid="{85DBB1DA-F241-4624-89AA-0FCA1B7AB448}"/>
    <cellStyle name="40% - Accent5 5 3 2 4 4" xfId="14848" xr:uid="{B3C58A3F-5C49-471F-83D0-EC7773BDF5C5}"/>
    <cellStyle name="40% - Accent5 5 3 2 5" xfId="14849" xr:uid="{2113E790-C056-4CC7-979D-CFA08D70A3DB}"/>
    <cellStyle name="40% - Accent5 5 3 2 5 2" xfId="14850" xr:uid="{E6E7B880-8213-4EAB-9292-23E49BF8D9CE}"/>
    <cellStyle name="40% - Accent5 5 3 2 5 2 2" xfId="14851" xr:uid="{D26A5396-6E53-414C-B680-D0E2E0B1444F}"/>
    <cellStyle name="40% - Accent5 5 3 2 5 3" xfId="14852" xr:uid="{53E0951B-1593-46D2-AF56-4AFB79D4015F}"/>
    <cellStyle name="40% - Accent5 5 3 2 5 4" xfId="14853" xr:uid="{0DEE61FF-1C55-4DF0-9B19-5CF8CC86B4B5}"/>
    <cellStyle name="40% - Accent5 5 3 2 6" xfId="14854" xr:uid="{DBD61A23-6A48-4E29-95D8-0F1954900DDC}"/>
    <cellStyle name="40% - Accent5 5 3 2 6 2" xfId="14855" xr:uid="{8DB97323-E76E-449E-B33E-7B54350538B5}"/>
    <cellStyle name="40% - Accent5 5 3 2 6 2 2" xfId="14856" xr:uid="{84FA614E-0817-4B83-B9DD-C245B30BAEAE}"/>
    <cellStyle name="40% - Accent5 5 3 2 6 3" xfId="14857" xr:uid="{CBC10F70-F262-4EE0-B390-37C3588D7B3B}"/>
    <cellStyle name="40% - Accent5 5 3 2 6 4" xfId="14858" xr:uid="{E8AEB9B3-CA5B-44A2-88CA-D3D8D536824D}"/>
    <cellStyle name="40% - Accent5 5 3 2 7" xfId="14859" xr:uid="{0F4876AF-40D9-4115-96CF-6EB891B80425}"/>
    <cellStyle name="40% - Accent5 5 3 2 7 2" xfId="14860" xr:uid="{97291F24-C74E-4447-95A8-0AEF0B9D640E}"/>
    <cellStyle name="40% - Accent5 5 3 2 8" xfId="14861" xr:uid="{C055D840-BA17-45C6-9C0C-3CF2BA578934}"/>
    <cellStyle name="40% - Accent5 5 3 2 9" xfId="14862" xr:uid="{7B6CCC3C-BF19-4457-9F3E-F85CDA8EA4B9}"/>
    <cellStyle name="40% - Accent5 5 3 3" xfId="14863" xr:uid="{0EAFD401-4B7B-43C9-951E-521EB4D5D85E}"/>
    <cellStyle name="40% - Accent5 5 3 3 2" xfId="14864" xr:uid="{FB83681D-0FB0-4279-AF46-25F6943A84F1}"/>
    <cellStyle name="40% - Accent5 5 3 3 2 2" xfId="14865" xr:uid="{B9A8C74F-A110-4EF7-9EA1-88F18C2DB1DB}"/>
    <cellStyle name="40% - Accent5 5 3 3 2 2 2" xfId="14866" xr:uid="{BF6ED40A-5A02-4FC5-A89D-AA256D988ABC}"/>
    <cellStyle name="40% - Accent5 5 3 3 2 3" xfId="14867" xr:uid="{959CF6C2-970D-4D8D-B334-8A38C3A2A60C}"/>
    <cellStyle name="40% - Accent5 5 3 3 2 4" xfId="14868" xr:uid="{34DDBD0E-2055-4B82-8B37-289631E88E55}"/>
    <cellStyle name="40% - Accent5 5 3 3 3" xfId="14869" xr:uid="{80A7BB09-896D-4FE3-AF19-7BA533B053DD}"/>
    <cellStyle name="40% - Accent5 5 3 3 3 2" xfId="14870" xr:uid="{A73D2F41-A908-49F7-8C85-FC307BED2567}"/>
    <cellStyle name="40% - Accent5 5 3 3 4" xfId="14871" xr:uid="{91BD0DFD-67CD-44E6-9928-9D26B9970D2C}"/>
    <cellStyle name="40% - Accent5 5 3 3 5" xfId="14872" xr:uid="{9ED472D2-0858-42C1-856D-2DF2C3FE11E1}"/>
    <cellStyle name="40% - Accent5 5 3 4" xfId="14873" xr:uid="{71A0C6C3-6303-4A24-B372-5C52B65A05DD}"/>
    <cellStyle name="40% - Accent5 5 3 4 2" xfId="14874" xr:uid="{C312D38B-AA83-4AE4-8C77-991A9AB8340E}"/>
    <cellStyle name="40% - Accent5 5 3 4 2 2" xfId="14875" xr:uid="{F117E395-3A60-418F-AA86-C828E68B0711}"/>
    <cellStyle name="40% - Accent5 5 3 4 2 2 2" xfId="14876" xr:uid="{91430B67-D24C-473A-8413-B817EFF1947F}"/>
    <cellStyle name="40% - Accent5 5 3 4 2 3" xfId="14877" xr:uid="{CAE9DAC2-31B4-4D72-B52E-48B5BA8D657D}"/>
    <cellStyle name="40% - Accent5 5 3 4 2 4" xfId="14878" xr:uid="{18C269C8-DB4A-42D6-9FB7-BA604056D419}"/>
    <cellStyle name="40% - Accent5 5 3 4 3" xfId="14879" xr:uid="{B574C0C4-F858-435C-B518-A94316F9140C}"/>
    <cellStyle name="40% - Accent5 5 3 4 3 2" xfId="14880" xr:uid="{ADCC73C4-CED6-44F5-919D-BF741E44D8B7}"/>
    <cellStyle name="40% - Accent5 5 3 4 4" xfId="14881" xr:uid="{7C92BD36-ACF7-4A1C-9CEF-C89F72F087B8}"/>
    <cellStyle name="40% - Accent5 5 3 4 5" xfId="14882" xr:uid="{81853DE4-606E-495B-B8D8-9CE45BE18235}"/>
    <cellStyle name="40% - Accent5 5 3 5" xfId="14883" xr:uid="{9B0EBE7A-EF3A-47E8-8F27-D3C11F2FB431}"/>
    <cellStyle name="40% - Accent5 5 3 5 2" xfId="14884" xr:uid="{59AA3C74-9E77-474B-B7CE-72279D18455B}"/>
    <cellStyle name="40% - Accent5 5 3 5 2 2" xfId="14885" xr:uid="{68C7D1C6-6545-428F-B273-1B4B74BF17F7}"/>
    <cellStyle name="40% - Accent5 5 3 5 3" xfId="14886" xr:uid="{73D0B3B3-0986-4D7E-B40E-04908EBC9A73}"/>
    <cellStyle name="40% - Accent5 5 3 5 4" xfId="14887" xr:uid="{10EC2D8D-71D6-40EF-A11E-210FCD4F4619}"/>
    <cellStyle name="40% - Accent5 5 3 6" xfId="14888" xr:uid="{BF22AA1B-B5F7-44E3-997C-915EE9B41A72}"/>
    <cellStyle name="40% - Accent5 5 3 6 2" xfId="14889" xr:uid="{F8F405C6-78EE-4236-A8C7-7EE5ACB11963}"/>
    <cellStyle name="40% - Accent5 5 3 6 2 2" xfId="14890" xr:uid="{1DDB8C08-6443-4747-A0F1-16EE32AF7018}"/>
    <cellStyle name="40% - Accent5 5 3 6 3" xfId="14891" xr:uid="{00C0F7B1-1EEC-41A5-92DA-620EAAE4717C}"/>
    <cellStyle name="40% - Accent5 5 3 6 4" xfId="14892" xr:uid="{9CC501A5-9620-44A8-9E56-414CA90F5CC5}"/>
    <cellStyle name="40% - Accent5 5 3 7" xfId="14893" xr:uid="{24CD22DC-CD3C-46CD-9745-637F163A167F}"/>
    <cellStyle name="40% - Accent5 5 3 7 2" xfId="14894" xr:uid="{47550C40-FC6D-45EF-A2CC-4CA0B4FD51C0}"/>
    <cellStyle name="40% - Accent5 5 3 7 2 2" xfId="14895" xr:uid="{D083C914-036A-4995-B7A0-305676F8B846}"/>
    <cellStyle name="40% - Accent5 5 3 7 3" xfId="14896" xr:uid="{C6ED1426-AA64-4F80-ADDA-9848F6C08B62}"/>
    <cellStyle name="40% - Accent5 5 3 7 4" xfId="14897" xr:uid="{DCEB8756-F352-4BAE-A243-6376F11B85B3}"/>
    <cellStyle name="40% - Accent5 5 3 8" xfId="14898" xr:uid="{82011910-43B0-4072-ABB2-0B492B9C17F5}"/>
    <cellStyle name="40% - Accent5 5 3 8 2" xfId="14899" xr:uid="{2B6706B3-B151-4F3C-ABBE-1CC8C9B65145}"/>
    <cellStyle name="40% - Accent5 5 3 9" xfId="14900" xr:uid="{72855BBB-A5D8-48E6-8A04-A067E08E65F3}"/>
    <cellStyle name="40% - Accent5 5 4" xfId="14901" xr:uid="{0F427567-5340-4442-B7B0-51CA05C35CBF}"/>
    <cellStyle name="40% - Accent5 5 4 2" xfId="14902" xr:uid="{D15F9C3E-D452-4CEF-8B2D-40C2F223B0F4}"/>
    <cellStyle name="40% - Accent5 5 4 2 2" xfId="14903" xr:uid="{E0DA3DE4-B201-409C-9203-702E90DE465D}"/>
    <cellStyle name="40% - Accent5 5 4 2 2 2" xfId="14904" xr:uid="{A39204D6-CFF6-4C78-8F8F-BE5D02FF6C3E}"/>
    <cellStyle name="40% - Accent5 5 4 2 2 2 2" xfId="14905" xr:uid="{CE4AA7A3-FBFC-4666-95D5-F1FB8909A925}"/>
    <cellStyle name="40% - Accent5 5 4 2 2 3" xfId="14906" xr:uid="{A54F75FF-D529-4D55-BA46-26296970A328}"/>
    <cellStyle name="40% - Accent5 5 4 2 2 4" xfId="14907" xr:uid="{B4D0F928-78D2-49ED-BB7E-1C46EFE3EF14}"/>
    <cellStyle name="40% - Accent5 5 4 2 3" xfId="14908" xr:uid="{E742B138-8988-47C6-A6E1-031F31969F84}"/>
    <cellStyle name="40% - Accent5 5 4 2 3 2" xfId="14909" xr:uid="{57171FAA-CC72-41B1-9F88-0D0B89CEC243}"/>
    <cellStyle name="40% - Accent5 5 4 2 4" xfId="14910" xr:uid="{756753F3-5E34-4EAC-9FA6-F4BBB03B06FD}"/>
    <cellStyle name="40% - Accent5 5 4 2 5" xfId="14911" xr:uid="{44FB0561-9B26-42C6-B318-CC07AA1F0B2C}"/>
    <cellStyle name="40% - Accent5 5 4 3" xfId="14912" xr:uid="{06FAF548-B05A-4E41-B603-6A15DEB39B4F}"/>
    <cellStyle name="40% - Accent5 5 4 3 2" xfId="14913" xr:uid="{D18CBEE6-484C-462E-9F4F-081CA8C0D83B}"/>
    <cellStyle name="40% - Accent5 5 4 3 2 2" xfId="14914" xr:uid="{8836629C-38C0-48FB-BCE8-8C63BDB5C784}"/>
    <cellStyle name="40% - Accent5 5 4 3 2 2 2" xfId="14915" xr:uid="{A05EC4B9-966D-4F8A-B49A-A3AE79B2E78B}"/>
    <cellStyle name="40% - Accent5 5 4 3 2 3" xfId="14916" xr:uid="{1222F1A9-E0A4-4436-BDF5-1564F32BD5B5}"/>
    <cellStyle name="40% - Accent5 5 4 3 2 4" xfId="14917" xr:uid="{DA8C0C60-9BC2-4386-BDE9-711C924B3981}"/>
    <cellStyle name="40% - Accent5 5 4 3 3" xfId="14918" xr:uid="{6B77B973-3E0D-4AD1-8A23-D1740E3F87DD}"/>
    <cellStyle name="40% - Accent5 5 4 3 3 2" xfId="14919" xr:uid="{FAD05D13-5638-4210-8836-7DEC06C1E99B}"/>
    <cellStyle name="40% - Accent5 5 4 3 4" xfId="14920" xr:uid="{D37F61FA-A30A-4552-9100-BEEEC1BB0B75}"/>
    <cellStyle name="40% - Accent5 5 4 3 5" xfId="14921" xr:uid="{D24A9E16-73AE-46A6-88C2-4F555AC20181}"/>
    <cellStyle name="40% - Accent5 5 4 4" xfId="14922" xr:uid="{90A6B730-BF81-49DD-9C92-CCBEE4EAEF14}"/>
    <cellStyle name="40% - Accent5 5 4 4 2" xfId="14923" xr:uid="{35B5BACA-6B0D-42B0-872D-191DC479ED88}"/>
    <cellStyle name="40% - Accent5 5 4 4 2 2" xfId="14924" xr:uid="{C0CE9890-2822-4D71-9F5C-6732937D8D91}"/>
    <cellStyle name="40% - Accent5 5 4 4 3" xfId="14925" xr:uid="{6EA82FCC-F589-46AF-B2F9-1162493AB655}"/>
    <cellStyle name="40% - Accent5 5 4 4 4" xfId="14926" xr:uid="{15F776AF-476F-462C-87BA-20F387106988}"/>
    <cellStyle name="40% - Accent5 5 4 5" xfId="14927" xr:uid="{8123DF84-E343-4DE1-813C-33946A5ADFD8}"/>
    <cellStyle name="40% - Accent5 5 4 5 2" xfId="14928" xr:uid="{C1F64009-278E-45E9-B1C3-0F1DD27E232A}"/>
    <cellStyle name="40% - Accent5 5 4 5 2 2" xfId="14929" xr:uid="{DE8F9855-34A4-4B9B-B026-23C7303D99DE}"/>
    <cellStyle name="40% - Accent5 5 4 5 3" xfId="14930" xr:uid="{944583DD-6C6A-4372-888D-CF527F58D179}"/>
    <cellStyle name="40% - Accent5 5 4 5 4" xfId="14931" xr:uid="{3D725718-64C0-4B6E-BC6D-BFB9F4049C07}"/>
    <cellStyle name="40% - Accent5 5 4 6" xfId="14932" xr:uid="{4D3D88B9-BFDB-45EB-8388-B27CE75BEC59}"/>
    <cellStyle name="40% - Accent5 5 4 6 2" xfId="14933" xr:uid="{A786A91F-DA6D-4425-9C09-9DC414FF0682}"/>
    <cellStyle name="40% - Accent5 5 4 6 2 2" xfId="14934" xr:uid="{72CEF5C3-4C59-4847-8429-D35362E7FBC3}"/>
    <cellStyle name="40% - Accent5 5 4 6 3" xfId="14935" xr:uid="{0FF017BA-3D7C-49D8-AF35-0C03D17088B6}"/>
    <cellStyle name="40% - Accent5 5 4 6 4" xfId="14936" xr:uid="{47F6885C-329A-40ED-BF0A-CEA50966EBDA}"/>
    <cellStyle name="40% - Accent5 5 4 7" xfId="14937" xr:uid="{A351C32C-A8B3-490E-8F29-398C73A1CFDE}"/>
    <cellStyle name="40% - Accent5 5 4 7 2" xfId="14938" xr:uid="{74C75AA4-3F5E-4842-BAD4-BCB6107F78EB}"/>
    <cellStyle name="40% - Accent5 5 4 8" xfId="14939" xr:uid="{82A88C1D-140D-4386-B20F-4BD019C0AAD3}"/>
    <cellStyle name="40% - Accent5 5 4 9" xfId="14940" xr:uid="{E97A5A6B-189C-4283-8214-3DBB3C8A0711}"/>
    <cellStyle name="40% - Accent5 5 5" xfId="14941" xr:uid="{4A23F269-61ED-4436-99A4-1196C9D8321A}"/>
    <cellStyle name="40% - Accent5 5 5 2" xfId="14942" xr:uid="{07E240F3-7601-412B-8E74-ABB4C3ACA8D2}"/>
    <cellStyle name="40% - Accent5 5 5 2 2" xfId="14943" xr:uid="{061E8937-4928-4A0A-8930-2EA8F49BCE40}"/>
    <cellStyle name="40% - Accent5 5 5 2 2 2" xfId="14944" xr:uid="{D3109686-AEC8-4E19-9F64-E7F5C4131A34}"/>
    <cellStyle name="40% - Accent5 5 5 2 2 2 2" xfId="14945" xr:uid="{73CBE50A-CD9A-43C4-9F0E-C5859409B8D1}"/>
    <cellStyle name="40% - Accent5 5 5 2 2 3" xfId="14946" xr:uid="{E97664BA-E33A-466E-9462-2689D2000AF6}"/>
    <cellStyle name="40% - Accent5 5 5 2 2 4" xfId="14947" xr:uid="{B61F2D19-B7FB-4911-8755-36B53B83BF4C}"/>
    <cellStyle name="40% - Accent5 5 5 2 3" xfId="14948" xr:uid="{05896AA1-6DEB-40D3-8240-19ADDA84E452}"/>
    <cellStyle name="40% - Accent5 5 5 2 3 2" xfId="14949" xr:uid="{660B38A3-9C2B-4160-BCBE-E107DBFC05FD}"/>
    <cellStyle name="40% - Accent5 5 5 2 4" xfId="14950" xr:uid="{8880B8D4-D793-4E4C-A978-F0154098DA69}"/>
    <cellStyle name="40% - Accent5 5 5 2 5" xfId="14951" xr:uid="{0BBF7A00-F131-43DC-BEED-9F62DC7B334D}"/>
    <cellStyle name="40% - Accent5 5 5 3" xfId="14952" xr:uid="{20988F77-4DCE-4C14-81E4-A42C0DE767F7}"/>
    <cellStyle name="40% - Accent5 5 5 3 2" xfId="14953" xr:uid="{A6F02E8E-A3D0-4B9F-A0A7-A9A333B8A332}"/>
    <cellStyle name="40% - Accent5 5 5 3 2 2" xfId="14954" xr:uid="{44754F4E-FD3A-4945-8E57-F73FD3EE6AF9}"/>
    <cellStyle name="40% - Accent5 5 5 3 3" xfId="14955" xr:uid="{174C2AF9-F9E5-4184-966F-161C9C9547C0}"/>
    <cellStyle name="40% - Accent5 5 5 3 4" xfId="14956" xr:uid="{5BE07FE3-E817-40BE-8A59-F4EAADC8165E}"/>
    <cellStyle name="40% - Accent5 5 5 4" xfId="14957" xr:uid="{B5B908C1-91A2-4123-8BA0-E921348CE6FC}"/>
    <cellStyle name="40% - Accent5 5 5 4 2" xfId="14958" xr:uid="{65A62991-2B51-49D0-809A-F78181B8E628}"/>
    <cellStyle name="40% - Accent5 5 5 4 2 2" xfId="14959" xr:uid="{784E94A4-82E8-4FB7-B595-1D56AEBDA297}"/>
    <cellStyle name="40% - Accent5 5 5 4 3" xfId="14960" xr:uid="{461E16CD-0902-4C71-9409-641D7EB9B8AF}"/>
    <cellStyle name="40% - Accent5 5 5 4 4" xfId="14961" xr:uid="{9F4B9DC2-CD97-47EE-9BDD-2FAA7D41F525}"/>
    <cellStyle name="40% - Accent5 5 5 5" xfId="14962" xr:uid="{972A9B6D-9E66-401B-B3DC-050B3F775B45}"/>
    <cellStyle name="40% - Accent5 5 5 5 2" xfId="14963" xr:uid="{4C2E8D95-3EAE-4AEE-BDCF-32D77DF5A358}"/>
    <cellStyle name="40% - Accent5 5 5 6" xfId="14964" xr:uid="{926D1D5D-A1FD-4BE8-838B-59C3E4C7DCA7}"/>
    <cellStyle name="40% - Accent5 5 5 7" xfId="14965" xr:uid="{8BC10C02-B694-41C3-9E76-33423D7EC72C}"/>
    <cellStyle name="40% - Accent5 5 6" xfId="14966" xr:uid="{F5232DD4-51E0-40EE-935C-68955022C938}"/>
    <cellStyle name="40% - Accent5 5 6 2" xfId="14967" xr:uid="{9A948A0B-8573-484C-9426-EE533BCDE5EC}"/>
    <cellStyle name="40% - Accent5 5 6 2 2" xfId="14968" xr:uid="{6A5F3E55-DDBA-4333-A455-C4DA550DF7DC}"/>
    <cellStyle name="40% - Accent5 5 6 2 2 2" xfId="14969" xr:uid="{26D0A20B-E7A8-44CA-AA76-DA7A74FB77A9}"/>
    <cellStyle name="40% - Accent5 5 6 2 3" xfId="14970" xr:uid="{3E2D23E4-8823-490B-AA6B-5F236F60E5E8}"/>
    <cellStyle name="40% - Accent5 5 6 2 4" xfId="14971" xr:uid="{9B97343C-99F6-4ED0-A4F0-81DDAB073CCB}"/>
    <cellStyle name="40% - Accent5 5 6 3" xfId="14972" xr:uid="{B6B7F848-D7A6-490B-AD3F-EF2C8B3D2904}"/>
    <cellStyle name="40% - Accent5 5 6 3 2" xfId="14973" xr:uid="{0A443B5E-AA81-4AD2-BBFB-A78BFCC202F4}"/>
    <cellStyle name="40% - Accent5 5 6 4" xfId="14974" xr:uid="{934D04F9-9919-4E9E-8E4D-45060AE3C026}"/>
    <cellStyle name="40% - Accent5 5 6 5" xfId="14975" xr:uid="{6E735599-1172-4115-855D-214BD622B757}"/>
    <cellStyle name="40% - Accent5 5 7" xfId="14976" xr:uid="{7F78536C-2B3E-4548-9AF8-091037AEE800}"/>
    <cellStyle name="40% - Accent5 5 7 2" xfId="14977" xr:uid="{1A14C14C-2812-40D8-95CA-C0CCEC5AB93A}"/>
    <cellStyle name="40% - Accent5 5 7 2 2" xfId="14978" xr:uid="{39C8BAC5-F812-4F62-B06F-201A7D0311E6}"/>
    <cellStyle name="40% - Accent5 5 7 3" xfId="14979" xr:uid="{D6888441-524E-45DE-BF8A-5F195366ECA3}"/>
    <cellStyle name="40% - Accent5 5 7 4" xfId="14980" xr:uid="{26654D15-BB6D-4586-BCDA-C01B425795B4}"/>
    <cellStyle name="40% - Accent5 5 8" xfId="14981" xr:uid="{21CEE787-9772-4485-971D-360BEFFE70B8}"/>
    <cellStyle name="40% - Accent5 5 8 2" xfId="14982" xr:uid="{2A276417-D1CE-44E5-88C2-E739FFE5CA0A}"/>
    <cellStyle name="40% - Accent5 5 8 2 2" xfId="14983" xr:uid="{FC9B2B23-95B1-42B2-AE75-3C55548F3A04}"/>
    <cellStyle name="40% - Accent5 5 8 3" xfId="14984" xr:uid="{13C856AA-3033-4A24-860B-5C8756B55059}"/>
    <cellStyle name="40% - Accent5 5 8 4" xfId="14985" xr:uid="{4FEDDA3E-6F7A-42A3-ABF4-E03564F60840}"/>
    <cellStyle name="40% - Accent5 6" xfId="14986" xr:uid="{2DF7C50F-6F1D-47AD-A662-F3BF57F79770}"/>
    <cellStyle name="40% - Accent5 7" xfId="14987" xr:uid="{3C01D193-B31F-434A-B291-0104FD9D2382}"/>
    <cellStyle name="40% - Accent5 8" xfId="14988" xr:uid="{3DCAAE21-AA1C-41D2-9CAC-C4B408B18FF5}"/>
    <cellStyle name="40% - Accent5 9" xfId="14989" xr:uid="{2B48F710-4DA0-4037-91C4-D60EADF53F0D}"/>
    <cellStyle name="40% - Accent5 9 2" xfId="14990" xr:uid="{CEEE82AA-69FC-4BD0-9C6A-D929940E1B92}"/>
    <cellStyle name="40% - Accent5 9 2 2" xfId="14991" xr:uid="{0896469F-45A2-434C-A927-17B0A781D5E3}"/>
    <cellStyle name="40% - Accent5 9 3" xfId="14992" xr:uid="{D1E66E0F-DA0D-426B-9FA6-9D442011BF56}"/>
    <cellStyle name="40% - Accent5 9 4" xfId="14993" xr:uid="{A8FFE390-91F2-4262-A8CA-28D433BFE767}"/>
    <cellStyle name="40% - Accent6" xfId="38" builtinId="51" customBuiltin="1"/>
    <cellStyle name="40% - Accent6 2" xfId="81" xr:uid="{3DDF19E5-A1C7-413B-8C2B-CF6E291B9E84}"/>
    <cellStyle name="40% - Accent6 2 10" xfId="14995" xr:uid="{4ADC8472-4116-45AD-86FA-0E4FCCEFDF3B}"/>
    <cellStyle name="40% - Accent6 2 10 2" xfId="14996" xr:uid="{92D252EB-0626-48D8-8CC2-2D2248EEF6A4}"/>
    <cellStyle name="40% - Accent6 2 10 2 2" xfId="14997" xr:uid="{BB4D090F-A91E-489F-AD6F-4DA63BD0627F}"/>
    <cellStyle name="40% - Accent6 2 10 3" xfId="14998" xr:uid="{D82CBEBF-913C-467F-B84D-11BB09B2428D}"/>
    <cellStyle name="40% - Accent6 2 10 4" xfId="14999" xr:uid="{FBFDE67F-3CA7-48EC-A738-238E4FFC0399}"/>
    <cellStyle name="40% - Accent6 2 11" xfId="15000" xr:uid="{3C2B9A34-EA62-4642-A313-C31E77198246}"/>
    <cellStyle name="40% - Accent6 2 11 2" xfId="15001" xr:uid="{97290CF9-39DB-45C5-B328-FEAB82B331D7}"/>
    <cellStyle name="40% - Accent6 2 12" xfId="15002" xr:uid="{7B1A5A5A-9828-465C-B1FE-6F4DAA574ACC}"/>
    <cellStyle name="40% - Accent6 2 13" xfId="15003" xr:uid="{BB356885-9851-4FA7-9CB9-3E0612DE3BAF}"/>
    <cellStyle name="40% - Accent6 2 14" xfId="35553" xr:uid="{773F84E2-1BF0-467F-BC0E-D1F31FC37084}"/>
    <cellStyle name="40% - Accent6 2 15" xfId="14994" xr:uid="{F404896B-2AAA-4A70-8DD3-1B4005DE4197}"/>
    <cellStyle name="40% - Accent6 2 2" xfId="15004" xr:uid="{EF65DE5D-CCD1-40C9-8C72-A5228242DA6F}"/>
    <cellStyle name="40% - Accent6 2 2 2" xfId="15005" xr:uid="{C1ADFA16-A530-440F-8DC6-37C237D09C50}"/>
    <cellStyle name="40% - Accent6 2 2 3" xfId="15006" xr:uid="{A052C728-1689-41C5-A05C-A17E5ED6C638}"/>
    <cellStyle name="40% - Accent6 2 2 4" xfId="15007" xr:uid="{8FB38D4D-E438-404D-B694-92205570B542}"/>
    <cellStyle name="40% - Accent6 2 3" xfId="15008" xr:uid="{62FAE833-3986-4A88-91D1-7D802ABDECC8}"/>
    <cellStyle name="40% - Accent6 2 3 10" xfId="15009" xr:uid="{98B7B9C4-E788-450D-9233-953BF4F70EF9}"/>
    <cellStyle name="40% - Accent6 2 3 11" xfId="15010" xr:uid="{CD9B6E2D-4313-4B1D-A23A-1BB92E7D38DC}"/>
    <cellStyle name="40% - Accent6 2 3 2" xfId="15011" xr:uid="{F894C927-1EC4-44DC-B640-A83F979D36BE}"/>
    <cellStyle name="40% - Accent6 2 3 2 10" xfId="15012" xr:uid="{5E07DD61-069B-4938-B418-87D288AB2387}"/>
    <cellStyle name="40% - Accent6 2 3 2 2" xfId="15013" xr:uid="{91788D4A-EDD4-4551-A4DD-70055C2A494B}"/>
    <cellStyle name="40% - Accent6 2 3 2 2 2" xfId="15014" xr:uid="{D090C42A-5AE0-48F7-B234-43E0B71B126B}"/>
    <cellStyle name="40% - Accent6 2 3 2 2 2 2" xfId="15015" xr:uid="{B88E673F-09DB-4C3E-A845-4FFEA131966F}"/>
    <cellStyle name="40% - Accent6 2 3 2 2 2 2 2" xfId="15016" xr:uid="{6B20E9BE-DEB8-4031-8669-A15484F8B5EB}"/>
    <cellStyle name="40% - Accent6 2 3 2 2 2 2 2 2" xfId="15017" xr:uid="{04D9CA0F-7F1D-4F3E-838A-D212A4CC00D5}"/>
    <cellStyle name="40% - Accent6 2 3 2 2 2 2 3" xfId="15018" xr:uid="{76DE2461-625A-42F5-864D-87540A07794E}"/>
    <cellStyle name="40% - Accent6 2 3 2 2 2 2 4" xfId="15019" xr:uid="{3D228F94-48BF-43B6-A139-6BA4AF151562}"/>
    <cellStyle name="40% - Accent6 2 3 2 2 2 3" xfId="15020" xr:uid="{25344D6E-73CF-450B-8BAE-E6C35CC5FF0D}"/>
    <cellStyle name="40% - Accent6 2 3 2 2 2 3 2" xfId="15021" xr:uid="{C63FFFDC-E544-4AE8-8BC9-C3629027FA6D}"/>
    <cellStyle name="40% - Accent6 2 3 2 2 2 4" xfId="15022" xr:uid="{85C3150B-DEC8-4C64-B51A-1924DD43D03B}"/>
    <cellStyle name="40% - Accent6 2 3 2 2 2 5" xfId="15023" xr:uid="{C2EE9EC6-9FC8-4169-B8F9-CA26CFA703C1}"/>
    <cellStyle name="40% - Accent6 2 3 2 2 3" xfId="15024" xr:uid="{B7886E8B-F6E5-4D7F-AB75-5E7C0F9FD515}"/>
    <cellStyle name="40% - Accent6 2 3 2 2 3 2" xfId="15025" xr:uid="{23367E6D-BA69-48C6-8E75-D8EA4F9C57AB}"/>
    <cellStyle name="40% - Accent6 2 3 2 2 3 2 2" xfId="15026" xr:uid="{25B7D3FF-CD95-4B0F-8B19-BE291F322A37}"/>
    <cellStyle name="40% - Accent6 2 3 2 2 3 2 2 2" xfId="15027" xr:uid="{50650789-BDAC-4B68-A3E1-D9639F6DF1A2}"/>
    <cellStyle name="40% - Accent6 2 3 2 2 3 2 3" xfId="15028" xr:uid="{337F23A5-8770-4009-82C8-9FDB305B4F94}"/>
    <cellStyle name="40% - Accent6 2 3 2 2 3 2 4" xfId="15029" xr:uid="{5D06B13D-92F6-4BED-8661-B49D9DEFD7C3}"/>
    <cellStyle name="40% - Accent6 2 3 2 2 3 3" xfId="15030" xr:uid="{C3436A05-B026-4475-BF66-161B489CE926}"/>
    <cellStyle name="40% - Accent6 2 3 2 2 3 3 2" xfId="15031" xr:uid="{F2C2A12A-A9F1-4386-8CA5-EDC4ACAAFE2D}"/>
    <cellStyle name="40% - Accent6 2 3 2 2 3 4" xfId="15032" xr:uid="{3EC35BC6-B06C-4A9E-9DB5-C1ED7A5F5154}"/>
    <cellStyle name="40% - Accent6 2 3 2 2 3 5" xfId="15033" xr:uid="{EDFF9264-7138-446F-9188-EC843728854C}"/>
    <cellStyle name="40% - Accent6 2 3 2 2 4" xfId="15034" xr:uid="{07D8AE57-759B-4A2B-9110-5BB227B4B1D6}"/>
    <cellStyle name="40% - Accent6 2 3 2 2 4 2" xfId="15035" xr:uid="{1E2DF561-9116-4502-AD3A-363C7F011DEF}"/>
    <cellStyle name="40% - Accent6 2 3 2 2 4 2 2" xfId="15036" xr:uid="{06B18077-EB7B-4FF9-A3F7-5604B9C72419}"/>
    <cellStyle name="40% - Accent6 2 3 2 2 4 3" xfId="15037" xr:uid="{4A4E4148-51DD-4E1A-B742-356FAECE9DAD}"/>
    <cellStyle name="40% - Accent6 2 3 2 2 4 4" xfId="15038" xr:uid="{ED76A5DD-C174-47F4-BC30-A045DB0FB195}"/>
    <cellStyle name="40% - Accent6 2 3 2 2 5" xfId="15039" xr:uid="{58D8BD07-140B-4A9F-9F11-9D726A8E0BDE}"/>
    <cellStyle name="40% - Accent6 2 3 2 2 5 2" xfId="15040" xr:uid="{C79429E4-AAEB-403C-B86D-75C67B9CDFFC}"/>
    <cellStyle name="40% - Accent6 2 3 2 2 5 2 2" xfId="15041" xr:uid="{7951B3A5-03E4-49A2-8C8C-BCA3C7D09F22}"/>
    <cellStyle name="40% - Accent6 2 3 2 2 5 3" xfId="15042" xr:uid="{76645805-7F0B-46B4-854C-90CDEF68EE04}"/>
    <cellStyle name="40% - Accent6 2 3 2 2 5 4" xfId="15043" xr:uid="{7A86D05C-05CB-4972-900A-F204B5AB1128}"/>
    <cellStyle name="40% - Accent6 2 3 2 2 6" xfId="15044" xr:uid="{945B1364-FF3F-4B25-9FA8-88749B999675}"/>
    <cellStyle name="40% - Accent6 2 3 2 2 6 2" xfId="15045" xr:uid="{ACEEDE9E-525F-4DBF-B363-ACE787C718B3}"/>
    <cellStyle name="40% - Accent6 2 3 2 2 6 2 2" xfId="15046" xr:uid="{22124EB1-CAC8-49CD-B0F3-E315B874CB50}"/>
    <cellStyle name="40% - Accent6 2 3 2 2 6 3" xfId="15047" xr:uid="{E42E6402-F708-4654-900F-D6AC954A0E49}"/>
    <cellStyle name="40% - Accent6 2 3 2 2 6 4" xfId="15048" xr:uid="{3E3D2C28-9CD9-4823-8B76-4D1782B1D3CA}"/>
    <cellStyle name="40% - Accent6 2 3 2 2 7" xfId="15049" xr:uid="{681A91E9-707E-41F3-8245-DC117FC1C723}"/>
    <cellStyle name="40% - Accent6 2 3 2 2 7 2" xfId="15050" xr:uid="{26658316-31C7-4788-841A-23769B1D93B7}"/>
    <cellStyle name="40% - Accent6 2 3 2 2 8" xfId="15051" xr:uid="{E53D648C-5EEE-473E-A8E7-1D5F83625343}"/>
    <cellStyle name="40% - Accent6 2 3 2 2 9" xfId="15052" xr:uid="{AC1F0491-0C0F-4B3E-A9A8-FB31B4C468E3}"/>
    <cellStyle name="40% - Accent6 2 3 2 3" xfId="15053" xr:uid="{16EF6CD3-4ECC-47F4-B30D-CB23D779EEBE}"/>
    <cellStyle name="40% - Accent6 2 3 2 3 2" xfId="15054" xr:uid="{D8371497-A766-4D89-BD41-FAE9370495E5}"/>
    <cellStyle name="40% - Accent6 2 3 2 3 2 2" xfId="15055" xr:uid="{44525725-C37A-47A4-8B05-F6117297D2D9}"/>
    <cellStyle name="40% - Accent6 2 3 2 3 2 2 2" xfId="15056" xr:uid="{799BCF04-B7DB-468E-AE46-5AC4BF301EFD}"/>
    <cellStyle name="40% - Accent6 2 3 2 3 2 3" xfId="15057" xr:uid="{CD9F0E85-A4AE-44A2-994F-AAC55F007AF9}"/>
    <cellStyle name="40% - Accent6 2 3 2 3 2 4" xfId="15058" xr:uid="{7CD0BEFD-4627-4577-894A-390AF818873E}"/>
    <cellStyle name="40% - Accent6 2 3 2 3 3" xfId="15059" xr:uid="{F552D88F-1760-4184-BCBA-CD5074C26845}"/>
    <cellStyle name="40% - Accent6 2 3 2 3 3 2" xfId="15060" xr:uid="{DF0C69DC-715C-425E-8AB4-8F9155B5E031}"/>
    <cellStyle name="40% - Accent6 2 3 2 3 4" xfId="15061" xr:uid="{57D896B2-A0D4-41CE-AFC7-EA5C9D7FC6E2}"/>
    <cellStyle name="40% - Accent6 2 3 2 3 5" xfId="15062" xr:uid="{2164BB0C-4726-4670-AEC8-0BABAAE4FABB}"/>
    <cellStyle name="40% - Accent6 2 3 2 4" xfId="15063" xr:uid="{8C89C5CC-76DB-47F0-9ED1-4D92C22E7703}"/>
    <cellStyle name="40% - Accent6 2 3 2 4 2" xfId="15064" xr:uid="{E85CC517-A0B6-4771-A5BA-566E0ED53F7C}"/>
    <cellStyle name="40% - Accent6 2 3 2 4 2 2" xfId="15065" xr:uid="{CE6A661D-CE91-406A-9D51-6E06B3DC3AEF}"/>
    <cellStyle name="40% - Accent6 2 3 2 4 2 2 2" xfId="15066" xr:uid="{FF1971BB-480F-4F22-8ECC-8D75E44BC5B1}"/>
    <cellStyle name="40% - Accent6 2 3 2 4 2 3" xfId="15067" xr:uid="{2AB1BAFB-2EB9-4AC1-9BF4-8AAE575CB8C2}"/>
    <cellStyle name="40% - Accent6 2 3 2 4 2 4" xfId="15068" xr:uid="{D64C799D-62FE-460E-94FE-C76153A7C756}"/>
    <cellStyle name="40% - Accent6 2 3 2 4 3" xfId="15069" xr:uid="{2AEF4E99-AB65-4FAA-BDB1-50D893586EF5}"/>
    <cellStyle name="40% - Accent6 2 3 2 4 3 2" xfId="15070" xr:uid="{82B9CB04-15FD-4C8B-AD16-8FB841C55E67}"/>
    <cellStyle name="40% - Accent6 2 3 2 4 4" xfId="15071" xr:uid="{79F8B8A8-4450-46B7-AE9A-C61DFA0820C9}"/>
    <cellStyle name="40% - Accent6 2 3 2 4 5" xfId="15072" xr:uid="{CB09D771-D94E-4F51-BB1A-C7BB758C264E}"/>
    <cellStyle name="40% - Accent6 2 3 2 5" xfId="15073" xr:uid="{66BE7922-8D57-4727-B790-EB495CE6213E}"/>
    <cellStyle name="40% - Accent6 2 3 2 5 2" xfId="15074" xr:uid="{7B943D71-86C1-4228-85BD-B5915C99D49C}"/>
    <cellStyle name="40% - Accent6 2 3 2 5 2 2" xfId="15075" xr:uid="{99DF32BF-26CD-4773-A001-F1CA61352EC7}"/>
    <cellStyle name="40% - Accent6 2 3 2 5 3" xfId="15076" xr:uid="{4579FCC6-49D5-4DD6-9CF3-45D0452A2DBD}"/>
    <cellStyle name="40% - Accent6 2 3 2 5 4" xfId="15077" xr:uid="{AE9E37F6-5E9D-4CE0-B03C-60931331C08D}"/>
    <cellStyle name="40% - Accent6 2 3 2 6" xfId="15078" xr:uid="{463CBA98-E2CB-4428-B6A9-D37960559091}"/>
    <cellStyle name="40% - Accent6 2 3 2 6 2" xfId="15079" xr:uid="{5E42A413-183F-4A36-BD77-D232839A9F58}"/>
    <cellStyle name="40% - Accent6 2 3 2 6 2 2" xfId="15080" xr:uid="{49EFDEB8-0F3B-4C32-9B40-0D48D99D3C7F}"/>
    <cellStyle name="40% - Accent6 2 3 2 6 3" xfId="15081" xr:uid="{C3B5810A-57D0-4C96-8C56-BC03D3E57FCD}"/>
    <cellStyle name="40% - Accent6 2 3 2 6 4" xfId="15082" xr:uid="{C3955BC1-3F7C-4AAD-8D83-B14A341EF429}"/>
    <cellStyle name="40% - Accent6 2 3 2 7" xfId="15083" xr:uid="{ED7B0659-4358-4B5A-89AB-DDB212C0118E}"/>
    <cellStyle name="40% - Accent6 2 3 2 7 2" xfId="15084" xr:uid="{D5A768F3-4E19-4100-9813-534D7F1E5AA5}"/>
    <cellStyle name="40% - Accent6 2 3 2 7 2 2" xfId="15085" xr:uid="{2D1FF649-6189-49C9-BB3F-079B9592CF40}"/>
    <cellStyle name="40% - Accent6 2 3 2 7 3" xfId="15086" xr:uid="{33D698B4-C51D-4ED1-9BF8-9F4EDBEEBD9C}"/>
    <cellStyle name="40% - Accent6 2 3 2 7 4" xfId="15087" xr:uid="{E92DF1A4-647E-4DC1-B3A6-A7DE4562BE8B}"/>
    <cellStyle name="40% - Accent6 2 3 2 8" xfId="15088" xr:uid="{B26B710D-F6D4-47E6-A64F-D01F54668E88}"/>
    <cellStyle name="40% - Accent6 2 3 2 8 2" xfId="15089" xr:uid="{32EBEA14-EEA7-4F0A-A93B-0A435CC1E870}"/>
    <cellStyle name="40% - Accent6 2 3 2 9" xfId="15090" xr:uid="{8ACFEED2-DF1F-4BEC-82CF-F7D7E2247544}"/>
    <cellStyle name="40% - Accent6 2 3 3" xfId="15091" xr:uid="{9D84CB23-394B-4A41-BC18-DB30B4489FB2}"/>
    <cellStyle name="40% - Accent6 2 3 3 2" xfId="15092" xr:uid="{BEF50BC4-A517-47F9-8FA5-0CA87AB90095}"/>
    <cellStyle name="40% - Accent6 2 3 3 2 2" xfId="15093" xr:uid="{B717ADF6-FD6D-411C-89CA-F21C46394564}"/>
    <cellStyle name="40% - Accent6 2 3 3 2 2 2" xfId="15094" xr:uid="{551061AA-6677-4846-B70F-1373FF698A07}"/>
    <cellStyle name="40% - Accent6 2 3 3 2 2 2 2" xfId="15095" xr:uid="{E8757CB7-B2C0-43A7-B9CA-797BF67A7D60}"/>
    <cellStyle name="40% - Accent6 2 3 3 2 2 3" xfId="15096" xr:uid="{7D9C700A-3194-4D56-8CBE-932F894429C1}"/>
    <cellStyle name="40% - Accent6 2 3 3 2 2 4" xfId="15097" xr:uid="{51260BC3-1EF9-409D-B882-628CD8B86C0B}"/>
    <cellStyle name="40% - Accent6 2 3 3 2 3" xfId="15098" xr:uid="{B75998A0-15CB-4203-BE5E-246A41E7879C}"/>
    <cellStyle name="40% - Accent6 2 3 3 2 3 2" xfId="15099" xr:uid="{6D972F27-8919-4C1C-AE83-3005885ABA18}"/>
    <cellStyle name="40% - Accent6 2 3 3 2 4" xfId="15100" xr:uid="{31754C3D-F148-4A2C-8E85-DB1B3867A24B}"/>
    <cellStyle name="40% - Accent6 2 3 3 2 5" xfId="15101" xr:uid="{22159FD2-7349-4B84-A73D-D3533A94CF8E}"/>
    <cellStyle name="40% - Accent6 2 3 3 3" xfId="15102" xr:uid="{2293F723-135C-4C60-801A-6C1EB7D1EA1C}"/>
    <cellStyle name="40% - Accent6 2 3 3 3 2" xfId="15103" xr:uid="{8E21F9EB-486F-46AD-B455-C4FDBC6AED9D}"/>
    <cellStyle name="40% - Accent6 2 3 3 3 2 2" xfId="15104" xr:uid="{3EE42989-A5B1-467F-8C02-9CACFE170670}"/>
    <cellStyle name="40% - Accent6 2 3 3 3 2 2 2" xfId="15105" xr:uid="{C39DE730-CEB7-4D82-884F-EFAC9B771ABD}"/>
    <cellStyle name="40% - Accent6 2 3 3 3 2 3" xfId="15106" xr:uid="{968BB2DE-B481-4407-92D3-F55339B62EB7}"/>
    <cellStyle name="40% - Accent6 2 3 3 3 2 4" xfId="15107" xr:uid="{9E0C2B8A-AB37-4138-9D7E-1F400384D812}"/>
    <cellStyle name="40% - Accent6 2 3 3 3 3" xfId="15108" xr:uid="{7B6D1DEE-6494-4F15-9EEB-D4A19777B8A0}"/>
    <cellStyle name="40% - Accent6 2 3 3 3 3 2" xfId="15109" xr:uid="{7E6E9377-6863-4111-A9E4-C2B2C8D3C5B9}"/>
    <cellStyle name="40% - Accent6 2 3 3 3 4" xfId="15110" xr:uid="{661C2EBF-63DD-46AC-9E2D-5CD862C8C611}"/>
    <cellStyle name="40% - Accent6 2 3 3 3 5" xfId="15111" xr:uid="{3C7D1EE2-2828-400C-B7A4-3B7CED25F295}"/>
    <cellStyle name="40% - Accent6 2 3 3 4" xfId="15112" xr:uid="{B8E7CB69-4B81-45C5-A460-A415C262A87B}"/>
    <cellStyle name="40% - Accent6 2 3 3 4 2" xfId="15113" xr:uid="{7C63B1C2-C953-47C9-B489-DB0D85EBC7DF}"/>
    <cellStyle name="40% - Accent6 2 3 3 4 2 2" xfId="15114" xr:uid="{77106C18-9326-4657-B1CF-5C1D6127ADA4}"/>
    <cellStyle name="40% - Accent6 2 3 3 4 3" xfId="15115" xr:uid="{916FD942-D86B-425C-83EB-C2FF36875A8B}"/>
    <cellStyle name="40% - Accent6 2 3 3 4 4" xfId="15116" xr:uid="{DE448A64-8FDB-4779-A37E-74A0CE22561F}"/>
    <cellStyle name="40% - Accent6 2 3 3 5" xfId="15117" xr:uid="{25F81B8F-233B-4BC9-BDD6-9F4BA7D0A0D4}"/>
    <cellStyle name="40% - Accent6 2 3 3 5 2" xfId="15118" xr:uid="{48CD85C9-F30A-4645-ADF4-5730E40495AB}"/>
    <cellStyle name="40% - Accent6 2 3 3 5 2 2" xfId="15119" xr:uid="{E77BFCEA-71EF-44FC-9452-6E7770DADC03}"/>
    <cellStyle name="40% - Accent6 2 3 3 5 3" xfId="15120" xr:uid="{CB89229B-0287-486D-96C9-B3B253FB197F}"/>
    <cellStyle name="40% - Accent6 2 3 3 5 4" xfId="15121" xr:uid="{D3868567-62D9-4FB6-9721-6BEB0F5BF789}"/>
    <cellStyle name="40% - Accent6 2 3 3 6" xfId="15122" xr:uid="{37493924-DEE4-479F-9C4C-910C23AFAD58}"/>
    <cellStyle name="40% - Accent6 2 3 3 6 2" xfId="15123" xr:uid="{1146AD5C-2D6C-44CB-B6D1-0AFBA2016346}"/>
    <cellStyle name="40% - Accent6 2 3 3 6 2 2" xfId="15124" xr:uid="{DA9B3518-8234-4853-A283-8B3F054D1284}"/>
    <cellStyle name="40% - Accent6 2 3 3 6 3" xfId="15125" xr:uid="{0D82DB1A-216A-41EA-BDD0-131261B74AEA}"/>
    <cellStyle name="40% - Accent6 2 3 3 6 4" xfId="15126" xr:uid="{2BB97BA1-27BC-4CC1-9FAB-672B55F74B4F}"/>
    <cellStyle name="40% - Accent6 2 3 3 7" xfId="15127" xr:uid="{938EFEEB-66DC-43D8-B4CC-C1B00B46BCC0}"/>
    <cellStyle name="40% - Accent6 2 3 3 7 2" xfId="15128" xr:uid="{499EFC13-A7AC-4BDB-A32A-FEE0B7666AB7}"/>
    <cellStyle name="40% - Accent6 2 3 3 8" xfId="15129" xr:uid="{38CDF065-E601-4BD3-B028-07B5708E1EB9}"/>
    <cellStyle name="40% - Accent6 2 3 3 9" xfId="15130" xr:uid="{4231B797-DD35-4D50-80E3-44099A06C278}"/>
    <cellStyle name="40% - Accent6 2 3 4" xfId="15131" xr:uid="{EC2A5FA9-D3B4-4F83-9141-0F6B8828C480}"/>
    <cellStyle name="40% - Accent6 2 3 4 2" xfId="15132" xr:uid="{8C0CBD73-C4E6-4FFC-9B77-AFE282D29F9F}"/>
    <cellStyle name="40% - Accent6 2 3 4 2 2" xfId="15133" xr:uid="{31754B1E-C1DB-4BAF-A938-F2E1F40A1116}"/>
    <cellStyle name="40% - Accent6 2 3 4 2 2 2" xfId="15134" xr:uid="{00898EEF-5991-4523-BEC8-168AAAA9785E}"/>
    <cellStyle name="40% - Accent6 2 3 4 2 3" xfId="15135" xr:uid="{7C3C6394-053B-4008-89D2-CA6C9DCACF55}"/>
    <cellStyle name="40% - Accent6 2 3 4 2 4" xfId="15136" xr:uid="{F0BBDFBC-650E-4E41-9CD9-BB9E08006824}"/>
    <cellStyle name="40% - Accent6 2 3 4 3" xfId="15137" xr:uid="{EAE40023-4D4A-45B0-BD4F-40FC47FEA09C}"/>
    <cellStyle name="40% - Accent6 2 3 4 4" xfId="15138" xr:uid="{D3A2CDFE-350B-4471-A65F-F2E5297C1219}"/>
    <cellStyle name="40% - Accent6 2 3 4 4 2" xfId="15139" xr:uid="{97005C94-86E2-489F-9888-B7133ED2E8AA}"/>
    <cellStyle name="40% - Accent6 2 3 4 5" xfId="15140" xr:uid="{CA393137-CFE9-478C-926A-D2F33EB12BA2}"/>
    <cellStyle name="40% - Accent6 2 3 4 6" xfId="15141" xr:uid="{BB847560-7747-46A3-96A8-95AC1FD7AB55}"/>
    <cellStyle name="40% - Accent6 2 3 5" xfId="15142" xr:uid="{6B6E20B6-44F3-4E6F-A624-EC8CE15B5B31}"/>
    <cellStyle name="40% - Accent6 2 3 5 2" xfId="15143" xr:uid="{C938B994-0884-4A61-B44F-AB65814EC08F}"/>
    <cellStyle name="40% - Accent6 2 3 5 2 2" xfId="15144" xr:uid="{326E0168-2D31-41FD-B9E9-319D5770491F}"/>
    <cellStyle name="40% - Accent6 2 3 5 2 2 2" xfId="15145" xr:uid="{810434C8-2D19-44A1-B85E-EE88E1653CF2}"/>
    <cellStyle name="40% - Accent6 2 3 5 2 3" xfId="15146" xr:uid="{01675306-2FEF-44F3-B638-98B4081BF37D}"/>
    <cellStyle name="40% - Accent6 2 3 5 2 4" xfId="15147" xr:uid="{B8FEF784-656C-4D92-80D7-8677ADBABB07}"/>
    <cellStyle name="40% - Accent6 2 3 5 3" xfId="15148" xr:uid="{D237784C-B2E2-4AF1-81F6-710408416B34}"/>
    <cellStyle name="40% - Accent6 2 3 5 3 2" xfId="15149" xr:uid="{A480D3EA-14F7-44C6-B2A7-C1EFDF745DB0}"/>
    <cellStyle name="40% - Accent6 2 3 5 4" xfId="15150" xr:uid="{4D568F1F-ACF2-49D0-A17F-71FF4911CFB4}"/>
    <cellStyle name="40% - Accent6 2 3 5 5" xfId="15151" xr:uid="{C0C2DE65-B98E-466B-A955-DAD0C78F6B52}"/>
    <cellStyle name="40% - Accent6 2 3 6" xfId="15152" xr:uid="{B18D2B05-184F-456E-A0F2-3BBA11DC125E}"/>
    <cellStyle name="40% - Accent6 2 3 6 2" xfId="15153" xr:uid="{1266AC1D-DE73-4D1B-A06C-1FC4F04D63F5}"/>
    <cellStyle name="40% - Accent6 2 3 6 2 2" xfId="15154" xr:uid="{2E5138AA-B045-4C1F-86BB-54E80A727AA8}"/>
    <cellStyle name="40% - Accent6 2 3 6 3" xfId="15155" xr:uid="{E48DB306-642F-45BE-AFD3-33D2B0CD9428}"/>
    <cellStyle name="40% - Accent6 2 3 6 4" xfId="15156" xr:uid="{993F6FBC-2E54-456D-913E-1CAE9717696F}"/>
    <cellStyle name="40% - Accent6 2 3 7" xfId="15157" xr:uid="{FEEFAF3E-F8E4-493C-A389-B466A38A3CF7}"/>
    <cellStyle name="40% - Accent6 2 3 7 2" xfId="15158" xr:uid="{AFBC0694-848F-4CFD-945D-CAD7AD0B14D6}"/>
    <cellStyle name="40% - Accent6 2 3 7 2 2" xfId="15159" xr:uid="{BD869D68-C0BB-456F-A77D-296818CD3E0D}"/>
    <cellStyle name="40% - Accent6 2 3 7 3" xfId="15160" xr:uid="{EDE5D98D-FBA7-4504-AD51-7DCFFAA91A78}"/>
    <cellStyle name="40% - Accent6 2 3 7 4" xfId="15161" xr:uid="{A9CA9467-3273-45C0-ABB0-C70CDAC1D152}"/>
    <cellStyle name="40% - Accent6 2 3 8" xfId="15162" xr:uid="{2D5513CE-AFF9-418A-B756-5DA6E3F6DDB4}"/>
    <cellStyle name="40% - Accent6 2 3 8 2" xfId="15163" xr:uid="{F7871D7E-6E93-4542-B323-032E1808299D}"/>
    <cellStyle name="40% - Accent6 2 3 8 2 2" xfId="15164" xr:uid="{A70D4D10-496A-4986-8650-318C54DE1508}"/>
    <cellStyle name="40% - Accent6 2 3 8 3" xfId="15165" xr:uid="{716BD29D-19EA-44A2-B013-A873A8B576C0}"/>
    <cellStyle name="40% - Accent6 2 3 8 4" xfId="15166" xr:uid="{F3A0590F-1428-4CEC-8A4B-76D66CB239FF}"/>
    <cellStyle name="40% - Accent6 2 3 9" xfId="15167" xr:uid="{FB781376-BF5F-4488-BE06-02B505DA2BCB}"/>
    <cellStyle name="40% - Accent6 2 3 9 2" xfId="15168" xr:uid="{E7224078-9C4A-4137-9964-CA2E3552E8A9}"/>
    <cellStyle name="40% - Accent6 2 4" xfId="15169" xr:uid="{C713C82A-DE4D-4AE4-90B8-EC56D058BC3B}"/>
    <cellStyle name="40% - Accent6 2 4 10" xfId="15170" xr:uid="{A412EA86-4162-4C21-93AC-F31441096D2E}"/>
    <cellStyle name="40% - Accent6 2 4 2" xfId="15171" xr:uid="{8E7C1420-55B8-49B1-B071-8BAA9EB85A1E}"/>
    <cellStyle name="40% - Accent6 2 4 2 2" xfId="15172" xr:uid="{54004883-B0CF-49E3-896C-C905C856D4B9}"/>
    <cellStyle name="40% - Accent6 2 4 2 2 2" xfId="15173" xr:uid="{8E3C91CB-4BCD-4220-B78F-6AE3E2712C94}"/>
    <cellStyle name="40% - Accent6 2 4 2 2 2 2" xfId="15174" xr:uid="{8765A218-CF0C-43A5-A62C-4944CE4F398B}"/>
    <cellStyle name="40% - Accent6 2 4 2 2 2 2 2" xfId="15175" xr:uid="{0A888B4D-83EC-4C37-B9E1-DDEA28797EBA}"/>
    <cellStyle name="40% - Accent6 2 4 2 2 2 3" xfId="15176" xr:uid="{681FFF2C-C9C4-4C60-BCE5-24E063667396}"/>
    <cellStyle name="40% - Accent6 2 4 2 2 2 4" xfId="15177" xr:uid="{2DEA1C3B-C108-43BA-877E-1B329BAD9CAA}"/>
    <cellStyle name="40% - Accent6 2 4 2 2 3" xfId="15178" xr:uid="{08F4EF23-C850-49CF-B56A-78CCF71F1C6D}"/>
    <cellStyle name="40% - Accent6 2 4 2 2 3 2" xfId="15179" xr:uid="{7EB6AE10-9233-4249-8864-7A4665328C86}"/>
    <cellStyle name="40% - Accent6 2 4 2 2 4" xfId="15180" xr:uid="{D4FE755E-9D43-4415-B569-65A0428B7795}"/>
    <cellStyle name="40% - Accent6 2 4 2 2 5" xfId="15181" xr:uid="{A75B5CA9-DE5F-4CDC-BD47-81BD308EFC9D}"/>
    <cellStyle name="40% - Accent6 2 4 2 3" xfId="15182" xr:uid="{A8181D44-7EBE-4D86-93A2-EB65911CAAEB}"/>
    <cellStyle name="40% - Accent6 2 4 2 3 2" xfId="15183" xr:uid="{CE983AEA-7056-46C7-B3B9-529E3FA72B59}"/>
    <cellStyle name="40% - Accent6 2 4 2 3 2 2" xfId="15184" xr:uid="{45C8A4AB-20EC-4E85-86D3-C5DCFB5928E0}"/>
    <cellStyle name="40% - Accent6 2 4 2 3 2 2 2" xfId="15185" xr:uid="{A8126108-76FA-43E5-B364-763EC6CAEE3E}"/>
    <cellStyle name="40% - Accent6 2 4 2 3 2 3" xfId="15186" xr:uid="{B85F5299-C4ED-4901-87BA-F87ECD4EED4B}"/>
    <cellStyle name="40% - Accent6 2 4 2 3 2 4" xfId="15187" xr:uid="{BC570999-E9E5-4BC6-9500-ECCA1E8054BA}"/>
    <cellStyle name="40% - Accent6 2 4 2 3 3" xfId="15188" xr:uid="{9C34AC43-5518-4B3E-87DD-05BF58239662}"/>
    <cellStyle name="40% - Accent6 2 4 2 3 3 2" xfId="15189" xr:uid="{AC8445A6-5A7D-4484-96B9-730F60E0674D}"/>
    <cellStyle name="40% - Accent6 2 4 2 3 4" xfId="15190" xr:uid="{B6453A4D-FBB7-4D8C-8240-91EB0994F9B5}"/>
    <cellStyle name="40% - Accent6 2 4 2 3 5" xfId="15191" xr:uid="{22D8E1E1-9E0C-4D37-889C-59C7D72D892E}"/>
    <cellStyle name="40% - Accent6 2 4 2 4" xfId="15192" xr:uid="{756C2B88-BC59-4389-8A03-EF214057B540}"/>
    <cellStyle name="40% - Accent6 2 4 2 4 2" xfId="15193" xr:uid="{B8C8172E-ACAD-456C-BF46-BBCD04541C53}"/>
    <cellStyle name="40% - Accent6 2 4 2 4 2 2" xfId="15194" xr:uid="{26FA8748-7039-41F3-8427-5FA508E4F1EB}"/>
    <cellStyle name="40% - Accent6 2 4 2 4 3" xfId="15195" xr:uid="{F8B88E0A-C8C9-4CF8-94EE-B84BD5C7D629}"/>
    <cellStyle name="40% - Accent6 2 4 2 4 4" xfId="15196" xr:uid="{0CEB5054-AA07-4BBD-8157-31A187357C2E}"/>
    <cellStyle name="40% - Accent6 2 4 2 5" xfId="15197" xr:uid="{EF91ED6A-4C93-4E52-8C4C-E504F4327F94}"/>
    <cellStyle name="40% - Accent6 2 4 2 5 2" xfId="15198" xr:uid="{A707B910-31B2-4056-9DFF-ECD5B5ED0D92}"/>
    <cellStyle name="40% - Accent6 2 4 2 5 2 2" xfId="15199" xr:uid="{A47604A1-C986-4FB5-AA8B-148539F59D03}"/>
    <cellStyle name="40% - Accent6 2 4 2 5 3" xfId="15200" xr:uid="{0324B965-9E29-4631-98BB-9285AD29F23A}"/>
    <cellStyle name="40% - Accent6 2 4 2 5 4" xfId="15201" xr:uid="{50E43FC8-B826-4481-85D5-93215F39A69D}"/>
    <cellStyle name="40% - Accent6 2 4 2 6" xfId="15202" xr:uid="{FC3B1DBF-7956-487F-ABDC-AA13B91E1824}"/>
    <cellStyle name="40% - Accent6 2 4 2 6 2" xfId="15203" xr:uid="{36F7B84E-A00D-4BC0-AB1E-2F72963E9237}"/>
    <cellStyle name="40% - Accent6 2 4 2 6 2 2" xfId="15204" xr:uid="{EB989CA6-B966-4428-9F76-B1506F7D2693}"/>
    <cellStyle name="40% - Accent6 2 4 2 6 3" xfId="15205" xr:uid="{01642C7A-D37E-4C27-BEF9-EEA642D59095}"/>
    <cellStyle name="40% - Accent6 2 4 2 6 4" xfId="15206" xr:uid="{AB0206B1-C47E-4360-9E18-24252344A9D0}"/>
    <cellStyle name="40% - Accent6 2 4 2 7" xfId="15207" xr:uid="{63036E88-C8D6-4C76-B6A6-3589E8A580AD}"/>
    <cellStyle name="40% - Accent6 2 4 2 7 2" xfId="15208" xr:uid="{47054046-2C62-4B39-A3F8-AAC5DFE6FCE6}"/>
    <cellStyle name="40% - Accent6 2 4 2 8" xfId="15209" xr:uid="{5F732653-53D0-443F-84E1-648DEF35865D}"/>
    <cellStyle name="40% - Accent6 2 4 2 9" xfId="15210" xr:uid="{CB66890B-673A-4900-AD31-FED4939BD8E0}"/>
    <cellStyle name="40% - Accent6 2 4 3" xfId="15211" xr:uid="{5C2DDA36-33B7-4CB3-8903-804286C40908}"/>
    <cellStyle name="40% - Accent6 2 4 3 2" xfId="15212" xr:uid="{5A08BA76-2273-40A1-A730-896CEAF2A149}"/>
    <cellStyle name="40% - Accent6 2 4 3 2 2" xfId="15213" xr:uid="{7073FF0C-DF32-4E4E-8FBD-9655B90BFF4B}"/>
    <cellStyle name="40% - Accent6 2 4 3 2 2 2" xfId="15214" xr:uid="{E23A15F7-A8A8-4922-AB87-10B63DFC4621}"/>
    <cellStyle name="40% - Accent6 2 4 3 2 3" xfId="15215" xr:uid="{96333125-E564-46FF-90D1-0DAB9F2CE91F}"/>
    <cellStyle name="40% - Accent6 2 4 3 2 4" xfId="15216" xr:uid="{BDC12C4F-57A4-4FE5-A09E-62E3C12DB642}"/>
    <cellStyle name="40% - Accent6 2 4 3 3" xfId="15217" xr:uid="{30B32728-E153-44AE-B9B1-BA48CCCF0429}"/>
    <cellStyle name="40% - Accent6 2 4 3 3 2" xfId="15218" xr:uid="{DCF5F7A4-E1CE-4BD5-88A5-7675D2869C83}"/>
    <cellStyle name="40% - Accent6 2 4 3 4" xfId="15219" xr:uid="{882BF75A-12B7-426A-95B3-5358F0ADF915}"/>
    <cellStyle name="40% - Accent6 2 4 3 5" xfId="15220" xr:uid="{01455AE2-9824-427F-A949-E4095BFA8E2A}"/>
    <cellStyle name="40% - Accent6 2 4 4" xfId="15221" xr:uid="{AD93C116-8275-436A-B104-405D736E23DA}"/>
    <cellStyle name="40% - Accent6 2 4 4 2" xfId="15222" xr:uid="{71AEC215-D7F3-47DE-9A54-93B6064EE0D7}"/>
    <cellStyle name="40% - Accent6 2 4 4 2 2" xfId="15223" xr:uid="{7588D96F-7486-4251-A7C2-9B8872C6233D}"/>
    <cellStyle name="40% - Accent6 2 4 4 2 2 2" xfId="15224" xr:uid="{BF3D2DE1-9ABF-4993-88B7-3DD4FB4EFFF1}"/>
    <cellStyle name="40% - Accent6 2 4 4 2 3" xfId="15225" xr:uid="{AB0552D8-BE28-4982-8B39-BEAA5974F7E1}"/>
    <cellStyle name="40% - Accent6 2 4 4 2 4" xfId="15226" xr:uid="{0D9085D1-3FCD-49D9-89B5-F02DE22C8416}"/>
    <cellStyle name="40% - Accent6 2 4 4 3" xfId="15227" xr:uid="{B9A541DB-EBB7-4AE7-85D5-BA76FD043C2F}"/>
    <cellStyle name="40% - Accent6 2 4 4 3 2" xfId="15228" xr:uid="{F2454AE1-812E-4023-9CA3-68DD36BF141A}"/>
    <cellStyle name="40% - Accent6 2 4 4 4" xfId="15229" xr:uid="{FE3419E7-34C0-4DF0-8D04-8D3368481195}"/>
    <cellStyle name="40% - Accent6 2 4 4 5" xfId="15230" xr:uid="{1C6C17C4-ADFE-4B63-B31D-41B32A372070}"/>
    <cellStyle name="40% - Accent6 2 4 5" xfId="15231" xr:uid="{F46469D1-721D-4E8F-B079-F3C0257DA146}"/>
    <cellStyle name="40% - Accent6 2 4 5 2" xfId="15232" xr:uid="{30ABEC0D-15EC-47B5-B3AD-FDEF24D2C7BE}"/>
    <cellStyle name="40% - Accent6 2 4 5 2 2" xfId="15233" xr:uid="{F45A071E-6602-426E-8A6B-102D9E1F4B16}"/>
    <cellStyle name="40% - Accent6 2 4 5 3" xfId="15234" xr:uid="{B56025E0-0C73-4A4B-9BB0-FF85B5249A62}"/>
    <cellStyle name="40% - Accent6 2 4 5 4" xfId="15235" xr:uid="{7BEAD192-9E03-4AA3-80AB-36E5C40F0582}"/>
    <cellStyle name="40% - Accent6 2 4 6" xfId="15236" xr:uid="{DD3A03C7-4130-4C60-8248-DDE630C8E298}"/>
    <cellStyle name="40% - Accent6 2 4 6 2" xfId="15237" xr:uid="{EB33074F-03A6-4BE7-8792-959F52FEB61F}"/>
    <cellStyle name="40% - Accent6 2 4 6 2 2" xfId="15238" xr:uid="{3E46BD65-F1FB-4178-94F5-E9B3F2374AD5}"/>
    <cellStyle name="40% - Accent6 2 4 6 3" xfId="15239" xr:uid="{21ADC870-E1F8-43EC-A91E-667C38E7F29E}"/>
    <cellStyle name="40% - Accent6 2 4 6 4" xfId="15240" xr:uid="{593C3453-33B2-4D3A-AC7E-5FC3DDC68198}"/>
    <cellStyle name="40% - Accent6 2 4 7" xfId="15241" xr:uid="{57276AEE-813F-4A01-BD28-81CCC05A003D}"/>
    <cellStyle name="40% - Accent6 2 4 7 2" xfId="15242" xr:uid="{3C950EE4-8D29-49FB-8CEB-5C3A601872AF}"/>
    <cellStyle name="40% - Accent6 2 4 7 2 2" xfId="15243" xr:uid="{5493E227-453A-41A6-BFF7-685B6647CD54}"/>
    <cellStyle name="40% - Accent6 2 4 7 3" xfId="15244" xr:uid="{F981D567-5101-4883-8CF8-2FDAE8C403C6}"/>
    <cellStyle name="40% - Accent6 2 4 7 4" xfId="15245" xr:uid="{E8B9EF0E-9A51-4D8F-A980-6955B864638B}"/>
    <cellStyle name="40% - Accent6 2 4 8" xfId="15246" xr:uid="{04D0E197-E629-4573-AEB1-4AC1E5703E04}"/>
    <cellStyle name="40% - Accent6 2 4 8 2" xfId="15247" xr:uid="{405A30BF-984C-4D7C-818D-590741A39038}"/>
    <cellStyle name="40% - Accent6 2 4 9" xfId="15248" xr:uid="{14F44FE9-4826-4C2B-AB2D-5C5B2195FFD9}"/>
    <cellStyle name="40% - Accent6 2 5" xfId="15249" xr:uid="{F7FB4F1A-F3E5-4979-8024-DA427AAA644D}"/>
    <cellStyle name="40% - Accent6 2 5 2" xfId="15250" xr:uid="{AD3B04A5-1CE6-4C57-8F39-AC240C9EC546}"/>
    <cellStyle name="40% - Accent6 2 5 2 2" xfId="15251" xr:uid="{D4238A14-67EA-49EA-9123-33E36BE37462}"/>
    <cellStyle name="40% - Accent6 2 5 2 2 2" xfId="15252" xr:uid="{EDF4021F-2FAF-4264-89D9-AB6BB540289E}"/>
    <cellStyle name="40% - Accent6 2 5 2 2 2 2" xfId="15253" xr:uid="{6AA6820C-4FE0-465B-8FAD-92666845B840}"/>
    <cellStyle name="40% - Accent6 2 5 2 2 3" xfId="15254" xr:uid="{7D44D653-DB59-4FA0-B7F2-3BF1103E69F6}"/>
    <cellStyle name="40% - Accent6 2 5 2 2 4" xfId="15255" xr:uid="{A774E9E9-9133-42C3-8C07-1460F59CB29B}"/>
    <cellStyle name="40% - Accent6 2 5 2 3" xfId="15256" xr:uid="{A2F81125-4063-43AC-ACCA-D8B9D9CF64BB}"/>
    <cellStyle name="40% - Accent6 2 5 2 3 2" xfId="15257" xr:uid="{EDFD8250-9D28-4A7D-8388-2108F59396C9}"/>
    <cellStyle name="40% - Accent6 2 5 2 4" xfId="15258" xr:uid="{F93CEF61-59A9-419A-A4CF-CA20F9EC3BB3}"/>
    <cellStyle name="40% - Accent6 2 5 2 5" xfId="15259" xr:uid="{5380A1CA-35D0-4805-8038-6E5CF955CF3A}"/>
    <cellStyle name="40% - Accent6 2 5 3" xfId="15260" xr:uid="{AC6309D1-8DC7-4879-8AFD-FF0BD512409C}"/>
    <cellStyle name="40% - Accent6 2 5 3 2" xfId="15261" xr:uid="{16ADB0E8-BD0B-4596-B796-CC1C0AEDCFF9}"/>
    <cellStyle name="40% - Accent6 2 5 3 2 2" xfId="15262" xr:uid="{1E4B0211-97C8-4106-BB83-8714B8158A39}"/>
    <cellStyle name="40% - Accent6 2 5 3 2 2 2" xfId="15263" xr:uid="{EA1CCF02-2D53-4165-AAB8-6D80003FDD3F}"/>
    <cellStyle name="40% - Accent6 2 5 3 2 3" xfId="15264" xr:uid="{8179EEB6-1731-4820-BAD6-59CD89D269D9}"/>
    <cellStyle name="40% - Accent6 2 5 3 2 4" xfId="15265" xr:uid="{871067B9-4121-4619-9E10-C71C7F0B3DAF}"/>
    <cellStyle name="40% - Accent6 2 5 3 3" xfId="15266" xr:uid="{30B9E976-AE00-4DCB-92AD-ADA351C3DA15}"/>
    <cellStyle name="40% - Accent6 2 5 3 3 2" xfId="15267" xr:uid="{15BBAFBB-10A8-4606-B0B1-3CBFA9592CD5}"/>
    <cellStyle name="40% - Accent6 2 5 3 4" xfId="15268" xr:uid="{4B959DD5-F8BE-489E-A8A6-AFD090F3978C}"/>
    <cellStyle name="40% - Accent6 2 5 3 5" xfId="15269" xr:uid="{9C470D69-9DCC-4CD8-B8D2-B3480CDB3BA7}"/>
    <cellStyle name="40% - Accent6 2 5 4" xfId="15270" xr:uid="{3DD6CD62-BA4D-4D58-A44D-681011F5B7C2}"/>
    <cellStyle name="40% - Accent6 2 5 4 2" xfId="15271" xr:uid="{7F872568-2A45-4103-B031-881A6B75D8A6}"/>
    <cellStyle name="40% - Accent6 2 5 4 2 2" xfId="15272" xr:uid="{B805A78D-DCC5-405D-ACF9-A364D2844A01}"/>
    <cellStyle name="40% - Accent6 2 5 4 3" xfId="15273" xr:uid="{27EFBACD-49D7-4DEA-84E3-F5EDA523AE97}"/>
    <cellStyle name="40% - Accent6 2 5 4 4" xfId="15274" xr:uid="{AFCD866E-16F1-4A27-9B28-CF41842F1DA2}"/>
    <cellStyle name="40% - Accent6 2 5 5" xfId="15275" xr:uid="{45CEEFF1-0922-4DC9-AD68-63AE0D2C1036}"/>
    <cellStyle name="40% - Accent6 2 5 5 2" xfId="15276" xr:uid="{8506CB88-35F9-433E-AB39-39310945D500}"/>
    <cellStyle name="40% - Accent6 2 5 5 2 2" xfId="15277" xr:uid="{B5DAEC1F-2087-4B70-8285-9AC78405FA2E}"/>
    <cellStyle name="40% - Accent6 2 5 5 3" xfId="15278" xr:uid="{C3A7A4EB-5DBA-4FB9-A7F2-CA332866E5B9}"/>
    <cellStyle name="40% - Accent6 2 5 5 4" xfId="15279" xr:uid="{652E6E83-44B4-4D78-8608-24D60A855CDD}"/>
    <cellStyle name="40% - Accent6 2 5 6" xfId="15280" xr:uid="{C088FF35-6036-44F4-830D-21A54ADF23D0}"/>
    <cellStyle name="40% - Accent6 2 5 6 2" xfId="15281" xr:uid="{30452A26-2C18-4F73-ACB2-A8EEC52A77BB}"/>
    <cellStyle name="40% - Accent6 2 5 6 2 2" xfId="15282" xr:uid="{BF353C85-CBC1-483D-B0E7-5B46504B551C}"/>
    <cellStyle name="40% - Accent6 2 5 6 3" xfId="15283" xr:uid="{83884C17-8E41-4DEB-A144-5D3059076FF2}"/>
    <cellStyle name="40% - Accent6 2 5 6 4" xfId="15284" xr:uid="{65187F7C-83A5-4EE7-A8B5-31E8900A4A88}"/>
    <cellStyle name="40% - Accent6 2 5 7" xfId="15285" xr:uid="{54A1BD06-8DA6-4F6C-AD7F-A23B97A0F074}"/>
    <cellStyle name="40% - Accent6 2 5 7 2" xfId="15286" xr:uid="{D4F80067-8326-4D18-A739-6D3D0EAA7ADF}"/>
    <cellStyle name="40% - Accent6 2 5 8" xfId="15287" xr:uid="{5050F79D-0E36-41A6-9C44-97F33BE7D2EE}"/>
    <cellStyle name="40% - Accent6 2 5 9" xfId="15288" xr:uid="{C95F296D-F7A3-477A-B473-39FCFC323DD5}"/>
    <cellStyle name="40% - Accent6 2 6" xfId="15289" xr:uid="{01D55DC8-01BE-4C16-82EE-F3462311B8F0}"/>
    <cellStyle name="40% - Accent6 2 7" xfId="15290" xr:uid="{1D241ED7-75D4-4D61-B9DC-ACA3F8AC1F5E}"/>
    <cellStyle name="40% - Accent6 2 8" xfId="15291" xr:uid="{86568768-CB37-468E-81A5-DA77B9521559}"/>
    <cellStyle name="40% - Accent6 2 8 2" xfId="15292" xr:uid="{770F6428-D848-4A41-B957-0784EA180792}"/>
    <cellStyle name="40% - Accent6 2 9" xfId="15293" xr:uid="{CA8B536E-D446-4548-9FBC-B042FE03D2D5}"/>
    <cellStyle name="40% - Accent6 2 9 2" xfId="15294" xr:uid="{3118E695-DBCE-4B6B-B087-4A6281B9EB23}"/>
    <cellStyle name="40% - Accent6 2 9 2 2" xfId="15295" xr:uid="{20056613-A152-435F-87B7-52104B851C18}"/>
    <cellStyle name="40% - Accent6 2 9 2 2 2" xfId="15296" xr:uid="{97E8632F-5D2C-420A-90AD-03A02ED8D044}"/>
    <cellStyle name="40% - Accent6 2 9 2 3" xfId="15297" xr:uid="{190537E5-9B28-4977-B3C9-87BD0FFD58EB}"/>
    <cellStyle name="40% - Accent6 2 9 2 4" xfId="15298" xr:uid="{DA2584C7-A0BD-4C91-B921-90E76A4E3408}"/>
    <cellStyle name="40% - Accent6 2 9 3" xfId="15299" xr:uid="{A526C5DA-FF2B-4156-8DE6-DD4D61FD5EB8}"/>
    <cellStyle name="40% - Accent6 2 9 4" xfId="15300" xr:uid="{C536D397-9D8F-413C-9CA5-ECB4B9D01EEA}"/>
    <cellStyle name="40% - Accent6 2 9 4 2" xfId="15301" xr:uid="{A100DA4E-5A68-4B3F-9451-56DCF3988BBE}"/>
    <cellStyle name="40% - Accent6 2 9 5" xfId="15302" xr:uid="{E9889A95-E1D4-4F4A-B6DD-3394F4A8E27B}"/>
    <cellStyle name="40% - Accent6 2 9 6" xfId="15303" xr:uid="{3133A347-616E-4C8E-9E40-AA6CC2DC3AA9}"/>
    <cellStyle name="40% - Accent6 3" xfId="150" xr:uid="{2DCB2685-007A-4025-9DAF-2AB0C863FE36}"/>
    <cellStyle name="40% - Accent6 3 2" xfId="15305" xr:uid="{F3694300-5857-4F41-9F1A-F389D65B3913}"/>
    <cellStyle name="40% - Accent6 3 2 10" xfId="15306" xr:uid="{71EC4826-8765-4E66-921F-8B77D26800DA}"/>
    <cellStyle name="40% - Accent6 3 2 10 2" xfId="15307" xr:uid="{8BAF755F-A72C-4F18-B265-9C5F0551767B}"/>
    <cellStyle name="40% - Accent6 3 2 11" xfId="15308" xr:uid="{4710BDA1-D2DD-425E-980A-A329ACA7AC8D}"/>
    <cellStyle name="40% - Accent6 3 2 12" xfId="15309" xr:uid="{FF44E4A8-AB36-4E01-8271-B5175CEC7FB2}"/>
    <cellStyle name="40% - Accent6 3 2 2" xfId="15310" xr:uid="{29472ACF-FD2D-4775-8054-E8089A43B4A2}"/>
    <cellStyle name="40% - Accent6 3 2 2 10" xfId="15311" xr:uid="{CD49099A-3265-4C37-BFF4-60A98F943383}"/>
    <cellStyle name="40% - Accent6 3 2 2 11" xfId="15312" xr:uid="{4BE053EB-7D8A-49E0-9FEE-B08DC20BED16}"/>
    <cellStyle name="40% - Accent6 3 2 2 2" xfId="15313" xr:uid="{752FEEB1-837C-488B-9BFF-736E49DEB398}"/>
    <cellStyle name="40% - Accent6 3 2 2 2 10" xfId="15314" xr:uid="{D243DC5A-E5FE-4A1A-8C53-3ADDD899C728}"/>
    <cellStyle name="40% - Accent6 3 2 2 2 2" xfId="15315" xr:uid="{80881C54-1B59-42D5-966C-8D1AC2F2C58A}"/>
    <cellStyle name="40% - Accent6 3 2 2 2 2 2" xfId="15316" xr:uid="{2DC6989C-5148-42C1-B395-B5FE079F1C20}"/>
    <cellStyle name="40% - Accent6 3 2 2 2 2 2 2" xfId="15317" xr:uid="{BF2B8634-94F8-49B0-BE31-856F4D9D5ED0}"/>
    <cellStyle name="40% - Accent6 3 2 2 2 2 2 2 2" xfId="15318" xr:uid="{F354B3C6-4BF5-46E5-A2D8-7C447EB1F9FD}"/>
    <cellStyle name="40% - Accent6 3 2 2 2 2 2 2 2 2" xfId="15319" xr:uid="{621BF9BB-CB56-4D44-B9A1-F9E7F3ABB4E3}"/>
    <cellStyle name="40% - Accent6 3 2 2 2 2 2 2 3" xfId="15320" xr:uid="{26D92A55-2DBE-4F5E-845A-BE526895F22F}"/>
    <cellStyle name="40% - Accent6 3 2 2 2 2 2 2 4" xfId="15321" xr:uid="{DB553B19-1EE0-4D6E-B3F1-A681FF1E0E7C}"/>
    <cellStyle name="40% - Accent6 3 2 2 2 2 2 3" xfId="15322" xr:uid="{25258FBB-7699-4CF4-8254-543E9A39E006}"/>
    <cellStyle name="40% - Accent6 3 2 2 2 2 2 3 2" xfId="15323" xr:uid="{2D7D0350-918E-41E1-88FA-BCDD89461F34}"/>
    <cellStyle name="40% - Accent6 3 2 2 2 2 2 4" xfId="15324" xr:uid="{BB317B2F-FFAB-4015-A214-CCA7AE1B7EAD}"/>
    <cellStyle name="40% - Accent6 3 2 2 2 2 2 5" xfId="15325" xr:uid="{4E2C812A-1FAC-400E-B449-12070CE20FFB}"/>
    <cellStyle name="40% - Accent6 3 2 2 2 2 3" xfId="15326" xr:uid="{768F3D9F-EA26-4FAF-95CD-EEF6E6A02CA5}"/>
    <cellStyle name="40% - Accent6 3 2 2 2 2 3 2" xfId="15327" xr:uid="{3C3E4A9E-7CF3-4A6E-9CAC-715A0598541C}"/>
    <cellStyle name="40% - Accent6 3 2 2 2 2 3 2 2" xfId="15328" xr:uid="{420F93D5-8A29-49AF-8A27-80FA9AC1EEDD}"/>
    <cellStyle name="40% - Accent6 3 2 2 2 2 3 2 2 2" xfId="15329" xr:uid="{5CF931D4-CC04-4228-BDBA-6AD6B8D6FD61}"/>
    <cellStyle name="40% - Accent6 3 2 2 2 2 3 2 3" xfId="15330" xr:uid="{574585A3-BDA1-4CD5-93EA-B335FC728C4B}"/>
    <cellStyle name="40% - Accent6 3 2 2 2 2 3 2 4" xfId="15331" xr:uid="{E5D2B833-046F-4046-8827-7708D425BF71}"/>
    <cellStyle name="40% - Accent6 3 2 2 2 2 3 3" xfId="15332" xr:uid="{AF2408FE-2597-4AEF-9FC3-E1E597B1C6AC}"/>
    <cellStyle name="40% - Accent6 3 2 2 2 2 3 3 2" xfId="15333" xr:uid="{2E9DC771-153B-4087-8D37-1CABD1F0B8F0}"/>
    <cellStyle name="40% - Accent6 3 2 2 2 2 3 4" xfId="15334" xr:uid="{87D65408-DC1D-4A29-A58A-E02B0D48C466}"/>
    <cellStyle name="40% - Accent6 3 2 2 2 2 3 5" xfId="15335" xr:uid="{7260CBAD-A0F6-45C6-AFDE-FB5A0B324496}"/>
    <cellStyle name="40% - Accent6 3 2 2 2 2 4" xfId="15336" xr:uid="{C5F84FAC-FA83-4F51-BCB0-8DFCE2AFDDF7}"/>
    <cellStyle name="40% - Accent6 3 2 2 2 2 4 2" xfId="15337" xr:uid="{DB96B88C-71A5-46A3-9E89-E41C6BA14094}"/>
    <cellStyle name="40% - Accent6 3 2 2 2 2 4 2 2" xfId="15338" xr:uid="{965A6690-E99C-4D08-9FA9-9C084EA312E9}"/>
    <cellStyle name="40% - Accent6 3 2 2 2 2 4 3" xfId="15339" xr:uid="{8A008202-6DE3-4054-A286-AB7FAC25A1A2}"/>
    <cellStyle name="40% - Accent6 3 2 2 2 2 4 4" xfId="15340" xr:uid="{61AEB46B-DE8D-414D-A532-3E6EBE309CC9}"/>
    <cellStyle name="40% - Accent6 3 2 2 2 2 5" xfId="15341" xr:uid="{0AC99909-F4F8-4CD1-93A2-8C63099A8CA0}"/>
    <cellStyle name="40% - Accent6 3 2 2 2 2 5 2" xfId="15342" xr:uid="{E82948A5-431D-42C5-97EE-DE21D93DD2E9}"/>
    <cellStyle name="40% - Accent6 3 2 2 2 2 5 2 2" xfId="15343" xr:uid="{4C572FE8-C9B0-4704-931A-C67E16AA5950}"/>
    <cellStyle name="40% - Accent6 3 2 2 2 2 5 3" xfId="15344" xr:uid="{98651026-03B0-45D6-8076-05E83BCBB648}"/>
    <cellStyle name="40% - Accent6 3 2 2 2 2 5 4" xfId="15345" xr:uid="{410D99B1-4481-4BB8-94CC-FFA4159A6994}"/>
    <cellStyle name="40% - Accent6 3 2 2 2 2 6" xfId="15346" xr:uid="{E18C1B7E-AF6D-46FA-8E41-C4817471FF59}"/>
    <cellStyle name="40% - Accent6 3 2 2 2 2 6 2" xfId="15347" xr:uid="{4435BEF3-983F-4134-A403-B2E72E44161A}"/>
    <cellStyle name="40% - Accent6 3 2 2 2 2 6 2 2" xfId="15348" xr:uid="{A76627FD-7F0E-47EB-AF5E-E546F3835BF0}"/>
    <cellStyle name="40% - Accent6 3 2 2 2 2 6 3" xfId="15349" xr:uid="{B5F1B685-B650-459A-AF60-8B3732932A31}"/>
    <cellStyle name="40% - Accent6 3 2 2 2 2 6 4" xfId="15350" xr:uid="{81FE04F1-C831-439A-A1A4-F0ED8F0D9538}"/>
    <cellStyle name="40% - Accent6 3 2 2 2 2 7" xfId="15351" xr:uid="{87F94230-CF9B-4679-9D75-E2637D24ACD7}"/>
    <cellStyle name="40% - Accent6 3 2 2 2 2 7 2" xfId="15352" xr:uid="{37A8F25A-A8F8-43EB-83ED-9785181BFAB8}"/>
    <cellStyle name="40% - Accent6 3 2 2 2 2 8" xfId="15353" xr:uid="{CD746817-8BE7-475F-911D-DD2EC97CADE9}"/>
    <cellStyle name="40% - Accent6 3 2 2 2 2 9" xfId="15354" xr:uid="{F3B3DFD8-9F59-4EC4-8F68-AA77214D5925}"/>
    <cellStyle name="40% - Accent6 3 2 2 2 3" xfId="15355" xr:uid="{3F23BEC9-EEC6-4CE7-AA47-0CE2C5657450}"/>
    <cellStyle name="40% - Accent6 3 2 2 2 3 2" xfId="15356" xr:uid="{6EBF56E6-3191-43AF-8916-B09264048D08}"/>
    <cellStyle name="40% - Accent6 3 2 2 2 3 2 2" xfId="15357" xr:uid="{B676289C-320F-41F3-A5B6-44691E271AA6}"/>
    <cellStyle name="40% - Accent6 3 2 2 2 3 2 2 2" xfId="15358" xr:uid="{AFCA5D80-E610-45C0-B259-5AE0CFE9D624}"/>
    <cellStyle name="40% - Accent6 3 2 2 2 3 2 3" xfId="15359" xr:uid="{E17B3FAE-50EF-4B7A-A85A-19C28B15A398}"/>
    <cellStyle name="40% - Accent6 3 2 2 2 3 2 4" xfId="15360" xr:uid="{9FA95CD8-FFA1-49DD-AEBC-38E8690F43ED}"/>
    <cellStyle name="40% - Accent6 3 2 2 2 3 3" xfId="15361" xr:uid="{38A1FAA9-7B25-41DE-B890-47AFE4B2B109}"/>
    <cellStyle name="40% - Accent6 3 2 2 2 3 3 2" xfId="15362" xr:uid="{709E4FB3-3D08-40DF-8704-164F36C346C0}"/>
    <cellStyle name="40% - Accent6 3 2 2 2 3 4" xfId="15363" xr:uid="{5814F2C3-454C-4ADF-9DA2-CDDD8EB7A792}"/>
    <cellStyle name="40% - Accent6 3 2 2 2 3 5" xfId="15364" xr:uid="{29F2D4F2-B9F4-4379-8771-E8B11A94CABD}"/>
    <cellStyle name="40% - Accent6 3 2 2 2 4" xfId="15365" xr:uid="{088D6388-D4F0-45BE-B2A5-80161C0C75F9}"/>
    <cellStyle name="40% - Accent6 3 2 2 2 4 2" xfId="15366" xr:uid="{B015DD46-768C-4FBB-87B9-52717835BA15}"/>
    <cellStyle name="40% - Accent6 3 2 2 2 4 2 2" xfId="15367" xr:uid="{3B18DA54-C041-401D-A664-681CECA36585}"/>
    <cellStyle name="40% - Accent6 3 2 2 2 4 2 2 2" xfId="15368" xr:uid="{59ABC08A-CCE7-4F53-BF11-B7B53D389D05}"/>
    <cellStyle name="40% - Accent6 3 2 2 2 4 2 3" xfId="15369" xr:uid="{C0C61E91-5277-4003-9596-3EFD7E66860F}"/>
    <cellStyle name="40% - Accent6 3 2 2 2 4 2 4" xfId="15370" xr:uid="{8E79B223-28AD-4611-8E2B-DE0A1E5221A3}"/>
    <cellStyle name="40% - Accent6 3 2 2 2 4 3" xfId="15371" xr:uid="{11D3A0A6-3C66-4984-AA4A-1A7F37D4ABF8}"/>
    <cellStyle name="40% - Accent6 3 2 2 2 4 3 2" xfId="15372" xr:uid="{40CCE5FC-FCC9-4B5A-BACD-825F784E2E82}"/>
    <cellStyle name="40% - Accent6 3 2 2 2 4 4" xfId="15373" xr:uid="{C5358A64-4606-46C7-9D66-7452860D6E41}"/>
    <cellStyle name="40% - Accent6 3 2 2 2 4 5" xfId="15374" xr:uid="{DAE99325-C314-4713-9921-CA915DFD4CB6}"/>
    <cellStyle name="40% - Accent6 3 2 2 2 5" xfId="15375" xr:uid="{B25FEA19-42D2-426D-9244-BAE2FC3456A3}"/>
    <cellStyle name="40% - Accent6 3 2 2 2 5 2" xfId="15376" xr:uid="{A593A6EB-1531-4D19-88B6-3A6ACA26113E}"/>
    <cellStyle name="40% - Accent6 3 2 2 2 5 2 2" xfId="15377" xr:uid="{80C1607B-DF56-48EB-9A17-C6655DE159AA}"/>
    <cellStyle name="40% - Accent6 3 2 2 2 5 3" xfId="15378" xr:uid="{A022B1BC-EFAA-4D31-AF99-9015E3BC15E5}"/>
    <cellStyle name="40% - Accent6 3 2 2 2 5 4" xfId="15379" xr:uid="{59566194-FB77-4CB7-8FF3-FDCFCB31A564}"/>
    <cellStyle name="40% - Accent6 3 2 2 2 6" xfId="15380" xr:uid="{63804343-4178-4B98-9B4F-36EAEB70C8D5}"/>
    <cellStyle name="40% - Accent6 3 2 2 2 6 2" xfId="15381" xr:uid="{2187FB63-0D8F-4FB6-B91D-A1A723620EF4}"/>
    <cellStyle name="40% - Accent6 3 2 2 2 6 2 2" xfId="15382" xr:uid="{CD34C3BF-BD20-428F-A661-024EBE672108}"/>
    <cellStyle name="40% - Accent6 3 2 2 2 6 3" xfId="15383" xr:uid="{6AC24D93-DD92-4A23-8A32-15450BB397B5}"/>
    <cellStyle name="40% - Accent6 3 2 2 2 6 4" xfId="15384" xr:uid="{C18BEE6B-2B9A-45FA-BF6B-207A4D46AF9D}"/>
    <cellStyle name="40% - Accent6 3 2 2 2 7" xfId="15385" xr:uid="{564A177D-495C-468A-A936-CA17F3334F0E}"/>
    <cellStyle name="40% - Accent6 3 2 2 2 7 2" xfId="15386" xr:uid="{3A3EF94B-CD9E-4649-A81C-4607701E031C}"/>
    <cellStyle name="40% - Accent6 3 2 2 2 7 2 2" xfId="15387" xr:uid="{050E689A-FCB8-4BAD-8E62-444B8F7381B8}"/>
    <cellStyle name="40% - Accent6 3 2 2 2 7 3" xfId="15388" xr:uid="{E28F469E-CA4D-4D55-9DBD-0E5B1E8B4A9D}"/>
    <cellStyle name="40% - Accent6 3 2 2 2 7 4" xfId="15389" xr:uid="{103F4042-D53B-4639-B1BD-3E07674490BB}"/>
    <cellStyle name="40% - Accent6 3 2 2 2 8" xfId="15390" xr:uid="{67C78E97-B0F4-4938-847C-7FD302045A63}"/>
    <cellStyle name="40% - Accent6 3 2 2 2 8 2" xfId="15391" xr:uid="{724392D8-561E-4017-990E-8E895B60EE5E}"/>
    <cellStyle name="40% - Accent6 3 2 2 2 9" xfId="15392" xr:uid="{1447E36B-1E31-448C-887C-0BAC4E084AF8}"/>
    <cellStyle name="40% - Accent6 3 2 2 3" xfId="15393" xr:uid="{643B8DD7-500A-4318-84CC-58F0550509A6}"/>
    <cellStyle name="40% - Accent6 3 2 2 3 2" xfId="15394" xr:uid="{58EEDA6D-1960-44F6-8B87-C0FCAFCBE2C3}"/>
    <cellStyle name="40% - Accent6 3 2 2 3 2 2" xfId="15395" xr:uid="{0293E102-EBDE-4619-B119-CECBA0010A1B}"/>
    <cellStyle name="40% - Accent6 3 2 2 3 2 2 2" xfId="15396" xr:uid="{D8926753-D770-4AA5-B0C8-2A6709A49C55}"/>
    <cellStyle name="40% - Accent6 3 2 2 3 2 2 2 2" xfId="15397" xr:uid="{1E2B26B3-BB6E-4704-9760-84C20360E12F}"/>
    <cellStyle name="40% - Accent6 3 2 2 3 2 2 3" xfId="15398" xr:uid="{B6F90DD9-F267-4C5D-A253-1DD5E1427D1B}"/>
    <cellStyle name="40% - Accent6 3 2 2 3 2 2 4" xfId="15399" xr:uid="{C334F729-1D16-4350-835C-2EA07A7181FA}"/>
    <cellStyle name="40% - Accent6 3 2 2 3 2 3" xfId="15400" xr:uid="{3CA46698-C5AE-4176-A94C-E5B8AA659F40}"/>
    <cellStyle name="40% - Accent6 3 2 2 3 2 3 2" xfId="15401" xr:uid="{F8FCAC9F-6FA2-4E8C-B048-AD3AF7386DE4}"/>
    <cellStyle name="40% - Accent6 3 2 2 3 2 4" xfId="15402" xr:uid="{CA5C8040-169A-49F2-B117-078631684DE6}"/>
    <cellStyle name="40% - Accent6 3 2 2 3 2 5" xfId="15403" xr:uid="{A208836E-9D76-41DC-A477-D6AE8D6D52B7}"/>
    <cellStyle name="40% - Accent6 3 2 2 3 3" xfId="15404" xr:uid="{754D0C04-2D1E-4318-BB91-2776115D32CC}"/>
    <cellStyle name="40% - Accent6 3 2 2 3 3 2" xfId="15405" xr:uid="{AC3F6196-7595-4B7C-806C-2C149606B1B4}"/>
    <cellStyle name="40% - Accent6 3 2 2 3 3 2 2" xfId="15406" xr:uid="{A48A2A3F-5946-4DF0-9725-CC357695788A}"/>
    <cellStyle name="40% - Accent6 3 2 2 3 3 2 2 2" xfId="15407" xr:uid="{89487EC8-2AF0-449B-917D-A1ABD849E206}"/>
    <cellStyle name="40% - Accent6 3 2 2 3 3 2 3" xfId="15408" xr:uid="{E4C458C3-F952-4559-836F-8FF5533C9222}"/>
    <cellStyle name="40% - Accent6 3 2 2 3 3 2 4" xfId="15409" xr:uid="{FB74909E-27DC-4601-A016-C6D74E99A550}"/>
    <cellStyle name="40% - Accent6 3 2 2 3 3 3" xfId="15410" xr:uid="{6B9CC0B7-43BA-474D-8B4A-E8BAF13A335A}"/>
    <cellStyle name="40% - Accent6 3 2 2 3 3 3 2" xfId="15411" xr:uid="{B2DFD27A-3AF1-46A0-8FDF-B952B4BEB83F}"/>
    <cellStyle name="40% - Accent6 3 2 2 3 3 4" xfId="15412" xr:uid="{4DEC1E9E-308B-401E-B000-A63429C86D1B}"/>
    <cellStyle name="40% - Accent6 3 2 2 3 3 5" xfId="15413" xr:uid="{963A6B83-6C27-4131-AD3D-D729E6C1766D}"/>
    <cellStyle name="40% - Accent6 3 2 2 3 4" xfId="15414" xr:uid="{82BD9B48-0CA0-45AD-A8AE-37C7D132D315}"/>
    <cellStyle name="40% - Accent6 3 2 2 3 4 2" xfId="15415" xr:uid="{D2CE9495-CC92-4755-B558-DE26F55D56D2}"/>
    <cellStyle name="40% - Accent6 3 2 2 3 4 2 2" xfId="15416" xr:uid="{9F626FF1-1048-4E05-8CC2-F4AC9E6791A2}"/>
    <cellStyle name="40% - Accent6 3 2 2 3 4 3" xfId="15417" xr:uid="{CE68FB40-9AD1-4E80-A68A-418F23914A59}"/>
    <cellStyle name="40% - Accent6 3 2 2 3 4 4" xfId="15418" xr:uid="{DB9A2D07-93FD-4969-9C2B-5F61C488A0A0}"/>
    <cellStyle name="40% - Accent6 3 2 2 3 5" xfId="15419" xr:uid="{1BF0DE37-BC1F-4BE8-8D09-3030DE4F00C6}"/>
    <cellStyle name="40% - Accent6 3 2 2 3 5 2" xfId="15420" xr:uid="{9960B7B7-1FC6-47DF-B5BD-3BF77BB2A5BE}"/>
    <cellStyle name="40% - Accent6 3 2 2 3 5 2 2" xfId="15421" xr:uid="{C91CA25F-72FF-4DA8-B129-1485572FDA5F}"/>
    <cellStyle name="40% - Accent6 3 2 2 3 5 3" xfId="15422" xr:uid="{1AA4A84A-B1F3-43D2-8D23-C3A17709EF4A}"/>
    <cellStyle name="40% - Accent6 3 2 2 3 5 4" xfId="15423" xr:uid="{E85C8086-3302-462B-A750-E2B3B4A33EC5}"/>
    <cellStyle name="40% - Accent6 3 2 2 3 6" xfId="15424" xr:uid="{3CAB86D5-6583-4289-B82D-A5F78C4F42D2}"/>
    <cellStyle name="40% - Accent6 3 2 2 3 6 2" xfId="15425" xr:uid="{D4348CB3-918E-4945-84CE-6341049BF729}"/>
    <cellStyle name="40% - Accent6 3 2 2 3 6 2 2" xfId="15426" xr:uid="{72DBBD6B-6001-4143-9166-727CFDE0D124}"/>
    <cellStyle name="40% - Accent6 3 2 2 3 6 3" xfId="15427" xr:uid="{B9FDAE37-F8BB-43B1-A0D2-8F3B68F16E25}"/>
    <cellStyle name="40% - Accent6 3 2 2 3 6 4" xfId="15428" xr:uid="{C30B7B1B-C794-4BC1-9679-7BC2DC524B21}"/>
    <cellStyle name="40% - Accent6 3 2 2 3 7" xfId="15429" xr:uid="{4D514437-7E84-4DDE-91AD-47E6155338C2}"/>
    <cellStyle name="40% - Accent6 3 2 2 3 7 2" xfId="15430" xr:uid="{45E83973-4F83-4EAB-91EA-5DA3578E2B08}"/>
    <cellStyle name="40% - Accent6 3 2 2 3 8" xfId="15431" xr:uid="{5E1D588F-27DB-4AA3-834A-F878B12A94AC}"/>
    <cellStyle name="40% - Accent6 3 2 2 3 9" xfId="15432" xr:uid="{13EE81B6-5A46-40C7-9133-2AEA0D57DF30}"/>
    <cellStyle name="40% - Accent6 3 2 2 4" xfId="15433" xr:uid="{F6190C1E-E6ED-430A-AD67-5BFB39D86DCF}"/>
    <cellStyle name="40% - Accent6 3 2 2 4 2" xfId="15434" xr:uid="{D66543C6-53EF-46E6-B81F-954A617E461B}"/>
    <cellStyle name="40% - Accent6 3 2 2 4 2 2" xfId="15435" xr:uid="{221FF991-2F18-4EF0-9A94-F5BB9D241948}"/>
    <cellStyle name="40% - Accent6 3 2 2 4 2 2 2" xfId="15436" xr:uid="{12049EA3-B7C3-4C00-8030-F446C571B68A}"/>
    <cellStyle name="40% - Accent6 3 2 2 4 2 3" xfId="15437" xr:uid="{7FD37C4A-6518-441F-8436-944A0E53F0A2}"/>
    <cellStyle name="40% - Accent6 3 2 2 4 2 4" xfId="15438" xr:uid="{65ED723C-C442-4B4D-A417-0D8C80F53D98}"/>
    <cellStyle name="40% - Accent6 3 2 2 4 3" xfId="15439" xr:uid="{07E1817C-4A68-4D74-88C2-C13CB3C22F3B}"/>
    <cellStyle name="40% - Accent6 3 2 2 4 3 2" xfId="15440" xr:uid="{5D6654EE-5E66-4F81-A58D-9763155DD587}"/>
    <cellStyle name="40% - Accent6 3 2 2 4 4" xfId="15441" xr:uid="{513FD527-A453-4D28-8D79-21AB701B6CA0}"/>
    <cellStyle name="40% - Accent6 3 2 2 4 5" xfId="15442" xr:uid="{E953CDE5-F9E9-45A0-B7CF-8EB065B579CE}"/>
    <cellStyle name="40% - Accent6 3 2 2 5" xfId="15443" xr:uid="{F755684C-23EA-408A-B3C8-2755F264E97A}"/>
    <cellStyle name="40% - Accent6 3 2 2 5 2" xfId="15444" xr:uid="{628B2413-B18B-4791-888F-CCA135CB3EF5}"/>
    <cellStyle name="40% - Accent6 3 2 2 5 2 2" xfId="15445" xr:uid="{AB7A06E6-9DFC-4C4C-96C7-1FC4446D7ED1}"/>
    <cellStyle name="40% - Accent6 3 2 2 5 2 2 2" xfId="15446" xr:uid="{A930C4EF-8157-4830-8E8B-A4F1FF995F63}"/>
    <cellStyle name="40% - Accent6 3 2 2 5 2 3" xfId="15447" xr:uid="{82330421-F91A-4250-AF7B-C11D3758CB92}"/>
    <cellStyle name="40% - Accent6 3 2 2 5 2 4" xfId="15448" xr:uid="{572979C0-E84C-4C00-85C8-ED01F3B49E70}"/>
    <cellStyle name="40% - Accent6 3 2 2 5 3" xfId="15449" xr:uid="{89394608-B237-4582-B69A-43A15A5B89E5}"/>
    <cellStyle name="40% - Accent6 3 2 2 5 3 2" xfId="15450" xr:uid="{9D66DF84-8E4C-43A5-AE95-B11FAF10960D}"/>
    <cellStyle name="40% - Accent6 3 2 2 5 4" xfId="15451" xr:uid="{D4A93F34-8088-4582-8452-44E7CDCC1426}"/>
    <cellStyle name="40% - Accent6 3 2 2 5 5" xfId="15452" xr:uid="{ED77BFB3-6F98-4DE5-8FBE-ED4E43937B03}"/>
    <cellStyle name="40% - Accent6 3 2 2 6" xfId="15453" xr:uid="{9C689C5D-8369-40FB-9E17-983F1E8B5269}"/>
    <cellStyle name="40% - Accent6 3 2 2 6 2" xfId="15454" xr:uid="{2CCFBFDD-CE63-4CA4-91A4-B4042B0D948C}"/>
    <cellStyle name="40% - Accent6 3 2 2 6 2 2" xfId="15455" xr:uid="{C1B3FB23-1076-42F8-AA7F-D273B7A1CF9A}"/>
    <cellStyle name="40% - Accent6 3 2 2 6 3" xfId="15456" xr:uid="{627819A8-C217-4F39-B323-2D7DE9559795}"/>
    <cellStyle name="40% - Accent6 3 2 2 6 4" xfId="15457" xr:uid="{59D5D104-4C9F-4E56-82F2-8C025F65AD0A}"/>
    <cellStyle name="40% - Accent6 3 2 2 7" xfId="15458" xr:uid="{1DE822A0-C4B8-4AB7-87D8-CFE4126A8AAB}"/>
    <cellStyle name="40% - Accent6 3 2 2 7 2" xfId="15459" xr:uid="{20D351CC-EDC0-4B62-A3E0-B8369E6D8DCA}"/>
    <cellStyle name="40% - Accent6 3 2 2 7 2 2" xfId="15460" xr:uid="{F0FA21D3-012B-49AD-961A-0C4F241F44B6}"/>
    <cellStyle name="40% - Accent6 3 2 2 7 3" xfId="15461" xr:uid="{691EAB6D-785B-46D8-9F8A-CFA7AF8D212F}"/>
    <cellStyle name="40% - Accent6 3 2 2 7 4" xfId="15462" xr:uid="{C12AFDB3-C4B7-40F6-9C73-3A5F6686C8C5}"/>
    <cellStyle name="40% - Accent6 3 2 2 8" xfId="15463" xr:uid="{282B7CF7-6159-4FE0-A33A-FE1582A06662}"/>
    <cellStyle name="40% - Accent6 3 2 2 8 2" xfId="15464" xr:uid="{D506DF6B-D7CF-4F42-80BB-272FD26F23F4}"/>
    <cellStyle name="40% - Accent6 3 2 2 8 2 2" xfId="15465" xr:uid="{BE98212C-106C-436A-8A81-98AD1EA21880}"/>
    <cellStyle name="40% - Accent6 3 2 2 8 3" xfId="15466" xr:uid="{C365D493-842A-4FBE-80A1-15CA65D4FCFF}"/>
    <cellStyle name="40% - Accent6 3 2 2 8 4" xfId="15467" xr:uid="{DA5937DC-DEF0-4C0E-8CB0-DFC0B76AB7A4}"/>
    <cellStyle name="40% - Accent6 3 2 2 9" xfId="15468" xr:uid="{9B601425-FE76-445F-BBE2-2296283B8724}"/>
    <cellStyle name="40% - Accent6 3 2 2 9 2" xfId="15469" xr:uid="{54378C9C-2C9B-47B4-AE21-B4FBE59A161D}"/>
    <cellStyle name="40% - Accent6 3 2 3" xfId="15470" xr:uid="{3D8048C3-7779-46B7-BCE8-8133BE9FDF12}"/>
    <cellStyle name="40% - Accent6 3 2 3 10" xfId="15471" xr:uid="{12F0C2DD-094B-49FA-A4D4-ECAC85CF3CC3}"/>
    <cellStyle name="40% - Accent6 3 2 3 2" xfId="15472" xr:uid="{1CBF5719-408F-420A-96B7-20F10EB426ED}"/>
    <cellStyle name="40% - Accent6 3 2 3 2 2" xfId="15473" xr:uid="{567E7FB4-B4F4-4640-8FED-DF1A3800D261}"/>
    <cellStyle name="40% - Accent6 3 2 3 2 2 2" xfId="15474" xr:uid="{416DB4A1-6BE7-4C6A-97A0-E9D1A228C294}"/>
    <cellStyle name="40% - Accent6 3 2 3 2 2 2 2" xfId="15475" xr:uid="{BF901D09-3E64-4145-BCCA-BCF15B612A20}"/>
    <cellStyle name="40% - Accent6 3 2 3 2 2 2 2 2" xfId="15476" xr:uid="{C35C228A-E167-4C4E-8E90-B1FAB04A8746}"/>
    <cellStyle name="40% - Accent6 3 2 3 2 2 2 3" xfId="15477" xr:uid="{7C9997FD-9358-4D14-8E66-3B00BB4535CB}"/>
    <cellStyle name="40% - Accent6 3 2 3 2 2 2 4" xfId="15478" xr:uid="{EC6179F3-A16E-48AA-BCC8-938075CB3B02}"/>
    <cellStyle name="40% - Accent6 3 2 3 2 2 3" xfId="15479" xr:uid="{1CF47703-3949-4022-B865-61A4FDAAF832}"/>
    <cellStyle name="40% - Accent6 3 2 3 2 2 3 2" xfId="15480" xr:uid="{2B149D3A-8CBC-4A16-A749-681F8B9BC937}"/>
    <cellStyle name="40% - Accent6 3 2 3 2 2 4" xfId="15481" xr:uid="{E5675D5F-0800-4002-8B5B-FAABEED535F7}"/>
    <cellStyle name="40% - Accent6 3 2 3 2 2 5" xfId="15482" xr:uid="{C206F4B7-1E00-4C02-841C-A04DED656D36}"/>
    <cellStyle name="40% - Accent6 3 2 3 2 3" xfId="15483" xr:uid="{A4F4C836-9983-4731-8EFE-EEE3F1D943A0}"/>
    <cellStyle name="40% - Accent6 3 2 3 2 3 2" xfId="15484" xr:uid="{64C57D5B-8525-4DD4-A99D-A91EDEEBCB26}"/>
    <cellStyle name="40% - Accent6 3 2 3 2 3 2 2" xfId="15485" xr:uid="{347ACDAB-639E-4DFC-AC6E-A186347FE010}"/>
    <cellStyle name="40% - Accent6 3 2 3 2 3 2 2 2" xfId="15486" xr:uid="{E0A8D059-3DAE-4446-9702-CEE004C18467}"/>
    <cellStyle name="40% - Accent6 3 2 3 2 3 2 3" xfId="15487" xr:uid="{3F99D7BA-CBFC-4B50-93AD-16EF809257FB}"/>
    <cellStyle name="40% - Accent6 3 2 3 2 3 2 4" xfId="15488" xr:uid="{8066B286-8EA5-4D7A-8023-06EA399FC7F0}"/>
    <cellStyle name="40% - Accent6 3 2 3 2 3 3" xfId="15489" xr:uid="{F67184A8-8EFD-4577-9C59-7E382D4305D2}"/>
    <cellStyle name="40% - Accent6 3 2 3 2 3 3 2" xfId="15490" xr:uid="{248AE4C0-7054-42D7-A8EB-1C058D49340A}"/>
    <cellStyle name="40% - Accent6 3 2 3 2 3 4" xfId="15491" xr:uid="{D11249B3-C479-4E29-B912-450EAD32CB8D}"/>
    <cellStyle name="40% - Accent6 3 2 3 2 3 5" xfId="15492" xr:uid="{4C1BFC62-72DC-4E46-AFE1-E4873D256610}"/>
    <cellStyle name="40% - Accent6 3 2 3 2 4" xfId="15493" xr:uid="{2038F189-7135-4ED9-927B-3D37CD3CBD79}"/>
    <cellStyle name="40% - Accent6 3 2 3 2 4 2" xfId="15494" xr:uid="{89C0BAB1-F916-4E5E-AB75-9A8E2F7B5B6E}"/>
    <cellStyle name="40% - Accent6 3 2 3 2 4 2 2" xfId="15495" xr:uid="{29C11636-3034-4F3E-AE17-AA294B1AE847}"/>
    <cellStyle name="40% - Accent6 3 2 3 2 4 3" xfId="15496" xr:uid="{33A0505B-36FE-4684-8B5E-3F5817EE2B4C}"/>
    <cellStyle name="40% - Accent6 3 2 3 2 4 4" xfId="15497" xr:uid="{D61C6E24-EC1D-47A7-AE39-5B5B79071406}"/>
    <cellStyle name="40% - Accent6 3 2 3 2 5" xfId="15498" xr:uid="{1447F985-ACC4-4649-815A-3B418DC8516F}"/>
    <cellStyle name="40% - Accent6 3 2 3 2 5 2" xfId="15499" xr:uid="{C0DA67DE-C228-4920-91C4-71A5AADA5FCB}"/>
    <cellStyle name="40% - Accent6 3 2 3 2 5 2 2" xfId="15500" xr:uid="{B70B5566-499E-4045-8DD8-DF2BC851847E}"/>
    <cellStyle name="40% - Accent6 3 2 3 2 5 3" xfId="15501" xr:uid="{C65D5135-1B0F-4D67-B624-5FE0F91F0BF8}"/>
    <cellStyle name="40% - Accent6 3 2 3 2 5 4" xfId="15502" xr:uid="{01CA1772-85EA-4861-8BA2-5C28AEDC27EA}"/>
    <cellStyle name="40% - Accent6 3 2 3 2 6" xfId="15503" xr:uid="{714EE64F-6D0B-47C2-B6D5-059EC0F5A79A}"/>
    <cellStyle name="40% - Accent6 3 2 3 2 6 2" xfId="15504" xr:uid="{CBBC3171-E1F8-4EE8-B260-D0010DEB6FC8}"/>
    <cellStyle name="40% - Accent6 3 2 3 2 6 2 2" xfId="15505" xr:uid="{051B1B70-A40A-4242-9B98-3895D8C90914}"/>
    <cellStyle name="40% - Accent6 3 2 3 2 6 3" xfId="15506" xr:uid="{BA3A2E4D-2C7B-4B5E-BABC-2D86997B1FB8}"/>
    <cellStyle name="40% - Accent6 3 2 3 2 6 4" xfId="15507" xr:uid="{BBF43DC5-7943-45E1-A8DD-517F56B2589F}"/>
    <cellStyle name="40% - Accent6 3 2 3 2 7" xfId="15508" xr:uid="{3E22B932-C47B-4360-A61D-1C9B424CC030}"/>
    <cellStyle name="40% - Accent6 3 2 3 2 7 2" xfId="15509" xr:uid="{BE5E5982-A311-4F75-B5D2-0B190239D4E0}"/>
    <cellStyle name="40% - Accent6 3 2 3 2 8" xfId="15510" xr:uid="{621B48F5-B58B-4811-9584-B54512A164FB}"/>
    <cellStyle name="40% - Accent6 3 2 3 2 9" xfId="15511" xr:uid="{8869511E-A718-4278-8209-52DD5904E5DB}"/>
    <cellStyle name="40% - Accent6 3 2 3 3" xfId="15512" xr:uid="{33F8539C-B317-4C96-B0A2-DB8633A13AD0}"/>
    <cellStyle name="40% - Accent6 3 2 3 3 2" xfId="15513" xr:uid="{E0DE6264-AA9E-40FC-993D-E310197F19DD}"/>
    <cellStyle name="40% - Accent6 3 2 3 3 2 2" xfId="15514" xr:uid="{BCA4D72D-6E09-43A9-93B7-23F09102A7B1}"/>
    <cellStyle name="40% - Accent6 3 2 3 3 2 2 2" xfId="15515" xr:uid="{F11BF793-ABD6-4395-AC21-83220A6B8554}"/>
    <cellStyle name="40% - Accent6 3 2 3 3 2 3" xfId="15516" xr:uid="{0D41A248-6BBF-49F8-BFDA-D4D46914B55C}"/>
    <cellStyle name="40% - Accent6 3 2 3 3 2 4" xfId="15517" xr:uid="{DA2A104F-0D42-4A54-937F-4A3EC152AE4D}"/>
    <cellStyle name="40% - Accent6 3 2 3 3 3" xfId="15518" xr:uid="{1624E3F8-2909-45AB-9539-0A16C9B8D46C}"/>
    <cellStyle name="40% - Accent6 3 2 3 3 3 2" xfId="15519" xr:uid="{4F129238-F2FE-4774-9B91-3A846C5B014B}"/>
    <cellStyle name="40% - Accent6 3 2 3 3 4" xfId="15520" xr:uid="{9CB0D02B-47DE-43DA-8B88-E55B52C8E9D3}"/>
    <cellStyle name="40% - Accent6 3 2 3 3 5" xfId="15521" xr:uid="{0A250B7E-7B1F-4221-99A3-94B708D9B25A}"/>
    <cellStyle name="40% - Accent6 3 2 3 4" xfId="15522" xr:uid="{A5C6590C-6C6B-4C76-A1EF-CF77D1D1B33C}"/>
    <cellStyle name="40% - Accent6 3 2 3 4 2" xfId="15523" xr:uid="{D2620B7D-7F75-4912-B49C-098EF9F0096B}"/>
    <cellStyle name="40% - Accent6 3 2 3 4 2 2" xfId="15524" xr:uid="{F0BA56C0-B919-4461-997F-BFD3B4347B0C}"/>
    <cellStyle name="40% - Accent6 3 2 3 4 2 2 2" xfId="15525" xr:uid="{681561F8-DB71-4257-A2CD-3891FEFCD174}"/>
    <cellStyle name="40% - Accent6 3 2 3 4 2 3" xfId="15526" xr:uid="{E61C2517-D538-4978-8275-D301527EBF28}"/>
    <cellStyle name="40% - Accent6 3 2 3 4 2 4" xfId="15527" xr:uid="{08CABE92-8106-4779-B1BC-992EC730F539}"/>
    <cellStyle name="40% - Accent6 3 2 3 4 3" xfId="15528" xr:uid="{408E50D4-2D80-4FB5-AB92-DF81C3F6775A}"/>
    <cellStyle name="40% - Accent6 3 2 3 4 3 2" xfId="15529" xr:uid="{8B690FF5-FBC0-40D1-95C2-118E5B73DD1E}"/>
    <cellStyle name="40% - Accent6 3 2 3 4 4" xfId="15530" xr:uid="{40EC9CC1-F746-49B8-9784-B15C97F1792F}"/>
    <cellStyle name="40% - Accent6 3 2 3 4 5" xfId="15531" xr:uid="{A0559184-C3D8-4C62-93F6-3089A428A127}"/>
    <cellStyle name="40% - Accent6 3 2 3 5" xfId="15532" xr:uid="{CF5A2A2E-7237-4B42-A8D5-8D491E4ADFD0}"/>
    <cellStyle name="40% - Accent6 3 2 3 5 2" xfId="15533" xr:uid="{58ACA728-FCB7-4C62-869F-1023839F5E81}"/>
    <cellStyle name="40% - Accent6 3 2 3 5 2 2" xfId="15534" xr:uid="{B9962A93-4E73-4269-A146-12D013411704}"/>
    <cellStyle name="40% - Accent6 3 2 3 5 3" xfId="15535" xr:uid="{E7EED80F-1556-4498-8E93-83CAAA25BDC2}"/>
    <cellStyle name="40% - Accent6 3 2 3 5 4" xfId="15536" xr:uid="{35713548-13C4-4ED4-9F20-1D1B9AC74878}"/>
    <cellStyle name="40% - Accent6 3 2 3 6" xfId="15537" xr:uid="{10105FD1-9B07-4126-99CF-88743B0D96C3}"/>
    <cellStyle name="40% - Accent6 3 2 3 6 2" xfId="15538" xr:uid="{BBEF016C-4791-429C-9BB9-3F9F951EC8DE}"/>
    <cellStyle name="40% - Accent6 3 2 3 6 2 2" xfId="15539" xr:uid="{5B140D2E-5229-4BA1-8DAC-2E7A57422E19}"/>
    <cellStyle name="40% - Accent6 3 2 3 6 3" xfId="15540" xr:uid="{CE19BA2B-1910-4FE8-9ED2-8D631E7456AB}"/>
    <cellStyle name="40% - Accent6 3 2 3 6 4" xfId="15541" xr:uid="{782AAD42-491F-4B8C-8B5D-1D885E5597AE}"/>
    <cellStyle name="40% - Accent6 3 2 3 7" xfId="15542" xr:uid="{5095ACE5-C179-401B-BFD7-BF39E87BB502}"/>
    <cellStyle name="40% - Accent6 3 2 3 7 2" xfId="15543" xr:uid="{A7FCAE55-E834-4603-B302-79E9998FF0AC}"/>
    <cellStyle name="40% - Accent6 3 2 3 7 2 2" xfId="15544" xr:uid="{E7A059B4-C12D-469E-8ADE-D61D2A3666AA}"/>
    <cellStyle name="40% - Accent6 3 2 3 7 3" xfId="15545" xr:uid="{9D718B4E-B381-49AD-B1BC-ACE683CB5FFC}"/>
    <cellStyle name="40% - Accent6 3 2 3 7 4" xfId="15546" xr:uid="{88B9F3B2-82A0-41E1-A235-E9A1E8C6AEC4}"/>
    <cellStyle name="40% - Accent6 3 2 3 8" xfId="15547" xr:uid="{77A62355-A43E-4380-9E28-1F564953653F}"/>
    <cellStyle name="40% - Accent6 3 2 3 8 2" xfId="15548" xr:uid="{8F5B12A6-F27A-48C3-87D4-A87D1C22BC57}"/>
    <cellStyle name="40% - Accent6 3 2 3 9" xfId="15549" xr:uid="{A83BBB3C-CE63-4284-9C4E-822CD9DE7C43}"/>
    <cellStyle name="40% - Accent6 3 2 4" xfId="15550" xr:uid="{F9B3751D-A57F-4C88-9BF7-D40300DA5E27}"/>
    <cellStyle name="40% - Accent6 3 2 4 2" xfId="15551" xr:uid="{54D615CC-9111-4D8B-B207-48E7ACEEF687}"/>
    <cellStyle name="40% - Accent6 3 2 4 2 2" xfId="15552" xr:uid="{ED8EE014-9910-4554-B995-63CC3C32FF15}"/>
    <cellStyle name="40% - Accent6 3 2 4 2 2 2" xfId="15553" xr:uid="{3468FCE3-CC36-4C56-AA77-53D831C12E15}"/>
    <cellStyle name="40% - Accent6 3 2 4 2 2 2 2" xfId="15554" xr:uid="{C5071F68-486D-4008-A81A-897CDEAE33D6}"/>
    <cellStyle name="40% - Accent6 3 2 4 2 2 3" xfId="15555" xr:uid="{4072255C-1E59-4E4E-A869-7100C95522FD}"/>
    <cellStyle name="40% - Accent6 3 2 4 2 2 4" xfId="15556" xr:uid="{E6763869-AC08-4916-B712-61DB76653BDE}"/>
    <cellStyle name="40% - Accent6 3 2 4 2 3" xfId="15557" xr:uid="{3D169DDF-5F92-4EC9-8B6C-73A5569454DC}"/>
    <cellStyle name="40% - Accent6 3 2 4 2 3 2" xfId="15558" xr:uid="{1318C009-2444-48FC-ACEA-66D2F6B81B2B}"/>
    <cellStyle name="40% - Accent6 3 2 4 2 4" xfId="15559" xr:uid="{944C8334-6ED0-4A45-A0D8-CFC610E3D8DE}"/>
    <cellStyle name="40% - Accent6 3 2 4 2 5" xfId="15560" xr:uid="{AA01F171-3720-4160-9A63-3157C36BF483}"/>
    <cellStyle name="40% - Accent6 3 2 4 3" xfId="15561" xr:uid="{991C09F5-4E2F-41FD-B910-5DDCFEE235DF}"/>
    <cellStyle name="40% - Accent6 3 2 4 3 2" xfId="15562" xr:uid="{F8B8D380-D895-406E-851C-36B2EF097684}"/>
    <cellStyle name="40% - Accent6 3 2 4 3 2 2" xfId="15563" xr:uid="{50F24089-9786-43EB-AD7C-1F46A4024E6E}"/>
    <cellStyle name="40% - Accent6 3 2 4 3 2 2 2" xfId="15564" xr:uid="{7AE28382-39F2-4C01-B317-874F63D14AB1}"/>
    <cellStyle name="40% - Accent6 3 2 4 3 2 3" xfId="15565" xr:uid="{57A1E2E1-A910-40A0-8CD0-96407209EB65}"/>
    <cellStyle name="40% - Accent6 3 2 4 3 2 4" xfId="15566" xr:uid="{7DDB0892-7F82-4874-8393-19CF70BF249B}"/>
    <cellStyle name="40% - Accent6 3 2 4 3 3" xfId="15567" xr:uid="{E5D03F0E-B282-4474-8809-CFB3382C436F}"/>
    <cellStyle name="40% - Accent6 3 2 4 3 3 2" xfId="15568" xr:uid="{326D3452-EEAA-4D8A-BFD2-E88577D3ABE3}"/>
    <cellStyle name="40% - Accent6 3 2 4 3 4" xfId="15569" xr:uid="{2AE73C65-EE2D-49B9-9768-1EB10BC6A6D7}"/>
    <cellStyle name="40% - Accent6 3 2 4 3 5" xfId="15570" xr:uid="{39F00A95-95B2-4F1C-95D9-E0247DBB0AFE}"/>
    <cellStyle name="40% - Accent6 3 2 4 4" xfId="15571" xr:uid="{F7D94AED-1A7A-46A5-8E00-B12D0FD9ADCC}"/>
    <cellStyle name="40% - Accent6 3 2 4 4 2" xfId="15572" xr:uid="{853EB56F-91E0-41CD-9C29-E6E8D173807E}"/>
    <cellStyle name="40% - Accent6 3 2 4 4 2 2" xfId="15573" xr:uid="{34C402C3-9A34-469D-92EC-A50FBADB383F}"/>
    <cellStyle name="40% - Accent6 3 2 4 4 3" xfId="15574" xr:uid="{CEF96E0E-9154-432C-A2B7-6AFA9847AD3B}"/>
    <cellStyle name="40% - Accent6 3 2 4 4 4" xfId="15575" xr:uid="{CC695107-160C-4B28-9B4A-D3DB6690E331}"/>
    <cellStyle name="40% - Accent6 3 2 4 5" xfId="15576" xr:uid="{D8BB5DEC-C5B4-4FD5-80B8-6112E948B85E}"/>
    <cellStyle name="40% - Accent6 3 2 4 5 2" xfId="15577" xr:uid="{5EA71EDE-FACF-447F-836C-EBEBF2E0F2A1}"/>
    <cellStyle name="40% - Accent6 3 2 4 5 2 2" xfId="15578" xr:uid="{A4575A04-712B-4DD5-865D-68782A3EEF44}"/>
    <cellStyle name="40% - Accent6 3 2 4 5 3" xfId="15579" xr:uid="{2BE5C831-8511-4533-836C-E6AD840A85E3}"/>
    <cellStyle name="40% - Accent6 3 2 4 5 4" xfId="15580" xr:uid="{DBBFBF90-733E-4F57-860E-3B5B0968C8B0}"/>
    <cellStyle name="40% - Accent6 3 2 4 6" xfId="15581" xr:uid="{78AE62C5-5307-4B05-9049-6B0503F9C624}"/>
    <cellStyle name="40% - Accent6 3 2 4 6 2" xfId="15582" xr:uid="{3D78F105-C323-40CB-9788-D87F55DD0CD7}"/>
    <cellStyle name="40% - Accent6 3 2 4 6 2 2" xfId="15583" xr:uid="{5189CC6E-9C7A-40D0-944B-B2F3E7B2085E}"/>
    <cellStyle name="40% - Accent6 3 2 4 6 3" xfId="15584" xr:uid="{51AD7F12-4AB6-46B4-84E8-3A83467E2811}"/>
    <cellStyle name="40% - Accent6 3 2 4 6 4" xfId="15585" xr:uid="{836092E1-A177-4127-8391-ADDA2EAB753A}"/>
    <cellStyle name="40% - Accent6 3 2 4 7" xfId="15586" xr:uid="{03C4128E-A559-43B5-B854-695E6F240F42}"/>
    <cellStyle name="40% - Accent6 3 2 4 7 2" xfId="15587" xr:uid="{F06DD700-58C7-4B89-B6BD-E252C8B1D5AB}"/>
    <cellStyle name="40% - Accent6 3 2 4 8" xfId="15588" xr:uid="{D723EA93-E596-4E26-8133-1E54104B1AA6}"/>
    <cellStyle name="40% - Accent6 3 2 4 9" xfId="15589" xr:uid="{FF9E1002-0C8E-41B1-AD40-0A0AA8108F2B}"/>
    <cellStyle name="40% - Accent6 3 2 5" xfId="15590" xr:uid="{D7E19F12-9086-4B22-8997-23AD24455EB2}"/>
    <cellStyle name="40% - Accent6 3 2 5 2" xfId="15591" xr:uid="{2B013C2A-0630-4695-9EC4-29260EC8647E}"/>
    <cellStyle name="40% - Accent6 3 2 5 2 2" xfId="15592" xr:uid="{3E43ECA7-AE7F-4411-8353-058277C0FBB9}"/>
    <cellStyle name="40% - Accent6 3 2 5 2 2 2" xfId="15593" xr:uid="{A77FFF2C-9CC9-464D-9657-6719052D0F8E}"/>
    <cellStyle name="40% - Accent6 3 2 5 2 3" xfId="15594" xr:uid="{B99CD16E-484B-4E02-9C89-D0123DC22F37}"/>
    <cellStyle name="40% - Accent6 3 2 5 2 4" xfId="15595" xr:uid="{BFDDCB93-28E9-4AD5-8CFF-D9B74274473E}"/>
    <cellStyle name="40% - Accent6 3 2 5 3" xfId="15596" xr:uid="{10483BD8-6224-49CA-B7BE-CCF66CD35529}"/>
    <cellStyle name="40% - Accent6 3 2 5 3 2" xfId="15597" xr:uid="{1CBCAE40-2D5D-432D-A01D-C950B623495F}"/>
    <cellStyle name="40% - Accent6 3 2 5 4" xfId="15598" xr:uid="{1C2E24E0-70C1-4EA6-B762-2E14837C5A5E}"/>
    <cellStyle name="40% - Accent6 3 2 5 5" xfId="15599" xr:uid="{4994636B-B7C1-48CD-B2F6-161C503B2431}"/>
    <cellStyle name="40% - Accent6 3 2 6" xfId="15600" xr:uid="{681A0718-153E-4F30-BDF0-4790A8A06CA3}"/>
    <cellStyle name="40% - Accent6 3 2 6 2" xfId="15601" xr:uid="{540AD4D1-6A8F-43E4-9860-FE4040769183}"/>
    <cellStyle name="40% - Accent6 3 2 6 2 2" xfId="15602" xr:uid="{179D5D19-38D1-4A62-AEEF-B6E772901C64}"/>
    <cellStyle name="40% - Accent6 3 2 6 2 2 2" xfId="15603" xr:uid="{F6C6EEBD-1878-4200-8925-EAF496B4AF4C}"/>
    <cellStyle name="40% - Accent6 3 2 6 2 3" xfId="15604" xr:uid="{F302C4A6-3C68-41CA-8CD8-FCC94E2396B2}"/>
    <cellStyle name="40% - Accent6 3 2 6 2 4" xfId="15605" xr:uid="{62D80D0E-7DA5-4079-816A-CA242D033DD6}"/>
    <cellStyle name="40% - Accent6 3 2 6 3" xfId="15606" xr:uid="{19EA3589-A3ED-409C-A432-CF7750ADDE7B}"/>
    <cellStyle name="40% - Accent6 3 2 6 3 2" xfId="15607" xr:uid="{049D79CF-5EF9-444A-86DD-301EF533C5D2}"/>
    <cellStyle name="40% - Accent6 3 2 6 4" xfId="15608" xr:uid="{29D21EA3-B58D-41FC-BFF1-A17E0C94238F}"/>
    <cellStyle name="40% - Accent6 3 2 6 5" xfId="15609" xr:uid="{B37F66DC-BEC3-4556-B98F-2D32CB19797B}"/>
    <cellStyle name="40% - Accent6 3 2 7" xfId="15610" xr:uid="{B8DCE6E6-29E7-4522-8B5C-B05E17AB9E29}"/>
    <cellStyle name="40% - Accent6 3 2 7 2" xfId="15611" xr:uid="{178EFE9A-E7F4-4E0F-A9B3-BFB14F84B219}"/>
    <cellStyle name="40% - Accent6 3 2 7 2 2" xfId="15612" xr:uid="{8281DC17-24B9-4DD4-B5CF-353742C80C96}"/>
    <cellStyle name="40% - Accent6 3 2 7 3" xfId="15613" xr:uid="{E15EBF33-5B9B-44F0-B775-91F235158C7D}"/>
    <cellStyle name="40% - Accent6 3 2 7 4" xfId="15614" xr:uid="{DBBC8DD2-70CE-49EA-84B1-EA16E9347B56}"/>
    <cellStyle name="40% - Accent6 3 2 8" xfId="15615" xr:uid="{AB207202-0D0F-4D76-A42B-EADA5012A7B6}"/>
    <cellStyle name="40% - Accent6 3 2 8 2" xfId="15616" xr:uid="{68C4E667-F759-40B6-8072-C52ABC13EABF}"/>
    <cellStyle name="40% - Accent6 3 2 8 2 2" xfId="15617" xr:uid="{9D5CD14D-F3CA-41C6-B69D-F068D4ABFBA2}"/>
    <cellStyle name="40% - Accent6 3 2 8 3" xfId="15618" xr:uid="{5F84896E-71F6-4068-9BD3-3424F46C4E1C}"/>
    <cellStyle name="40% - Accent6 3 2 8 4" xfId="15619" xr:uid="{D61BAE35-2CB4-47C0-BD88-9901ADB16757}"/>
    <cellStyle name="40% - Accent6 3 2 9" xfId="15620" xr:uid="{2F65EB34-01D8-40E3-9D77-E94CA2D0FF02}"/>
    <cellStyle name="40% - Accent6 3 2 9 2" xfId="15621" xr:uid="{4E1D631B-770F-4651-83C4-89651B75849D}"/>
    <cellStyle name="40% - Accent6 3 2 9 2 2" xfId="15622" xr:uid="{5F7D14F5-E5BB-4CEF-B53D-D52AB4452CCB}"/>
    <cellStyle name="40% - Accent6 3 2 9 3" xfId="15623" xr:uid="{C5D8DCC1-76FA-42ED-8D3B-EDA21AE84075}"/>
    <cellStyle name="40% - Accent6 3 2 9 4" xfId="15624" xr:uid="{03896A87-FC99-41CD-92D8-B089051707EE}"/>
    <cellStyle name="40% - Accent6 3 3" xfId="15625" xr:uid="{C83CA702-AB02-41BC-8D85-6AE0BB15A7B3}"/>
    <cellStyle name="40% - Accent6 3 4" xfId="15626" xr:uid="{63CFC0A1-167B-465C-BB37-37EF8236FD1B}"/>
    <cellStyle name="40% - Accent6 3 5" xfId="15627" xr:uid="{032EFBE5-690E-4DC9-A11B-B4CDBE17BD25}"/>
    <cellStyle name="40% - Accent6 3 6" xfId="35554" xr:uid="{4F60DACF-AC88-43C5-BF87-05F5BCEE4E65}"/>
    <cellStyle name="40% - Accent6 3 7" xfId="15304" xr:uid="{55667892-CA0A-4AA4-AF48-040C2E6A7422}"/>
    <cellStyle name="40% - Accent6 4" xfId="258" xr:uid="{09DEBBA3-2252-4C81-B2D5-E69A877B6A9C}"/>
    <cellStyle name="40% - Accent6 4 10" xfId="15629" xr:uid="{BF5C5AF9-6658-497B-A009-E89097F411E5}"/>
    <cellStyle name="40% - Accent6 4 10 2" xfId="15630" xr:uid="{6ACF52F0-7C84-4CAE-90DC-966AF4BD8275}"/>
    <cellStyle name="40% - Accent6 4 11" xfId="15631" xr:uid="{DA29BA77-A3F3-4DA7-9DA0-E3D6899FFD65}"/>
    <cellStyle name="40% - Accent6 4 12" xfId="15632" xr:uid="{2910137A-C90B-45EC-B5F3-0B7874D9396A}"/>
    <cellStyle name="40% - Accent6 4 13" xfId="35555" xr:uid="{96C91050-CFDE-4AF7-A859-85AADCEB54CD}"/>
    <cellStyle name="40% - Accent6 4 14" xfId="15628" xr:uid="{E56ED15B-865D-4236-9438-D0CD96C35DD1}"/>
    <cellStyle name="40% - Accent6 4 2" xfId="15633" xr:uid="{9BC6E4E8-B674-409B-90D9-DF8E19836AAB}"/>
    <cellStyle name="40% - Accent6 4 2 10" xfId="15634" xr:uid="{3404F38D-229B-445A-813A-DE5CCC72C7A3}"/>
    <cellStyle name="40% - Accent6 4 2 11" xfId="15635" xr:uid="{C0F67F9D-83A2-4BD6-B163-79F03E50B49B}"/>
    <cellStyle name="40% - Accent6 4 2 2" xfId="15636" xr:uid="{2C47A299-D810-48D4-86C8-3409B032E038}"/>
    <cellStyle name="40% - Accent6 4 2 2 10" xfId="15637" xr:uid="{A31118B2-9768-4D71-9C52-4E0A3F65F8A6}"/>
    <cellStyle name="40% - Accent6 4 2 2 2" xfId="15638" xr:uid="{37C15482-73E9-470C-B7D9-5264DC7E51DB}"/>
    <cellStyle name="40% - Accent6 4 2 2 2 2" xfId="15639" xr:uid="{386A766B-4A10-4D17-B0D2-A457FC9DAD91}"/>
    <cellStyle name="40% - Accent6 4 2 2 2 2 2" xfId="15640" xr:uid="{ED0A17A2-D686-466E-840A-235ABCC3966F}"/>
    <cellStyle name="40% - Accent6 4 2 2 2 2 2 2" xfId="15641" xr:uid="{F6F09655-A259-4F8E-BAF7-59805CA009D4}"/>
    <cellStyle name="40% - Accent6 4 2 2 2 2 2 2 2" xfId="15642" xr:uid="{4438F318-90E6-402E-AC76-EBD3B640BC71}"/>
    <cellStyle name="40% - Accent6 4 2 2 2 2 2 3" xfId="15643" xr:uid="{D8983639-A697-4303-B9E3-6728D4E97B84}"/>
    <cellStyle name="40% - Accent6 4 2 2 2 2 2 4" xfId="15644" xr:uid="{896F863C-32A0-417C-A4C8-8B5649B99A91}"/>
    <cellStyle name="40% - Accent6 4 2 2 2 2 3" xfId="15645" xr:uid="{F42F1B86-30F6-447A-9645-A79100755194}"/>
    <cellStyle name="40% - Accent6 4 2 2 2 2 3 2" xfId="15646" xr:uid="{00FBBFE8-94C0-428C-87E7-B69343D75A2B}"/>
    <cellStyle name="40% - Accent6 4 2 2 2 2 4" xfId="15647" xr:uid="{75DAD400-329B-4FDC-9523-149BAA4CF898}"/>
    <cellStyle name="40% - Accent6 4 2 2 2 2 5" xfId="15648" xr:uid="{CF9B66E2-2D5B-4F4D-86F8-0EF0581B417D}"/>
    <cellStyle name="40% - Accent6 4 2 2 2 3" xfId="15649" xr:uid="{909495F8-C5C3-420B-B167-C0FECD4B0115}"/>
    <cellStyle name="40% - Accent6 4 2 2 2 3 2" xfId="15650" xr:uid="{B091C9B8-FC01-428B-881E-77F11F9CCC22}"/>
    <cellStyle name="40% - Accent6 4 2 2 2 3 2 2" xfId="15651" xr:uid="{245B0992-A296-4EAB-B79D-7B8ED9499421}"/>
    <cellStyle name="40% - Accent6 4 2 2 2 3 2 2 2" xfId="15652" xr:uid="{85E1087A-5798-4D43-BF53-C00E2659E995}"/>
    <cellStyle name="40% - Accent6 4 2 2 2 3 2 3" xfId="15653" xr:uid="{4834C22A-D9D8-4DF9-97A5-A3544FA598A5}"/>
    <cellStyle name="40% - Accent6 4 2 2 2 3 2 4" xfId="15654" xr:uid="{3910BBEB-A29D-472E-AE09-C706279F232C}"/>
    <cellStyle name="40% - Accent6 4 2 2 2 3 3" xfId="15655" xr:uid="{11890936-2F9F-4481-9CAC-38E6A9E20358}"/>
    <cellStyle name="40% - Accent6 4 2 2 2 3 3 2" xfId="15656" xr:uid="{5247D315-B076-4D5A-9ADC-AA663B8DAADF}"/>
    <cellStyle name="40% - Accent6 4 2 2 2 3 4" xfId="15657" xr:uid="{674AF806-84CB-406E-B3B8-6C650758CBB5}"/>
    <cellStyle name="40% - Accent6 4 2 2 2 3 5" xfId="15658" xr:uid="{FB9E1DC8-35EE-460B-8EE7-1E02B5DC6F54}"/>
    <cellStyle name="40% - Accent6 4 2 2 2 4" xfId="15659" xr:uid="{4B028580-139D-4D5D-A627-8C99E70D2632}"/>
    <cellStyle name="40% - Accent6 4 2 2 2 4 2" xfId="15660" xr:uid="{BBE952B0-B95E-47AE-94F3-1DFF87696FD3}"/>
    <cellStyle name="40% - Accent6 4 2 2 2 4 2 2" xfId="15661" xr:uid="{A1B800C7-95A7-42E3-9C3C-D4FAC3DD3D0B}"/>
    <cellStyle name="40% - Accent6 4 2 2 2 4 3" xfId="15662" xr:uid="{FDE84C69-5D25-40A4-899E-3B51A7296FFC}"/>
    <cellStyle name="40% - Accent6 4 2 2 2 4 4" xfId="15663" xr:uid="{EA09A625-1469-492F-923F-ED4E018A50FE}"/>
    <cellStyle name="40% - Accent6 4 2 2 2 5" xfId="15664" xr:uid="{C8F69817-66AA-43F6-9692-D5D1A814A773}"/>
    <cellStyle name="40% - Accent6 4 2 2 2 5 2" xfId="15665" xr:uid="{A0EDFF7B-A5D2-4846-9CA5-09513F5705CB}"/>
    <cellStyle name="40% - Accent6 4 2 2 2 5 2 2" xfId="15666" xr:uid="{8EA5210D-B63C-4C02-BD40-C6E846ADCD17}"/>
    <cellStyle name="40% - Accent6 4 2 2 2 5 3" xfId="15667" xr:uid="{298ED452-2767-4CC3-8EDF-EF54EFFC0150}"/>
    <cellStyle name="40% - Accent6 4 2 2 2 5 4" xfId="15668" xr:uid="{B2AA5124-2626-4B53-B2AE-F8A69B6D2532}"/>
    <cellStyle name="40% - Accent6 4 2 2 2 6" xfId="15669" xr:uid="{F4E205CB-504E-4102-8889-269A2F812A5B}"/>
    <cellStyle name="40% - Accent6 4 2 2 2 6 2" xfId="15670" xr:uid="{FADFC625-9082-4A51-A515-2C18676D3FE0}"/>
    <cellStyle name="40% - Accent6 4 2 2 2 6 2 2" xfId="15671" xr:uid="{5DB9B520-0529-405B-AA03-F0F50BDFDE25}"/>
    <cellStyle name="40% - Accent6 4 2 2 2 6 3" xfId="15672" xr:uid="{B03570EE-9464-4CC8-88A5-7920CDBA834B}"/>
    <cellStyle name="40% - Accent6 4 2 2 2 6 4" xfId="15673" xr:uid="{1DBA2047-172E-4DE5-BFEB-805B682A98C5}"/>
    <cellStyle name="40% - Accent6 4 2 2 2 7" xfId="15674" xr:uid="{71A5DF48-C0CE-4D52-B829-CAC542C9068B}"/>
    <cellStyle name="40% - Accent6 4 2 2 2 7 2" xfId="15675" xr:uid="{B3F8564F-24B0-4C18-BD5F-74AFEF3A3355}"/>
    <cellStyle name="40% - Accent6 4 2 2 2 8" xfId="15676" xr:uid="{40FF9055-194E-40F1-A8B2-E1B5673BCE40}"/>
    <cellStyle name="40% - Accent6 4 2 2 2 9" xfId="15677" xr:uid="{F3F1B35C-6A05-4C68-B181-AE85F5BFBA79}"/>
    <cellStyle name="40% - Accent6 4 2 2 3" xfId="15678" xr:uid="{02B39853-3564-420A-A450-81A7CA138ECA}"/>
    <cellStyle name="40% - Accent6 4 2 2 3 2" xfId="15679" xr:uid="{3CFB8CE6-DDFD-48E2-A1BD-679478C13922}"/>
    <cellStyle name="40% - Accent6 4 2 2 3 2 2" xfId="15680" xr:uid="{1315B52B-D7DE-43B1-9BE7-7D81DDAEDDAF}"/>
    <cellStyle name="40% - Accent6 4 2 2 3 2 2 2" xfId="15681" xr:uid="{5ED0FF57-327A-4093-BA68-3D95FD1980AD}"/>
    <cellStyle name="40% - Accent6 4 2 2 3 2 3" xfId="15682" xr:uid="{6192A562-BE1C-46D9-9CBB-9EEB3258FD10}"/>
    <cellStyle name="40% - Accent6 4 2 2 3 2 4" xfId="15683" xr:uid="{B583E61D-23DD-47E0-96BB-E4DE73498A4B}"/>
    <cellStyle name="40% - Accent6 4 2 2 3 3" xfId="15684" xr:uid="{A84406A7-5CE0-4431-BC24-D498E33A8D96}"/>
    <cellStyle name="40% - Accent6 4 2 2 3 3 2" xfId="15685" xr:uid="{6EADDC57-1B5E-4F4A-A36F-F12CAD5D607A}"/>
    <cellStyle name="40% - Accent6 4 2 2 3 4" xfId="15686" xr:uid="{80F695E1-3872-4E08-A08C-D765B0E01C80}"/>
    <cellStyle name="40% - Accent6 4 2 2 3 5" xfId="15687" xr:uid="{062C8EB2-FAA1-4D88-B969-AC1DA39C5B5C}"/>
    <cellStyle name="40% - Accent6 4 2 2 4" xfId="15688" xr:uid="{77B1ADA7-0EFA-42E3-9122-B6349A0AED55}"/>
    <cellStyle name="40% - Accent6 4 2 2 4 2" xfId="15689" xr:uid="{2F739927-D9FD-44F2-B915-34E5D9A857E4}"/>
    <cellStyle name="40% - Accent6 4 2 2 4 2 2" xfId="15690" xr:uid="{FC7CA57E-84BC-49A5-9E8D-2A1829185C8A}"/>
    <cellStyle name="40% - Accent6 4 2 2 4 2 2 2" xfId="15691" xr:uid="{A55BAAE3-E0A4-45A4-AD4D-4769BDF9E8A7}"/>
    <cellStyle name="40% - Accent6 4 2 2 4 2 3" xfId="15692" xr:uid="{D830DA20-B5A9-41D8-992F-8BE938D984BA}"/>
    <cellStyle name="40% - Accent6 4 2 2 4 2 4" xfId="15693" xr:uid="{D3E0E78E-99CA-484B-AFCE-2DD8AF434F01}"/>
    <cellStyle name="40% - Accent6 4 2 2 4 3" xfId="15694" xr:uid="{F0974D0A-D208-4D71-B386-AF3A3D66B092}"/>
    <cellStyle name="40% - Accent6 4 2 2 4 3 2" xfId="15695" xr:uid="{DCFE3689-F688-457C-BB81-F9F45F9D9EEF}"/>
    <cellStyle name="40% - Accent6 4 2 2 4 4" xfId="15696" xr:uid="{C81D53A6-F464-4FAA-A096-920297CDDF1B}"/>
    <cellStyle name="40% - Accent6 4 2 2 4 5" xfId="15697" xr:uid="{53484AFC-42C5-41F2-B163-CAF32DC74C99}"/>
    <cellStyle name="40% - Accent6 4 2 2 5" xfId="15698" xr:uid="{DC5F0853-34A9-432F-BBC1-AC5F900DD47F}"/>
    <cellStyle name="40% - Accent6 4 2 2 5 2" xfId="15699" xr:uid="{7BAF14D4-662D-4AA0-80FE-5A62A7202DC7}"/>
    <cellStyle name="40% - Accent6 4 2 2 5 2 2" xfId="15700" xr:uid="{72D48249-D652-433B-816C-74C5AF94DCDD}"/>
    <cellStyle name="40% - Accent6 4 2 2 5 3" xfId="15701" xr:uid="{C751A446-AB18-4FA6-830A-03C55420B2BA}"/>
    <cellStyle name="40% - Accent6 4 2 2 5 4" xfId="15702" xr:uid="{E416AC88-38E8-4CC0-95EA-941407268E03}"/>
    <cellStyle name="40% - Accent6 4 2 2 6" xfId="15703" xr:uid="{80E3A119-3536-4566-A137-29EC0E3309F2}"/>
    <cellStyle name="40% - Accent6 4 2 2 6 2" xfId="15704" xr:uid="{6EF2B877-AB42-4BE6-A4FB-8B081E212155}"/>
    <cellStyle name="40% - Accent6 4 2 2 6 2 2" xfId="15705" xr:uid="{11DDD5CF-34DB-43A5-865E-CA146A87AD97}"/>
    <cellStyle name="40% - Accent6 4 2 2 6 3" xfId="15706" xr:uid="{42BFA2CA-7593-49DA-95C0-BF47F1DEFFEF}"/>
    <cellStyle name="40% - Accent6 4 2 2 6 4" xfId="15707" xr:uid="{F29E3EB2-0BE0-4C4A-90B0-C184BAD197C4}"/>
    <cellStyle name="40% - Accent6 4 2 2 7" xfId="15708" xr:uid="{B892DC20-01C2-4049-9A24-921AB4EB25D9}"/>
    <cellStyle name="40% - Accent6 4 2 2 7 2" xfId="15709" xr:uid="{18C7A74C-567F-44F9-A8C0-F7AF5C17E4DE}"/>
    <cellStyle name="40% - Accent6 4 2 2 7 2 2" xfId="15710" xr:uid="{7019B8C1-1A30-4D49-B738-9580C4079C8A}"/>
    <cellStyle name="40% - Accent6 4 2 2 7 3" xfId="15711" xr:uid="{FB75557F-9935-4D22-B13E-CDE26FD1F505}"/>
    <cellStyle name="40% - Accent6 4 2 2 7 4" xfId="15712" xr:uid="{7FE52A1A-341F-464C-B640-A5D8FAA24CB3}"/>
    <cellStyle name="40% - Accent6 4 2 2 8" xfId="15713" xr:uid="{73094D5A-399C-432C-9594-87607E393AD9}"/>
    <cellStyle name="40% - Accent6 4 2 2 8 2" xfId="15714" xr:uid="{6E5B8DC8-FB5E-4CDB-98CF-E97875CFD391}"/>
    <cellStyle name="40% - Accent6 4 2 2 9" xfId="15715" xr:uid="{4E7BE753-DB64-4398-AEA3-D4032C54A956}"/>
    <cellStyle name="40% - Accent6 4 2 3" xfId="15716" xr:uid="{77B2F694-138C-4E38-84C4-D67C72522E61}"/>
    <cellStyle name="40% - Accent6 4 2 3 2" xfId="15717" xr:uid="{F0146BED-463D-4532-B474-D36B128E8B9B}"/>
    <cellStyle name="40% - Accent6 4 2 3 2 2" xfId="15718" xr:uid="{B6A53201-BDB4-4A49-8D5E-8EBD364346A0}"/>
    <cellStyle name="40% - Accent6 4 2 3 2 2 2" xfId="15719" xr:uid="{3DEC5599-DE92-4301-BC84-D4F15818A4FD}"/>
    <cellStyle name="40% - Accent6 4 2 3 2 2 2 2" xfId="15720" xr:uid="{88544A01-634D-43CD-866B-348448191CE3}"/>
    <cellStyle name="40% - Accent6 4 2 3 2 2 3" xfId="15721" xr:uid="{CAB03A22-FE32-4458-95A1-80ADFF0A1D3E}"/>
    <cellStyle name="40% - Accent6 4 2 3 2 2 4" xfId="15722" xr:uid="{BCB3A1F7-5DA4-49D3-890F-BB66CA100673}"/>
    <cellStyle name="40% - Accent6 4 2 3 2 3" xfId="15723" xr:uid="{8B042600-42DC-4F91-BBB6-68B3F6E005A4}"/>
    <cellStyle name="40% - Accent6 4 2 3 2 3 2" xfId="15724" xr:uid="{643DD4B5-83E3-4E32-A304-E780EBB62E4C}"/>
    <cellStyle name="40% - Accent6 4 2 3 2 4" xfId="15725" xr:uid="{13BCC676-C6F9-453C-BF3F-F772D449830E}"/>
    <cellStyle name="40% - Accent6 4 2 3 2 5" xfId="15726" xr:uid="{4DE816CC-181B-413E-AA4C-2950A2EC5672}"/>
    <cellStyle name="40% - Accent6 4 2 3 3" xfId="15727" xr:uid="{5E3BAA79-074B-4D5E-8436-B892887AE3DA}"/>
    <cellStyle name="40% - Accent6 4 2 3 3 2" xfId="15728" xr:uid="{149205F8-0E71-4406-8DA6-2B7E0E4A7FCF}"/>
    <cellStyle name="40% - Accent6 4 2 3 3 2 2" xfId="15729" xr:uid="{6A76AC5B-610B-412A-B968-4C09236DCF27}"/>
    <cellStyle name="40% - Accent6 4 2 3 3 2 2 2" xfId="15730" xr:uid="{30FFB0AF-AE2A-4AF5-98FD-C32967B16570}"/>
    <cellStyle name="40% - Accent6 4 2 3 3 2 3" xfId="15731" xr:uid="{225B5A66-7BE7-4C43-80D1-78387FAB6D89}"/>
    <cellStyle name="40% - Accent6 4 2 3 3 2 4" xfId="15732" xr:uid="{69726073-330E-4FD0-B779-1F2FA46811CA}"/>
    <cellStyle name="40% - Accent6 4 2 3 3 3" xfId="15733" xr:uid="{1786BD4C-F5DE-488B-B860-7133646B23F6}"/>
    <cellStyle name="40% - Accent6 4 2 3 3 3 2" xfId="15734" xr:uid="{D70D75B6-740E-4206-B9E0-D16B4697AB74}"/>
    <cellStyle name="40% - Accent6 4 2 3 3 4" xfId="15735" xr:uid="{0AB2C1C9-EEAC-4EA2-92A1-5DF96C4D9E67}"/>
    <cellStyle name="40% - Accent6 4 2 3 3 5" xfId="15736" xr:uid="{51F968EA-CB88-403E-A4DE-702F42EA204C}"/>
    <cellStyle name="40% - Accent6 4 2 3 4" xfId="15737" xr:uid="{6EABF2D5-E0F5-4506-9F1C-97ABB0925F01}"/>
    <cellStyle name="40% - Accent6 4 2 3 4 2" xfId="15738" xr:uid="{049888B5-C17D-42CE-AD85-86B82228DB28}"/>
    <cellStyle name="40% - Accent6 4 2 3 4 2 2" xfId="15739" xr:uid="{56774912-1232-4C60-8C24-18093316A626}"/>
    <cellStyle name="40% - Accent6 4 2 3 4 3" xfId="15740" xr:uid="{F6831066-0343-42E4-96D6-074830BF4949}"/>
    <cellStyle name="40% - Accent6 4 2 3 4 4" xfId="15741" xr:uid="{C0D42F82-6D57-4EAE-8A31-E5D075681E8D}"/>
    <cellStyle name="40% - Accent6 4 2 3 5" xfId="15742" xr:uid="{AC3C62FE-860C-4D7C-8266-A40994B20EAE}"/>
    <cellStyle name="40% - Accent6 4 2 3 5 2" xfId="15743" xr:uid="{B3766380-C5C9-4C59-87E3-544E97152C96}"/>
    <cellStyle name="40% - Accent6 4 2 3 5 2 2" xfId="15744" xr:uid="{F03FFFF4-4BC8-4620-BBDA-43C1958E9CF4}"/>
    <cellStyle name="40% - Accent6 4 2 3 5 3" xfId="15745" xr:uid="{64474A3B-A53D-4502-9424-24E4F5487C6A}"/>
    <cellStyle name="40% - Accent6 4 2 3 5 4" xfId="15746" xr:uid="{F4BAFF68-7224-468B-B025-84F5F2613FBE}"/>
    <cellStyle name="40% - Accent6 4 2 3 6" xfId="15747" xr:uid="{9817E121-794E-453B-B07C-D2862F76B76E}"/>
    <cellStyle name="40% - Accent6 4 2 3 6 2" xfId="15748" xr:uid="{BE60A00A-D708-4307-B021-5546C2FDAA23}"/>
    <cellStyle name="40% - Accent6 4 2 3 6 2 2" xfId="15749" xr:uid="{B6DEDC16-6626-4BC4-81BF-442B382D2C00}"/>
    <cellStyle name="40% - Accent6 4 2 3 6 3" xfId="15750" xr:uid="{EC12B371-B413-4971-9124-2038C73C3C02}"/>
    <cellStyle name="40% - Accent6 4 2 3 6 4" xfId="15751" xr:uid="{61389B6C-FC48-401F-A6C6-E6F131A1CDB6}"/>
    <cellStyle name="40% - Accent6 4 2 3 7" xfId="15752" xr:uid="{36980596-1140-4FC1-9C89-6A7926E091B4}"/>
    <cellStyle name="40% - Accent6 4 2 3 7 2" xfId="15753" xr:uid="{EA806B60-3C8B-48DB-BD2F-13569B5D2892}"/>
    <cellStyle name="40% - Accent6 4 2 3 8" xfId="15754" xr:uid="{08F6A4AB-3F88-4CA3-8BC8-FD8055C6E4E3}"/>
    <cellStyle name="40% - Accent6 4 2 3 9" xfId="15755" xr:uid="{CAC71E08-405C-4606-B47F-9D78622A66D4}"/>
    <cellStyle name="40% - Accent6 4 2 4" xfId="15756" xr:uid="{404BEF3C-EC02-4082-B8B4-39BA25722FA5}"/>
    <cellStyle name="40% - Accent6 4 2 4 2" xfId="15757" xr:uid="{3129767A-6B7B-44A4-A2F9-34C718E743F6}"/>
    <cellStyle name="40% - Accent6 4 2 4 2 2" xfId="15758" xr:uid="{69FAD2DF-B8A9-4A16-9C94-897A229D4909}"/>
    <cellStyle name="40% - Accent6 4 2 4 2 2 2" xfId="15759" xr:uid="{7A79CB8B-20BF-458A-ACBB-3B5597172175}"/>
    <cellStyle name="40% - Accent6 4 2 4 2 3" xfId="15760" xr:uid="{440374A5-E56A-45CE-95D0-ED06D25FA154}"/>
    <cellStyle name="40% - Accent6 4 2 4 2 4" xfId="15761" xr:uid="{58B4E2DA-BF88-4B7D-83BC-424A4EBA9826}"/>
    <cellStyle name="40% - Accent6 4 2 4 3" xfId="15762" xr:uid="{46415A5A-F410-4D4F-BBD8-558E3E918CFA}"/>
    <cellStyle name="40% - Accent6 4 2 4 3 2" xfId="15763" xr:uid="{5163C292-AADB-4F54-8651-E05F46C6790F}"/>
    <cellStyle name="40% - Accent6 4 2 4 4" xfId="15764" xr:uid="{7A69E78D-F005-4642-930E-0F458F6DA819}"/>
    <cellStyle name="40% - Accent6 4 2 4 5" xfId="15765" xr:uid="{A3551EFD-CA5B-4429-B147-037BE29F7BAD}"/>
    <cellStyle name="40% - Accent6 4 2 5" xfId="15766" xr:uid="{85A57AAD-FF9C-4A90-BC90-B89461976636}"/>
    <cellStyle name="40% - Accent6 4 2 5 2" xfId="15767" xr:uid="{269368FD-878D-4E20-9790-2EA086F49B74}"/>
    <cellStyle name="40% - Accent6 4 2 5 2 2" xfId="15768" xr:uid="{DBDD0C36-6B67-4AB7-BB82-991E38BA7D5B}"/>
    <cellStyle name="40% - Accent6 4 2 5 2 2 2" xfId="15769" xr:uid="{F095B3F2-2E20-41F6-B006-9490F1A9508D}"/>
    <cellStyle name="40% - Accent6 4 2 5 2 3" xfId="15770" xr:uid="{A5FFFA1B-1AB9-4A97-84A3-FE71CDB4E38F}"/>
    <cellStyle name="40% - Accent6 4 2 5 2 4" xfId="15771" xr:uid="{5FEE19B0-3B2C-49AC-91D7-9B2AA148358A}"/>
    <cellStyle name="40% - Accent6 4 2 5 3" xfId="15772" xr:uid="{53476B5A-9B44-40D2-907B-601707EC3ADD}"/>
    <cellStyle name="40% - Accent6 4 2 5 3 2" xfId="15773" xr:uid="{B50F4D31-2AA0-40E8-8E8B-E4B1B3C1536E}"/>
    <cellStyle name="40% - Accent6 4 2 5 4" xfId="15774" xr:uid="{AEDCFF2A-78C5-4A1F-B574-E97D00292D7E}"/>
    <cellStyle name="40% - Accent6 4 2 5 5" xfId="15775" xr:uid="{BB95360E-33FD-4C02-86CD-C8141243247C}"/>
    <cellStyle name="40% - Accent6 4 2 6" xfId="15776" xr:uid="{201AD4F1-6FAF-4678-A7E8-49CCBEE9B1DC}"/>
    <cellStyle name="40% - Accent6 4 2 6 2" xfId="15777" xr:uid="{052DBC20-5820-4499-91A4-5B2E967FB96E}"/>
    <cellStyle name="40% - Accent6 4 2 6 2 2" xfId="15778" xr:uid="{D69C8905-0290-4B0F-907E-B9C28EBDA8FD}"/>
    <cellStyle name="40% - Accent6 4 2 6 3" xfId="15779" xr:uid="{023D2A3B-1979-4686-B1E1-A7C623495DFF}"/>
    <cellStyle name="40% - Accent6 4 2 6 4" xfId="15780" xr:uid="{B420C499-8DBE-438B-9997-3754C1078A2D}"/>
    <cellStyle name="40% - Accent6 4 2 7" xfId="15781" xr:uid="{80BAC104-481C-4C7E-BD16-C4F828BF4EF7}"/>
    <cellStyle name="40% - Accent6 4 2 7 2" xfId="15782" xr:uid="{ABC35C11-CC15-40B8-9078-4A2F394236C3}"/>
    <cellStyle name="40% - Accent6 4 2 7 2 2" xfId="15783" xr:uid="{717F4382-0729-483D-9321-A63843796066}"/>
    <cellStyle name="40% - Accent6 4 2 7 3" xfId="15784" xr:uid="{1C5320E1-216D-4CCC-9A97-2DDA7323922D}"/>
    <cellStyle name="40% - Accent6 4 2 7 4" xfId="15785" xr:uid="{82A21248-C12B-4A80-BFB1-227D392C898F}"/>
    <cellStyle name="40% - Accent6 4 2 8" xfId="15786" xr:uid="{EB507D1B-2C67-4BF5-B1DB-154AEF2A0A0E}"/>
    <cellStyle name="40% - Accent6 4 2 8 2" xfId="15787" xr:uid="{4DF09365-FA86-4D8A-B261-70544C4BE939}"/>
    <cellStyle name="40% - Accent6 4 2 8 2 2" xfId="15788" xr:uid="{A74CBAF6-312E-42AF-A165-86A413C39878}"/>
    <cellStyle name="40% - Accent6 4 2 8 3" xfId="15789" xr:uid="{A4D066FA-EFDC-4790-854B-284556261057}"/>
    <cellStyle name="40% - Accent6 4 2 8 4" xfId="15790" xr:uid="{FBAF1399-CDEB-470E-976C-BBE6EBA5A5D7}"/>
    <cellStyle name="40% - Accent6 4 2 9" xfId="15791" xr:uid="{E7624BE5-1CA0-4658-9AB7-D04107B0721D}"/>
    <cellStyle name="40% - Accent6 4 2 9 2" xfId="15792" xr:uid="{242F6268-6D89-4C5F-BBBB-B3B657390EA4}"/>
    <cellStyle name="40% - Accent6 4 3" xfId="15793" xr:uid="{6F91CA59-F2FF-4517-B228-CE1ECA3D1AD2}"/>
    <cellStyle name="40% - Accent6 4 3 10" xfId="15794" xr:uid="{D32D4E16-A88B-4315-953A-126CA6FA10F7}"/>
    <cellStyle name="40% - Accent6 4 3 2" xfId="15795" xr:uid="{BBFA7083-E5DE-45E4-B676-A864BA041484}"/>
    <cellStyle name="40% - Accent6 4 3 2 2" xfId="15796" xr:uid="{62EBD96B-8102-4DD3-8123-90404B41C1B7}"/>
    <cellStyle name="40% - Accent6 4 3 2 2 2" xfId="15797" xr:uid="{FB42C380-8DB0-4546-AEB5-8E718368B627}"/>
    <cellStyle name="40% - Accent6 4 3 2 2 2 2" xfId="15798" xr:uid="{9336CAF2-8667-4430-B5B6-3E005A9E676F}"/>
    <cellStyle name="40% - Accent6 4 3 2 2 2 2 2" xfId="15799" xr:uid="{5E6B74C6-EF5C-44C9-AEC2-025E97CCF477}"/>
    <cellStyle name="40% - Accent6 4 3 2 2 2 3" xfId="15800" xr:uid="{EF8F0E0C-7A90-4E23-B449-DC460EA6A527}"/>
    <cellStyle name="40% - Accent6 4 3 2 2 2 4" xfId="15801" xr:uid="{4A7BF48B-A3EC-49AF-AB05-0C78956499F1}"/>
    <cellStyle name="40% - Accent6 4 3 2 2 3" xfId="15802" xr:uid="{A60F7B23-6E1E-4A84-90A8-F1C14C9B9B03}"/>
    <cellStyle name="40% - Accent6 4 3 2 2 3 2" xfId="15803" xr:uid="{610BDC15-14F5-496E-8C58-FE837A591502}"/>
    <cellStyle name="40% - Accent6 4 3 2 2 4" xfId="15804" xr:uid="{1592DEC8-7ABF-4A2E-944A-C633D67A90B5}"/>
    <cellStyle name="40% - Accent6 4 3 2 2 5" xfId="15805" xr:uid="{BEB2AAE4-CD1D-4F56-AD84-A1552E8E3310}"/>
    <cellStyle name="40% - Accent6 4 3 2 3" xfId="15806" xr:uid="{49F94CC3-3B2E-4736-8704-21D25BE4FA71}"/>
    <cellStyle name="40% - Accent6 4 3 2 3 2" xfId="15807" xr:uid="{A029AC24-539F-400B-82DC-6EEFA54B72F5}"/>
    <cellStyle name="40% - Accent6 4 3 2 3 2 2" xfId="15808" xr:uid="{1A5ACE7E-EF28-4C20-AF61-8C211A3D0B11}"/>
    <cellStyle name="40% - Accent6 4 3 2 3 2 2 2" xfId="15809" xr:uid="{D9BCDCDC-E6C8-409D-9E4B-714224C501A3}"/>
    <cellStyle name="40% - Accent6 4 3 2 3 2 3" xfId="15810" xr:uid="{352344D4-F235-40D8-A91A-3F4D04C6376F}"/>
    <cellStyle name="40% - Accent6 4 3 2 3 2 4" xfId="15811" xr:uid="{54BF57D5-3B4D-481E-83ED-C49FE43000AE}"/>
    <cellStyle name="40% - Accent6 4 3 2 3 3" xfId="15812" xr:uid="{848ED9D2-F702-4AAE-8513-7D74E0DFA97D}"/>
    <cellStyle name="40% - Accent6 4 3 2 3 3 2" xfId="15813" xr:uid="{8BB042ED-7CC8-416E-A054-7DE6C86CA2CF}"/>
    <cellStyle name="40% - Accent6 4 3 2 3 4" xfId="15814" xr:uid="{1298A559-021B-4FF8-A3D4-CEBCEAF299CA}"/>
    <cellStyle name="40% - Accent6 4 3 2 3 5" xfId="15815" xr:uid="{2C79CC9E-E2A6-4F6F-A021-FAB1795A7FB7}"/>
    <cellStyle name="40% - Accent6 4 3 2 4" xfId="15816" xr:uid="{9E161130-1BD0-4D11-BB00-691F3AD067B3}"/>
    <cellStyle name="40% - Accent6 4 3 2 4 2" xfId="15817" xr:uid="{5EDE4DB1-245E-43B1-8705-E6A10FB3F8D3}"/>
    <cellStyle name="40% - Accent6 4 3 2 4 2 2" xfId="15818" xr:uid="{572348F7-E88A-4721-B4AB-A32CB52747B4}"/>
    <cellStyle name="40% - Accent6 4 3 2 4 3" xfId="15819" xr:uid="{183E5C5C-41C0-4686-8681-85D131790775}"/>
    <cellStyle name="40% - Accent6 4 3 2 4 4" xfId="15820" xr:uid="{0B743034-76F7-4235-8809-CBEBFB21C308}"/>
    <cellStyle name="40% - Accent6 4 3 2 5" xfId="15821" xr:uid="{EFD7268E-C4FA-481D-99B4-BDFE11D1439A}"/>
    <cellStyle name="40% - Accent6 4 3 2 5 2" xfId="15822" xr:uid="{AD219F60-908B-409F-ACFC-73E1FC69729E}"/>
    <cellStyle name="40% - Accent6 4 3 2 5 2 2" xfId="15823" xr:uid="{B03163E3-FE8E-4856-8281-FAF1DA114F85}"/>
    <cellStyle name="40% - Accent6 4 3 2 5 3" xfId="15824" xr:uid="{A96DFB5E-3558-4057-8614-9BFBA4D990A9}"/>
    <cellStyle name="40% - Accent6 4 3 2 5 4" xfId="15825" xr:uid="{50EDCFDE-3645-4561-B60C-F8488140C1B7}"/>
    <cellStyle name="40% - Accent6 4 3 2 6" xfId="15826" xr:uid="{E1555991-5B3E-4276-B0AD-DB1F815E72D6}"/>
    <cellStyle name="40% - Accent6 4 3 2 6 2" xfId="15827" xr:uid="{5EE472B4-E20A-4807-9D84-70DDC64D3339}"/>
    <cellStyle name="40% - Accent6 4 3 2 6 2 2" xfId="15828" xr:uid="{14B0C1C6-6730-4285-B228-BFB1E24F9F1E}"/>
    <cellStyle name="40% - Accent6 4 3 2 6 3" xfId="15829" xr:uid="{3C7EFAEA-B398-4676-A63D-098B9402FBD7}"/>
    <cellStyle name="40% - Accent6 4 3 2 6 4" xfId="15830" xr:uid="{28FDF4CB-96FD-4357-8DEE-832E4C019958}"/>
    <cellStyle name="40% - Accent6 4 3 2 7" xfId="15831" xr:uid="{E2D3B80A-949A-429D-A0AD-B683D9DB6853}"/>
    <cellStyle name="40% - Accent6 4 3 2 7 2" xfId="15832" xr:uid="{9B0F34E5-E56D-4144-98FE-705F8A9A6593}"/>
    <cellStyle name="40% - Accent6 4 3 2 8" xfId="15833" xr:uid="{C2BF1DBD-E6AF-44ED-9F36-323272FB0540}"/>
    <cellStyle name="40% - Accent6 4 3 2 9" xfId="15834" xr:uid="{ACDFE12D-2838-40EE-895E-FC3C0D1ACCDD}"/>
    <cellStyle name="40% - Accent6 4 3 3" xfId="15835" xr:uid="{B049B9E6-8E80-4EEF-8C30-19AC1AB06037}"/>
    <cellStyle name="40% - Accent6 4 3 3 2" xfId="15836" xr:uid="{263F13E7-302E-4163-85B1-FFE0117770A9}"/>
    <cellStyle name="40% - Accent6 4 3 3 2 2" xfId="15837" xr:uid="{84EAFB7D-F0E7-40CD-9B8D-9561F3A8A8FD}"/>
    <cellStyle name="40% - Accent6 4 3 3 2 2 2" xfId="15838" xr:uid="{188FA178-84DC-410B-8223-A9E9E558C8FE}"/>
    <cellStyle name="40% - Accent6 4 3 3 2 3" xfId="15839" xr:uid="{8F4DC178-6746-4097-9D36-627CA157FD76}"/>
    <cellStyle name="40% - Accent6 4 3 3 2 4" xfId="15840" xr:uid="{8E9E4160-667D-426E-B5EF-4B06868E4955}"/>
    <cellStyle name="40% - Accent6 4 3 3 3" xfId="15841" xr:uid="{112789E9-1D8E-463C-B30C-727D36AB31AB}"/>
    <cellStyle name="40% - Accent6 4 3 3 3 2" xfId="15842" xr:uid="{E6A64060-0212-47B3-A965-96B523AD2DC6}"/>
    <cellStyle name="40% - Accent6 4 3 3 4" xfId="15843" xr:uid="{B4D1A831-FBDB-46B7-83C1-43E38F3A1772}"/>
    <cellStyle name="40% - Accent6 4 3 3 5" xfId="15844" xr:uid="{D5CAFD00-C472-4613-A307-2251F8C73D2C}"/>
    <cellStyle name="40% - Accent6 4 3 4" xfId="15845" xr:uid="{E992587A-EE7E-4ECF-B329-5BA76E6E1BE2}"/>
    <cellStyle name="40% - Accent6 4 3 4 2" xfId="15846" xr:uid="{94ECAE50-0A8F-481D-8526-A539AB8C00DF}"/>
    <cellStyle name="40% - Accent6 4 3 4 2 2" xfId="15847" xr:uid="{EEF164E3-898C-426E-A305-5E6E1F1D707E}"/>
    <cellStyle name="40% - Accent6 4 3 4 2 2 2" xfId="15848" xr:uid="{142639AB-5A16-45B1-A510-3E0590D51488}"/>
    <cellStyle name="40% - Accent6 4 3 4 2 3" xfId="15849" xr:uid="{DBCD6CB2-9497-4455-9C22-9CE90B3F90F2}"/>
    <cellStyle name="40% - Accent6 4 3 4 2 4" xfId="15850" xr:uid="{D6CF1179-3323-4F69-9A7E-A8983CEAF4C5}"/>
    <cellStyle name="40% - Accent6 4 3 4 3" xfId="15851" xr:uid="{67708796-7BA1-46CE-A010-C6A89F68803D}"/>
    <cellStyle name="40% - Accent6 4 3 4 3 2" xfId="15852" xr:uid="{87043373-C68D-4179-A131-717E73B33CB2}"/>
    <cellStyle name="40% - Accent6 4 3 4 4" xfId="15853" xr:uid="{1F94C9CE-4CB3-426F-A52A-12B161876A4C}"/>
    <cellStyle name="40% - Accent6 4 3 4 5" xfId="15854" xr:uid="{FAA0D490-9BBE-4D40-AE6A-02150AB7178E}"/>
    <cellStyle name="40% - Accent6 4 3 5" xfId="15855" xr:uid="{24B2895B-02F9-45D1-81CE-92914F733416}"/>
    <cellStyle name="40% - Accent6 4 3 5 2" xfId="15856" xr:uid="{FEB6BE66-2654-44D4-8CB6-217854F4687B}"/>
    <cellStyle name="40% - Accent6 4 3 5 2 2" xfId="15857" xr:uid="{787711DB-844C-4DAF-B33B-9BF1A8BA0E19}"/>
    <cellStyle name="40% - Accent6 4 3 5 3" xfId="15858" xr:uid="{27DB1B56-4C40-4D0F-B06F-3F5248650250}"/>
    <cellStyle name="40% - Accent6 4 3 5 4" xfId="15859" xr:uid="{9A6FBC7C-5E03-4175-BBA3-023281E49760}"/>
    <cellStyle name="40% - Accent6 4 3 6" xfId="15860" xr:uid="{8A7E2400-573C-489C-A043-698D367FBD8A}"/>
    <cellStyle name="40% - Accent6 4 3 6 2" xfId="15861" xr:uid="{65D1F58C-87EF-482B-9C6C-7DF25177A062}"/>
    <cellStyle name="40% - Accent6 4 3 6 2 2" xfId="15862" xr:uid="{DFB1A744-27A8-4BCA-B14C-3450835C399C}"/>
    <cellStyle name="40% - Accent6 4 3 6 3" xfId="15863" xr:uid="{5E6F6444-8EC6-460F-B3EB-532D70B092CF}"/>
    <cellStyle name="40% - Accent6 4 3 6 4" xfId="15864" xr:uid="{2EFC59CE-85A2-4D60-A054-501322B5F248}"/>
    <cellStyle name="40% - Accent6 4 3 7" xfId="15865" xr:uid="{C9879B0A-B615-47B0-B33A-BDFE3BF8E5F9}"/>
    <cellStyle name="40% - Accent6 4 3 7 2" xfId="15866" xr:uid="{3464AB6E-3918-4447-8652-D65547A9CA60}"/>
    <cellStyle name="40% - Accent6 4 3 7 2 2" xfId="15867" xr:uid="{AF4B15A6-68DA-465A-AC5D-FE45143624E1}"/>
    <cellStyle name="40% - Accent6 4 3 7 3" xfId="15868" xr:uid="{7D507791-8EEC-4642-BA29-019B918DBCCE}"/>
    <cellStyle name="40% - Accent6 4 3 7 4" xfId="15869" xr:uid="{0DD4985A-0E1B-45B7-A305-F1CDCB791782}"/>
    <cellStyle name="40% - Accent6 4 3 8" xfId="15870" xr:uid="{BE738055-8549-4469-85CD-CF12FA0157D0}"/>
    <cellStyle name="40% - Accent6 4 3 8 2" xfId="15871" xr:uid="{6165A9BA-5802-4891-A4CD-26280EDCE868}"/>
    <cellStyle name="40% - Accent6 4 3 9" xfId="15872" xr:uid="{5B6D1181-7C11-4CF7-8E9C-66D8DD5ACB5F}"/>
    <cellStyle name="40% - Accent6 4 4" xfId="15873" xr:uid="{669E98F4-8D46-486E-B213-F583ABA9F8A9}"/>
    <cellStyle name="40% - Accent6 4 4 2" xfId="15874" xr:uid="{46187E41-B105-4696-8CD9-3C7B46CBAE7C}"/>
    <cellStyle name="40% - Accent6 4 4 2 2" xfId="15875" xr:uid="{FFCD04B2-8959-41C5-AA30-DA446F138286}"/>
    <cellStyle name="40% - Accent6 4 4 2 2 2" xfId="15876" xr:uid="{4097D079-381C-4DAE-9464-C65663736F73}"/>
    <cellStyle name="40% - Accent6 4 4 2 2 2 2" xfId="15877" xr:uid="{5D7DC49D-0C7E-4D41-B152-D72FECFD14BF}"/>
    <cellStyle name="40% - Accent6 4 4 2 2 3" xfId="15878" xr:uid="{BD6B5703-BBAD-47C0-B76C-BDF6193820A6}"/>
    <cellStyle name="40% - Accent6 4 4 2 2 4" xfId="15879" xr:uid="{B930682A-6902-4A7F-8187-566F3A2B6D9B}"/>
    <cellStyle name="40% - Accent6 4 4 2 3" xfId="15880" xr:uid="{D59458A0-6AEB-4316-87DF-31199BC0F54C}"/>
    <cellStyle name="40% - Accent6 4 4 2 3 2" xfId="15881" xr:uid="{14690945-E3BC-4B6C-928A-BCB689DF1430}"/>
    <cellStyle name="40% - Accent6 4 4 2 4" xfId="15882" xr:uid="{2A72EA46-D78D-432F-A4AC-B8E617C6A00C}"/>
    <cellStyle name="40% - Accent6 4 4 2 5" xfId="15883" xr:uid="{54EB0154-E3D8-423B-9746-0BE58FA89C10}"/>
    <cellStyle name="40% - Accent6 4 4 3" xfId="15884" xr:uid="{BC157E96-F75C-470D-AAB3-C2177F9156BF}"/>
    <cellStyle name="40% - Accent6 4 4 3 2" xfId="15885" xr:uid="{335B4DBE-70CF-4433-A1C7-AC73A01D72BC}"/>
    <cellStyle name="40% - Accent6 4 4 3 2 2" xfId="15886" xr:uid="{D67A8469-B5B6-4A14-8FD7-7E99F3EDF59A}"/>
    <cellStyle name="40% - Accent6 4 4 3 2 2 2" xfId="15887" xr:uid="{11926E1F-C9CA-4D9E-A09F-8856B73731C2}"/>
    <cellStyle name="40% - Accent6 4 4 3 2 3" xfId="15888" xr:uid="{48A4F78F-03B4-439A-9C97-534B522282E6}"/>
    <cellStyle name="40% - Accent6 4 4 3 2 4" xfId="15889" xr:uid="{94A3F61A-592D-49AC-BFF1-023FF27C2E7A}"/>
    <cellStyle name="40% - Accent6 4 4 3 3" xfId="15890" xr:uid="{E989EE64-171E-4045-8954-2CAF5179D047}"/>
    <cellStyle name="40% - Accent6 4 4 3 3 2" xfId="15891" xr:uid="{E86F1CE8-EB22-432D-A6E0-BA644FB835F1}"/>
    <cellStyle name="40% - Accent6 4 4 3 4" xfId="15892" xr:uid="{5F2D26F8-49F5-45FF-B0DE-C6C1D6746D34}"/>
    <cellStyle name="40% - Accent6 4 4 3 5" xfId="15893" xr:uid="{C5612185-9DB2-44CA-9CBC-A4195B862A1B}"/>
    <cellStyle name="40% - Accent6 4 4 4" xfId="15894" xr:uid="{F50A9969-B292-43BE-89B6-8769C4E07897}"/>
    <cellStyle name="40% - Accent6 4 4 4 2" xfId="15895" xr:uid="{8F91991D-4CD7-44DF-9867-603D424BF8EE}"/>
    <cellStyle name="40% - Accent6 4 4 4 2 2" xfId="15896" xr:uid="{67E669B2-9210-466A-8091-5AB23CE1C958}"/>
    <cellStyle name="40% - Accent6 4 4 4 3" xfId="15897" xr:uid="{0B5477E3-412C-4ADE-A3F0-2DD73980C9C7}"/>
    <cellStyle name="40% - Accent6 4 4 4 4" xfId="15898" xr:uid="{834A991A-7FAE-462B-AD96-F138093934F6}"/>
    <cellStyle name="40% - Accent6 4 4 5" xfId="15899" xr:uid="{C24664F1-5D19-48D8-B225-8C67D04E2C0C}"/>
    <cellStyle name="40% - Accent6 4 4 5 2" xfId="15900" xr:uid="{F77F172B-B5EA-4EA5-8154-D9F073C35E18}"/>
    <cellStyle name="40% - Accent6 4 4 5 2 2" xfId="15901" xr:uid="{FC2FF7D3-74EE-435C-8D75-0B564A9A3B3D}"/>
    <cellStyle name="40% - Accent6 4 4 5 3" xfId="15902" xr:uid="{BB158238-7193-486B-8B1D-B3FA93BDF0F0}"/>
    <cellStyle name="40% - Accent6 4 4 5 4" xfId="15903" xr:uid="{875DF636-1233-4E46-8928-E1DED0DF9CE1}"/>
    <cellStyle name="40% - Accent6 4 4 6" xfId="15904" xr:uid="{D9A8A531-AB2F-4D30-AE53-9758F77A2F1C}"/>
    <cellStyle name="40% - Accent6 4 4 6 2" xfId="15905" xr:uid="{5CEF7611-15E6-4FFD-AD0A-9F36CCEDE8B0}"/>
    <cellStyle name="40% - Accent6 4 4 6 2 2" xfId="15906" xr:uid="{BC091C31-2A88-4602-B235-A611BD9371D8}"/>
    <cellStyle name="40% - Accent6 4 4 6 3" xfId="15907" xr:uid="{FAC9D91D-D3A7-4542-8D87-42BEF12355EB}"/>
    <cellStyle name="40% - Accent6 4 4 6 4" xfId="15908" xr:uid="{8EBC8FFF-43B5-45A1-8CAA-0EC14620B893}"/>
    <cellStyle name="40% - Accent6 4 4 7" xfId="15909" xr:uid="{508DDC95-0E92-42AF-8E4A-E2F53EC500C0}"/>
    <cellStyle name="40% - Accent6 4 4 7 2" xfId="15910" xr:uid="{9D2A5C95-C167-4787-8E45-B7803F78457D}"/>
    <cellStyle name="40% - Accent6 4 4 8" xfId="15911" xr:uid="{35B3D770-66E6-4CCA-B83D-CF6B97407EFC}"/>
    <cellStyle name="40% - Accent6 4 4 9" xfId="15912" xr:uid="{B8BB0F40-4444-40CC-9598-1D880A424EE3}"/>
    <cellStyle name="40% - Accent6 4 5" xfId="15913" xr:uid="{F4838A2F-2871-4241-85E6-766300D035E5}"/>
    <cellStyle name="40% - Accent6 4 5 2" xfId="15914" xr:uid="{F2A7525E-0F52-4B57-8599-FDA7E4852D4B}"/>
    <cellStyle name="40% - Accent6 4 5 2 2" xfId="15915" xr:uid="{959F2B5F-CE09-430D-8738-2002A576ED20}"/>
    <cellStyle name="40% - Accent6 4 5 2 2 2" xfId="15916" xr:uid="{4B594227-8966-4527-8B68-52742EF20383}"/>
    <cellStyle name="40% - Accent6 4 5 2 3" xfId="15917" xr:uid="{125173A3-E265-4FCF-97D3-A679C3F7EFF3}"/>
    <cellStyle name="40% - Accent6 4 5 2 4" xfId="15918" xr:uid="{52D30604-C812-438F-A4B7-D854FE327F9A}"/>
    <cellStyle name="40% - Accent6 4 5 3" xfId="15919" xr:uid="{60A22234-2B25-4CF1-9B7F-504F271C190C}"/>
    <cellStyle name="40% - Accent6 4 5 4" xfId="15920" xr:uid="{1BBB6689-69A5-4C81-814C-1314676D1462}"/>
    <cellStyle name="40% - Accent6 4 5 4 2" xfId="15921" xr:uid="{B712B004-C8AB-4E34-8E8B-19AC2144E949}"/>
    <cellStyle name="40% - Accent6 4 5 5" xfId="15922" xr:uid="{FFDF386C-6C96-46F8-B533-1E6AC6ACB322}"/>
    <cellStyle name="40% - Accent6 4 5 6" xfId="15923" xr:uid="{322345DE-ED96-47D1-B736-56E568E9B15A}"/>
    <cellStyle name="40% - Accent6 4 6" xfId="15924" xr:uid="{2FD70602-F8D6-46E4-AAD7-FC662B3F4DCC}"/>
    <cellStyle name="40% - Accent6 4 6 2" xfId="15925" xr:uid="{19CA4CCF-2622-453D-86BD-01262F14CA57}"/>
    <cellStyle name="40% - Accent6 4 6 2 2" xfId="15926" xr:uid="{91EC88AF-2590-42D1-9633-9880F4599170}"/>
    <cellStyle name="40% - Accent6 4 6 2 2 2" xfId="15927" xr:uid="{46AA7D89-BE26-4F48-9395-6F1DCBC71798}"/>
    <cellStyle name="40% - Accent6 4 6 2 3" xfId="15928" xr:uid="{08495C27-C8BE-4967-9AE1-89281DD84B3C}"/>
    <cellStyle name="40% - Accent6 4 6 2 4" xfId="15929" xr:uid="{DD26E13F-C0C1-4637-928C-4B16C259CD7E}"/>
    <cellStyle name="40% - Accent6 4 6 3" xfId="15930" xr:uid="{C41CA786-1135-495E-89BF-E01F0D9E18D5}"/>
    <cellStyle name="40% - Accent6 4 6 3 2" xfId="15931" xr:uid="{DBA024C0-84A1-4186-9EAD-80BAF1E56CD4}"/>
    <cellStyle name="40% - Accent6 4 6 3 2 2" xfId="15932" xr:uid="{108D84E2-DF24-4C2B-B92C-C5035F7D820A}"/>
    <cellStyle name="40% - Accent6 4 6 3 3" xfId="15933" xr:uid="{B6F07080-1F93-412C-9516-74639A05A2A7}"/>
    <cellStyle name="40% - Accent6 4 6 3 4" xfId="15934" xr:uid="{F74FE5F7-CB94-430A-953B-5612B287A7BB}"/>
    <cellStyle name="40% - Accent6 4 6 4" xfId="15935" xr:uid="{9017564E-B648-4C79-8D8F-2EF5B19A5F76}"/>
    <cellStyle name="40% - Accent6 4 6 4 2" xfId="15936" xr:uid="{4B7D89ED-1364-49D0-8CA9-F78D8579FB34}"/>
    <cellStyle name="40% - Accent6 4 6 5" xfId="15937" xr:uid="{CC2E2313-8DAC-4092-A00A-C372D204E8E5}"/>
    <cellStyle name="40% - Accent6 4 6 6" xfId="15938" xr:uid="{4A4613D3-0DA9-4D02-82A3-EC320B610AAF}"/>
    <cellStyle name="40% - Accent6 4 7" xfId="15939" xr:uid="{B05C4097-2A34-4148-A6BD-26B8C481DFF3}"/>
    <cellStyle name="40% - Accent6 4 7 2" xfId="15940" xr:uid="{EF90BD78-CBEF-4386-8B98-E301532AF789}"/>
    <cellStyle name="40% - Accent6 4 7 2 2" xfId="15941" xr:uid="{CB9F5F7D-4030-468C-B810-548CE51EDF22}"/>
    <cellStyle name="40% - Accent6 4 7 3" xfId="15942" xr:uid="{F0F9C869-68D8-4793-9FEA-D8C913A89BC8}"/>
    <cellStyle name="40% - Accent6 4 7 4" xfId="15943" xr:uid="{A8517F77-952F-4F1E-BB85-EE0BDF15EC92}"/>
    <cellStyle name="40% - Accent6 4 8" xfId="15944" xr:uid="{4006BD2D-7B41-4069-AF9F-F1F47041607E}"/>
    <cellStyle name="40% - Accent6 4 8 2" xfId="15945" xr:uid="{EF566D54-B456-4A65-A051-3F0B19AF14EB}"/>
    <cellStyle name="40% - Accent6 4 8 2 2" xfId="15946" xr:uid="{70B81B73-D67F-4981-B500-8DF07D1E10F9}"/>
    <cellStyle name="40% - Accent6 4 8 3" xfId="15947" xr:uid="{6FD5819A-45D2-4BAF-B08E-8274EFA85DCD}"/>
    <cellStyle name="40% - Accent6 4 8 4" xfId="15948" xr:uid="{AF6CB018-6204-4458-AE8D-AF4C6764B96E}"/>
    <cellStyle name="40% - Accent6 4 9" xfId="15949" xr:uid="{013AB09E-33DE-480A-8055-E9534076ED57}"/>
    <cellStyle name="40% - Accent6 4 9 2" xfId="15950" xr:uid="{78739708-D86E-4476-AF6B-1E4096BA23D1}"/>
    <cellStyle name="40% - Accent6 4 9 2 2" xfId="15951" xr:uid="{330F3B76-D5AB-451A-A27B-E44B95A14514}"/>
    <cellStyle name="40% - Accent6 4 9 3" xfId="15952" xr:uid="{10298C26-59CE-4833-9BC2-30991481E90B}"/>
    <cellStyle name="40% - Accent6 4 9 4" xfId="15953" xr:uid="{EEB0DEF3-EE5C-42B2-AEDE-8DDCF325CBF4}"/>
    <cellStyle name="40% - Accent6 5" xfId="15954" xr:uid="{DDED4767-A338-4510-B261-4CA2B8088F21}"/>
    <cellStyle name="40% - Accent6 5 10" xfId="15955" xr:uid="{15692D27-A05C-4BF3-86C4-B87F4B5A9A62}"/>
    <cellStyle name="40% - Accent6 5 10 2" xfId="15956" xr:uid="{8E6941E2-3E3A-4168-95D3-6EB387696D84}"/>
    <cellStyle name="40% - Accent6 5 11" xfId="15957" xr:uid="{66CD3906-17BA-494D-9A34-86635AB64608}"/>
    <cellStyle name="40% - Accent6 5 12" xfId="15958" xr:uid="{3CBABBF8-9A72-4B6F-B86B-F6C1D778172B}"/>
    <cellStyle name="40% - Accent6 5 2" xfId="15959" xr:uid="{96C434AC-3B00-4183-8C96-C64A054F07FC}"/>
    <cellStyle name="40% - Accent6 5 2 10" xfId="15960" xr:uid="{1F459CF8-CF22-4BAD-88DD-6EA11248BA3B}"/>
    <cellStyle name="40% - Accent6 5 2 11" xfId="15961" xr:uid="{E8D6CB6E-87E8-4291-A354-FA2C415F96B7}"/>
    <cellStyle name="40% - Accent6 5 2 2" xfId="15962" xr:uid="{6C47AFD5-19D8-43C4-9FDB-4A91354AEDF5}"/>
    <cellStyle name="40% - Accent6 5 2 2 10" xfId="15963" xr:uid="{6555F168-5D9D-4172-90C2-2429257C3D73}"/>
    <cellStyle name="40% - Accent6 5 2 2 2" xfId="15964" xr:uid="{6D575F98-9D25-471B-9A50-37495BDA44FF}"/>
    <cellStyle name="40% - Accent6 5 2 2 2 2" xfId="15965" xr:uid="{62EC4331-E604-41A6-B796-9BAFC402A57A}"/>
    <cellStyle name="40% - Accent6 5 2 2 2 2 2" xfId="15966" xr:uid="{9F9DB76B-482D-4A09-BB4E-94C1630FADD5}"/>
    <cellStyle name="40% - Accent6 5 2 2 2 2 2 2" xfId="15967" xr:uid="{66D6FCEB-9D8D-4D67-B9B2-32A038040069}"/>
    <cellStyle name="40% - Accent6 5 2 2 2 2 2 2 2" xfId="15968" xr:uid="{C3B5D323-E41A-488A-BC36-344A17BF26BE}"/>
    <cellStyle name="40% - Accent6 5 2 2 2 2 2 3" xfId="15969" xr:uid="{B3AF4924-A9EA-440A-B6F9-72DE2EA87232}"/>
    <cellStyle name="40% - Accent6 5 2 2 2 2 2 4" xfId="15970" xr:uid="{550B40B6-8179-48B0-A03F-F5CE49CF45F8}"/>
    <cellStyle name="40% - Accent6 5 2 2 2 2 3" xfId="15971" xr:uid="{C6D89A8F-26CC-4293-9B13-C8E56B2F4996}"/>
    <cellStyle name="40% - Accent6 5 2 2 2 2 3 2" xfId="15972" xr:uid="{D1E0B458-DC8D-4C4F-9DAA-53D8E9586811}"/>
    <cellStyle name="40% - Accent6 5 2 2 2 2 4" xfId="15973" xr:uid="{F1E404A2-9D09-4CFB-B3B5-441106778788}"/>
    <cellStyle name="40% - Accent6 5 2 2 2 2 5" xfId="15974" xr:uid="{F853D3BA-5B1B-4942-86F3-8ECCA31F2738}"/>
    <cellStyle name="40% - Accent6 5 2 2 2 3" xfId="15975" xr:uid="{25EA61CC-9715-4D7D-8D7A-C2267A106F49}"/>
    <cellStyle name="40% - Accent6 5 2 2 2 3 2" xfId="15976" xr:uid="{4EA63B57-9769-4204-A5EA-106ABFC19355}"/>
    <cellStyle name="40% - Accent6 5 2 2 2 3 2 2" xfId="15977" xr:uid="{CEB6C5BF-B300-47AC-BE14-768DEC6887BA}"/>
    <cellStyle name="40% - Accent6 5 2 2 2 3 2 2 2" xfId="15978" xr:uid="{CCE23728-D435-4084-9D08-686F565DC6C0}"/>
    <cellStyle name="40% - Accent6 5 2 2 2 3 2 3" xfId="15979" xr:uid="{C0E1567B-33A2-4C83-9ACA-562423A8724B}"/>
    <cellStyle name="40% - Accent6 5 2 2 2 3 2 4" xfId="15980" xr:uid="{5EE82350-7D4F-4795-8324-50AC6078016A}"/>
    <cellStyle name="40% - Accent6 5 2 2 2 3 3" xfId="15981" xr:uid="{4213B8E2-5F86-4445-BD5E-D99CCF3D1CDC}"/>
    <cellStyle name="40% - Accent6 5 2 2 2 3 3 2" xfId="15982" xr:uid="{6DDB5C03-0DAE-416B-9BD7-E2DC5DC41196}"/>
    <cellStyle name="40% - Accent6 5 2 2 2 3 4" xfId="15983" xr:uid="{81875311-6540-4091-BC27-46D2C4DE6A75}"/>
    <cellStyle name="40% - Accent6 5 2 2 2 3 5" xfId="15984" xr:uid="{797A9EA5-274A-4619-8C44-1D9DC7FA815D}"/>
    <cellStyle name="40% - Accent6 5 2 2 2 4" xfId="15985" xr:uid="{1DDD2462-D696-4F56-9AD9-6D35D28D8BAD}"/>
    <cellStyle name="40% - Accent6 5 2 2 2 4 2" xfId="15986" xr:uid="{0312A42C-7764-4E42-A767-A81A85B4EEF8}"/>
    <cellStyle name="40% - Accent6 5 2 2 2 4 2 2" xfId="15987" xr:uid="{30DF64FA-314D-4261-A69F-E213F22DD96A}"/>
    <cellStyle name="40% - Accent6 5 2 2 2 4 3" xfId="15988" xr:uid="{149A7550-AAB2-40B7-A088-9F88DA96FCAE}"/>
    <cellStyle name="40% - Accent6 5 2 2 2 4 4" xfId="15989" xr:uid="{866D7FAF-AF58-4A24-979B-13D254D3025A}"/>
    <cellStyle name="40% - Accent6 5 2 2 2 5" xfId="15990" xr:uid="{9FD47F45-8494-488A-AEBA-9C58C2FD8797}"/>
    <cellStyle name="40% - Accent6 5 2 2 2 5 2" xfId="15991" xr:uid="{A0DA8862-3774-4300-B796-BF45AEDE3825}"/>
    <cellStyle name="40% - Accent6 5 2 2 2 5 2 2" xfId="15992" xr:uid="{627F491E-82D6-4833-89BA-DE6568B67821}"/>
    <cellStyle name="40% - Accent6 5 2 2 2 5 3" xfId="15993" xr:uid="{1ECFF6A1-495B-48B6-B914-BBC9D7A7E08A}"/>
    <cellStyle name="40% - Accent6 5 2 2 2 5 4" xfId="15994" xr:uid="{296BEF8D-55E1-42F7-A539-3422B1CD647E}"/>
    <cellStyle name="40% - Accent6 5 2 2 2 6" xfId="15995" xr:uid="{E1BE4491-82D4-4B99-8355-431FA078D923}"/>
    <cellStyle name="40% - Accent6 5 2 2 2 6 2" xfId="15996" xr:uid="{89C954E4-96C8-475F-8193-25F6C4BC2252}"/>
    <cellStyle name="40% - Accent6 5 2 2 2 6 2 2" xfId="15997" xr:uid="{6FA20ED7-A4DE-4B22-BC24-9CE9D53DC6E8}"/>
    <cellStyle name="40% - Accent6 5 2 2 2 6 3" xfId="15998" xr:uid="{983C69DB-9DF5-41F8-AFD5-4C7017987A7A}"/>
    <cellStyle name="40% - Accent6 5 2 2 2 6 4" xfId="15999" xr:uid="{2BE55FA1-EAA9-422B-AE69-8ED8DFE11A18}"/>
    <cellStyle name="40% - Accent6 5 2 2 2 7" xfId="16000" xr:uid="{2BE67FD6-8562-480F-A959-2F0C0C5AB73C}"/>
    <cellStyle name="40% - Accent6 5 2 2 2 7 2" xfId="16001" xr:uid="{AB2B9AE1-DD23-4B06-A623-CF78846DD12E}"/>
    <cellStyle name="40% - Accent6 5 2 2 2 8" xfId="16002" xr:uid="{BD67EF67-B42C-4F22-B370-C5C07D4215CB}"/>
    <cellStyle name="40% - Accent6 5 2 2 2 9" xfId="16003" xr:uid="{25D54A2F-413B-448E-9D77-47CDC55C4346}"/>
    <cellStyle name="40% - Accent6 5 2 2 3" xfId="16004" xr:uid="{B7A68AD9-6A15-4010-8708-291682C23FE4}"/>
    <cellStyle name="40% - Accent6 5 2 2 3 2" xfId="16005" xr:uid="{97A47440-5724-4C44-A310-C6CD776672C7}"/>
    <cellStyle name="40% - Accent6 5 2 2 3 2 2" xfId="16006" xr:uid="{ECA1A720-42E6-4245-A17E-A153FCE1224D}"/>
    <cellStyle name="40% - Accent6 5 2 2 3 2 2 2" xfId="16007" xr:uid="{3BE5EFA7-F310-4D1E-A16A-E89BE1057CFF}"/>
    <cellStyle name="40% - Accent6 5 2 2 3 2 3" xfId="16008" xr:uid="{5F358560-540B-4376-9DB3-F0678CEB20E6}"/>
    <cellStyle name="40% - Accent6 5 2 2 3 2 4" xfId="16009" xr:uid="{CA5B4F78-7C33-42AD-9714-5183D6A20503}"/>
    <cellStyle name="40% - Accent6 5 2 2 3 3" xfId="16010" xr:uid="{44C67769-5846-479A-8115-77D178A32194}"/>
    <cellStyle name="40% - Accent6 5 2 2 3 3 2" xfId="16011" xr:uid="{DFA55DA8-0609-46FE-B2DD-6CA563E99A15}"/>
    <cellStyle name="40% - Accent6 5 2 2 3 4" xfId="16012" xr:uid="{83EFBCC1-2E66-4511-9A35-D00495132E45}"/>
    <cellStyle name="40% - Accent6 5 2 2 3 5" xfId="16013" xr:uid="{56C3C548-0D91-4C28-85F9-8EF9D535893C}"/>
    <cellStyle name="40% - Accent6 5 2 2 4" xfId="16014" xr:uid="{D0193E45-B5C9-4990-AC0F-E4F8AF3DB2A1}"/>
    <cellStyle name="40% - Accent6 5 2 2 4 2" xfId="16015" xr:uid="{C9DAF9BB-C6ED-4F73-A1E2-539466014054}"/>
    <cellStyle name="40% - Accent6 5 2 2 4 2 2" xfId="16016" xr:uid="{24984DF8-4D05-44C7-9546-66A4439DA8B7}"/>
    <cellStyle name="40% - Accent6 5 2 2 4 2 2 2" xfId="16017" xr:uid="{AD51E121-EC8A-448D-A2CB-EDDE4EEFC6C1}"/>
    <cellStyle name="40% - Accent6 5 2 2 4 2 3" xfId="16018" xr:uid="{F84E8BA2-5F2C-4824-87C5-10CFEDBCA59B}"/>
    <cellStyle name="40% - Accent6 5 2 2 4 2 4" xfId="16019" xr:uid="{52F4DC3C-6C3E-462F-B5C4-DFE3568159D5}"/>
    <cellStyle name="40% - Accent6 5 2 2 4 3" xfId="16020" xr:uid="{B2E9F6FB-3162-42AE-8955-C5D098B83251}"/>
    <cellStyle name="40% - Accent6 5 2 2 4 3 2" xfId="16021" xr:uid="{D460826F-2F69-4706-B1B2-4D364253E25D}"/>
    <cellStyle name="40% - Accent6 5 2 2 4 4" xfId="16022" xr:uid="{B473C446-9D0A-4783-9720-05200ABCF1CD}"/>
    <cellStyle name="40% - Accent6 5 2 2 4 5" xfId="16023" xr:uid="{EA394812-68AE-49EA-959A-BB465643D83C}"/>
    <cellStyle name="40% - Accent6 5 2 2 5" xfId="16024" xr:uid="{E50A38B5-0A9B-4FE9-9EBF-53521DDD8224}"/>
    <cellStyle name="40% - Accent6 5 2 2 5 2" xfId="16025" xr:uid="{74C7E753-7A92-4FA4-9F6C-E75A12844344}"/>
    <cellStyle name="40% - Accent6 5 2 2 5 2 2" xfId="16026" xr:uid="{849785A6-F5B0-4D3A-B139-759130169B5E}"/>
    <cellStyle name="40% - Accent6 5 2 2 5 3" xfId="16027" xr:uid="{738900AE-086E-4498-9AFC-3B6CBEACE061}"/>
    <cellStyle name="40% - Accent6 5 2 2 5 4" xfId="16028" xr:uid="{012DCDD6-41DB-4270-8A0B-806D5BD74817}"/>
    <cellStyle name="40% - Accent6 5 2 2 6" xfId="16029" xr:uid="{5D2A95C5-AEAE-40E0-A8BA-0656EFC29839}"/>
    <cellStyle name="40% - Accent6 5 2 2 6 2" xfId="16030" xr:uid="{D1BA7E9A-285F-4AC0-9667-795075F04C7E}"/>
    <cellStyle name="40% - Accent6 5 2 2 6 2 2" xfId="16031" xr:uid="{AA6CB74C-2F6B-4DA1-AD24-46E1416A246A}"/>
    <cellStyle name="40% - Accent6 5 2 2 6 3" xfId="16032" xr:uid="{AFBE6F8C-4C73-42C2-85DD-EC4FCE8A86C9}"/>
    <cellStyle name="40% - Accent6 5 2 2 6 4" xfId="16033" xr:uid="{089EE712-433E-45E8-80FA-8A36B3C1D3C7}"/>
    <cellStyle name="40% - Accent6 5 2 2 7" xfId="16034" xr:uid="{22087AD0-37F6-42EB-8D20-5B305A480E18}"/>
    <cellStyle name="40% - Accent6 5 2 2 7 2" xfId="16035" xr:uid="{CB19953B-875D-4973-9F0B-2184AB3D8D8E}"/>
    <cellStyle name="40% - Accent6 5 2 2 7 2 2" xfId="16036" xr:uid="{B0E56F74-53B7-44E3-8DE8-6EC2B7E783E2}"/>
    <cellStyle name="40% - Accent6 5 2 2 7 3" xfId="16037" xr:uid="{EE40C42D-A9C8-4238-B568-E52CD3148652}"/>
    <cellStyle name="40% - Accent6 5 2 2 7 4" xfId="16038" xr:uid="{E0809BEF-1AF4-4F3A-B208-AB8CDE311FD4}"/>
    <cellStyle name="40% - Accent6 5 2 2 8" xfId="16039" xr:uid="{10ABA9D0-F1AB-4925-840E-5C34B33669FE}"/>
    <cellStyle name="40% - Accent6 5 2 2 8 2" xfId="16040" xr:uid="{EABC777E-EEAB-4C89-8A0B-8158BD77B58C}"/>
    <cellStyle name="40% - Accent6 5 2 2 9" xfId="16041" xr:uid="{532B6A6D-EF05-4E4A-8415-5CCA1FDD7DF8}"/>
    <cellStyle name="40% - Accent6 5 2 3" xfId="16042" xr:uid="{3DBF58C8-5863-454C-A368-5430DFAE214B}"/>
    <cellStyle name="40% - Accent6 5 2 3 2" xfId="16043" xr:uid="{28F1F1CA-B085-43A9-B144-9547B563F167}"/>
    <cellStyle name="40% - Accent6 5 2 3 2 2" xfId="16044" xr:uid="{E99FDE31-111A-4F3C-9927-4270FCA1F6E0}"/>
    <cellStyle name="40% - Accent6 5 2 3 2 2 2" xfId="16045" xr:uid="{76EF28CE-70ED-48A6-BBCA-FC6BC2A27769}"/>
    <cellStyle name="40% - Accent6 5 2 3 2 2 2 2" xfId="16046" xr:uid="{80AEADC2-2C41-45CA-B424-35F859170625}"/>
    <cellStyle name="40% - Accent6 5 2 3 2 2 3" xfId="16047" xr:uid="{1A9166EF-DF3D-4573-96C7-E6CB0D444D65}"/>
    <cellStyle name="40% - Accent6 5 2 3 2 2 4" xfId="16048" xr:uid="{876B214B-7EAD-4BF7-A188-E3C03875F5DB}"/>
    <cellStyle name="40% - Accent6 5 2 3 2 3" xfId="16049" xr:uid="{4BACD93F-9EF0-403A-8DDE-F831215FA29C}"/>
    <cellStyle name="40% - Accent6 5 2 3 2 3 2" xfId="16050" xr:uid="{8AF874A2-71F9-4BFC-961B-711DD4E70521}"/>
    <cellStyle name="40% - Accent6 5 2 3 2 4" xfId="16051" xr:uid="{8A6BF155-F9D8-4E39-B2B9-CA465BC2B487}"/>
    <cellStyle name="40% - Accent6 5 2 3 2 5" xfId="16052" xr:uid="{2151511D-C3C9-45B4-B952-A6D29C7AE535}"/>
    <cellStyle name="40% - Accent6 5 2 3 3" xfId="16053" xr:uid="{E58FBD2E-D0A3-4671-B957-8970F9DFDD66}"/>
    <cellStyle name="40% - Accent6 5 2 3 3 2" xfId="16054" xr:uid="{8DE5E22B-4440-4382-B31F-D48B2DBE6534}"/>
    <cellStyle name="40% - Accent6 5 2 3 3 2 2" xfId="16055" xr:uid="{998FFBB3-1AFF-4A5C-B24E-3CB7BA449F6E}"/>
    <cellStyle name="40% - Accent6 5 2 3 3 2 2 2" xfId="16056" xr:uid="{96C3D4AF-07CD-4237-9DF4-E686AFD49CDF}"/>
    <cellStyle name="40% - Accent6 5 2 3 3 2 3" xfId="16057" xr:uid="{B5A2298D-3E2A-453D-8AD0-3A38D0FD517B}"/>
    <cellStyle name="40% - Accent6 5 2 3 3 2 4" xfId="16058" xr:uid="{9E39E825-0EA4-4BAA-BDD5-459A94D2EB94}"/>
    <cellStyle name="40% - Accent6 5 2 3 3 3" xfId="16059" xr:uid="{E6832B39-B158-495B-A1AA-B1B5C66B4985}"/>
    <cellStyle name="40% - Accent6 5 2 3 3 3 2" xfId="16060" xr:uid="{547CA12E-8CBE-4D18-A43C-18FA50608CB5}"/>
    <cellStyle name="40% - Accent6 5 2 3 3 4" xfId="16061" xr:uid="{198FD32A-546E-46F4-BFD2-6A3CCE6C22C9}"/>
    <cellStyle name="40% - Accent6 5 2 3 3 5" xfId="16062" xr:uid="{403F7047-29FF-47C2-9464-3FCDAA1D47B4}"/>
    <cellStyle name="40% - Accent6 5 2 3 4" xfId="16063" xr:uid="{26CFA33E-C35D-429A-B545-A7C1217FFA18}"/>
    <cellStyle name="40% - Accent6 5 2 3 4 2" xfId="16064" xr:uid="{0147F619-7414-476A-BA49-CF6AAC21B13D}"/>
    <cellStyle name="40% - Accent6 5 2 3 4 2 2" xfId="16065" xr:uid="{2A5337F5-406B-40D1-AC38-D2FF0B0E2D0C}"/>
    <cellStyle name="40% - Accent6 5 2 3 4 3" xfId="16066" xr:uid="{68347F3D-4763-425F-BA11-71B54C9B21DC}"/>
    <cellStyle name="40% - Accent6 5 2 3 4 4" xfId="16067" xr:uid="{C73203FD-5015-4870-94B3-0C5EE475A211}"/>
    <cellStyle name="40% - Accent6 5 2 3 5" xfId="16068" xr:uid="{82D4FF63-46D0-4A81-B643-8529D2E7F9AE}"/>
    <cellStyle name="40% - Accent6 5 2 3 5 2" xfId="16069" xr:uid="{298D80F6-1DDD-4497-9133-60CF9D486245}"/>
    <cellStyle name="40% - Accent6 5 2 3 5 2 2" xfId="16070" xr:uid="{0654B476-EC5C-4293-89FB-799A16D47373}"/>
    <cellStyle name="40% - Accent6 5 2 3 5 3" xfId="16071" xr:uid="{CE3C3818-BD29-407E-9BB7-F4946DB5EF28}"/>
    <cellStyle name="40% - Accent6 5 2 3 5 4" xfId="16072" xr:uid="{8DBEE6A7-62BB-44EA-A3E3-F72EEB40F741}"/>
    <cellStyle name="40% - Accent6 5 2 3 6" xfId="16073" xr:uid="{B16DDE7D-6079-4B51-A6FF-61F1CD58B423}"/>
    <cellStyle name="40% - Accent6 5 2 3 6 2" xfId="16074" xr:uid="{8EE8D509-CDA9-4F03-9534-E2D9F35938B8}"/>
    <cellStyle name="40% - Accent6 5 2 3 6 2 2" xfId="16075" xr:uid="{979D5723-2715-4631-B2C5-325A4AE428DB}"/>
    <cellStyle name="40% - Accent6 5 2 3 6 3" xfId="16076" xr:uid="{4E31DF71-E433-46DB-BB0B-6866B50EF0B4}"/>
    <cellStyle name="40% - Accent6 5 2 3 6 4" xfId="16077" xr:uid="{4D6DB105-8346-4EA8-A3A6-DD7479429268}"/>
    <cellStyle name="40% - Accent6 5 2 3 7" xfId="16078" xr:uid="{CB64EA51-0A1D-4D0E-80E6-F828524F025D}"/>
    <cellStyle name="40% - Accent6 5 2 3 7 2" xfId="16079" xr:uid="{15F68D57-0593-40A3-BDBF-50FC39CBDEC4}"/>
    <cellStyle name="40% - Accent6 5 2 3 8" xfId="16080" xr:uid="{8278A55B-91BE-438A-8159-2AFD3E22C4A7}"/>
    <cellStyle name="40% - Accent6 5 2 3 9" xfId="16081" xr:uid="{91CA7E55-E370-4C58-BB1E-E90A16708909}"/>
    <cellStyle name="40% - Accent6 5 2 4" xfId="16082" xr:uid="{83634CAD-7D6F-41DF-8D67-E58383372C25}"/>
    <cellStyle name="40% - Accent6 5 2 4 2" xfId="16083" xr:uid="{B780C53A-9436-4153-AD26-0AEE00B47069}"/>
    <cellStyle name="40% - Accent6 5 2 4 2 2" xfId="16084" xr:uid="{DF677A6A-ABD3-4803-A98C-BE14E61D0561}"/>
    <cellStyle name="40% - Accent6 5 2 4 2 2 2" xfId="16085" xr:uid="{4863BF3B-B7CF-4C39-A8C9-ABA62C2DFF1F}"/>
    <cellStyle name="40% - Accent6 5 2 4 2 3" xfId="16086" xr:uid="{65118CEA-0725-4062-A80D-3460219C60A8}"/>
    <cellStyle name="40% - Accent6 5 2 4 2 4" xfId="16087" xr:uid="{C4EE79C8-4581-4902-8EEA-A8AC4997D02D}"/>
    <cellStyle name="40% - Accent6 5 2 4 3" xfId="16088" xr:uid="{69C75F62-6A79-4AC5-9030-9344109BE23E}"/>
    <cellStyle name="40% - Accent6 5 2 4 3 2" xfId="16089" xr:uid="{F7459223-1374-4D3A-BAF4-222D4549A054}"/>
    <cellStyle name="40% - Accent6 5 2 4 4" xfId="16090" xr:uid="{EA4FBF25-C65B-4EDA-95B6-F46D0E8C416F}"/>
    <cellStyle name="40% - Accent6 5 2 4 5" xfId="16091" xr:uid="{6F74EACF-4731-4170-A063-4FBF5DC9399E}"/>
    <cellStyle name="40% - Accent6 5 2 5" xfId="16092" xr:uid="{E11BA301-D780-4F05-90FC-B67895EF9935}"/>
    <cellStyle name="40% - Accent6 5 2 5 2" xfId="16093" xr:uid="{7FCE4465-2A74-4BA8-A9B5-B3A7F5D66735}"/>
    <cellStyle name="40% - Accent6 5 2 5 2 2" xfId="16094" xr:uid="{0AD3051D-03B5-4782-AD7C-EC43E01DBAF9}"/>
    <cellStyle name="40% - Accent6 5 2 5 2 2 2" xfId="16095" xr:uid="{3BA4139F-16F8-4CA2-BDDC-80EBE06639F3}"/>
    <cellStyle name="40% - Accent6 5 2 5 2 3" xfId="16096" xr:uid="{6BE830DB-E216-401C-8A2F-10B3E1C2548F}"/>
    <cellStyle name="40% - Accent6 5 2 5 2 4" xfId="16097" xr:uid="{0C5E58F2-8574-4BD4-9E9A-110E54EC9A4E}"/>
    <cellStyle name="40% - Accent6 5 2 5 3" xfId="16098" xr:uid="{94C3A2FB-DE87-4332-B00F-EAABA3E3BCBC}"/>
    <cellStyle name="40% - Accent6 5 2 5 3 2" xfId="16099" xr:uid="{4B435D7B-FA6D-4735-9289-D1CE7D4DF739}"/>
    <cellStyle name="40% - Accent6 5 2 5 4" xfId="16100" xr:uid="{D0021B00-5317-4E71-938E-27247F29AEE4}"/>
    <cellStyle name="40% - Accent6 5 2 5 5" xfId="16101" xr:uid="{D5734648-1762-48D9-BF28-52C7D7243635}"/>
    <cellStyle name="40% - Accent6 5 2 6" xfId="16102" xr:uid="{1ACE5DCA-FEEE-4B9E-B872-95EAA990C6A4}"/>
    <cellStyle name="40% - Accent6 5 2 6 2" xfId="16103" xr:uid="{7AF9446D-48CE-44A6-B626-15461F4B3A05}"/>
    <cellStyle name="40% - Accent6 5 2 6 2 2" xfId="16104" xr:uid="{1B99E8D3-D98C-4EED-A74C-D3C800ACFB47}"/>
    <cellStyle name="40% - Accent6 5 2 6 3" xfId="16105" xr:uid="{554EBE9B-073C-49A6-959C-1072B5CAC4B7}"/>
    <cellStyle name="40% - Accent6 5 2 6 4" xfId="16106" xr:uid="{4634BE01-5A64-4787-BEDF-ACBB72B3184F}"/>
    <cellStyle name="40% - Accent6 5 2 7" xfId="16107" xr:uid="{922DE440-588B-477D-BE0E-26BD6A561A53}"/>
    <cellStyle name="40% - Accent6 5 2 7 2" xfId="16108" xr:uid="{49F360F7-CB58-48E9-8FFE-58912697726D}"/>
    <cellStyle name="40% - Accent6 5 2 7 2 2" xfId="16109" xr:uid="{6825C8DD-175E-4251-B453-E1109ECB8F59}"/>
    <cellStyle name="40% - Accent6 5 2 7 3" xfId="16110" xr:uid="{B9CB2C0C-6020-4DCC-B1C6-0690A6518520}"/>
    <cellStyle name="40% - Accent6 5 2 7 4" xfId="16111" xr:uid="{1820A7BA-C475-41E4-AA35-9589D7798399}"/>
    <cellStyle name="40% - Accent6 5 2 8" xfId="16112" xr:uid="{2D2FA7BA-4F7A-43F9-A8F3-9A603E774B0D}"/>
    <cellStyle name="40% - Accent6 5 2 8 2" xfId="16113" xr:uid="{B65981C0-639E-4775-A89A-3E1B61435F5D}"/>
    <cellStyle name="40% - Accent6 5 2 8 2 2" xfId="16114" xr:uid="{25E6EBEB-BEC6-4628-A0B9-A7690FB2B120}"/>
    <cellStyle name="40% - Accent6 5 2 8 3" xfId="16115" xr:uid="{C7D00E59-F6F3-4560-8428-32172C16F0BB}"/>
    <cellStyle name="40% - Accent6 5 2 8 4" xfId="16116" xr:uid="{35068A78-0CA7-4AD9-A0BC-92C65AE9E74B}"/>
    <cellStyle name="40% - Accent6 5 2 9" xfId="16117" xr:uid="{EBD0B6B9-A4CD-4D93-BB33-103CBDCE0358}"/>
    <cellStyle name="40% - Accent6 5 2 9 2" xfId="16118" xr:uid="{CB03DBB1-E1D8-4193-A95B-5611EF6948FF}"/>
    <cellStyle name="40% - Accent6 5 3" xfId="16119" xr:uid="{57DA6D46-390F-4C22-BC27-97CD6B731148}"/>
    <cellStyle name="40% - Accent6 5 3 10" xfId="16120" xr:uid="{488B11DB-7AFE-4E2D-8986-DAAE6721BF34}"/>
    <cellStyle name="40% - Accent6 5 3 2" xfId="16121" xr:uid="{08A6F26C-E58A-4155-9DF9-AADECF490568}"/>
    <cellStyle name="40% - Accent6 5 3 2 2" xfId="16122" xr:uid="{483295EC-0EF7-4B9C-8597-BD7A1D390ACE}"/>
    <cellStyle name="40% - Accent6 5 3 2 2 2" xfId="16123" xr:uid="{83284167-7C22-4967-A8A7-200CAF6C6FBA}"/>
    <cellStyle name="40% - Accent6 5 3 2 2 2 2" xfId="16124" xr:uid="{45F0FE06-0F62-4C08-B9FD-156AD66A3B7A}"/>
    <cellStyle name="40% - Accent6 5 3 2 2 2 2 2" xfId="16125" xr:uid="{9B97F624-B90F-48BC-9FFD-0F4640AB286D}"/>
    <cellStyle name="40% - Accent6 5 3 2 2 2 3" xfId="16126" xr:uid="{58FC6C34-5083-4689-ADCF-BEB59F0FD178}"/>
    <cellStyle name="40% - Accent6 5 3 2 2 2 4" xfId="16127" xr:uid="{1206A919-720F-4E05-AF0A-856D3A9AFBFB}"/>
    <cellStyle name="40% - Accent6 5 3 2 2 3" xfId="16128" xr:uid="{B16A0A22-8C5C-43F2-BBA8-D73C9F8B30D5}"/>
    <cellStyle name="40% - Accent6 5 3 2 2 3 2" xfId="16129" xr:uid="{DF4C9DB2-1594-491F-A6AD-D8A68518D504}"/>
    <cellStyle name="40% - Accent6 5 3 2 2 4" xfId="16130" xr:uid="{F43C57C7-5E72-40F4-BBC7-D1AA5EF57B12}"/>
    <cellStyle name="40% - Accent6 5 3 2 2 5" xfId="16131" xr:uid="{50A62AB2-5FB7-4958-BCB9-A63EF110F7B5}"/>
    <cellStyle name="40% - Accent6 5 3 2 3" xfId="16132" xr:uid="{34F09B98-5AA9-489D-BEF1-23E8963EB289}"/>
    <cellStyle name="40% - Accent6 5 3 2 3 2" xfId="16133" xr:uid="{B48F0275-D0C6-4A4E-9C36-702EFE7DA459}"/>
    <cellStyle name="40% - Accent6 5 3 2 3 2 2" xfId="16134" xr:uid="{D1E45895-47AC-4CC3-8C82-9084996D2BEC}"/>
    <cellStyle name="40% - Accent6 5 3 2 3 2 2 2" xfId="16135" xr:uid="{9433E325-1A49-4C91-BA49-AA9EF17BE8CA}"/>
    <cellStyle name="40% - Accent6 5 3 2 3 2 3" xfId="16136" xr:uid="{157ADF55-C952-489B-A8E3-49C7E916AB98}"/>
    <cellStyle name="40% - Accent6 5 3 2 3 2 4" xfId="16137" xr:uid="{7741A5A1-ADFB-4A48-9470-48F0E306ED10}"/>
    <cellStyle name="40% - Accent6 5 3 2 3 3" xfId="16138" xr:uid="{451D7401-EDA7-4A28-8103-FB2A49D292D2}"/>
    <cellStyle name="40% - Accent6 5 3 2 3 3 2" xfId="16139" xr:uid="{52EE39E6-3FD1-4E91-AFAE-670140BC9EBA}"/>
    <cellStyle name="40% - Accent6 5 3 2 3 4" xfId="16140" xr:uid="{72973595-4464-4442-86F9-8AD71F346233}"/>
    <cellStyle name="40% - Accent6 5 3 2 3 5" xfId="16141" xr:uid="{A2E0DF99-1E1E-4C48-ADE2-0B44F035714C}"/>
    <cellStyle name="40% - Accent6 5 3 2 4" xfId="16142" xr:uid="{3BE534B7-EBC3-4193-844F-05C2988CB9DB}"/>
    <cellStyle name="40% - Accent6 5 3 2 4 2" xfId="16143" xr:uid="{B4717B08-F621-4788-84F1-530C7623811B}"/>
    <cellStyle name="40% - Accent6 5 3 2 4 2 2" xfId="16144" xr:uid="{2ECE7886-099A-489B-B602-8C11959D495D}"/>
    <cellStyle name="40% - Accent6 5 3 2 4 3" xfId="16145" xr:uid="{227247DD-88B9-4F1E-9CDA-2A4E2D97DA94}"/>
    <cellStyle name="40% - Accent6 5 3 2 4 4" xfId="16146" xr:uid="{4F834421-5B6A-4424-9A0C-A80DDD6528C9}"/>
    <cellStyle name="40% - Accent6 5 3 2 5" xfId="16147" xr:uid="{289C64F4-95D3-470C-A880-6721F98E3135}"/>
    <cellStyle name="40% - Accent6 5 3 2 5 2" xfId="16148" xr:uid="{D917664F-A70D-41A6-B0A8-CB05DB0A7F46}"/>
    <cellStyle name="40% - Accent6 5 3 2 5 2 2" xfId="16149" xr:uid="{7386D047-AF91-4F91-928C-3E8349D8C15F}"/>
    <cellStyle name="40% - Accent6 5 3 2 5 3" xfId="16150" xr:uid="{DF855240-2D35-4008-9CE2-EC59CDCF0A6A}"/>
    <cellStyle name="40% - Accent6 5 3 2 5 4" xfId="16151" xr:uid="{98DB4601-4767-4536-AF77-E70F804C856E}"/>
    <cellStyle name="40% - Accent6 5 3 2 6" xfId="16152" xr:uid="{603E5C32-20F9-4E29-9DD3-33D36A48F7A6}"/>
    <cellStyle name="40% - Accent6 5 3 2 6 2" xfId="16153" xr:uid="{F005DE36-8C67-43DB-8490-02FC7ADD58BF}"/>
    <cellStyle name="40% - Accent6 5 3 2 6 2 2" xfId="16154" xr:uid="{8DB552A3-9E0B-494B-97A9-364E87A4754F}"/>
    <cellStyle name="40% - Accent6 5 3 2 6 3" xfId="16155" xr:uid="{CBA5E46C-472E-4F46-8141-3EFC3E803C13}"/>
    <cellStyle name="40% - Accent6 5 3 2 6 4" xfId="16156" xr:uid="{A282F5DE-0847-450D-8D43-7709E55A63D2}"/>
    <cellStyle name="40% - Accent6 5 3 2 7" xfId="16157" xr:uid="{51D2CC89-842B-4AD5-8640-9D11D63CF2D4}"/>
    <cellStyle name="40% - Accent6 5 3 2 7 2" xfId="16158" xr:uid="{7015E456-DAAE-4692-B884-C66C3E2FB871}"/>
    <cellStyle name="40% - Accent6 5 3 2 8" xfId="16159" xr:uid="{E08E5513-C549-4606-BABD-4D54EFF73150}"/>
    <cellStyle name="40% - Accent6 5 3 2 9" xfId="16160" xr:uid="{88255A88-31DD-4B29-954E-17367270EDDE}"/>
    <cellStyle name="40% - Accent6 5 3 3" xfId="16161" xr:uid="{3C95550E-848D-453F-91CC-CB1AEE5C7342}"/>
    <cellStyle name="40% - Accent6 5 3 3 2" xfId="16162" xr:uid="{D3441F33-23E9-4C16-BC8B-D2E0619B521C}"/>
    <cellStyle name="40% - Accent6 5 3 3 2 2" xfId="16163" xr:uid="{E581649A-8769-4B55-950F-4EA7846CCE26}"/>
    <cellStyle name="40% - Accent6 5 3 3 2 2 2" xfId="16164" xr:uid="{7678277F-59DB-4E12-AACD-10E50B1D1D32}"/>
    <cellStyle name="40% - Accent6 5 3 3 2 3" xfId="16165" xr:uid="{CF67BD9C-01F8-48BA-B0BB-AE74E359C631}"/>
    <cellStyle name="40% - Accent6 5 3 3 2 4" xfId="16166" xr:uid="{6C74B8E5-04AD-4E45-B929-DCE35B618251}"/>
    <cellStyle name="40% - Accent6 5 3 3 3" xfId="16167" xr:uid="{4B20B2E0-7BA7-4FA8-8B15-1A1B4D71827D}"/>
    <cellStyle name="40% - Accent6 5 3 3 3 2" xfId="16168" xr:uid="{D33147FE-16E2-4A86-9D8D-516C2594A1BE}"/>
    <cellStyle name="40% - Accent6 5 3 3 4" xfId="16169" xr:uid="{04ABBB13-CF30-4BF4-9406-EBDE171456C8}"/>
    <cellStyle name="40% - Accent6 5 3 3 5" xfId="16170" xr:uid="{174E811F-879F-4405-B485-3E75CD1B8BC4}"/>
    <cellStyle name="40% - Accent6 5 3 4" xfId="16171" xr:uid="{2C6889F6-27AF-4D61-8B05-00ADA4959BFB}"/>
    <cellStyle name="40% - Accent6 5 3 4 2" xfId="16172" xr:uid="{4EADD288-250E-405E-86DB-CD0E56C7503C}"/>
    <cellStyle name="40% - Accent6 5 3 4 2 2" xfId="16173" xr:uid="{32ECA345-B2BD-42CF-962E-BEA970D5F29F}"/>
    <cellStyle name="40% - Accent6 5 3 4 2 2 2" xfId="16174" xr:uid="{C5870B18-3467-4DB6-BA94-6003D4B763A6}"/>
    <cellStyle name="40% - Accent6 5 3 4 2 3" xfId="16175" xr:uid="{D20C9127-0A8D-4B02-B51B-DAF07ED013F6}"/>
    <cellStyle name="40% - Accent6 5 3 4 2 4" xfId="16176" xr:uid="{7824682E-AE71-4CD0-98E7-0B98F5884140}"/>
    <cellStyle name="40% - Accent6 5 3 4 3" xfId="16177" xr:uid="{B8A41723-4407-4F12-BB1D-0B32743226A3}"/>
    <cellStyle name="40% - Accent6 5 3 4 3 2" xfId="16178" xr:uid="{DD05F16C-3E91-4C84-872E-554DF8C6B7B1}"/>
    <cellStyle name="40% - Accent6 5 3 4 4" xfId="16179" xr:uid="{BBDB9D37-CC5F-46E3-BACB-BA80FDFA796C}"/>
    <cellStyle name="40% - Accent6 5 3 4 5" xfId="16180" xr:uid="{6B3A7840-6128-4EBB-BC0B-6B8552DF2CEA}"/>
    <cellStyle name="40% - Accent6 5 3 5" xfId="16181" xr:uid="{B6487213-B16C-411A-A92A-F57F45A22BD9}"/>
    <cellStyle name="40% - Accent6 5 3 5 2" xfId="16182" xr:uid="{3E21766F-9FDC-4F08-8535-32F81D1013CB}"/>
    <cellStyle name="40% - Accent6 5 3 5 2 2" xfId="16183" xr:uid="{DEEFB656-FCDF-4501-A845-8336045291B8}"/>
    <cellStyle name="40% - Accent6 5 3 5 3" xfId="16184" xr:uid="{633DF48F-EADD-419B-A32B-4599B87FB9ED}"/>
    <cellStyle name="40% - Accent6 5 3 5 4" xfId="16185" xr:uid="{C409BB3F-F98B-4ECA-AC1F-2693DB6D3FAE}"/>
    <cellStyle name="40% - Accent6 5 3 6" xfId="16186" xr:uid="{A05B8E94-A1CD-4B39-9B7C-6110D596FACA}"/>
    <cellStyle name="40% - Accent6 5 3 6 2" xfId="16187" xr:uid="{A9DE77D5-8FE3-4433-88F9-2C4D4AB9FC08}"/>
    <cellStyle name="40% - Accent6 5 3 6 2 2" xfId="16188" xr:uid="{B625A22D-4F80-4154-9C9A-467E2C8E7477}"/>
    <cellStyle name="40% - Accent6 5 3 6 3" xfId="16189" xr:uid="{2BEED7DC-770B-4D6A-80C5-87B4D5192893}"/>
    <cellStyle name="40% - Accent6 5 3 6 4" xfId="16190" xr:uid="{48F2BAAF-BAB7-47C1-BD17-53B65730BA66}"/>
    <cellStyle name="40% - Accent6 5 3 7" xfId="16191" xr:uid="{0F858C66-8738-4606-A92C-BC989BDA0754}"/>
    <cellStyle name="40% - Accent6 5 3 7 2" xfId="16192" xr:uid="{41938563-E37B-45D2-BB27-08AC7069A836}"/>
    <cellStyle name="40% - Accent6 5 3 7 2 2" xfId="16193" xr:uid="{0184E13E-D23F-4AFB-9B62-4549BC5141DE}"/>
    <cellStyle name="40% - Accent6 5 3 7 3" xfId="16194" xr:uid="{10E42654-D915-492F-89D7-404CAA7F6998}"/>
    <cellStyle name="40% - Accent6 5 3 7 4" xfId="16195" xr:uid="{D3FD4306-65CD-4297-B4DE-71069A57B263}"/>
    <cellStyle name="40% - Accent6 5 3 8" xfId="16196" xr:uid="{20C02B91-F07B-40FD-92DF-58C3D66B9519}"/>
    <cellStyle name="40% - Accent6 5 3 8 2" xfId="16197" xr:uid="{633620A4-66C0-4F98-9EA4-A9F3A5395705}"/>
    <cellStyle name="40% - Accent6 5 3 9" xfId="16198" xr:uid="{F73D7A1B-6C99-4420-8A3C-9F9B908169D9}"/>
    <cellStyle name="40% - Accent6 5 4" xfId="16199" xr:uid="{6EB6DDF5-F2E5-44F4-BD32-B10D4D51F795}"/>
    <cellStyle name="40% - Accent6 5 4 2" xfId="16200" xr:uid="{081A0345-F09E-466D-A775-71AB83D3E2DD}"/>
    <cellStyle name="40% - Accent6 5 4 2 2" xfId="16201" xr:uid="{08794614-AA93-4416-BC80-8968B02E80FB}"/>
    <cellStyle name="40% - Accent6 5 4 2 2 2" xfId="16202" xr:uid="{B9E2D4E9-099A-4D9B-8864-B0B5AEB9AD3F}"/>
    <cellStyle name="40% - Accent6 5 4 2 2 2 2" xfId="16203" xr:uid="{0A05DB1D-8CD5-4FB2-92D6-C68A5DC7BE82}"/>
    <cellStyle name="40% - Accent6 5 4 2 2 3" xfId="16204" xr:uid="{3C701FA0-C6D3-4E69-A3A4-E2D814E8B5E4}"/>
    <cellStyle name="40% - Accent6 5 4 2 2 4" xfId="16205" xr:uid="{17CFA946-E768-431B-8225-C3B49F230070}"/>
    <cellStyle name="40% - Accent6 5 4 2 3" xfId="16206" xr:uid="{D482DCED-1CC9-4269-9115-53F5CB0B77A6}"/>
    <cellStyle name="40% - Accent6 5 4 2 3 2" xfId="16207" xr:uid="{9538F5CC-78BA-4613-9A0F-9F71EE1B3427}"/>
    <cellStyle name="40% - Accent6 5 4 2 4" xfId="16208" xr:uid="{76D2C17F-E851-46AA-BF8B-E6E36463EC5D}"/>
    <cellStyle name="40% - Accent6 5 4 2 5" xfId="16209" xr:uid="{04D7E656-CE73-4FFD-B451-022F0E45CCBB}"/>
    <cellStyle name="40% - Accent6 5 4 3" xfId="16210" xr:uid="{6289943B-7531-4777-9E8E-07C1998B5FE3}"/>
    <cellStyle name="40% - Accent6 5 4 3 2" xfId="16211" xr:uid="{F611C410-EC66-4EE6-8F9E-93A755EEFD50}"/>
    <cellStyle name="40% - Accent6 5 4 3 2 2" xfId="16212" xr:uid="{A4AF6ABE-3AB3-4233-9237-CE72E3540618}"/>
    <cellStyle name="40% - Accent6 5 4 3 2 2 2" xfId="16213" xr:uid="{3ACC60DA-7262-4682-9391-8320B6FABF8C}"/>
    <cellStyle name="40% - Accent6 5 4 3 2 3" xfId="16214" xr:uid="{CD8CB1BB-D228-41FD-8534-1963432307F5}"/>
    <cellStyle name="40% - Accent6 5 4 3 2 4" xfId="16215" xr:uid="{9AB01F19-1787-409F-994A-25612D3EDE86}"/>
    <cellStyle name="40% - Accent6 5 4 3 3" xfId="16216" xr:uid="{AD02AFAE-9236-43B4-94F9-D022591377CA}"/>
    <cellStyle name="40% - Accent6 5 4 3 3 2" xfId="16217" xr:uid="{74A97EB5-BEF2-4A23-9D5B-BBC5FA3C1919}"/>
    <cellStyle name="40% - Accent6 5 4 3 4" xfId="16218" xr:uid="{C8723F03-5356-4E81-9DA0-E1900C08086A}"/>
    <cellStyle name="40% - Accent6 5 4 3 5" xfId="16219" xr:uid="{D7B0B937-C860-4EBB-B929-40A500A945C1}"/>
    <cellStyle name="40% - Accent6 5 4 4" xfId="16220" xr:uid="{1F160E1D-D2FE-4666-AD3D-A0A3A1C8411C}"/>
    <cellStyle name="40% - Accent6 5 4 4 2" xfId="16221" xr:uid="{1000B3E6-F4EF-416B-8447-0E347FC5715A}"/>
    <cellStyle name="40% - Accent6 5 4 4 2 2" xfId="16222" xr:uid="{192163B6-5D3F-4C35-91A5-3EDDD9FC5EAE}"/>
    <cellStyle name="40% - Accent6 5 4 4 3" xfId="16223" xr:uid="{4FD2C331-10C8-4DCE-B757-4E1867743D77}"/>
    <cellStyle name="40% - Accent6 5 4 4 4" xfId="16224" xr:uid="{F5513122-3D0B-46F1-9232-F1D02C745086}"/>
    <cellStyle name="40% - Accent6 5 4 5" xfId="16225" xr:uid="{D70D3AF0-684A-4139-BB31-F6AF5B7BFCF0}"/>
    <cellStyle name="40% - Accent6 5 4 5 2" xfId="16226" xr:uid="{F13DB30B-9F5F-4F8F-BAD0-D4552709DE95}"/>
    <cellStyle name="40% - Accent6 5 4 5 2 2" xfId="16227" xr:uid="{6EDF1866-0814-40E0-8A05-F2635EB48797}"/>
    <cellStyle name="40% - Accent6 5 4 5 3" xfId="16228" xr:uid="{52C461C5-8AA6-4940-8F2B-0259FF159B2D}"/>
    <cellStyle name="40% - Accent6 5 4 5 4" xfId="16229" xr:uid="{785CAE1F-6FE6-408B-894E-9184284E6DDD}"/>
    <cellStyle name="40% - Accent6 5 4 6" xfId="16230" xr:uid="{D4F348D3-4E47-4A2F-9774-1D88C3C1D7D7}"/>
    <cellStyle name="40% - Accent6 5 4 6 2" xfId="16231" xr:uid="{25C459A4-5865-4B59-BADF-A845D0A15AE3}"/>
    <cellStyle name="40% - Accent6 5 4 6 2 2" xfId="16232" xr:uid="{B9D7AB68-062D-4A0A-AED7-D0C404547591}"/>
    <cellStyle name="40% - Accent6 5 4 6 3" xfId="16233" xr:uid="{D88E139D-109F-47E1-98A2-DF6502CAE6DF}"/>
    <cellStyle name="40% - Accent6 5 4 6 4" xfId="16234" xr:uid="{6E94333F-5B5E-4BBF-9278-A6029B86C285}"/>
    <cellStyle name="40% - Accent6 5 4 7" xfId="16235" xr:uid="{8896FE6D-B6AD-4573-BD8E-84AC93A7EAEF}"/>
    <cellStyle name="40% - Accent6 5 4 7 2" xfId="16236" xr:uid="{0B9E6E2E-4DBE-4FB3-8BB1-63F5E5A05B8D}"/>
    <cellStyle name="40% - Accent6 5 4 8" xfId="16237" xr:uid="{3FFC02E6-9D97-4FBB-B6DF-088B8692AA3C}"/>
    <cellStyle name="40% - Accent6 5 4 9" xfId="16238" xr:uid="{356A4146-DC60-410C-ACEE-15169FCA5C4A}"/>
    <cellStyle name="40% - Accent6 5 5" xfId="16239" xr:uid="{902FB886-0D51-46C2-947D-F44B61082734}"/>
    <cellStyle name="40% - Accent6 5 5 2" xfId="16240" xr:uid="{D2101A67-1034-4070-B471-EA05F9FCD5B3}"/>
    <cellStyle name="40% - Accent6 5 5 2 2" xfId="16241" xr:uid="{9DDEC5F6-7020-41B1-891B-E39C6FAB68D5}"/>
    <cellStyle name="40% - Accent6 5 5 2 2 2" xfId="16242" xr:uid="{168928FC-0B13-4209-9636-373413A12D0B}"/>
    <cellStyle name="40% - Accent6 5 5 2 3" xfId="16243" xr:uid="{94E8D361-C7FA-475C-88DE-3812CA9B4300}"/>
    <cellStyle name="40% - Accent6 5 5 2 4" xfId="16244" xr:uid="{173D675C-ACBB-419F-BEB2-B32722C99742}"/>
    <cellStyle name="40% - Accent6 5 5 3" xfId="16245" xr:uid="{E6E4415B-096B-40E6-BB7A-AA69E5A65828}"/>
    <cellStyle name="40% - Accent6 5 5 3 2" xfId="16246" xr:uid="{0D97674F-5E0F-469D-B861-41D88C76D665}"/>
    <cellStyle name="40% - Accent6 5 5 3 2 2" xfId="16247" xr:uid="{B2552D74-8942-47CE-8355-9CD348D6F047}"/>
    <cellStyle name="40% - Accent6 5 5 3 3" xfId="16248" xr:uid="{91C2AB71-CB5C-41A7-A731-6C9BFCE47C71}"/>
    <cellStyle name="40% - Accent6 5 5 3 4" xfId="16249" xr:uid="{E7587C1B-A6CA-43E0-8281-89FA934D08FC}"/>
    <cellStyle name="40% - Accent6 5 5 4" xfId="16250" xr:uid="{4EBD32BC-E21A-40DC-A23A-EB275D10EB5C}"/>
    <cellStyle name="40% - Accent6 5 5 4 2" xfId="16251" xr:uid="{4B52CC32-A1E0-4333-9127-0C58DAAC0F47}"/>
    <cellStyle name="40% - Accent6 5 5 5" xfId="16252" xr:uid="{7FFF1DF4-3D77-48C5-BEF8-979A287B7CC7}"/>
    <cellStyle name="40% - Accent6 5 5 6" xfId="16253" xr:uid="{9B779137-C3C9-4890-AAF7-07E6A4442533}"/>
    <cellStyle name="40% - Accent6 5 6" xfId="16254" xr:uid="{0BA54EAF-56B6-4578-86DD-AC8294533449}"/>
    <cellStyle name="40% - Accent6 5 6 2" xfId="16255" xr:uid="{320529AB-2892-4057-87EB-B92B3E998157}"/>
    <cellStyle name="40% - Accent6 5 6 2 2" xfId="16256" xr:uid="{16A38237-08EA-4C18-A3A7-3280A1045B0A}"/>
    <cellStyle name="40% - Accent6 5 6 2 2 2" xfId="16257" xr:uid="{32C503A8-FCF9-48C7-8FB3-E7E8C2CEB5E6}"/>
    <cellStyle name="40% - Accent6 5 6 2 3" xfId="16258" xr:uid="{85035CA7-620C-4B26-9E71-6E99AED52112}"/>
    <cellStyle name="40% - Accent6 5 6 2 4" xfId="16259" xr:uid="{22E0AEFA-B1D8-40F8-B577-02574D91CE51}"/>
    <cellStyle name="40% - Accent6 5 6 3" xfId="16260" xr:uid="{D0C805FE-2EEC-434C-9404-93BA6F1CF58E}"/>
    <cellStyle name="40% - Accent6 5 6 3 2" xfId="16261" xr:uid="{0CA91960-4E93-45DE-8988-ECB886B618F0}"/>
    <cellStyle name="40% - Accent6 5 6 4" xfId="16262" xr:uid="{58102ABA-2E1E-4A56-BE27-F7B0B3FBCBA0}"/>
    <cellStyle name="40% - Accent6 5 6 5" xfId="16263" xr:uid="{E519706E-0B1A-4CDE-AB40-15FD99CD53C6}"/>
    <cellStyle name="40% - Accent6 5 7" xfId="16264" xr:uid="{89C0BDC1-87AA-4979-BC3C-51B53C76DA31}"/>
    <cellStyle name="40% - Accent6 5 7 2" xfId="16265" xr:uid="{472FFDB8-201D-4EC6-BF8D-F885637BAAA6}"/>
    <cellStyle name="40% - Accent6 5 7 2 2" xfId="16266" xr:uid="{2B5DF2BA-EEF2-4AE3-B0AE-3671A9F9CC1D}"/>
    <cellStyle name="40% - Accent6 5 7 3" xfId="16267" xr:uid="{057FA46A-3181-4D1D-B7C6-6F05E0D2EA12}"/>
    <cellStyle name="40% - Accent6 5 7 4" xfId="16268" xr:uid="{6B897AB4-CED5-46AB-B8AB-EDAA78B3F25A}"/>
    <cellStyle name="40% - Accent6 5 8" xfId="16269" xr:uid="{055A4F60-695F-4D51-96BE-CB99DDF52C44}"/>
    <cellStyle name="40% - Accent6 5 8 2" xfId="16270" xr:uid="{EEC11BE0-EA7E-4753-9FA5-E4D743D602A7}"/>
    <cellStyle name="40% - Accent6 5 8 2 2" xfId="16271" xr:uid="{D6586CC1-7397-469A-972C-240BC10664A5}"/>
    <cellStyle name="40% - Accent6 5 8 3" xfId="16272" xr:uid="{2B77BADA-94E8-4BBC-81F0-8680806674CF}"/>
    <cellStyle name="40% - Accent6 5 8 4" xfId="16273" xr:uid="{66C686EA-58B0-4FE2-9B8D-9E1607809C74}"/>
    <cellStyle name="40% - Accent6 5 9" xfId="16274" xr:uid="{6E98F809-9F7C-4AE3-ABFA-02C2842A924C}"/>
    <cellStyle name="40% - Accent6 5 9 2" xfId="16275" xr:uid="{7EC768BB-0334-4330-BC1F-727D7A30727A}"/>
    <cellStyle name="40% - Accent6 5 9 2 2" xfId="16276" xr:uid="{FDC42ABE-7CEE-42C1-A954-D22239E3F228}"/>
    <cellStyle name="40% - Accent6 5 9 3" xfId="16277" xr:uid="{A8D7634F-6F96-4233-AE39-86C8554AE3BF}"/>
    <cellStyle name="40% - Accent6 5 9 4" xfId="16278" xr:uid="{DD950656-72C5-4371-824C-F5EF423005A0}"/>
    <cellStyle name="40% - Accent6 6" xfId="16279" xr:uid="{6C25DAD7-A8C3-4F9D-A5E0-FE6A1823A61E}"/>
    <cellStyle name="40% - Accent6 7" xfId="16280" xr:uid="{7305621D-6BD7-4243-A05C-8658F4994F94}"/>
    <cellStyle name="40% - Accent6 8" xfId="16281" xr:uid="{D3CFAFA3-3BC2-4C38-BC74-935B00D616F2}"/>
    <cellStyle name="40% - Accent6 9" xfId="16282" xr:uid="{96C7EEB0-852E-4412-9C06-50F0A420FBFC}"/>
    <cellStyle name="40% - Accent6 9 2" xfId="16283" xr:uid="{58402CE3-1C51-4932-B1CE-9E867FC88B5D}"/>
    <cellStyle name="40% - Accent6 9 2 2" xfId="16284" xr:uid="{8A01F86B-9EC6-4D9D-9767-2617224A0031}"/>
    <cellStyle name="40% - Accent6 9 3" xfId="16285" xr:uid="{204A1BB6-733E-4FF5-B447-F52B807E7E05}"/>
    <cellStyle name="40% - Accent6 9 4" xfId="16286" xr:uid="{052BEF55-0D4D-4751-B7A4-E4869BD46CEF}"/>
    <cellStyle name="60% - Accent1 2" xfId="82" xr:uid="{33767F94-2C2A-4BB9-B3FE-9402471AF763}"/>
    <cellStyle name="60% - Accent1 2 2" xfId="16288" xr:uid="{320ABAF9-1A2C-43D7-8F58-F19819CB981A}"/>
    <cellStyle name="60% - Accent1 2 2 2" xfId="16289" xr:uid="{4F7F284D-BF07-438F-B513-F48A26A98461}"/>
    <cellStyle name="60% - Accent1 2 2 3" xfId="16290" xr:uid="{D357F23E-282D-494B-B402-B577E39E9B75}"/>
    <cellStyle name="60% - Accent1 2 2 4" xfId="16291" xr:uid="{786F57D2-ABA8-46CC-9C73-5DBC93B60026}"/>
    <cellStyle name="60% - Accent1 2 3" xfId="16292" xr:uid="{33B44C5C-4AD6-46EE-AB28-49F738B37E45}"/>
    <cellStyle name="60% - Accent1 2 3 2" xfId="16293" xr:uid="{E0A146BD-B64A-4380-BB8D-024BEB95207F}"/>
    <cellStyle name="60% - Accent1 2 4" xfId="16294" xr:uid="{4BFFEE51-AE00-491E-9696-A34D51911AC3}"/>
    <cellStyle name="60% - Accent1 2 5" xfId="16295" xr:uid="{81DD5BCD-B834-4F45-8893-25114CAAA8F1}"/>
    <cellStyle name="60% - Accent1 2 6" xfId="16296" xr:uid="{4035C6CB-1953-44E3-A086-6613497D8328}"/>
    <cellStyle name="60% - Accent1 2 6 2" xfId="16297" xr:uid="{1E00226E-FBC5-4726-ACD3-60F05E31857C}"/>
    <cellStyle name="60% - Accent1 2 7" xfId="16298" xr:uid="{72EA10E6-AA1E-4989-B0EB-3330E013E326}"/>
    <cellStyle name="60% - Accent1 2 8" xfId="35556" xr:uid="{E107EE74-637C-49AE-B745-50EDE9F200E8}"/>
    <cellStyle name="60% - Accent1 2 9" xfId="16287" xr:uid="{DDF886E9-F953-4280-9069-F13E0013BA13}"/>
    <cellStyle name="60% - Accent1 3" xfId="151" xr:uid="{93FFD6D1-56B8-4EFD-85DD-4A37613F97C4}"/>
    <cellStyle name="60% - Accent1 3 2" xfId="16300" xr:uid="{8BF142DC-58E4-4831-92FE-0C0E9430CF94}"/>
    <cellStyle name="60% - Accent1 3 3" xfId="16301" xr:uid="{091CC2B5-7D43-45B3-B059-99CE4B8A406C}"/>
    <cellStyle name="60% - Accent1 3 4" xfId="16302" xr:uid="{870EB6DC-39BE-42D0-8BD3-8237B144FE40}"/>
    <cellStyle name="60% - Accent1 3 5" xfId="35557" xr:uid="{1F2CB881-32F0-4552-83A4-80A404112815}"/>
    <cellStyle name="60% - Accent1 3 6" xfId="16299" xr:uid="{013B7D1C-C11A-40E1-9CCE-273A88D58988}"/>
    <cellStyle name="60% - Accent1 4" xfId="259" xr:uid="{CFDB8B38-8102-428B-A1BD-FDF4F45E0F2B}"/>
    <cellStyle name="60% - Accent1 4 2" xfId="16304" xr:uid="{E7708364-D700-4517-9A39-AE73F0BFE65F}"/>
    <cellStyle name="60% - Accent1 4 3" xfId="16305" xr:uid="{1119E0F0-9027-4CD8-8468-EF9303A47D71}"/>
    <cellStyle name="60% - Accent1 4 4" xfId="35558" xr:uid="{D059F1B1-2C99-4E24-983E-704E49184533}"/>
    <cellStyle name="60% - Accent1 4 5" xfId="16303" xr:uid="{4C3AF83D-DF5C-415E-A592-3ECDDE81AE3A}"/>
    <cellStyle name="60% - Accent1 5" xfId="16306" xr:uid="{B4CB570A-65E8-45FD-925B-CF44154D16BE}"/>
    <cellStyle name="60% - Accent1 6" xfId="16307" xr:uid="{30097101-7622-4D0A-A3D1-34CC23010FEF}"/>
    <cellStyle name="60% - Accent1 7" xfId="16308" xr:uid="{39BA1106-2522-4B86-9ED9-86F8F5D5A3D2}"/>
    <cellStyle name="60% - Accent1 8" xfId="16309" xr:uid="{A4C50C5D-053C-41BB-A21B-16685BA03E1E}"/>
    <cellStyle name="60% - Accent1 9" xfId="35704" xr:uid="{11DD3CAC-F856-4805-B4BC-48980A56004E}"/>
    <cellStyle name="60% - Accent2 2" xfId="83" xr:uid="{7630FA37-AB3F-4C26-9F2F-F2715A6A228B}"/>
    <cellStyle name="60% - Accent2 2 2" xfId="16311" xr:uid="{116E88AB-4A01-48BB-9857-BE773459C49E}"/>
    <cellStyle name="60% - Accent2 2 2 2" xfId="16312" xr:uid="{0337D4D0-165C-4C26-BD92-DB62A73526C2}"/>
    <cellStyle name="60% - Accent2 2 2 3" xfId="16313" xr:uid="{9E2E6AB7-356D-4E25-8C46-AE802FD0289E}"/>
    <cellStyle name="60% - Accent2 2 2 4" xfId="16314" xr:uid="{B0AE0E7F-09E4-4309-A5EE-16F707FED274}"/>
    <cellStyle name="60% - Accent2 2 3" xfId="16315" xr:uid="{A677F7CB-3EAE-4C76-97A4-E99338D58B61}"/>
    <cellStyle name="60% - Accent2 2 3 2" xfId="16316" xr:uid="{E4287E2A-34EA-4F6F-8A53-D6037A93F56F}"/>
    <cellStyle name="60% - Accent2 2 4" xfId="16317" xr:uid="{2DBC2F04-5356-4C2E-85BB-B67241887C73}"/>
    <cellStyle name="60% - Accent2 2 5" xfId="16318" xr:uid="{E4D9BF08-D5C4-4A32-9B3E-A791113287B4}"/>
    <cellStyle name="60% - Accent2 2 6" xfId="16319" xr:uid="{2CD8AFC0-7B34-444E-8906-62F4062071E9}"/>
    <cellStyle name="60% - Accent2 2 6 2" xfId="16320" xr:uid="{A3839135-1881-4D37-BCB9-0ADE1F301C67}"/>
    <cellStyle name="60% - Accent2 2 7" xfId="16321" xr:uid="{34E8B405-EEAC-4E09-914F-1667F84E10B3}"/>
    <cellStyle name="60% - Accent2 2 8" xfId="35559" xr:uid="{121EA6A3-0AC0-47F8-BE09-1746F85A1B36}"/>
    <cellStyle name="60% - Accent2 2 9" xfId="16310" xr:uid="{8D0BC8F3-5952-40C3-AA70-7749427D69B1}"/>
    <cellStyle name="60% - Accent2 3" xfId="152" xr:uid="{91E7B13F-ED93-4B31-A11A-DB2967945549}"/>
    <cellStyle name="60% - Accent2 3 2" xfId="16323" xr:uid="{FDF85031-ABD6-4912-B1E8-C79533F22010}"/>
    <cellStyle name="60% - Accent2 3 3" xfId="16324" xr:uid="{84BEEF71-A75D-4D11-9312-28570FEF5193}"/>
    <cellStyle name="60% - Accent2 3 4" xfId="16325" xr:uid="{B678BBEF-683F-4CB0-BB17-44E65E496683}"/>
    <cellStyle name="60% - Accent2 3 5" xfId="35560" xr:uid="{D4AB9F5C-8421-41AD-965B-790DBD68DEE4}"/>
    <cellStyle name="60% - Accent2 3 6" xfId="16322" xr:uid="{622D4947-1108-4930-80FA-C175F54F63E4}"/>
    <cellStyle name="60% - Accent2 4" xfId="260" xr:uid="{00D3BF91-D414-45DA-987C-56216317C628}"/>
    <cellStyle name="60% - Accent2 4 2" xfId="16327" xr:uid="{5ADDD59A-CEBA-4215-BD47-AFE3C1BD76CA}"/>
    <cellStyle name="60% - Accent2 4 3" xfId="16328" xr:uid="{0D01FD28-BD5C-43C3-9239-990B8B844A4F}"/>
    <cellStyle name="60% - Accent2 4 4" xfId="35561" xr:uid="{26F40654-54B2-4F5E-B81B-FCFF4446B324}"/>
    <cellStyle name="60% - Accent2 4 5" xfId="16326" xr:uid="{4BFAE7D0-F9A2-4753-86C3-1524E4F7DF5B}"/>
    <cellStyle name="60% - Accent2 5" xfId="16329" xr:uid="{A78D641F-2A56-4BE9-A4EA-D377AC520A14}"/>
    <cellStyle name="60% - Accent2 6" xfId="16330" xr:uid="{A6996450-1D6D-4330-8601-7F8FF353749C}"/>
    <cellStyle name="60% - Accent2 7" xfId="16331" xr:uid="{E1A8A751-E006-4126-BC03-F0C48C7E4155}"/>
    <cellStyle name="60% - Accent2 8" xfId="16332" xr:uid="{421E0879-48DF-4105-B4DD-35C865C07794}"/>
    <cellStyle name="60% - Accent2 9" xfId="35705" xr:uid="{D031E41C-FB9A-48AF-817B-534EC882926B}"/>
    <cellStyle name="60% - Accent3 2" xfId="84" xr:uid="{90D6E7F7-D85E-4D9A-8151-8C5A08DE5378}"/>
    <cellStyle name="60% - Accent3 2 2" xfId="16334" xr:uid="{C4669311-41BF-4C2D-868F-8C648DAF518C}"/>
    <cellStyle name="60% - Accent3 2 2 2" xfId="16335" xr:uid="{FD16945D-D882-4FBA-A8BC-8D1866803D84}"/>
    <cellStyle name="60% - Accent3 2 2 3" xfId="16336" xr:uid="{EB66E009-3877-408E-B77A-3B827AD2EBFF}"/>
    <cellStyle name="60% - Accent3 2 2 4" xfId="16337" xr:uid="{375FB320-6142-4649-9AB4-198F4BDCF184}"/>
    <cellStyle name="60% - Accent3 2 3" xfId="16338" xr:uid="{3B79E285-468B-49BF-B114-ED418C5F5B14}"/>
    <cellStyle name="60% - Accent3 2 3 2" xfId="16339" xr:uid="{C2B59FB9-4B9D-46EA-A960-4EB1973DB46E}"/>
    <cellStyle name="60% - Accent3 2 4" xfId="16340" xr:uid="{A8765BBD-20DA-439A-907E-CFCBC04BD498}"/>
    <cellStyle name="60% - Accent3 2 5" xfId="16341" xr:uid="{65474CDF-F213-4C57-B378-A5806005724B}"/>
    <cellStyle name="60% - Accent3 2 6" xfId="16342" xr:uid="{CF677BE0-9F06-4E95-AC6E-D4CF66BC1265}"/>
    <cellStyle name="60% - Accent3 2 6 2" xfId="16343" xr:uid="{6EF4A75F-A522-4080-9D17-5721AEA77DD1}"/>
    <cellStyle name="60% - Accent3 2 7" xfId="16344" xr:uid="{A7CF9934-2B7C-4E1F-AB00-1E98F0331C9F}"/>
    <cellStyle name="60% - Accent3 2 8" xfId="35562" xr:uid="{E1EBB494-D86A-402B-B577-5B3B5CBD5DA8}"/>
    <cellStyle name="60% - Accent3 2 9" xfId="16333" xr:uid="{50342D71-3D5E-45A2-A236-0F8FC27AE293}"/>
    <cellStyle name="60% - Accent3 3" xfId="153" xr:uid="{AE746B2B-EBF1-4AF1-ADD4-173FE40186CD}"/>
    <cellStyle name="60% - Accent3 3 2" xfId="16346" xr:uid="{FED51C5D-5D84-46CA-BABC-6EE9E3F2417D}"/>
    <cellStyle name="60% - Accent3 3 3" xfId="16347" xr:uid="{A7F32151-30E3-44E6-AEA9-A269BDCBEEC0}"/>
    <cellStyle name="60% - Accent3 3 4" xfId="16348" xr:uid="{EB4E92D3-D3DB-47F4-9E0D-FCAFE342BA28}"/>
    <cellStyle name="60% - Accent3 3 5" xfId="35563" xr:uid="{6E00781A-0C3C-4E4B-93EE-9D891736D047}"/>
    <cellStyle name="60% - Accent3 3 6" xfId="16345" xr:uid="{C548F2F6-C93F-4C8A-93EA-09FC2D5B1F3F}"/>
    <cellStyle name="60% - Accent3 4" xfId="261" xr:uid="{0ACAB22A-5AB2-46EC-A66A-C2278BC1347D}"/>
    <cellStyle name="60% - Accent3 4 2" xfId="16350" xr:uid="{2B6B512E-495F-4D19-B907-43B3400BB544}"/>
    <cellStyle name="60% - Accent3 4 3" xfId="16351" xr:uid="{2051244C-93EF-48DC-AFCE-61DA4D3C5D37}"/>
    <cellStyle name="60% - Accent3 4 4" xfId="35564" xr:uid="{B56E632F-6461-40C6-A876-3D18A3D9F040}"/>
    <cellStyle name="60% - Accent3 4 5" xfId="16349" xr:uid="{8D1A97CF-1FFA-4068-813D-9063912FA6C2}"/>
    <cellStyle name="60% - Accent3 5" xfId="16352" xr:uid="{FD58AE21-C42B-43C4-94A5-3A13EC12F157}"/>
    <cellStyle name="60% - Accent3 6" xfId="16353" xr:uid="{D2138884-866A-46D8-91BC-F37818D3CFB7}"/>
    <cellStyle name="60% - Accent3 7" xfId="16354" xr:uid="{F097765F-10B0-4509-828D-3C021F6383AF}"/>
    <cellStyle name="60% - Accent3 8" xfId="16355" xr:uid="{9962AF90-25F5-41F1-8222-A45565B872FB}"/>
    <cellStyle name="60% - Accent3 9" xfId="35706" xr:uid="{A53D586E-C55A-4D08-9D91-581F4EAC4EFC}"/>
    <cellStyle name="60% - Accent4 2" xfId="85" xr:uid="{C9EFCB92-4B5B-4EB3-9CDF-FE998E5F5923}"/>
    <cellStyle name="60% - Accent4 2 10" xfId="35565" xr:uid="{30BB5CEB-0034-4D87-817F-C1DA07B2BDE1}"/>
    <cellStyle name="60% - Accent4 2 11" xfId="16356" xr:uid="{0B80F5E5-5B29-4529-B5B7-622FA4487B0A}"/>
    <cellStyle name="60% - Accent4 2 2" xfId="16357" xr:uid="{6DFBA659-6EE7-4055-AAE2-6C173AF56308}"/>
    <cellStyle name="60% - Accent4 2 2 2" xfId="16358" xr:uid="{F225CDA8-1866-46FC-8365-0A17D01E45FD}"/>
    <cellStyle name="60% - Accent4 2 2 3" xfId="16359" xr:uid="{00452F85-2174-4C08-9918-60A030D029B9}"/>
    <cellStyle name="60% - Accent4 2 2 4" xfId="16360" xr:uid="{AE67AA02-152F-4A7F-A7B3-AABCD3FD4F30}"/>
    <cellStyle name="60% - Accent4 2 3" xfId="16361" xr:uid="{C538BAC0-2567-4BE8-836C-D93116E3B85B}"/>
    <cellStyle name="60% - Accent4 2 3 2" xfId="16362" xr:uid="{BC66D5DB-8822-4CC6-B85D-89133C0AA080}"/>
    <cellStyle name="60% - Accent4 2 4" xfId="16363" xr:uid="{A8E8144E-BC92-456F-98C0-9BC84E3AB552}"/>
    <cellStyle name="60% - Accent4 2 5" xfId="16364" xr:uid="{6F86AA9E-9844-4782-8829-389487BF2465}"/>
    <cellStyle name="60% - Accent4 2 6" xfId="16365" xr:uid="{2841C1E3-4129-4D30-A49A-B0D843969F1F}"/>
    <cellStyle name="60% - Accent4 2 7" xfId="16366" xr:uid="{C2D8D335-DFDB-4AF4-B1CE-A35A54755145}"/>
    <cellStyle name="60% - Accent4 2 8" xfId="16367" xr:uid="{28B394AF-0BB8-49D5-BDAF-2635747A75E6}"/>
    <cellStyle name="60% - Accent4 2 9" xfId="16368" xr:uid="{5255B900-84F7-4C29-91EE-5BF5E73B4858}"/>
    <cellStyle name="60% - Accent4 3" xfId="154" xr:uid="{A524F661-9CB4-448E-9A92-1AA811A3D095}"/>
    <cellStyle name="60% - Accent4 3 2" xfId="16370" xr:uid="{1C2D24E4-283A-4E7E-96F7-73E4DA4E7E15}"/>
    <cellStyle name="60% - Accent4 3 3" xfId="16371" xr:uid="{117415CF-086E-45E6-908D-3E0FA1387CD4}"/>
    <cellStyle name="60% - Accent4 3 4" xfId="35566" xr:uid="{26FC2321-D06A-4F54-A25F-26FC6D0B6D06}"/>
    <cellStyle name="60% - Accent4 3 5" xfId="16369" xr:uid="{2BB680FD-A643-4F99-9933-1EBD26A5872D}"/>
    <cellStyle name="60% - Accent4 4" xfId="262" xr:uid="{AC2AF956-86A7-43C8-8B88-CB132465E513}"/>
    <cellStyle name="60% - Accent4 4 2" xfId="16373" xr:uid="{0C5C6C65-DAFA-4724-8A27-A5B2B9B10585}"/>
    <cellStyle name="60% - Accent4 4 3" xfId="16374" xr:uid="{5EF5B66E-408C-4E90-86C1-D43C722A072C}"/>
    <cellStyle name="60% - Accent4 4 4" xfId="16375" xr:uid="{1D2094A4-4BD8-4FD9-AF84-194930772299}"/>
    <cellStyle name="60% - Accent4 4 5" xfId="35567" xr:uid="{505CA2FE-E076-4201-937B-E1AAFA1305BD}"/>
    <cellStyle name="60% - Accent4 4 6" xfId="16372" xr:uid="{66ABD8E0-3119-49B6-93BB-374A03915A23}"/>
    <cellStyle name="60% - Accent4 5" xfId="16376" xr:uid="{DA6716B5-E4CE-435E-A598-B3D06AE15A59}"/>
    <cellStyle name="60% - Accent4 5 2" xfId="16377" xr:uid="{CC063F64-4C46-4DE7-AB7F-70D35707B39A}"/>
    <cellStyle name="60% - Accent4 6" xfId="16378" xr:uid="{8BCFE9F5-E8AE-48CD-90D4-67C4FF4AE5CF}"/>
    <cellStyle name="60% - Accent4 7" xfId="16379" xr:uid="{107E5278-E689-4D21-9F8C-621C403A01CA}"/>
    <cellStyle name="60% - Accent4 8" xfId="16380" xr:uid="{CCA8C5B2-C194-4DF5-9A62-7995C6A24263}"/>
    <cellStyle name="60% - Accent4 9" xfId="35707" xr:uid="{0FFEBA5F-943F-40F1-BBA5-AB960098B5E6}"/>
    <cellStyle name="60% - Accent5 2" xfId="86" xr:uid="{A1EBD834-2FCA-4980-86CD-9488074E1E06}"/>
    <cellStyle name="60% - Accent5 2 2" xfId="16382" xr:uid="{9D1EA4EE-7BAD-4D85-9C99-F6160315582E}"/>
    <cellStyle name="60% - Accent5 2 2 2" xfId="16383" xr:uid="{367CA53F-2037-427D-82B6-9EB88720D732}"/>
    <cellStyle name="60% - Accent5 2 2 3" xfId="16384" xr:uid="{6BE367CA-8BA2-4D6D-83EF-B26C5FCD1055}"/>
    <cellStyle name="60% - Accent5 2 2 4" xfId="16385" xr:uid="{756D6576-6131-46DA-80A9-5DA3471C4CFD}"/>
    <cellStyle name="60% - Accent5 2 3" xfId="16386" xr:uid="{0C622E8F-188D-4F7A-9B98-0E83D888D33E}"/>
    <cellStyle name="60% - Accent5 2 3 2" xfId="16387" xr:uid="{4761F401-722F-459C-AE0C-69C596477780}"/>
    <cellStyle name="60% - Accent5 2 4" xfId="16388" xr:uid="{9E1F2830-630E-47CE-8F25-D94F8B4B5E74}"/>
    <cellStyle name="60% - Accent5 2 5" xfId="16389" xr:uid="{CF05F4B5-1271-46F5-973A-A3D54E1BCB1D}"/>
    <cellStyle name="60% - Accent5 2 6" xfId="16390" xr:uid="{8410035B-A02F-4A97-A8CB-B8E45EF1BD7D}"/>
    <cellStyle name="60% - Accent5 2 6 2" xfId="16391" xr:uid="{281D2D23-D8FF-4792-8A1D-10344C2F9E91}"/>
    <cellStyle name="60% - Accent5 2 7" xfId="16392" xr:uid="{40A9EA38-4E4D-45A2-AD46-AE9AA8646B57}"/>
    <cellStyle name="60% - Accent5 2 8" xfId="35568" xr:uid="{D37D308E-0A8E-4CEB-9729-74DD51DEA2A9}"/>
    <cellStyle name="60% - Accent5 2 9" xfId="16381" xr:uid="{2FF5FCC0-CD4C-464D-AEA8-E289B4A1B304}"/>
    <cellStyle name="60% - Accent5 3" xfId="155" xr:uid="{9DE3C3E7-2A45-48AA-9FE4-702BD4DD4E56}"/>
    <cellStyle name="60% - Accent5 3 2" xfId="16394" xr:uid="{36BF98C0-17C3-4BF6-A8A9-9B14EB3A8E6C}"/>
    <cellStyle name="60% - Accent5 3 3" xfId="16395" xr:uid="{494939BE-F65F-462B-A4B6-DCEC2A6338AB}"/>
    <cellStyle name="60% - Accent5 3 4" xfId="16396" xr:uid="{413CE009-AE8A-4578-98ED-71C1BF693F27}"/>
    <cellStyle name="60% - Accent5 3 5" xfId="35569" xr:uid="{D10A48D1-00E1-433D-A91D-A2E468E1CC13}"/>
    <cellStyle name="60% - Accent5 3 6" xfId="16393" xr:uid="{C55310FF-3520-4585-988D-089EFACFB2D8}"/>
    <cellStyle name="60% - Accent5 4" xfId="263" xr:uid="{451960CB-B74D-48DF-898F-E1EC361C8518}"/>
    <cellStyle name="60% - Accent5 4 2" xfId="16398" xr:uid="{816EF96C-2360-450C-BF41-D6600984A633}"/>
    <cellStyle name="60% - Accent5 4 3" xfId="16399" xr:uid="{4FF3A272-EFF6-43A4-8505-5F2743962383}"/>
    <cellStyle name="60% - Accent5 4 4" xfId="35570" xr:uid="{DD6672DE-1D55-430E-A39F-B6FFDAAFFF9D}"/>
    <cellStyle name="60% - Accent5 4 5" xfId="16397" xr:uid="{C2EF48A9-3206-47F3-9976-850B618D51A9}"/>
    <cellStyle name="60% - Accent5 5" xfId="16400" xr:uid="{5973C382-564C-461D-92EF-6BACC8988C1E}"/>
    <cellStyle name="60% - Accent5 6" xfId="16401" xr:uid="{1476FDA4-4463-41D5-B753-7282197A87F7}"/>
    <cellStyle name="60% - Accent5 7" xfId="16402" xr:uid="{32C23E80-73D6-476C-8CD7-96C7262A270B}"/>
    <cellStyle name="60% - Accent5 8" xfId="16403" xr:uid="{4F2D2DC4-DCC3-4A8B-B659-0A4A05722411}"/>
    <cellStyle name="60% - Accent5 9" xfId="35708" xr:uid="{33771C8D-28A0-4E9B-9D4E-60A99D3DBE5E}"/>
    <cellStyle name="60% - Accent6 2" xfId="87" xr:uid="{0CB0744D-AE43-40F2-8D44-7072A3A70201}"/>
    <cellStyle name="60% - Accent6 2 2" xfId="16405" xr:uid="{9F96F7BB-A77D-41D6-8A25-53071CF63FC7}"/>
    <cellStyle name="60% - Accent6 2 2 2" xfId="16406" xr:uid="{09BB4A2D-757B-47AB-A27A-D8428255EB4F}"/>
    <cellStyle name="60% - Accent6 2 2 3" xfId="16407" xr:uid="{A1D9F733-8834-4818-A37A-250C59DA8FD2}"/>
    <cellStyle name="60% - Accent6 2 2 4" xfId="16408" xr:uid="{7A595542-42B8-4F15-A1A6-CDF6FC8002D4}"/>
    <cellStyle name="60% - Accent6 2 3" xfId="16409" xr:uid="{FEDF24CA-A752-42DB-8326-64407E36478E}"/>
    <cellStyle name="60% - Accent6 2 3 2" xfId="16410" xr:uid="{24C195FE-AC92-4C6A-AE99-5320A1AA2342}"/>
    <cellStyle name="60% - Accent6 2 4" xfId="16411" xr:uid="{D10AF4E1-BC9A-4296-AD78-DB1038951D55}"/>
    <cellStyle name="60% - Accent6 2 5" xfId="16412" xr:uid="{51CA990A-16AD-491D-B88C-38BDF258A383}"/>
    <cellStyle name="60% - Accent6 2 6" xfId="16413" xr:uid="{B5E2F55F-BDD0-47DC-8003-34308246F5D9}"/>
    <cellStyle name="60% - Accent6 2 6 2" xfId="16414" xr:uid="{BDC55A9D-AEAC-4985-B039-BE6AB1A7E6CC}"/>
    <cellStyle name="60% - Accent6 2 7" xfId="16415" xr:uid="{E22C5785-FFF7-446C-B2B2-32370E119CC3}"/>
    <cellStyle name="60% - Accent6 2 8" xfId="35571" xr:uid="{00F2662C-5707-45B7-91C7-01CA7FED3185}"/>
    <cellStyle name="60% - Accent6 2 9" xfId="16404" xr:uid="{30A2A82B-AB92-4581-91AE-A16BB2A96077}"/>
    <cellStyle name="60% - Accent6 3" xfId="156" xr:uid="{15C0C40B-A1A9-4794-A375-B1AD764F8756}"/>
    <cellStyle name="60% - Accent6 3 2" xfId="16417" xr:uid="{4C6F6BAF-BB43-4960-8A0B-DBC5D38E40D4}"/>
    <cellStyle name="60% - Accent6 3 3" xfId="16418" xr:uid="{BF63A702-8A96-4843-84FE-ACF45148DFDB}"/>
    <cellStyle name="60% - Accent6 3 4" xfId="16419" xr:uid="{90EADE18-A709-4E9A-BFDC-AD2569E4534B}"/>
    <cellStyle name="60% - Accent6 3 5" xfId="35572" xr:uid="{738FC808-1C81-44A6-BDFA-AC9D24989BC7}"/>
    <cellStyle name="60% - Accent6 3 6" xfId="16416" xr:uid="{07CF52BF-4B4F-4209-A0FE-60083F16065D}"/>
    <cellStyle name="60% - Accent6 4" xfId="264" xr:uid="{A92CDCF6-B431-4C8E-A23F-6877D6733B7A}"/>
    <cellStyle name="60% - Accent6 4 2" xfId="16421" xr:uid="{5310BE28-4772-47A4-AA5B-19CE4124B94A}"/>
    <cellStyle name="60% - Accent6 4 3" xfId="16422" xr:uid="{14FF1F9E-65B1-46E0-B0CE-01E24DB826A2}"/>
    <cellStyle name="60% - Accent6 4 4" xfId="35573" xr:uid="{DC2B9A58-DB47-4EFF-83C6-18B8B1FF635E}"/>
    <cellStyle name="60% - Accent6 4 5" xfId="16420" xr:uid="{76E6164C-7AC5-416F-91DB-BA77E75B255F}"/>
    <cellStyle name="60% - Accent6 5" xfId="16423" xr:uid="{89C4ABD9-E93A-498E-8B37-DCCDB1D7F630}"/>
    <cellStyle name="60% - Accent6 6" xfId="16424" xr:uid="{BF53C274-EF82-4AA7-916A-84049D6338FC}"/>
    <cellStyle name="60% - Accent6 7" xfId="16425" xr:uid="{C127B3A3-9212-4153-BE7E-A1E8E5EB4F76}"/>
    <cellStyle name="60% - Accent6 8" xfId="16426" xr:uid="{C2717C8E-D72D-4FC8-AD49-A7AE3D907117}"/>
    <cellStyle name="60% - Accent6 9" xfId="35709" xr:uid="{4F52C842-CF08-4804-AA81-DDE4DF375EEE}"/>
    <cellStyle name="Accent1" xfId="21" builtinId="29" customBuiltin="1"/>
    <cellStyle name="Accent1 - 20%" xfId="35759" xr:uid="{C167CE3D-3C62-4D3E-BAB8-B4E47AD199D8}"/>
    <cellStyle name="Accent1 - 40%" xfId="35767" xr:uid="{A6A9FA49-2B28-4A0C-91E5-BDCEFD3FB157}"/>
    <cellStyle name="Accent1 - 60%" xfId="35781" xr:uid="{6FA70D59-8C65-4482-9668-40963F5C5909}"/>
    <cellStyle name="Accent1 2" xfId="88" xr:uid="{904650CD-10CD-4C16-9930-B0AFED763997}"/>
    <cellStyle name="Accent1 2 2" xfId="16428" xr:uid="{7D0C1D05-436B-44BE-B938-C5032C1CCDC0}"/>
    <cellStyle name="Accent1 2 2 2" xfId="16429" xr:uid="{CC150574-DACA-49B2-ACB5-6E7722061123}"/>
    <cellStyle name="Accent1 2 2 3" xfId="16430" xr:uid="{DA7DFCA8-8AA8-4E71-8799-139C18B9DED2}"/>
    <cellStyle name="Accent1 2 2 4" xfId="16431" xr:uid="{F0556C7E-004C-40CB-9988-3206DE05A427}"/>
    <cellStyle name="Accent1 2 3" xfId="16432" xr:uid="{0D4C4F6C-5FB3-4723-B9CA-10D0732AFCBF}"/>
    <cellStyle name="Accent1 2 3 2" xfId="16433" xr:uid="{5AD726A7-F953-4D32-B9D2-792C7017E258}"/>
    <cellStyle name="Accent1 2 4" xfId="16434" xr:uid="{462242AA-E91D-47E6-8303-2A94202772FB}"/>
    <cellStyle name="Accent1 2 5" xfId="16435" xr:uid="{29DD0F4C-9FBE-40A9-927C-66D278375E97}"/>
    <cellStyle name="Accent1 2 6" xfId="16436" xr:uid="{0FD021C4-DA4F-4708-B21A-E68F7E9CAC19}"/>
    <cellStyle name="Accent1 2 6 2" xfId="16437" xr:uid="{741F9D5F-3468-46B8-8834-6F9AB2D7A315}"/>
    <cellStyle name="Accent1 2 7" xfId="16438" xr:uid="{277D63D9-9A96-465F-8DBC-DB8C03997121}"/>
    <cellStyle name="Accent1 2 8" xfId="35574" xr:uid="{04DA4554-AF74-408F-89DB-3AB7B940B0D3}"/>
    <cellStyle name="Accent1 2 9" xfId="16427" xr:uid="{6A94BADE-C6EB-48E9-A2E2-F2C2B76B2C5E}"/>
    <cellStyle name="Accent1 3" xfId="157" xr:uid="{22C2A155-248E-4E5E-8D3C-084B1C25DAC6}"/>
    <cellStyle name="Accent1 3 2" xfId="16440" xr:uid="{E560CDEB-EE72-4143-91F4-A31B83B100BE}"/>
    <cellStyle name="Accent1 3 3" xfId="16441" xr:uid="{19F26F7E-882C-4E12-9AF0-4F1B794949FE}"/>
    <cellStyle name="Accent1 3 4" xfId="16442" xr:uid="{6ABE3E3D-5AAF-42F0-8EF9-2E6E5C82380A}"/>
    <cellStyle name="Accent1 3 5" xfId="16443" xr:uid="{8E8082C2-D9A1-462E-8656-EB6919D2D7F7}"/>
    <cellStyle name="Accent1 3 6" xfId="35575" xr:uid="{5AC6C1C4-4FE7-49F8-81AC-3333F7D6213C}"/>
    <cellStyle name="Accent1 3 7" xfId="16439" xr:uid="{C83A569F-CE2D-4CB6-8A62-AADA8111BBC1}"/>
    <cellStyle name="Accent1 4" xfId="265" xr:uid="{7AA2D1A3-761F-4672-B57D-9B5D2BBEAE21}"/>
    <cellStyle name="Accent1 4 2" xfId="16445" xr:uid="{9E973BE3-AD5A-44D3-B7A8-E944C942D529}"/>
    <cellStyle name="Accent1 4 3" xfId="16446" xr:uid="{EC52050A-F616-4168-B3EE-685ACA50FCC5}"/>
    <cellStyle name="Accent1 4 4" xfId="35576" xr:uid="{F2F4F8AD-5B01-4F48-8CF4-3DC728950114}"/>
    <cellStyle name="Accent1 4 5" xfId="16444" xr:uid="{F203DA29-FEAE-4994-B1F6-44F698CFA12F}"/>
    <cellStyle name="Accent1 4 6" xfId="36097" xr:uid="{B94014DD-80F5-4D45-9210-98ED9E5D3E3B}"/>
    <cellStyle name="Accent1 5" xfId="16447" xr:uid="{18B5C0C5-A836-4CD0-AE3D-843DAF6734C8}"/>
    <cellStyle name="Accent1 5 2" xfId="36098" xr:uid="{ECC5B46A-1753-40F2-AF44-7C579450D037}"/>
    <cellStyle name="Accent1 6" xfId="16448" xr:uid="{F77A7DFC-23BE-42AF-970D-39CC2659E2FB}"/>
    <cellStyle name="Accent1 7" xfId="16449" xr:uid="{046B2674-F3DE-402A-9EBA-CBB5324FAEB8}"/>
    <cellStyle name="Accent1 8" xfId="16450" xr:uid="{9524EB8D-1BB5-43CC-98AC-6A10A37957CE}"/>
    <cellStyle name="Accent1 9" xfId="16451" xr:uid="{1C0ACF23-6A08-4DA9-85BC-F0BA93D202D4}"/>
    <cellStyle name="Accent2" xfId="24" builtinId="33" customBuiltin="1"/>
    <cellStyle name="Accent2 - 20%" xfId="35775" xr:uid="{A324501C-1DAA-48D3-B7F4-24055E08087A}"/>
    <cellStyle name="Accent2 - 40%" xfId="35763" xr:uid="{93C95348-CB49-4CC2-B1DC-B8EA5D903628}"/>
    <cellStyle name="Accent2 - 60%" xfId="35779" xr:uid="{CDDF59F4-E571-4ACB-8DF4-5C65CC30625C}"/>
    <cellStyle name="Accent2 2" xfId="89" xr:uid="{A329B91C-993B-4835-9A0B-02311BE97B75}"/>
    <cellStyle name="Accent2 2 2" xfId="16453" xr:uid="{E9EA8C81-546E-4BBE-A487-CBAD5F735258}"/>
    <cellStyle name="Accent2 2 2 2" xfId="16454" xr:uid="{3AFB5478-B298-4C41-9F6B-63E7C1E426CE}"/>
    <cellStyle name="Accent2 2 2 3" xfId="16455" xr:uid="{BFC2747B-8836-44DF-A7A5-52ABDB1BB010}"/>
    <cellStyle name="Accent2 2 2 4" xfId="16456" xr:uid="{7267286A-A477-48B3-97FD-72FE767F4111}"/>
    <cellStyle name="Accent2 2 3" xfId="16457" xr:uid="{95EFE990-9D13-4A56-A9F5-11D8D5E1308D}"/>
    <cellStyle name="Accent2 2 3 2" xfId="16458" xr:uid="{C140B755-C5B5-4F71-97AD-B33464B128C8}"/>
    <cellStyle name="Accent2 2 4" xfId="16459" xr:uid="{8AD000E5-7919-421D-97F4-8F589239931E}"/>
    <cellStyle name="Accent2 2 5" xfId="16460" xr:uid="{3CCAD1DE-CBB2-40F6-AD29-44C04F4CEF90}"/>
    <cellStyle name="Accent2 2 6" xfId="16461" xr:uid="{AD11D005-DBE7-4BA5-B5F7-670A438EF511}"/>
    <cellStyle name="Accent2 2 6 2" xfId="16462" xr:uid="{426DD4F0-5DFD-4CBD-83CC-E2AE8B5628EB}"/>
    <cellStyle name="Accent2 2 7" xfId="16463" xr:uid="{47BEE7D8-F332-45F2-B777-DD307E3750F6}"/>
    <cellStyle name="Accent2 2 8" xfId="16452" xr:uid="{BF26F471-7892-408E-9934-41C3CAB8E956}"/>
    <cellStyle name="Accent2 3" xfId="158" xr:uid="{1A91341B-4536-46A8-94EF-F9CCE387ED8B}"/>
    <cellStyle name="Accent2 3 2" xfId="16465" xr:uid="{E18E1475-2F8A-4430-B855-9E7FEC4305F1}"/>
    <cellStyle name="Accent2 3 3" xfId="16466" xr:uid="{26FF7F73-36D3-4874-9910-0DBC85224FF5}"/>
    <cellStyle name="Accent2 3 4" xfId="16467" xr:uid="{240A822D-3A1D-4E8D-9E58-BA9B441ABBCB}"/>
    <cellStyle name="Accent2 3 5" xfId="16464" xr:uid="{2B62A8BF-4A5F-4482-B4FA-ED7D9DCA6F82}"/>
    <cellStyle name="Accent2 4" xfId="16468" xr:uid="{7DB8AF9A-BAFC-4531-B358-86060AE43C4A}"/>
    <cellStyle name="Accent2 4 2" xfId="16469" xr:uid="{D2BA6C96-5C89-45F7-9EA9-23B3496A1D62}"/>
    <cellStyle name="Accent2 4 3" xfId="16470" xr:uid="{3A3FF372-0CF7-49B7-AFF9-4FE3DD7B7836}"/>
    <cellStyle name="Accent2 4 4" xfId="36099" xr:uid="{E405E614-4A86-4AB5-A881-35B7258EB3DF}"/>
    <cellStyle name="Accent2 5" xfId="16471" xr:uid="{542E7CD9-EBB2-45C1-87DE-78A5CE92C8D3}"/>
    <cellStyle name="Accent2 6" xfId="16472" xr:uid="{A8090521-79AE-4F9F-A808-D272A0B848E7}"/>
    <cellStyle name="Accent2 7" xfId="16473" xr:uid="{07870242-F372-4778-858B-EB91D5EAE7BD}"/>
    <cellStyle name="Accent2 8" xfId="16474" xr:uid="{07A6B993-F442-461A-8422-5F13269668F2}"/>
    <cellStyle name="Accent2 9" xfId="16475" xr:uid="{75C3FD8F-345B-4CC8-A3F9-371B2926A854}"/>
    <cellStyle name="Accent3" xfId="27" builtinId="37" customBuiltin="1"/>
    <cellStyle name="Accent3 - 20%" xfId="35789" xr:uid="{3BFDC4AC-3671-415C-8AC4-E6458D2D2CD4}"/>
    <cellStyle name="Accent3 - 40%" xfId="35769" xr:uid="{8AB639FB-504F-4FA3-9DB3-A78E2BDD9563}"/>
    <cellStyle name="Accent3 - 60%" xfId="35786" xr:uid="{72B1E6B6-FD93-40B4-841B-E8C67DAFDADA}"/>
    <cellStyle name="Accent3 2" xfId="90" xr:uid="{FE621219-D995-4560-BCEE-36BAA5BF94AC}"/>
    <cellStyle name="Accent3 2 2" xfId="16477" xr:uid="{1D9CB823-4ADA-4F99-8E1E-A883E9629FB0}"/>
    <cellStyle name="Accent3 2 2 2" xfId="16478" xr:uid="{1D3468B2-ABB6-4C2E-B9B7-1943D2BAD7F7}"/>
    <cellStyle name="Accent3 2 2 3" xfId="16479" xr:uid="{DFAA93F0-772F-40F0-943E-ED0482944E52}"/>
    <cellStyle name="Accent3 2 2 4" xfId="16480" xr:uid="{B045DB0F-2C68-49A9-96CF-225A19EF10AE}"/>
    <cellStyle name="Accent3 2 3" xfId="16481" xr:uid="{FDE9ECC9-EDE2-43FD-8946-96C32A7AD5E4}"/>
    <cellStyle name="Accent3 2 3 2" xfId="16482" xr:uid="{30212C3A-A60C-4FEB-8092-A9F1F9CCF7AA}"/>
    <cellStyle name="Accent3 2 4" xfId="16483" xr:uid="{2099A2A5-AFA6-4C84-AA12-1F2B15D48528}"/>
    <cellStyle name="Accent3 2 5" xfId="16484" xr:uid="{9FAD73B3-C22B-41E2-A8EE-3531E148B09A}"/>
    <cellStyle name="Accent3 2 6" xfId="16485" xr:uid="{F7061F1C-6046-41AB-A2C5-5562E196CE2A}"/>
    <cellStyle name="Accent3 2 6 2" xfId="16486" xr:uid="{62F8D217-AB09-4599-A2E9-600A3DF49311}"/>
    <cellStyle name="Accent3 2 7" xfId="16487" xr:uid="{F64A1795-2FFD-4F7A-BA60-961CABE470C8}"/>
    <cellStyle name="Accent3 2 8" xfId="16476" xr:uid="{1B2A6798-CD16-4FD3-9A7F-6A57D9B562F4}"/>
    <cellStyle name="Accent3 3" xfId="159" xr:uid="{EBEA28EA-DEF1-4795-A391-EAF6C7252EE7}"/>
    <cellStyle name="Accent3 3 2" xfId="16489" xr:uid="{B78433D7-56A3-4BB5-8864-A1F2B33EB819}"/>
    <cellStyle name="Accent3 3 3" xfId="16490" xr:uid="{72AF7E6B-3FE2-4F97-9CD7-68A8846D1008}"/>
    <cellStyle name="Accent3 3 4" xfId="16491" xr:uid="{3E72F529-0D5D-43B8-B23B-2105B7CAC5E3}"/>
    <cellStyle name="Accent3 3 5" xfId="16488" xr:uid="{811834CF-F5BE-486A-A5D5-AB10BE9B77ED}"/>
    <cellStyle name="Accent3 4" xfId="16492" xr:uid="{9785E77E-C9FD-4A3B-99DF-837255EAEA41}"/>
    <cellStyle name="Accent3 4 2" xfId="16493" xr:uid="{99CADFA3-1647-4F19-8A9A-845E040B7747}"/>
    <cellStyle name="Accent3 4 3" xfId="16494" xr:uid="{250B773C-E79F-4F9A-8FEE-52E19939CB20}"/>
    <cellStyle name="Accent3 4 4" xfId="36100" xr:uid="{9CCA9FB2-6C1B-4C18-99FC-F35407DD4E2E}"/>
    <cellStyle name="Accent3 5" xfId="16495" xr:uid="{55BCDB6B-B3E6-493A-8B23-8CD49AB5A539}"/>
    <cellStyle name="Accent3 6" xfId="16496" xr:uid="{196FF3DA-CCD2-4FAD-AF90-56638CE8D14A}"/>
    <cellStyle name="Accent3 7" xfId="16497" xr:uid="{3CA793BB-BADC-425D-A762-EB4DF384AAC6}"/>
    <cellStyle name="Accent3 8" xfId="16498" xr:uid="{78BA534B-629C-4ECC-ABC7-940D80D9A810}"/>
    <cellStyle name="Accent4" xfId="30" builtinId="41" customBuiltin="1"/>
    <cellStyle name="Accent4 - 20%" xfId="35777" xr:uid="{47633A85-4A19-4D27-BBDD-A5772CB20BA3}"/>
    <cellStyle name="Accent4 - 40%" xfId="35778" xr:uid="{236BC64A-2A15-425B-B512-2F525510F061}"/>
    <cellStyle name="Accent4 - 60%" xfId="35768" xr:uid="{EDAE7649-3223-443B-846A-0C9DE1D9D214}"/>
    <cellStyle name="Accent4 2" xfId="91" xr:uid="{11F5962C-C9D9-4D67-8EA1-C27F33FCF45D}"/>
    <cellStyle name="Accent4 2 2" xfId="16500" xr:uid="{98AB199A-9543-4D7E-B493-888A8EEB43B3}"/>
    <cellStyle name="Accent4 2 2 2" xfId="16501" xr:uid="{9EFAA3A9-332B-4F13-BCCE-85125DA5C4B4}"/>
    <cellStyle name="Accent4 2 2 3" xfId="16502" xr:uid="{292CF788-679E-4EF7-8EE7-694F89B5CDE4}"/>
    <cellStyle name="Accent4 2 2 4" xfId="16503" xr:uid="{5222F519-D15C-4DB0-8FAE-BC3D8505A825}"/>
    <cellStyle name="Accent4 2 3" xfId="16504" xr:uid="{9E97B5D7-5447-4539-BCC4-C9B05DCA4AE5}"/>
    <cellStyle name="Accent4 2 3 2" xfId="16505" xr:uid="{997E8CA7-7C5C-4E3C-837C-4C937A40192B}"/>
    <cellStyle name="Accent4 2 4" xfId="16506" xr:uid="{7E0E1757-765B-4AF0-8B2A-FF073328BD7C}"/>
    <cellStyle name="Accent4 2 5" xfId="16507" xr:uid="{416AA6B4-DFD9-4FBC-9030-507A6ABACDB2}"/>
    <cellStyle name="Accent4 2 6" xfId="16508" xr:uid="{1B202222-73DF-464E-BD09-1DEB4CE7356D}"/>
    <cellStyle name="Accent4 2 6 2" xfId="16509" xr:uid="{16953F86-3EAD-4983-B011-D23708186D8B}"/>
    <cellStyle name="Accent4 2 7" xfId="16510" xr:uid="{16D4DA51-FA08-4B80-8174-0D8DD3CEBB59}"/>
    <cellStyle name="Accent4 2 8" xfId="16499" xr:uid="{7B9D0F33-B996-4F5C-99BC-8F2CC06D4936}"/>
    <cellStyle name="Accent4 3" xfId="161" xr:uid="{D9FB4AAC-AE80-410B-8D1E-44B0D94D6D27}"/>
    <cellStyle name="Accent4 3 2" xfId="16512" xr:uid="{C1433A41-1B29-4ADD-B627-B8459C30223A}"/>
    <cellStyle name="Accent4 3 3" xfId="16513" xr:uid="{14D3C099-343B-483E-BEF6-37DF5CBFCCCD}"/>
    <cellStyle name="Accent4 3 4" xfId="16514" xr:uid="{17528D19-CA19-463C-A021-6FEC962B6AB3}"/>
    <cellStyle name="Accent4 3 5" xfId="16511" xr:uid="{B538D526-858E-46E9-BC38-38136D6FE5B8}"/>
    <cellStyle name="Accent4 4" xfId="266" xr:uid="{F8A81D32-4D3C-4A6C-9099-2DC8CD668B4D}"/>
    <cellStyle name="Accent4 4 2" xfId="16516" xr:uid="{5BD87157-5AEA-48F8-B8DC-26AC28B16B2F}"/>
    <cellStyle name="Accent4 4 3" xfId="16517" xr:uid="{8E33A13E-A4E6-4D50-95A7-0FFFC826535F}"/>
    <cellStyle name="Accent4 4 4" xfId="35577" xr:uid="{BDB7A45D-A64E-42AB-B831-906D7016EE1D}"/>
    <cellStyle name="Accent4 4 5" xfId="16515" xr:uid="{6113A196-6206-4218-8B43-51D6583FB5B9}"/>
    <cellStyle name="Accent4 4 6" xfId="36101" xr:uid="{7891B262-2A9E-4721-9296-660FC63738C4}"/>
    <cellStyle name="Accent4 5" xfId="16518" xr:uid="{20084A6D-FCDB-4FA1-A4F3-CC1BA05FB43A}"/>
    <cellStyle name="Accent4 5 2" xfId="36102" xr:uid="{8FA64C01-AB4B-41C1-A967-3D83A35A8826}"/>
    <cellStyle name="Accent4 6" xfId="16519" xr:uid="{CBC43B11-B86E-477E-818F-119C29D7FDF4}"/>
    <cellStyle name="Accent4 7" xfId="16520" xr:uid="{BF41C835-4FBE-4573-BA5A-7E8603F186B1}"/>
    <cellStyle name="Accent4 8" xfId="16521" xr:uid="{9304FD43-A74E-4400-B0BD-D228BEFC2C5C}"/>
    <cellStyle name="Accent5" xfId="33" builtinId="45" customBuiltin="1"/>
    <cellStyle name="Accent5 - 20%" xfId="35762" xr:uid="{1658BDCE-3B4E-4065-97AA-FD077C8ABD32}"/>
    <cellStyle name="Accent5 - 40%" xfId="35761" xr:uid="{4AD7A9B4-C38D-4C41-9E7E-C8AB3B6575C6}"/>
    <cellStyle name="Accent5 - 60%" xfId="35780" xr:uid="{FF8BB14C-589E-457B-B306-0EA86D4414B7}"/>
    <cellStyle name="Accent5 2" xfId="92" xr:uid="{BC9D611C-3FF7-4D33-AF8B-233CEDB9AE6E}"/>
    <cellStyle name="Accent5 2 2" xfId="16522" xr:uid="{E8A91DFF-1C45-4B89-8343-1CD2CD154ABC}"/>
    <cellStyle name="Accent5 2 2 2" xfId="16523" xr:uid="{B926AF4E-3A02-45BA-B68C-FCB0D316EA7D}"/>
    <cellStyle name="Accent5 2 3" xfId="16524" xr:uid="{3D385F89-6533-40BE-9F67-06CBE13D9BB1}"/>
    <cellStyle name="Accent5 2 3 2" xfId="16525" xr:uid="{DAC151BE-8C47-487A-8C49-CEC2BCB7672E}"/>
    <cellStyle name="Accent5 2 4" xfId="16526" xr:uid="{55A14840-3B08-4F9C-86DA-990B419AC29B}"/>
    <cellStyle name="Accent5 2 4 2" xfId="16527" xr:uid="{E07B0A7A-A731-4163-93B1-307D5DD0985D}"/>
    <cellStyle name="Accent5 2 5" xfId="16528" xr:uid="{532BF7D9-C596-4338-AF73-CB8726924E3B}"/>
    <cellStyle name="Accent5 3" xfId="162" xr:uid="{FC40080C-5593-4873-9CFD-1940181B5E00}"/>
    <cellStyle name="Accent5 3 2" xfId="16530" xr:uid="{697472B8-6380-4B05-BC4E-02F3BFC0E0D9}"/>
    <cellStyle name="Accent5 3 3" xfId="16531" xr:uid="{138A4707-2D03-48C8-AAE1-1427FB92ABFB}"/>
    <cellStyle name="Accent5 3 4" xfId="16532" xr:uid="{5C7CB945-C38B-445E-B7E7-084B0C98FADD}"/>
    <cellStyle name="Accent5 3 5" xfId="16529" xr:uid="{73F2B16C-0A59-4ADA-88F5-0D1245D1E3E0}"/>
    <cellStyle name="Accent5 4" xfId="16533" xr:uid="{75747A11-0EE6-41F4-9694-28D29FD808D6}"/>
    <cellStyle name="Accent5 4 2" xfId="16534" xr:uid="{8F34600D-B692-415C-BD60-4B14C6F548C7}"/>
    <cellStyle name="Accent5 4 3" xfId="16535" xr:uid="{32A1DABC-AA8D-4034-AF29-5458F0BA8D49}"/>
    <cellStyle name="Accent5 4 4" xfId="36103" xr:uid="{7AC413AE-2677-4260-9C2D-AB81A6BAA5CE}"/>
    <cellStyle name="Accent5 5" xfId="16536" xr:uid="{DF527284-BCA6-41F6-A618-8D5874C75C7B}"/>
    <cellStyle name="Accent5 5 2" xfId="36104" xr:uid="{10A948FA-54B5-4717-AED9-81867CCA5E0B}"/>
    <cellStyle name="Accent5 6" xfId="16537" xr:uid="{5E70EE42-4DFA-4695-B222-81A5C43DB0D0}"/>
    <cellStyle name="Accent6" xfId="36" builtinId="49" customBuiltin="1"/>
    <cellStyle name="Accent6 - 20%" xfId="35783" xr:uid="{56B90ED4-D2FD-46E2-8C0A-BFFBB90B9320}"/>
    <cellStyle name="Accent6 - 40%" xfId="35773" xr:uid="{89E31FB1-5D58-41B2-ACDC-34D4D07C7DC4}"/>
    <cellStyle name="Accent6 - 60%" xfId="35785" xr:uid="{BBA4A15B-0EA7-430A-8278-BB29F8C4060D}"/>
    <cellStyle name="Accent6 2" xfId="93" xr:uid="{16EBE4E7-86C6-4D93-9340-765C6A914280}"/>
    <cellStyle name="Accent6 2 2" xfId="16539" xr:uid="{DDF2AB07-78C5-4CAB-AB81-9A775FED9E10}"/>
    <cellStyle name="Accent6 2 2 2" xfId="16540" xr:uid="{3D2973FA-E2E8-4858-A96F-BD8CD555BFD5}"/>
    <cellStyle name="Accent6 2 2 3" xfId="16541" xr:uid="{0D062660-4FBF-4331-A54B-17626A025D1F}"/>
    <cellStyle name="Accent6 2 2 4" xfId="16542" xr:uid="{AA1D45F4-D011-4947-9A4B-635AF68066F2}"/>
    <cellStyle name="Accent6 2 3" xfId="16543" xr:uid="{F7885B1C-8958-43D5-B660-4CB455C5F1CE}"/>
    <cellStyle name="Accent6 2 3 2" xfId="16544" xr:uid="{565BBC4A-BAB9-43A6-A957-5825820C74B9}"/>
    <cellStyle name="Accent6 2 4" xfId="16545" xr:uid="{5CF2564F-4E10-4116-8C53-4ED05CB2B492}"/>
    <cellStyle name="Accent6 2 5" xfId="16546" xr:uid="{A8C8D7BD-B3EA-4E64-9412-02DCAF727384}"/>
    <cellStyle name="Accent6 2 6" xfId="16547" xr:uid="{49A40DAA-4398-4FE6-A254-957B16E4963F}"/>
    <cellStyle name="Accent6 2 6 2" xfId="16548" xr:uid="{47692963-3C22-4DD2-9A20-92F2EC3F403A}"/>
    <cellStyle name="Accent6 2 7" xfId="16549" xr:uid="{ED6C6FB9-5627-45A8-BFEA-0C63D3F8954F}"/>
    <cellStyle name="Accent6 2 8" xfId="16538" xr:uid="{A30B8A16-4388-4B17-88D3-DE34D413F0F2}"/>
    <cellStyle name="Accent6 3" xfId="163" xr:uid="{209C1FE7-C65D-4145-BBF3-8ECF05190014}"/>
    <cellStyle name="Accent6 3 2" xfId="16551" xr:uid="{9FA4B362-6711-4F42-90FE-122235696480}"/>
    <cellStyle name="Accent6 3 3" xfId="16552" xr:uid="{CDAF31F0-DFEE-4411-8A3F-045C8B508778}"/>
    <cellStyle name="Accent6 3 4" xfId="16553" xr:uid="{FE30A8E8-9E95-49D8-A760-E337C4556E7A}"/>
    <cellStyle name="Accent6 3 5" xfId="16550" xr:uid="{9823FE01-DBFA-48D2-9C56-FADEF47B3881}"/>
    <cellStyle name="Accent6 4" xfId="16554" xr:uid="{724705B7-C17A-4913-9C3E-49A3C3DA966D}"/>
    <cellStyle name="Accent6 4 2" xfId="16555" xr:uid="{97F7589C-858B-4538-8028-95CA78404FB0}"/>
    <cellStyle name="Accent6 4 3" xfId="16556" xr:uid="{0F138F8B-6512-4302-B92C-7CD579089E5C}"/>
    <cellStyle name="Accent6 4 4" xfId="36105" xr:uid="{53FAA34E-07F9-449C-B98C-682D06F6FB3A}"/>
    <cellStyle name="Accent6 5" xfId="16557" xr:uid="{94BAD515-E62B-4BF2-9C28-9D091BFF3FB5}"/>
    <cellStyle name="Accent6 6" xfId="16558" xr:uid="{1F26B0E8-333D-4B5B-954F-8EC0B503880D}"/>
    <cellStyle name="Accent6 7" xfId="16559" xr:uid="{33D1698F-956A-4AD6-8F60-458B064FE97C}"/>
    <cellStyle name="Accent6 8" xfId="16560" xr:uid="{A3BE1521-F090-4CED-83E8-138D0EA2DE38}"/>
    <cellStyle name="Accounting" xfId="16561" xr:uid="{3B2073FA-5E20-460A-A0A4-3D89E135B43C}"/>
    <cellStyle name="Actual" xfId="267" xr:uid="{1E9739CF-0B5C-47D5-A51A-54D4409EF74F}"/>
    <cellStyle name="ActualCurrency" xfId="268" xr:uid="{5534FAC1-078F-4564-8748-0DF39D74CD3D}"/>
    <cellStyle name="ActualPercent" xfId="269" xr:uid="{93658D84-41A2-4862-B2BA-5BD68F978D36}"/>
    <cellStyle name="ActualValue" xfId="270" xr:uid="{B5D86CA1-A8AE-432C-B308-2102DD5B3E03}"/>
    <cellStyle name="Agara" xfId="35787" xr:uid="{E2285BE2-BF9E-4F23-AAAD-446C156A4537}"/>
    <cellStyle name="Assumptions Right Number" xfId="4" xr:uid="{00000000-0005-0000-0000-000000000000}"/>
    <cellStyle name="Availability" xfId="16562" xr:uid="{44AC7AD3-60BC-42C1-8F46-60D59F9CD25A}"/>
    <cellStyle name="Availability 2" xfId="16563" xr:uid="{7EEB05C6-FEDA-40B4-BB18-C997C4A48157}"/>
    <cellStyle name="Availability 3" xfId="16564" xr:uid="{F4FB7E17-A6C2-4A33-86B2-1B1AD2ECDE22}"/>
    <cellStyle name="Availability 4" xfId="16565" xr:uid="{F261B938-F2DA-4150-BEDA-A2232549B99C}"/>
    <cellStyle name="B79812_.wvu.PrintTitlest" xfId="35784" xr:uid="{FDB6FF65-FD26-4D99-9A32-4C5F59C2F77F}"/>
    <cellStyle name="Bad" xfId="11" builtinId="27" customBuiltin="1"/>
    <cellStyle name="Bad 2" xfId="94" xr:uid="{F9805D51-4B57-4EAC-8BAB-205C8095FD6E}"/>
    <cellStyle name="Bad 2 10" xfId="16566" xr:uid="{EFB2A4FE-3088-4274-B62A-D0F0230F4575}"/>
    <cellStyle name="Bad 2 2" xfId="16567" xr:uid="{F96691ED-67F5-45D6-98D3-F982D0DA38E3}"/>
    <cellStyle name="Bad 2 2 2" xfId="16568" xr:uid="{3F61CA77-5E62-4A84-8C84-48A7F80ED7EB}"/>
    <cellStyle name="Bad 2 2 3" xfId="16569" xr:uid="{31786991-13E0-49E3-A54A-A113E37411A5}"/>
    <cellStyle name="Bad 2 2 4" xfId="16570" xr:uid="{CD7DA4A7-8FE9-4FEC-8DAA-BC8778609771}"/>
    <cellStyle name="Bad 2 3" xfId="16571" xr:uid="{9EA6F273-D053-4441-80E1-5534EF3FC99E}"/>
    <cellStyle name="Bad 2 3 2" xfId="16572" xr:uid="{E995A824-15A5-4571-BFFD-916DBDAFF287}"/>
    <cellStyle name="Bad 2 4" xfId="16573" xr:uid="{A1449EFF-CB53-4296-ABFD-5BEA5459BC11}"/>
    <cellStyle name="Bad 2 5" xfId="16574" xr:uid="{DDAE23D1-4BD1-41F6-8106-8E4BC6460A18}"/>
    <cellStyle name="Bad 2 6" xfId="16575" xr:uid="{849A87C3-52C7-47AE-978D-15F14AF08687}"/>
    <cellStyle name="Bad 2 7" xfId="16576" xr:uid="{02DC9ECC-486A-4DE9-9646-BF93D8981C10}"/>
    <cellStyle name="Bad 2 8" xfId="16577" xr:uid="{5CFD3A5C-25D6-4371-BBEA-2D009C03E31B}"/>
    <cellStyle name="Bad 2 9" xfId="16578" xr:uid="{F8766204-FF1D-481F-945C-A2104AE6DA3B}"/>
    <cellStyle name="Bad 3" xfId="164" xr:uid="{8C05518D-BDA0-4A19-A951-6780EC829053}"/>
    <cellStyle name="Bad 3 2" xfId="16580" xr:uid="{F2CCB46D-4D8C-40F2-B0AB-4480A2139914}"/>
    <cellStyle name="Bad 3 2 2" xfId="16581" xr:uid="{697912A2-A888-4E26-86C1-37938A6D3D70}"/>
    <cellStyle name="Bad 3 3" xfId="16582" xr:uid="{C558B021-1BD7-4355-94A4-6098CDFFC55D}"/>
    <cellStyle name="Bad 3 4" xfId="16579" xr:uid="{F3B7DB8C-7878-4D3E-9D3E-A73C06669F5D}"/>
    <cellStyle name="Bad 4" xfId="16583" xr:uid="{4FF418FE-E659-455B-A96D-CB0617253D81}"/>
    <cellStyle name="Bad 4 2" xfId="16584" xr:uid="{608BC558-EF9B-496E-BDF6-0EBBC6D3D76C}"/>
    <cellStyle name="Bad 4 3" xfId="16585" xr:uid="{B34D541B-13A6-4D4D-A1F4-BDBFE7B72448}"/>
    <cellStyle name="Bad 4 4" xfId="16586" xr:uid="{08614255-3FB7-4820-90A7-755B308E144E}"/>
    <cellStyle name="Bad 5" xfId="16587" xr:uid="{C921E35D-4D4E-4409-BD25-FB080E248446}"/>
    <cellStyle name="Bad 5 2" xfId="16588" xr:uid="{888096E9-0A6B-4EDA-8DC7-D6EC7F2D084D}"/>
    <cellStyle name="Bad 6" xfId="16589" xr:uid="{5B8296FA-E2FB-48F7-B93D-7CA4FB2619D0}"/>
    <cellStyle name="Bad 7" xfId="16590" xr:uid="{5A8BDD41-56BF-4510-9F32-B57365444E4C}"/>
    <cellStyle name="Bad 8" xfId="16591" xr:uid="{03C4013E-A43A-4D5F-9D1D-8A73AA2A7A4C}"/>
    <cellStyle name="Bad 9" xfId="16592" xr:uid="{29372E95-89BA-4A61-84A4-9E64E32D9FAD}"/>
    <cellStyle name="Black" xfId="35771" xr:uid="{982A782E-B340-4B3F-BEB4-1D58E15A3995}"/>
    <cellStyle name="Blockout" xfId="165" xr:uid="{464D28B4-1082-474A-AF0D-2B9CC4B61825}"/>
    <cellStyle name="Blockout 2" xfId="166" xr:uid="{0981A3EA-431B-4300-984E-F89C13957A08}"/>
    <cellStyle name="Blockout 3" xfId="35936" xr:uid="{F7BD4B1A-5677-4F40-ACE8-9B66886B71F8}"/>
    <cellStyle name="Blue" xfId="35791" xr:uid="{B69B2CBF-54E4-46DA-8B53-0BC1C3C6CA20}"/>
    <cellStyle name="BLUE TABLE SHADED GREY" xfId="124" xr:uid="{33706FC2-2EB2-4654-8724-EE006A37D447}"/>
    <cellStyle name="Body" xfId="16593" xr:uid="{072A8192-1A99-41EA-81D7-B8893A566C23}"/>
    <cellStyle name="Calc 1" xfId="271" xr:uid="{2F4F020B-019C-4FEA-9195-6FBEDCBE90BA}"/>
    <cellStyle name="Calc 2" xfId="272" xr:uid="{F4135AB6-9869-418A-9D7D-7E0032C68046}"/>
    <cellStyle name="Calc_percent" xfId="16594" xr:uid="{175D8208-0407-4810-9739-0B74C3E3A518}"/>
    <cellStyle name="CalcRef" xfId="273" xr:uid="{09D52EBB-AB5D-4145-A9F5-35DBE8D3CB60}"/>
    <cellStyle name="CalcRefCurrency" xfId="274" xr:uid="{D465960B-81CB-406C-BBD9-52BE55FF16FF}"/>
    <cellStyle name="CalcRefPercent" xfId="275" xr:uid="{B479C244-2F5E-40F7-B27D-142001AA1717}"/>
    <cellStyle name="CalcRefValue" xfId="276" xr:uid="{1741C218-E952-4BFC-9A4B-76DE733F7489}"/>
    <cellStyle name="Calculated Cell" xfId="16595" xr:uid="{FC85B606-079D-40A0-AC98-F08B268341A5}"/>
    <cellStyle name="Calculated Cell 2" xfId="16596" xr:uid="{689F260C-D4E0-4974-93D7-297A8C1B570B}"/>
    <cellStyle name="Calculated Cell 2 10" xfId="16597" xr:uid="{D5E19A5A-3092-49AA-9187-4236D1010485}"/>
    <cellStyle name="Calculated Cell 2 2" xfId="16598" xr:uid="{87B1CA6C-9E30-42FD-8C5D-96FA9D8A1A5C}"/>
    <cellStyle name="Calculated Cell 2 2 2" xfId="16599" xr:uid="{3469C0A4-6CAB-4DEF-9F6F-1A158458C47E}"/>
    <cellStyle name="Calculated Cell 2 2 2 2" xfId="16600" xr:uid="{58F67A38-E573-4269-8A28-FAB4003FE753}"/>
    <cellStyle name="Calculated Cell 2 2 2 2 2" xfId="16601" xr:uid="{79208EAA-F0B8-478C-8212-A6170BCF3DDD}"/>
    <cellStyle name="Calculated Cell 2 2 2 3" xfId="16602" xr:uid="{32F09A6A-D94B-47F8-97F2-D35A963B42BD}"/>
    <cellStyle name="Calculated Cell 2 2 3" xfId="16603" xr:uid="{562B0997-D374-40C6-81D7-09016DF2D232}"/>
    <cellStyle name="Calculated Cell 2 2 3 2" xfId="16604" xr:uid="{10DAE427-D67C-4EBA-87FC-169E81E4C515}"/>
    <cellStyle name="Calculated Cell 2 2 4" xfId="16605" xr:uid="{7F69AF54-4602-4336-A0BC-FC67303227A6}"/>
    <cellStyle name="Calculated Cell 2 2 4 2" xfId="16606" xr:uid="{AA12E19C-706F-4958-A0EA-3C31EDEDCCF1}"/>
    <cellStyle name="Calculated Cell 2 2 5" xfId="16607" xr:uid="{C981F206-DB55-4774-BA6E-6BE5B7D58C19}"/>
    <cellStyle name="Calculated Cell 2 2 5 2" xfId="16608" xr:uid="{517E999A-255D-4E8F-B11D-AA3DE4A10BA8}"/>
    <cellStyle name="Calculated Cell 2 2 5 3" xfId="16609" xr:uid="{F1549F99-2D0E-4EDF-A5F7-3A92821B52E6}"/>
    <cellStyle name="Calculated Cell 2 2 6" xfId="16610" xr:uid="{C76F44C8-7044-4A8A-8D2C-C6CA5F735682}"/>
    <cellStyle name="Calculated Cell 2 3" xfId="16611" xr:uid="{BD1FDE1D-FFC3-4700-87A4-09D715C7FBAE}"/>
    <cellStyle name="Calculated Cell 2 3 2" xfId="16612" xr:uid="{B4BA3101-98EC-4B3F-8CEE-E9FE13408E3F}"/>
    <cellStyle name="Calculated Cell 2 3 2 2" xfId="16613" xr:uid="{2BCF714B-4AA0-4BB1-BF3E-78C4A9EF62A4}"/>
    <cellStyle name="Calculated Cell 2 3 2 2 2" xfId="16614" xr:uid="{F23F98AC-AE10-472D-BBDA-EA7941B1A3B5}"/>
    <cellStyle name="Calculated Cell 2 3 2 2 2 2" xfId="16615" xr:uid="{CA6C006C-2578-4EC6-912C-CBC7BF4E79E1}"/>
    <cellStyle name="Calculated Cell 2 3 2 2 2 3" xfId="16616" xr:uid="{471DD086-F323-4DA5-8A94-4B17FE8F36A5}"/>
    <cellStyle name="Calculated Cell 2 3 2 2 3" xfId="16617" xr:uid="{1C195E2A-2916-4B45-AA6E-E8033E4B1890}"/>
    <cellStyle name="Calculated Cell 2 3 2 2 4" xfId="16618" xr:uid="{26E095D1-C28C-4884-A834-97634C680FDA}"/>
    <cellStyle name="Calculated Cell 2 3 2 3" xfId="16619" xr:uid="{E13611EA-A8D2-464C-B231-E00B1D84CC12}"/>
    <cellStyle name="Calculated Cell 2 3 2 4" xfId="16620" xr:uid="{32D9082F-6DE9-46E1-A2D5-94CC3EFA2B4D}"/>
    <cellStyle name="Calculated Cell 2 3 3" xfId="16621" xr:uid="{F918949E-9FE6-41C8-B35A-BD07F59C4DBE}"/>
    <cellStyle name="Calculated Cell 2 3 3 2" xfId="16622" xr:uid="{05F10E1F-5F47-4DDA-90B6-4FC164262761}"/>
    <cellStyle name="Calculated Cell 2 3 3 2 2" xfId="16623" xr:uid="{DCE88FB2-EBA3-4F46-B02F-EC55C2DFB0A0}"/>
    <cellStyle name="Calculated Cell 2 3 3 2 2 2" xfId="16624" xr:uid="{DF67F4D0-3BE0-4B2F-97EA-65526FE0F0F2}"/>
    <cellStyle name="Calculated Cell 2 3 3 2 2 3" xfId="16625" xr:uid="{9B748846-6229-4BF1-B1F8-93A36D4CE1F5}"/>
    <cellStyle name="Calculated Cell 2 3 3 2 3" xfId="16626" xr:uid="{5A4BA72C-6644-4788-A197-1E426D6B54CC}"/>
    <cellStyle name="Calculated Cell 2 3 3 2 4" xfId="16627" xr:uid="{564E7CC3-5B96-418E-9466-9F85A6E4FF77}"/>
    <cellStyle name="Calculated Cell 2 3 3 3" xfId="16628" xr:uid="{4D16D1F5-C32D-4AFA-AA11-3C46FC05292C}"/>
    <cellStyle name="Calculated Cell 2 3 4" xfId="16629" xr:uid="{FBE87AA5-5B4D-40A5-AC43-7342EFE81355}"/>
    <cellStyle name="Calculated Cell 2 3 4 2" xfId="16630" xr:uid="{A2145E21-2513-4F36-A9B0-EC082E7810F6}"/>
    <cellStyle name="Calculated Cell 2 3 4 2 2" xfId="16631" xr:uid="{AC3B7C0E-2E84-481B-BB24-368637C8D7E1}"/>
    <cellStyle name="Calculated Cell 2 3 4 2 3" xfId="16632" xr:uid="{940E03D1-62C6-4EA7-8B9B-CC3F40A3C236}"/>
    <cellStyle name="Calculated Cell 2 3 4 3" xfId="16633" xr:uid="{D982A95A-279D-4203-B184-A34A5C8064DC}"/>
    <cellStyle name="Calculated Cell 2 3 4 4" xfId="16634" xr:uid="{3D04B04E-DDCD-44FF-B885-F374E62C1E1A}"/>
    <cellStyle name="Calculated Cell 2 3 5" xfId="16635" xr:uid="{BFBB20C9-7488-4689-A8B6-CBCA5F67E33D}"/>
    <cellStyle name="Calculated Cell 2 3 5 2" xfId="16636" xr:uid="{D138D755-678E-4820-88E3-81185018B1C0}"/>
    <cellStyle name="Calculated Cell 2 3 5 3" xfId="16637" xr:uid="{784B7F17-4AB6-4243-8339-0AB08D21363B}"/>
    <cellStyle name="Calculated Cell 2 3 6" xfId="16638" xr:uid="{42E8F5D6-BB7A-4E12-96FD-1C43A4DECCBD}"/>
    <cellStyle name="Calculated Cell 2 4" xfId="16639" xr:uid="{688B286C-9332-4AD3-99DA-8CF6F3F21FDA}"/>
    <cellStyle name="Calculated Cell 2 4 2" xfId="16640" xr:uid="{F3D750D7-2C96-4360-BEB3-850859C60E2B}"/>
    <cellStyle name="Calculated Cell 2 4 2 2" xfId="16641" xr:uid="{E3A862EA-E109-43AF-AFAE-FD994A1D539C}"/>
    <cellStyle name="Calculated Cell 2 4 2 2 2" xfId="16642" xr:uid="{2FB7518E-5B19-4934-9026-B94853C16F2D}"/>
    <cellStyle name="Calculated Cell 2 4 2 3" xfId="16643" xr:uid="{6AACD999-E0A8-40AE-ACD8-6B600A72A56D}"/>
    <cellStyle name="Calculated Cell 2 4 2 4" xfId="16644" xr:uid="{6071C81E-54C6-45BF-B5DB-F99303B2064D}"/>
    <cellStyle name="Calculated Cell 2 4 3" xfId="16645" xr:uid="{1C23C168-26CA-41CE-97DE-C0FCE2A16AF9}"/>
    <cellStyle name="Calculated Cell 2 4 3 2" xfId="16646" xr:uid="{1A0C1167-E774-47ED-BB52-6B4933D4F532}"/>
    <cellStyle name="Calculated Cell 2 4 4" xfId="16647" xr:uid="{BB33C7F8-28A8-41CF-A7E7-4289DBD8A9CA}"/>
    <cellStyle name="Calculated Cell 2 4 4 2" xfId="16648" xr:uid="{66A4A375-5C49-4FB6-8B94-D3105B58AEF1}"/>
    <cellStyle name="Calculated Cell 2 4 4 2 2" xfId="16649" xr:uid="{140B68B0-81AD-4492-9926-592627B4C68D}"/>
    <cellStyle name="Calculated Cell 2 4 4 2 3" xfId="16650" xr:uid="{7435E4C9-782C-4CD4-91F7-600798CD4EFD}"/>
    <cellStyle name="Calculated Cell 2 4 4 3" xfId="16651" xr:uid="{415CB667-A207-4FDE-BC42-8A6F4609E17F}"/>
    <cellStyle name="Calculated Cell 2 4 4 4" xfId="16652" xr:uid="{E52D18D4-160F-4B90-A8A3-D6A8BDE93462}"/>
    <cellStyle name="Calculated Cell 2 4 5" xfId="16653" xr:uid="{4A79A9F0-2D85-4B74-8408-ADC3DD2FE972}"/>
    <cellStyle name="Calculated Cell 2 5" xfId="16654" xr:uid="{C7C25EBE-6F25-466A-A73E-CB2B13B81F45}"/>
    <cellStyle name="Calculated Cell 2 5 2" xfId="16655" xr:uid="{A58A5030-7F49-48EA-8F34-3051BC993DF3}"/>
    <cellStyle name="Calculated Cell 2 5 2 2" xfId="16656" xr:uid="{F3D9B7B5-D81D-4D34-A6E7-80F52A538EA9}"/>
    <cellStyle name="Calculated Cell 2 5 2 2 2" xfId="16657" xr:uid="{55051CD3-B08D-4EB5-8086-0B32F8790A8C}"/>
    <cellStyle name="Calculated Cell 2 5 2 2 3" xfId="16658" xr:uid="{B1F10E44-E751-43B4-9138-0EB36AB254E3}"/>
    <cellStyle name="Calculated Cell 2 5 2 3" xfId="16659" xr:uid="{81479390-C5ED-454F-8FA3-4D50DEF936E1}"/>
    <cellStyle name="Calculated Cell 2 5 2 4" xfId="16660" xr:uid="{11B4BE28-08DD-4B84-B9E3-F092D8B2C2C8}"/>
    <cellStyle name="Calculated Cell 2 5 3" xfId="16661" xr:uid="{7C254317-C469-4776-8A50-5D235A2FC9B2}"/>
    <cellStyle name="Calculated Cell 2 6" xfId="16662" xr:uid="{C4D005D8-49C5-431F-B4BA-8D068DBB548F}"/>
    <cellStyle name="Calculated Cell 2 6 2" xfId="16663" xr:uid="{DCA6C8E9-9186-47A2-BCCE-EB7629AE862E}"/>
    <cellStyle name="Calculated Cell 2 7" xfId="16664" xr:uid="{125C99B9-1F84-48EF-A1BF-49F5CDB5D0CB}"/>
    <cellStyle name="Calculated Cell 2 7 2" xfId="16665" xr:uid="{610A82F6-9F48-48EA-A01D-06DBF9219700}"/>
    <cellStyle name="Calculated Cell 2 8" xfId="16666" xr:uid="{B8C1D2B1-9137-4402-A368-3D2AF1EFC33E}"/>
    <cellStyle name="Calculated Cell 2 8 2" xfId="16667" xr:uid="{F45289DC-3060-4243-964A-26916CABFA65}"/>
    <cellStyle name="Calculated Cell 2 8 2 2" xfId="16668" xr:uid="{CC39C7B1-73FB-4124-970F-B47F51F34434}"/>
    <cellStyle name="Calculated Cell 2 8 2 3" xfId="16669" xr:uid="{E3DE5B91-C70A-477E-9C73-BAB47AE07557}"/>
    <cellStyle name="Calculated Cell 2 8 3" xfId="16670" xr:uid="{DD3587C0-AD43-4978-A3F0-67351D1090A9}"/>
    <cellStyle name="Calculated Cell 2 8 4" xfId="16671" xr:uid="{3544A235-45E9-4FA9-AE85-E723BD539813}"/>
    <cellStyle name="Calculated Cell 2 9" xfId="16672" xr:uid="{00A555C9-7C13-49E6-895D-0237CE049681}"/>
    <cellStyle name="Calculated Cell 2 9 2" xfId="16673" xr:uid="{96F658A6-758C-4018-949C-48A372FA4ABA}"/>
    <cellStyle name="Calculated Cell 2 9 3" xfId="16674" xr:uid="{CF3E1F99-65CA-4678-9B93-2FEF0F1CB750}"/>
    <cellStyle name="Calculated Cell 3" xfId="16675" xr:uid="{695202BB-31F3-4EBC-8BEF-7300746DF7CB}"/>
    <cellStyle name="Calculated Cell 3 2" xfId="16676" xr:uid="{889C1B08-3372-4044-91A4-E5D8108A105A}"/>
    <cellStyle name="Calculated Cell 3 2 2" xfId="16677" xr:uid="{F0831651-30C8-43C5-B897-17A922E6E490}"/>
    <cellStyle name="Calculated Cell 3 2 2 2" xfId="16678" xr:uid="{7097011C-4C28-499E-BFEC-7A4D7311BCE1}"/>
    <cellStyle name="Calculated Cell 3 2 2 2 2" xfId="16679" xr:uid="{F8655510-6BEC-4883-9859-C09042687FCA}"/>
    <cellStyle name="Calculated Cell 3 2 2 3" xfId="16680" xr:uid="{2CC81DE7-D341-4225-99BC-FE44D1CB4CA8}"/>
    <cellStyle name="Calculated Cell 3 2 2 4" xfId="16681" xr:uid="{557F5617-5EB0-44E6-A3EC-B80AA39DFFD8}"/>
    <cellStyle name="Calculated Cell 3 2 3" xfId="16682" xr:uid="{AFF1BF09-790D-4494-8486-88B99A010414}"/>
    <cellStyle name="Calculated Cell 3 2 3 2" xfId="16683" xr:uid="{468A38D4-9711-4142-9278-032E25870250}"/>
    <cellStyle name="Calculated Cell 3 2 4" xfId="16684" xr:uid="{EE3ED7B2-696E-43A4-A5CA-086C62557148}"/>
    <cellStyle name="Calculated Cell 3 2 4 2" xfId="16685" xr:uid="{9B8AB142-DE31-4B9A-9980-022149CB459B}"/>
    <cellStyle name="Calculated Cell 3 2 4 3" xfId="16686" xr:uid="{2CC654F9-ED49-4B9B-AD64-575FC655B07C}"/>
    <cellStyle name="Calculated Cell 3 2 5" xfId="16687" xr:uid="{21CB4DAB-0C6E-4FA0-99F4-F878B608419C}"/>
    <cellStyle name="Calculated Cell 3 3" xfId="16688" xr:uid="{491955A2-12E3-4953-9484-105248F1C8FF}"/>
    <cellStyle name="Calculated Cell 3 3 2" xfId="16689" xr:uid="{D8052908-A711-400C-8B93-AFA0307BC77E}"/>
    <cellStyle name="Calculated Cell 3 4" xfId="16690" xr:uid="{E494F7CD-8F5E-4FE2-8013-009CD31309B2}"/>
    <cellStyle name="Calculated Cell 3 4 2" xfId="16691" xr:uid="{B7B811A7-B763-462F-92C4-4F17F93F0F48}"/>
    <cellStyle name="Calculated Cell 3 5" xfId="16692" xr:uid="{BB0EFCF5-8E5D-403A-A293-3DAD4084559A}"/>
    <cellStyle name="Calculated Cell 4" xfId="16693" xr:uid="{F5748993-04DE-4D04-B9A4-76D49AD9FD8A}"/>
    <cellStyle name="Calculated Cell 4 2" xfId="16694" xr:uid="{5067C612-9E9F-4510-BDD4-000373C9AD30}"/>
    <cellStyle name="Calculated Cell 4 2 2" xfId="16695" xr:uid="{31114917-61CC-48D1-8937-290F5FD4BC43}"/>
    <cellStyle name="Calculated Cell 4 2 2 2" xfId="16696" xr:uid="{53AC2D4A-880A-41B8-B997-C6EC1A2D56CE}"/>
    <cellStyle name="Calculated Cell 4 2 2 3" xfId="16697" xr:uid="{0B6B3E6C-11E5-495B-A9C6-644DE5899E65}"/>
    <cellStyle name="Calculated Cell 4 2 3" xfId="16698" xr:uid="{6CA9AF90-6243-4D8E-981B-C679496170DD}"/>
    <cellStyle name="Calculated Cell 4 3" xfId="16699" xr:uid="{892ADFE1-C829-45D5-A78E-095EC88CB027}"/>
    <cellStyle name="Calculated Cell 4 3 2" xfId="16700" xr:uid="{1C2AB855-8B1C-4790-8DF1-20AC564DC61C}"/>
    <cellStyle name="Calculated Cell 4 4" xfId="16701" xr:uid="{CEE702D7-EAAA-4D6F-83A0-C46FC37BCB81}"/>
    <cellStyle name="Calculated Cell 4 4 2" xfId="16702" xr:uid="{470FF39D-EA3D-4E4D-8C2F-0015969B32AA}"/>
    <cellStyle name="Calculated Cell 4 5" xfId="16703" xr:uid="{3284E4F6-A78E-4A2A-BCE1-91E5E64AF362}"/>
    <cellStyle name="Calculated Cell 4 5 2" xfId="16704" xr:uid="{0B177226-F2F9-4206-8012-93D8BE2FC6A1}"/>
    <cellStyle name="Calculated Cell 4 5 3" xfId="16705" xr:uid="{FAC2B54B-C4BE-489C-B5E6-F53E2A811219}"/>
    <cellStyle name="Calculated Cell 4 6" xfId="16706" xr:uid="{59C4C923-111D-4359-8D2D-E4A22E1EF6F0}"/>
    <cellStyle name="Calculated Cell 5" xfId="16707" xr:uid="{1B9AB0D6-4795-4AA1-B28A-48A2460748A2}"/>
    <cellStyle name="Calculated Cell 5 2" xfId="16708" xr:uid="{8624FCFD-B8A2-45B9-B305-A0B4E112FE48}"/>
    <cellStyle name="Calculated Cell 5 2 2" xfId="16709" xr:uid="{701E3974-663D-4AD2-8C79-4B5CE29B8C71}"/>
    <cellStyle name="Calculated Cell 5 2 2 2" xfId="16710" xr:uid="{769CF0C2-FC03-4001-B450-CFDCE3DC59FF}"/>
    <cellStyle name="Calculated Cell 5 2 2 3" xfId="16711" xr:uid="{1EF55442-AAC5-465A-A9A0-F8C0DBE87951}"/>
    <cellStyle name="Calculated Cell 5 2 3" xfId="16712" xr:uid="{5DAB0638-27A4-4DEC-99BD-2505CF624F8D}"/>
    <cellStyle name="Calculated Cell 5 3" xfId="16713" xr:uid="{F9A38499-D6E3-44CA-A390-1907AE2CB1DB}"/>
    <cellStyle name="Calculated Cell 5 3 2" xfId="16714" xr:uid="{5E0138B0-8B54-47B8-A5AC-6CE63C44BE1C}"/>
    <cellStyle name="Calculated Cell 5 4" xfId="16715" xr:uid="{61AE7230-B485-478C-9E13-2920451AC3C7}"/>
    <cellStyle name="Calculated Cell 5 4 2" xfId="16716" xr:uid="{CC699645-6FDF-4B1F-ADBD-E7F07BB5574E}"/>
    <cellStyle name="Calculated Cell 5 5" xfId="16717" xr:uid="{3F41A0BE-F450-412F-9209-9354A69C4D2B}"/>
    <cellStyle name="Calculated Cell 5 5 2" xfId="16718" xr:uid="{22469409-9743-4E3A-A97E-8350E7FAB7DC}"/>
    <cellStyle name="Calculated Cell 5 5 3" xfId="16719" xr:uid="{79A29616-AF39-4B16-A10A-F6D501B802E4}"/>
    <cellStyle name="Calculated Cell 5 6" xfId="16720" xr:uid="{60AA4A6A-6069-4EA7-AA62-890CF338B5AC}"/>
    <cellStyle name="Calculated Cell 6" xfId="16721" xr:uid="{1EDC74D6-4BFA-4CFC-9F18-708FE53FF5E7}"/>
    <cellStyle name="Calculated Cell 6 2" xfId="16722" xr:uid="{DBADF955-9614-4833-AFD7-27ADB458F3EC}"/>
    <cellStyle name="Calculated Cell 6 2 2" xfId="16723" xr:uid="{78F21F68-3F75-4B81-9F52-7CA0BA32E7E8}"/>
    <cellStyle name="Calculated Cell 6 3" xfId="16724" xr:uid="{6782523C-9776-43F4-8DEC-EB6104CF068C}"/>
    <cellStyle name="Calculated Cell 6 3 2" xfId="16725" xr:uid="{374E4F50-7373-4FA0-931A-BA1B3FDE7240}"/>
    <cellStyle name="Calculated Cell 6 4" xfId="16726" xr:uid="{F9F3DBE5-16B3-4484-9C49-2AB33F3CB4CC}"/>
    <cellStyle name="Calculated Cell 7" xfId="16727" xr:uid="{7F194EFA-88C9-46C6-9B27-8AB6BA794D88}"/>
    <cellStyle name="Calculated Cell 7 2" xfId="16728" xr:uid="{EF0DD155-3D00-4ED5-BC29-3555BE20079C}"/>
    <cellStyle name="Calculated Cell 8" xfId="16729" xr:uid="{21E5118C-136D-450B-A0E6-E8326ABB76CF}"/>
    <cellStyle name="Calculated Cell 8 2" xfId="16730" xr:uid="{1BDF8EC6-4EC6-4407-833D-6C889DA42E16}"/>
    <cellStyle name="Calculated Cell 9" xfId="16731" xr:uid="{8CDC60CC-1557-40CE-ADC7-11D0CBE61A00}"/>
    <cellStyle name="Calculation" xfId="14" builtinId="22" customBuiltin="1"/>
    <cellStyle name="Calculation 10" xfId="16732" xr:uid="{4FB906DD-9598-4762-B6D6-34E4C8F30FFE}"/>
    <cellStyle name="Calculation 2" xfId="95" xr:uid="{1C7B0CF7-72AD-493E-8B54-6301241BB33C}"/>
    <cellStyle name="Calculation 2 10" xfId="16733" xr:uid="{342F29C1-CFE3-40F1-BB5F-7CDCA60E13D0}"/>
    <cellStyle name="Calculation 2 2" xfId="117" xr:uid="{4B70674E-8743-477A-AC38-BF74FFB32D7A}"/>
    <cellStyle name="Calculation 2 2 10" xfId="16735" xr:uid="{87CBD589-1D8C-46BF-91ED-0EC778D4554B}"/>
    <cellStyle name="Calculation 2 2 10 2" xfId="16736" xr:uid="{6616545B-A118-45A8-BED3-2983CC7EB4E2}"/>
    <cellStyle name="Calculation 2 2 10 2 2" xfId="16737" xr:uid="{ABCBEE19-1492-48FC-9354-B4E558E16C7E}"/>
    <cellStyle name="Calculation 2 2 10 3" xfId="16738" xr:uid="{BC63635E-6584-4D10-9897-DD1AF1DA973F}"/>
    <cellStyle name="Calculation 2 2 11" xfId="16739" xr:uid="{42B0F5C5-4A19-467B-91CF-237909CF77E6}"/>
    <cellStyle name="Calculation 2 2 11 2" xfId="16740" xr:uid="{5D0A6A2A-5C70-4022-9071-F70A5F28A0BB}"/>
    <cellStyle name="Calculation 2 2 12" xfId="16741" xr:uid="{EB312F4C-C6BB-4E67-9AED-689003CE2EA7}"/>
    <cellStyle name="Calculation 2 2 13" xfId="16734" xr:uid="{6079FD35-C4F7-43CB-9A66-CBCEC16F794C}"/>
    <cellStyle name="Calculation 2 2 14" xfId="35937" xr:uid="{27257364-5075-4EA8-94B3-66632054686E}"/>
    <cellStyle name="Calculation 2 2 2" xfId="16742" xr:uid="{CC02DC18-365D-4E33-A9F2-35A1AB362058}"/>
    <cellStyle name="Calculation 2 2 2 2" xfId="16743" xr:uid="{BE34C792-C064-4A6C-B9C8-35D277558EA4}"/>
    <cellStyle name="Calculation 2 2 2 2 2" xfId="16744" xr:uid="{4C80C64F-A721-4197-B194-337F8C8A0316}"/>
    <cellStyle name="Calculation 2 2 2 2 2 2" xfId="16745" xr:uid="{47A72063-4A18-4A6D-91FC-AF67881EFF4C}"/>
    <cellStyle name="Calculation 2 2 2 2 2 2 2" xfId="16746" xr:uid="{E9CF8C23-88BE-4D82-BBA6-C0BFC40EDE57}"/>
    <cellStyle name="Calculation 2 2 2 2 2 3" xfId="16747" xr:uid="{52975301-5484-4351-A8A5-2CC234E6BC7B}"/>
    <cellStyle name="Calculation 2 2 2 2 2 3 2" xfId="16748" xr:uid="{AFC39F58-1574-4C76-A73D-FF9DA1C8E640}"/>
    <cellStyle name="Calculation 2 2 2 2 2 4" xfId="16749" xr:uid="{E0397AAF-49F1-4A14-B6B0-F694D08E9848}"/>
    <cellStyle name="Calculation 2 2 2 2 3" xfId="16750" xr:uid="{1512D39F-3033-472A-86AD-7BE0FD155D71}"/>
    <cellStyle name="Calculation 2 2 2 2 3 2" xfId="16751" xr:uid="{AD48A83C-D274-4063-9B32-90BDA8152974}"/>
    <cellStyle name="Calculation 2 2 2 2 3 2 2" xfId="16752" xr:uid="{3A60D17E-36B0-4D0C-85A3-3ABC9D4C59E6}"/>
    <cellStyle name="Calculation 2 2 2 2 3 3" xfId="16753" xr:uid="{895EEC22-86D6-4CC3-8786-014866452717}"/>
    <cellStyle name="Calculation 2 2 2 2 4" xfId="16754" xr:uid="{387302F1-6A74-4DE9-981C-B3346A7F62D8}"/>
    <cellStyle name="Calculation 2 2 2 3" xfId="16755" xr:uid="{CDC64F63-E55C-49AF-AAC5-E355E474C8A6}"/>
    <cellStyle name="Calculation 2 2 2 3 2" xfId="16756" xr:uid="{CE00771E-1102-4C76-946A-8947A52D06B8}"/>
    <cellStyle name="Calculation 2 2 2 3 2 2" xfId="16757" xr:uid="{0BF6781F-9162-4341-A356-ECB34E259DF7}"/>
    <cellStyle name="Calculation 2 2 2 3 3" xfId="16758" xr:uid="{C71FAF19-248F-4DDA-AFF1-641CFE429012}"/>
    <cellStyle name="Calculation 2 2 2 4" xfId="16759" xr:uid="{639D9FF3-8AC2-4271-8EB9-BDD3F01337A7}"/>
    <cellStyle name="Calculation 2 2 2 4 2" xfId="16760" xr:uid="{4A3B0032-C0FD-4035-B1D7-096F9B71CB31}"/>
    <cellStyle name="Calculation 2 2 2 4 2 2" xfId="16761" xr:uid="{9EC8D500-7394-41B9-848F-6E5E8D8B0DA0}"/>
    <cellStyle name="Calculation 2 2 2 4 3" xfId="16762" xr:uid="{913D8BA0-388F-4835-B183-F08239A1B330}"/>
    <cellStyle name="Calculation 2 2 2 4 3 2" xfId="16763" xr:uid="{CF5CFD68-7107-4DB1-9F13-0F8CC0380F45}"/>
    <cellStyle name="Calculation 2 2 2 4 4" xfId="16764" xr:uid="{C7F1CBE5-67F3-4E01-ACAC-8848B829EF93}"/>
    <cellStyle name="Calculation 2 2 2 5" xfId="16765" xr:uid="{DB645BD1-45E2-4FD2-8AFB-291FA6D4CC00}"/>
    <cellStyle name="Calculation 2 2 2 5 2" xfId="16766" xr:uid="{00790405-88D9-4508-9594-6FF2F4BCE507}"/>
    <cellStyle name="Calculation 2 2 2 5 2 2" xfId="16767" xr:uid="{621C26A8-7164-4CD9-8099-79D2BD7CC38F}"/>
    <cellStyle name="Calculation 2 2 2 5 3" xfId="16768" xr:uid="{B1028F70-1494-49BC-9D84-781C8FDC176F}"/>
    <cellStyle name="Calculation 2 2 2 6" xfId="16769" xr:uid="{CE072FA6-8A7A-4920-A203-635266836FA8}"/>
    <cellStyle name="Calculation 2 2 3" xfId="16770" xr:uid="{4DB34CFB-C0E8-4616-92AD-1C76F153D3D3}"/>
    <cellStyle name="Calculation 2 2 3 2" xfId="16771" xr:uid="{ECA2D591-9859-42BF-9ED9-880FD597707A}"/>
    <cellStyle name="Calculation 2 2 3 2 2" xfId="16772" xr:uid="{ED1AF1B2-1B54-4F2D-8670-D4995F8E4E27}"/>
    <cellStyle name="Calculation 2 2 3 2 2 2" xfId="16773" xr:uid="{2E6CBEA2-A243-4F07-8F5D-7E7C153040F3}"/>
    <cellStyle name="Calculation 2 2 3 2 2 2 2" xfId="16774" xr:uid="{3E005290-FA34-4BF8-8BFB-C3D927F4A7C4}"/>
    <cellStyle name="Calculation 2 2 3 2 2 3" xfId="16775" xr:uid="{36A3958A-DB37-4066-ADA9-DA0858F9EDC5}"/>
    <cellStyle name="Calculation 2 2 3 2 2 3 2" xfId="16776" xr:uid="{DC773758-5E1D-486A-865C-0D097178FED9}"/>
    <cellStyle name="Calculation 2 2 3 2 2 4" xfId="16777" xr:uid="{F0D28F49-8695-4A4B-A2C3-CD4D5DD5920C}"/>
    <cellStyle name="Calculation 2 2 3 2 3" xfId="16778" xr:uid="{2B47851A-5997-4AC4-9EA7-9DE7E303BF30}"/>
    <cellStyle name="Calculation 2 2 3 2 3 2" xfId="16779" xr:uid="{20618AE4-78DE-4126-A321-1F1B67E2A68E}"/>
    <cellStyle name="Calculation 2 2 3 2 3 2 2" xfId="16780" xr:uid="{9CFBFB59-459A-4F59-A638-9AAFC008BC55}"/>
    <cellStyle name="Calculation 2 2 3 2 3 3" xfId="16781" xr:uid="{D2A81252-1D5B-4E73-A816-E2359ABBDB4C}"/>
    <cellStyle name="Calculation 2 2 3 2 4" xfId="16782" xr:uid="{C449BE11-AB88-4649-9C41-59D5506BF153}"/>
    <cellStyle name="Calculation 2 2 3 3" xfId="16783" xr:uid="{96B483DB-8596-4C7D-AB71-594096AF9B24}"/>
    <cellStyle name="Calculation 2 2 3 3 2" xfId="16784" xr:uid="{E0260EA7-0901-4754-8B6C-BF6C5FDAE02D}"/>
    <cellStyle name="Calculation 2 2 3 3 2 2" xfId="16785" xr:uid="{68D52AD1-FD48-4835-9F18-A378793F2F96}"/>
    <cellStyle name="Calculation 2 2 3 3 3" xfId="16786" xr:uid="{A82B3FB1-213D-42FF-AFD8-F097307A7D0F}"/>
    <cellStyle name="Calculation 2 2 3 4" xfId="16787" xr:uid="{32849090-D559-4303-A32D-A37EEF96083B}"/>
    <cellStyle name="Calculation 2 2 3 4 2" xfId="16788" xr:uid="{CFC01FF6-0C9F-4388-92B1-EA392FB4FC7F}"/>
    <cellStyle name="Calculation 2 2 3 4 2 2" xfId="16789" xr:uid="{F1311ED3-7D3B-4BE0-8626-72C337D53D0C}"/>
    <cellStyle name="Calculation 2 2 3 4 3" xfId="16790" xr:uid="{496525CF-0397-4A42-807E-E3D55E9B6FFB}"/>
    <cellStyle name="Calculation 2 2 3 4 3 2" xfId="16791" xr:uid="{EEC9A544-42EF-4D90-8D19-44658E6B08AB}"/>
    <cellStyle name="Calculation 2 2 3 4 4" xfId="16792" xr:uid="{93FA2B61-21E9-4F0F-ACCF-EBA8815DF2E8}"/>
    <cellStyle name="Calculation 2 2 3 5" xfId="16793" xr:uid="{D0AA1ABD-38CC-4B3F-BB2B-C0ED52561073}"/>
    <cellStyle name="Calculation 2 2 3 5 2" xfId="16794" xr:uid="{726FD69D-148A-4A29-84DE-E13822D9AF0B}"/>
    <cellStyle name="Calculation 2 2 3 5 2 2" xfId="16795" xr:uid="{408742D7-06C6-426C-8332-5066312B24E6}"/>
    <cellStyle name="Calculation 2 2 3 5 3" xfId="16796" xr:uid="{B69F19E6-F0F0-4024-9F4C-72BD3A7098AD}"/>
    <cellStyle name="Calculation 2 2 3 6" xfId="16797" xr:uid="{89A93FFB-01EA-4881-AA2B-2243A63646E8}"/>
    <cellStyle name="Calculation 2 2 4" xfId="16798" xr:uid="{E60D8D9C-DFFF-49D3-82D6-E1BD26A82945}"/>
    <cellStyle name="Calculation 2 2 4 2" xfId="16799" xr:uid="{D2BFEF3D-731E-4BAC-9345-4237A3525795}"/>
    <cellStyle name="Calculation 2 2 4 2 2" xfId="16800" xr:uid="{CB56422C-38AB-49F7-9D03-5382CB66C208}"/>
    <cellStyle name="Calculation 2 2 4 2 2 2" xfId="16801" xr:uid="{4F0E60AA-201D-41AC-811D-7B0F519080C5}"/>
    <cellStyle name="Calculation 2 2 4 2 3" xfId="16802" xr:uid="{6D8A2E11-F66E-4D8E-A31E-1697C83ADFE2}"/>
    <cellStyle name="Calculation 2 2 4 3" xfId="16803" xr:uid="{EEDBDFE1-79FC-4FE6-A879-D2FD708EB4E2}"/>
    <cellStyle name="Calculation 2 2 4 3 2" xfId="16804" xr:uid="{525CC145-483D-4A04-B615-B037E15A755B}"/>
    <cellStyle name="Calculation 2 2 4 3 2 2" xfId="16805" xr:uid="{60AEC222-6A5A-4C4C-9BF4-EEEE3AD43495}"/>
    <cellStyle name="Calculation 2 2 4 3 3" xfId="16806" xr:uid="{793119FB-D3B8-41C9-9930-75E6F9CA1959}"/>
    <cellStyle name="Calculation 2 2 4 4" xfId="16807" xr:uid="{2C10EA75-9196-4D17-9384-576A39FA6C63}"/>
    <cellStyle name="Calculation 2 2 4 4 2" xfId="16808" xr:uid="{38F5B66A-1446-4193-8302-B5FA5D4A3AEE}"/>
    <cellStyle name="Calculation 2 2 4 4 2 2" xfId="16809" xr:uid="{2450E56F-15DC-4980-87E6-9284DF82632F}"/>
    <cellStyle name="Calculation 2 2 4 4 3" xfId="16810" xr:uid="{7141C467-A857-474A-B3F2-46E7E9C04419}"/>
    <cellStyle name="Calculation 2 2 4 4 3 2" xfId="16811" xr:uid="{9658BAC5-C054-4206-AC8A-BD6555DE1A14}"/>
    <cellStyle name="Calculation 2 2 4 4 4" xfId="16812" xr:uid="{E5F30B3B-F838-4CB8-B63C-9915920A1A6E}"/>
    <cellStyle name="Calculation 2 2 4 5" xfId="16813" xr:uid="{85D0B87A-E0D8-4249-83B8-485C16323A08}"/>
    <cellStyle name="Calculation 2 2 4 5 2" xfId="16814" xr:uid="{58C940B7-1D2D-4085-A351-420B2BDD1227}"/>
    <cellStyle name="Calculation 2 2 4 5 2 2" xfId="16815" xr:uid="{C2E4A5C6-8093-4D11-8148-71347217A610}"/>
    <cellStyle name="Calculation 2 2 4 5 3" xfId="16816" xr:uid="{7C17CADA-28DE-4268-8169-9B19D2C49A76}"/>
    <cellStyle name="Calculation 2 2 4 6" xfId="16817" xr:uid="{2DE6E476-A572-44C5-858E-DD21C4B589FF}"/>
    <cellStyle name="Calculation 2 2 5" xfId="16818" xr:uid="{93D0723F-A446-4445-9537-EE7183B14A49}"/>
    <cellStyle name="Calculation 2 2 5 2" xfId="16819" xr:uid="{015D574F-B607-4A78-B019-C3BD27A17FD6}"/>
    <cellStyle name="Calculation 2 2 5 2 2" xfId="16820" xr:uid="{C101A4CB-DCFF-43D9-9890-04245740143E}"/>
    <cellStyle name="Calculation 2 2 5 2 2 2" xfId="16821" xr:uid="{9A1D8303-FF7B-4FF7-8D5C-0327D5D8FC1B}"/>
    <cellStyle name="Calculation 2 2 5 2 3" xfId="16822" xr:uid="{BA636294-ACF7-4E79-A3B8-3C694297FB65}"/>
    <cellStyle name="Calculation 2 2 5 3" xfId="16823" xr:uid="{85A62FCF-39F4-4536-BB88-28311E37197B}"/>
    <cellStyle name="Calculation 2 2 5 3 2" xfId="16824" xr:uid="{15B718BD-FB0E-48F3-A179-27D0FD681E37}"/>
    <cellStyle name="Calculation 2 2 5 3 2 2" xfId="16825" xr:uid="{33C9120E-A0D3-4710-8C0A-DA450D7F65FB}"/>
    <cellStyle name="Calculation 2 2 5 3 3" xfId="16826" xr:uid="{7A2176D3-B49F-4770-8703-C11104C05A83}"/>
    <cellStyle name="Calculation 2 2 5 4" xfId="16827" xr:uid="{69C0E202-0365-49D6-9AF9-4CD089164962}"/>
    <cellStyle name="Calculation 2 2 5 4 2" xfId="16828" xr:uid="{DB0AD7BC-B60E-4A52-9A58-983E7714D735}"/>
    <cellStyle name="Calculation 2 2 5 5" xfId="16829" xr:uid="{E94E073D-B747-4D46-9147-E9130B83DB35}"/>
    <cellStyle name="Calculation 2 2 6" xfId="16830" xr:uid="{E7470F80-D169-4004-8157-2E17E50F40A8}"/>
    <cellStyle name="Calculation 2 2 6 2" xfId="16831" xr:uid="{24D6B4FA-96B9-467C-B14E-9BDE58E613E9}"/>
    <cellStyle name="Calculation 2 2 6 2 2" xfId="16832" xr:uid="{7205A1C8-3A8F-43A7-9E34-075DA1A25C48}"/>
    <cellStyle name="Calculation 2 2 6 3" xfId="16833" xr:uid="{9EAE09A0-A54C-42D0-BCE7-9CFF621BC414}"/>
    <cellStyle name="Calculation 2 2 7" xfId="16834" xr:uid="{38D96467-0780-4146-AEC4-C683EE00A48F}"/>
    <cellStyle name="Calculation 2 2 7 2" xfId="16835" xr:uid="{3FF58CED-D156-4E2A-B351-DE1B6262965C}"/>
    <cellStyle name="Calculation 2 2 7 2 2" xfId="16836" xr:uid="{ABDD1DBE-692F-432A-AA43-EFBDD08A71A1}"/>
    <cellStyle name="Calculation 2 2 7 3" xfId="16837" xr:uid="{87B3B31A-12B1-4739-A46E-559D3AE20C95}"/>
    <cellStyle name="Calculation 2 2 8" xfId="16838" xr:uid="{100ADE55-2023-4C64-954C-33B3C2FDD733}"/>
    <cellStyle name="Calculation 2 2 8 2" xfId="16839" xr:uid="{11A49C3F-BCFF-4CA1-AD38-D094E70964AE}"/>
    <cellStyle name="Calculation 2 2 8 2 2" xfId="16840" xr:uid="{09F5BE17-1CBC-4F5A-98B6-9298A8EFE86D}"/>
    <cellStyle name="Calculation 2 2 8 3" xfId="16841" xr:uid="{262AFBBC-43B6-4B36-ACC5-CA6880D748BD}"/>
    <cellStyle name="Calculation 2 2 9" xfId="16842" xr:uid="{77F578CD-5A53-4E26-B18F-7517A17D0D84}"/>
    <cellStyle name="Calculation 2 2 9 2" xfId="16843" xr:uid="{AE2DE2D1-9A02-4ECD-A2EC-3797BA90F873}"/>
    <cellStyle name="Calculation 2 2 9 2 2" xfId="16844" xr:uid="{582D08BB-121C-47B3-8675-D3037A057C23}"/>
    <cellStyle name="Calculation 2 2 9 3" xfId="16845" xr:uid="{07D11A77-532A-40AD-9D58-761F07C65C1E}"/>
    <cellStyle name="Calculation 2 2 9 3 2" xfId="16846" xr:uid="{D3DABE29-2BB3-47E5-8216-E92D9A9D117B}"/>
    <cellStyle name="Calculation 2 2 9 4" xfId="16847" xr:uid="{47A61D0B-CD56-4C95-B4B2-47D0774D2457}"/>
    <cellStyle name="Calculation 2 3" xfId="215" xr:uid="{0B171AA0-B910-4346-98D4-A73E482819AB}"/>
    <cellStyle name="Calculation 2 3 10" xfId="16848" xr:uid="{B8185E27-12ED-44DF-A1AE-D81510F583EB}"/>
    <cellStyle name="Calculation 2 3 10 2" xfId="16849" xr:uid="{DF6AD7BC-EF07-40C1-9C58-2A0059973313}"/>
    <cellStyle name="Calculation 2 3 10 2 2" xfId="16850" xr:uid="{EAFC356D-6FB3-47A4-AE19-1DD51FCC6557}"/>
    <cellStyle name="Calculation 2 3 10 3" xfId="16851" xr:uid="{B95EBB67-93A0-4E95-A811-7CE89FD91FBC}"/>
    <cellStyle name="Calculation 2 3 10 3 2" xfId="16852" xr:uid="{FF83E0E5-16DB-4238-9A92-06212B1319F3}"/>
    <cellStyle name="Calculation 2 3 10 4" xfId="16853" xr:uid="{0813E86C-4994-4EE9-B699-344CC77DCF7E}"/>
    <cellStyle name="Calculation 2 3 11" xfId="16854" xr:uid="{74C25437-1AED-4405-A66A-A04838229715}"/>
    <cellStyle name="Calculation 2 3 11 2" xfId="16855" xr:uid="{BA9D4C83-A79F-49CD-BCA5-BAB7CF076B73}"/>
    <cellStyle name="Calculation 2 3 11 2 2" xfId="16856" xr:uid="{5BF90678-57C6-4BC5-B670-85D794080ED6}"/>
    <cellStyle name="Calculation 2 3 11 3" xfId="16857" xr:uid="{1037B75C-EC41-4ECB-A509-1CB8E9E9CC56}"/>
    <cellStyle name="Calculation 2 3 12" xfId="16858" xr:uid="{710C9F3E-99B4-4D5F-B54D-42029033D4E1}"/>
    <cellStyle name="Calculation 2 3 12 2" xfId="16859" xr:uid="{DE6550C6-9F70-43E3-9777-400CF1E4A18E}"/>
    <cellStyle name="Calculation 2 3 13" xfId="35938" xr:uid="{BD8FCC4F-CD6C-4EAB-8A50-F2078292669F}"/>
    <cellStyle name="Calculation 2 3 2" xfId="16860" xr:uid="{064F842C-8EBB-49D0-83A9-571A2466916E}"/>
    <cellStyle name="Calculation 2 3 2 2" xfId="16861" xr:uid="{6EA43A34-FAE8-44FE-BFF0-828D4CAF49E2}"/>
    <cellStyle name="Calculation 2 3 2 2 2" xfId="16862" xr:uid="{9F5672CE-9C0A-423A-B148-08255C9A8700}"/>
    <cellStyle name="Calculation 2 3 2 2 2 2" xfId="16863" xr:uid="{8AB31539-01A4-4454-98B0-17EBB1B0EFA9}"/>
    <cellStyle name="Calculation 2 3 2 2 2 2 2" xfId="16864" xr:uid="{E7C54B98-488C-4C03-B576-DE4F98993B68}"/>
    <cellStyle name="Calculation 2 3 2 2 2 3" xfId="16865" xr:uid="{3FE47E6A-D931-411A-A265-4EBA744B2785}"/>
    <cellStyle name="Calculation 2 3 2 2 2 3 2" xfId="16866" xr:uid="{639B8A20-007F-41BC-8EA0-33C7E1292A91}"/>
    <cellStyle name="Calculation 2 3 2 2 2 4" xfId="16867" xr:uid="{FA8ADDD9-9E88-4EB9-8C5D-55AA416C7BFC}"/>
    <cellStyle name="Calculation 2 3 2 2 3" xfId="16868" xr:uid="{576D1F02-6A47-4E3C-B6BC-E46049F8B1EE}"/>
    <cellStyle name="Calculation 2 3 2 2 3 2" xfId="16869" xr:uid="{A42E1F56-7075-4AA5-B250-2F9786768466}"/>
    <cellStyle name="Calculation 2 3 2 2 3 2 2" xfId="16870" xr:uid="{A763AB9F-61E4-4316-A297-8D984D203D4C}"/>
    <cellStyle name="Calculation 2 3 2 2 3 3" xfId="16871" xr:uid="{A72736AA-5E72-4943-B0EB-52F8351E1F94}"/>
    <cellStyle name="Calculation 2 3 2 2 4" xfId="16872" xr:uid="{083EDC07-A31E-420F-8639-48C004BED8A5}"/>
    <cellStyle name="Calculation 2 3 2 3" xfId="16873" xr:uid="{2B235C57-3ED5-495A-B718-668BD49FE83B}"/>
    <cellStyle name="Calculation 2 3 2 3 2" xfId="16874" xr:uid="{238FA748-EF82-4A38-A977-C90ED568629E}"/>
    <cellStyle name="Calculation 2 3 2 3 2 2" xfId="16875" xr:uid="{008589A3-0BD8-421C-B298-D5B721A34618}"/>
    <cellStyle name="Calculation 2 3 2 3 3" xfId="16876" xr:uid="{85F1174F-B2E3-4854-A877-EF79D25EDFE4}"/>
    <cellStyle name="Calculation 2 3 2 4" xfId="16877" xr:uid="{B43622F7-8002-4D48-BD34-A49C47E83D7D}"/>
    <cellStyle name="Calculation 2 3 2 4 2" xfId="16878" xr:uid="{23B91F59-CE5A-479C-A16C-AA7FF14B76AE}"/>
    <cellStyle name="Calculation 2 3 2 4 2 2" xfId="16879" xr:uid="{AF77F7B1-C703-4803-96AC-2EAD5F37E6D4}"/>
    <cellStyle name="Calculation 2 3 2 4 3" xfId="16880" xr:uid="{9B286596-85CF-42E8-A32E-262EA864E87E}"/>
    <cellStyle name="Calculation 2 3 2 4 3 2" xfId="16881" xr:uid="{6E0A8BEF-F2A2-4791-9FEE-A259C335D53B}"/>
    <cellStyle name="Calculation 2 3 2 4 4" xfId="16882" xr:uid="{7514E5AB-7203-4969-A667-06DCB0FC0E1D}"/>
    <cellStyle name="Calculation 2 3 2 5" xfId="16883" xr:uid="{88DD14D9-566C-49C7-96B5-2BEAC1633CC7}"/>
    <cellStyle name="Calculation 2 3 2 5 2" xfId="16884" xr:uid="{E9AE6147-28B4-4708-A557-3DD49F17DD26}"/>
    <cellStyle name="Calculation 2 3 2 5 2 2" xfId="16885" xr:uid="{C63E8F5E-DD28-4C45-8A8A-FFA2B814DE78}"/>
    <cellStyle name="Calculation 2 3 2 5 3" xfId="16886" xr:uid="{CDB0D4EB-C6BF-46F2-8266-581A56D6107B}"/>
    <cellStyle name="Calculation 2 3 2 6" xfId="16887" xr:uid="{B0E12102-E2EE-4293-A321-A0483C3D2663}"/>
    <cellStyle name="Calculation 2 3 3" xfId="16888" xr:uid="{220719AF-4C56-43A6-81FD-A6D1211A6647}"/>
    <cellStyle name="Calculation 2 3 3 2" xfId="16889" xr:uid="{A00D5127-99AE-4DFC-87DD-E62E08ADD6CC}"/>
    <cellStyle name="Calculation 2 3 3 2 2" xfId="16890" xr:uid="{76C0B3C3-B576-4416-A57F-E2735A94B0C3}"/>
    <cellStyle name="Calculation 2 3 3 2 2 2" xfId="16891" xr:uid="{C1FFE541-5558-474F-A03D-0B889B6FBFB1}"/>
    <cellStyle name="Calculation 2 3 3 2 2 2 2" xfId="16892" xr:uid="{0B886E3C-EC39-4C0C-9202-E0C8809A4F6D}"/>
    <cellStyle name="Calculation 2 3 3 2 2 3" xfId="16893" xr:uid="{4A5B8C19-9EE9-4E32-AA04-15094BE5C7CC}"/>
    <cellStyle name="Calculation 2 3 3 2 2 3 2" xfId="16894" xr:uid="{2E1E7D29-2D45-4BB0-B50C-FA1D632C5DF9}"/>
    <cellStyle name="Calculation 2 3 3 2 2 4" xfId="16895" xr:uid="{02F78B32-B42B-48E1-8E99-C6633ABD83DA}"/>
    <cellStyle name="Calculation 2 3 3 2 3" xfId="16896" xr:uid="{7C241B2A-FA81-47F2-B5D9-38802E6CB64C}"/>
    <cellStyle name="Calculation 2 3 3 2 3 2" xfId="16897" xr:uid="{7CB73EAF-0EB0-49C2-9625-C61A38268AD9}"/>
    <cellStyle name="Calculation 2 3 3 2 3 2 2" xfId="16898" xr:uid="{67673812-61A8-4226-8E19-E30BB3857B92}"/>
    <cellStyle name="Calculation 2 3 3 2 3 3" xfId="16899" xr:uid="{0F2DAFF2-3686-45C9-BA8F-DC9E8DF42B41}"/>
    <cellStyle name="Calculation 2 3 3 2 4" xfId="16900" xr:uid="{CF0786A2-DBBC-4FB1-A615-0E63D68950CD}"/>
    <cellStyle name="Calculation 2 3 3 3" xfId="16901" xr:uid="{EEE01F3A-5B71-4386-8569-1D67762869BA}"/>
    <cellStyle name="Calculation 2 3 3 3 2" xfId="16902" xr:uid="{90261698-7557-4A64-B819-119CD57AEE06}"/>
    <cellStyle name="Calculation 2 3 3 3 2 2" xfId="16903" xr:uid="{FFE32064-4EA2-467A-961A-8734ADE7B290}"/>
    <cellStyle name="Calculation 2 3 3 3 3" xfId="16904" xr:uid="{214CB95B-B53A-46ED-9D4F-51511E02DC4B}"/>
    <cellStyle name="Calculation 2 3 3 4" xfId="16905" xr:uid="{B17CA1F2-3554-451A-A916-FAA035CAB055}"/>
    <cellStyle name="Calculation 2 3 3 4 2" xfId="16906" xr:uid="{843592A4-0D20-43D4-80D7-C26628C1602F}"/>
    <cellStyle name="Calculation 2 3 3 4 2 2" xfId="16907" xr:uid="{B9BB5C71-27A7-4025-9DEE-0C264D8ABF7D}"/>
    <cellStyle name="Calculation 2 3 3 4 3" xfId="16908" xr:uid="{FE1B45D3-DFB1-470B-BCDE-D87E6CBE80DA}"/>
    <cellStyle name="Calculation 2 3 3 4 3 2" xfId="16909" xr:uid="{F3A6687C-F226-4285-B81E-4AD3954C7B9D}"/>
    <cellStyle name="Calculation 2 3 3 4 4" xfId="16910" xr:uid="{5BC50915-F0C5-4851-BD6D-01B4ED987F11}"/>
    <cellStyle name="Calculation 2 3 3 5" xfId="16911" xr:uid="{311CCF3C-5941-40DA-BADF-69BCF4A67471}"/>
    <cellStyle name="Calculation 2 3 3 5 2" xfId="16912" xr:uid="{89E3E6A0-8DC4-46FC-9333-6437CE6FFD33}"/>
    <cellStyle name="Calculation 2 3 3 5 2 2" xfId="16913" xr:uid="{6A38673C-37DB-4B6A-B5B6-74756477164E}"/>
    <cellStyle name="Calculation 2 3 3 5 3" xfId="16914" xr:uid="{C2E518D3-DC7C-42C5-81AD-5661C05C3C82}"/>
    <cellStyle name="Calculation 2 3 3 6" xfId="16915" xr:uid="{635CFA23-E42B-4F6F-979D-07D4C6F616D0}"/>
    <cellStyle name="Calculation 2 3 4" xfId="16916" xr:uid="{7D2B80F9-EE4B-4743-96CC-3C8442F68F00}"/>
    <cellStyle name="Calculation 2 3 4 2" xfId="16917" xr:uid="{3E916983-D6E0-4C48-9F09-19BAEDD2AF4D}"/>
    <cellStyle name="Calculation 2 3 4 2 2" xfId="16918" xr:uid="{E49DB47D-B1AD-4404-B62D-53FF149D7D99}"/>
    <cellStyle name="Calculation 2 3 4 2 2 2" xfId="16919" xr:uid="{16CCC012-3FE1-4DD7-B7AA-A652F5681155}"/>
    <cellStyle name="Calculation 2 3 4 2 3" xfId="16920" xr:uid="{EE931219-BA47-46B9-B8AC-7EE25CF02ED3}"/>
    <cellStyle name="Calculation 2 3 4 3" xfId="16921" xr:uid="{FFD5EE28-0058-45EF-AB9C-BA68B9EC92C2}"/>
    <cellStyle name="Calculation 2 3 4 3 2" xfId="16922" xr:uid="{52EA385C-D7F5-4BD5-AC9C-9A2EF32B4CAF}"/>
    <cellStyle name="Calculation 2 3 4 3 2 2" xfId="16923" xr:uid="{38138365-5924-4DD0-8F87-4DD8E3E28912}"/>
    <cellStyle name="Calculation 2 3 4 3 3" xfId="16924" xr:uid="{9C2D5D31-6248-4417-B5CD-1E35BF2A794F}"/>
    <cellStyle name="Calculation 2 3 4 4" xfId="16925" xr:uid="{472A843F-0C12-4D2D-B5F5-6531D2AA82CE}"/>
    <cellStyle name="Calculation 2 3 4 4 2" xfId="16926" xr:uid="{12A38510-9742-43CD-9B44-821E529302BE}"/>
    <cellStyle name="Calculation 2 3 4 4 2 2" xfId="16927" xr:uid="{BC37C937-631B-4660-9A67-41CEA15FD053}"/>
    <cellStyle name="Calculation 2 3 4 4 3" xfId="16928" xr:uid="{63D91CE1-A473-4359-8C68-F70F04A45415}"/>
    <cellStyle name="Calculation 2 3 4 4 3 2" xfId="16929" xr:uid="{1A0AEAFC-39FE-42A6-BD48-99E5F38A7E00}"/>
    <cellStyle name="Calculation 2 3 4 4 4" xfId="16930" xr:uid="{6FE13E5D-ECD6-40B1-B05A-8EA47E3886C9}"/>
    <cellStyle name="Calculation 2 3 4 5" xfId="16931" xr:uid="{AE379336-08F1-4FCD-A844-3ADC47EE0390}"/>
    <cellStyle name="Calculation 2 3 4 5 2" xfId="16932" xr:uid="{C1092663-216D-4D1F-A349-78F396D56799}"/>
    <cellStyle name="Calculation 2 3 4 5 2 2" xfId="16933" xr:uid="{1C9BDEE6-8D81-446D-BF26-F0A99D66F1E0}"/>
    <cellStyle name="Calculation 2 3 4 5 3" xfId="16934" xr:uid="{0E38E85F-3797-45DE-8E9D-667ADFE2F82B}"/>
    <cellStyle name="Calculation 2 3 4 6" xfId="16935" xr:uid="{08180A50-7484-4C11-B22F-DBF0A7F3A6D2}"/>
    <cellStyle name="Calculation 2 3 5" xfId="16936" xr:uid="{914C32CD-31CD-4B9B-8849-FD2066F55FBB}"/>
    <cellStyle name="Calculation 2 3 5 2" xfId="16937" xr:uid="{614CC8CB-AA3C-46AC-9927-C2E5C145A942}"/>
    <cellStyle name="Calculation 2 3 5 2 2" xfId="16938" xr:uid="{640D1180-97A2-4C7A-ADA8-22A18968FF93}"/>
    <cellStyle name="Calculation 2 3 5 2 2 2" xfId="16939" xr:uid="{87361F17-74EF-4A04-941A-5D3A1C1DE3D5}"/>
    <cellStyle name="Calculation 2 3 5 2 3" xfId="16940" xr:uid="{C3E3DB46-FA92-4608-9054-D725E67C98EC}"/>
    <cellStyle name="Calculation 2 3 5 3" xfId="16941" xr:uid="{11996412-AA89-4FDA-BF7F-D405083908D4}"/>
    <cellStyle name="Calculation 2 3 5 3 2" xfId="16942" xr:uid="{57145E86-838A-423C-B5BD-91CBD385F5E1}"/>
    <cellStyle name="Calculation 2 3 5 3 2 2" xfId="16943" xr:uid="{4038BF46-AB45-4679-8829-64B22B4AA807}"/>
    <cellStyle name="Calculation 2 3 5 3 3" xfId="16944" xr:uid="{CD91B017-0E6F-4306-8EC2-29BF6AA455E9}"/>
    <cellStyle name="Calculation 2 3 5 4" xfId="16945" xr:uid="{AE97EC4E-7674-4F7C-B098-69E756097E7F}"/>
    <cellStyle name="Calculation 2 3 5 4 2" xfId="16946" xr:uid="{851CFDC1-3DD5-4B09-BD5A-483D2193A3B1}"/>
    <cellStyle name="Calculation 2 3 5 5" xfId="16947" xr:uid="{010B5A72-54E1-4108-8739-654C3439E3A1}"/>
    <cellStyle name="Calculation 2 3 6" xfId="16948" xr:uid="{46A70E36-A5AF-41B9-B664-B73875AA0E03}"/>
    <cellStyle name="Calculation 2 3 6 2" xfId="16949" xr:uid="{229C103C-6AA4-4C40-804B-CED0AED930E1}"/>
    <cellStyle name="Calculation 2 3 6 2 2" xfId="16950" xr:uid="{76902BF5-55C9-4C7A-A481-AAA31FDE1304}"/>
    <cellStyle name="Calculation 2 3 6 3" xfId="16951" xr:uid="{0E47EC69-9100-4594-8CC2-800170E5BCC3}"/>
    <cellStyle name="Calculation 2 3 7" xfId="16952" xr:uid="{D9D93090-8DFC-4D64-82A5-C32E43D328EF}"/>
    <cellStyle name="Calculation 2 3 7 2" xfId="16953" xr:uid="{0ACDF0C7-7F9C-484A-99E6-6E613FEEBB3D}"/>
    <cellStyle name="Calculation 2 3 7 2 2" xfId="16954" xr:uid="{88B4F1BB-70BE-42FE-BBBE-EE66873CCE86}"/>
    <cellStyle name="Calculation 2 3 7 3" xfId="16955" xr:uid="{E7609080-1848-458E-9EAD-2D11716BDE0C}"/>
    <cellStyle name="Calculation 2 3 8" xfId="16956" xr:uid="{C0896906-557B-4626-93E9-69C922334616}"/>
    <cellStyle name="Calculation 2 3 9" xfId="16957" xr:uid="{9D8A4106-5938-4F7E-A09B-893DAFE43864}"/>
    <cellStyle name="Calculation 2 3 9 2" xfId="16958" xr:uid="{499524C9-3138-43CF-94A8-40A7D4648693}"/>
    <cellStyle name="Calculation 2 3 9 2 2" xfId="16959" xr:uid="{6B337507-AF17-4869-BE17-8CA26E80D11A}"/>
    <cellStyle name="Calculation 2 3 9 3" xfId="16960" xr:uid="{2168FDBD-9A9C-4A3E-B2CA-41C451FB418D}"/>
    <cellStyle name="Calculation 2 4" xfId="16961" xr:uid="{4483ADFD-61EC-4E1F-B2F8-0F51974791BB}"/>
    <cellStyle name="Calculation 2 4 2" xfId="16962" xr:uid="{06EA9D55-2DBF-49A4-BE4A-4434B7B73669}"/>
    <cellStyle name="Calculation 2 4 2 2" xfId="16963" xr:uid="{DE44DFA1-F589-4AFC-A002-53B58098D2E5}"/>
    <cellStyle name="Calculation 2 4 2 2 2" xfId="16964" xr:uid="{0AD85A0A-066E-4EE7-A402-A94F87B47D11}"/>
    <cellStyle name="Calculation 2 4 2 2 2 2" xfId="16965" xr:uid="{B4B7D0F5-6B56-4B03-BD42-390BFE302F0B}"/>
    <cellStyle name="Calculation 2 4 2 2 3" xfId="16966" xr:uid="{3B4DD84C-B3F7-4F20-A117-77C6DABA3E84}"/>
    <cellStyle name="Calculation 2 4 2 3" xfId="16967" xr:uid="{50ADE53E-D27A-4596-BDEA-0A6A8755EB6A}"/>
    <cellStyle name="Calculation 2 4 2 3 2" xfId="16968" xr:uid="{B162ABC5-3780-420E-BEF9-9D622AF5656B}"/>
    <cellStyle name="Calculation 2 4 2 3 2 2" xfId="16969" xr:uid="{63F23AC0-25E0-4F36-AD2B-45B0A0BA2D49}"/>
    <cellStyle name="Calculation 2 4 2 3 3" xfId="16970" xr:uid="{5ECBC7A6-866C-4A67-A186-5B8B4C4079D1}"/>
    <cellStyle name="Calculation 2 4 2 4" xfId="16971" xr:uid="{68563214-3CFF-4178-B07E-BB5DDD9953E3}"/>
    <cellStyle name="Calculation 2 4 2 4 2" xfId="16972" xr:uid="{DCEC9792-D408-4F16-974B-94CCF0FE8731}"/>
    <cellStyle name="Calculation 2 4 2 5" xfId="16973" xr:uid="{CD51135F-5CB8-4FE7-95A7-FA5842564157}"/>
    <cellStyle name="Calculation 2 4 3" xfId="16974" xr:uid="{11ADD79A-16E0-45DA-AA1E-337030BE9A0E}"/>
    <cellStyle name="Calculation 2 4 3 2" xfId="16975" xr:uid="{3F1F7A2B-5450-4A8E-8E08-7880EF9DF333}"/>
    <cellStyle name="Calculation 2 4 3 2 2" xfId="16976" xr:uid="{B7249F0D-ABA4-4670-B76A-32981BB9AB28}"/>
    <cellStyle name="Calculation 2 4 3 3" xfId="16977" xr:uid="{3CB40E87-5B4A-4BFA-8A94-2825B2011607}"/>
    <cellStyle name="Calculation 2 4 4" xfId="16978" xr:uid="{3CA0F00E-0707-4A98-B7D5-D74D1707A803}"/>
    <cellStyle name="Calculation 2 4 4 2" xfId="16979" xr:uid="{8DA277B3-9CEE-4228-8667-36A6F90DC1CC}"/>
    <cellStyle name="Calculation 2 4 4 2 2" xfId="16980" xr:uid="{668F880D-631A-48E2-9FC2-C9FBE1AB6F3A}"/>
    <cellStyle name="Calculation 2 4 4 3" xfId="16981" xr:uid="{50EFA76F-0338-4E9E-A619-FFD74BA0E305}"/>
    <cellStyle name="Calculation 2 4 5" xfId="16982" xr:uid="{B33DC746-0A79-4CB8-B7EE-DFA23A194326}"/>
    <cellStyle name="Calculation 2 4 5 2" xfId="16983" xr:uid="{F4F47AAE-A415-43FB-9834-53526BF9F1D7}"/>
    <cellStyle name="Calculation 2 4 5 2 2" xfId="16984" xr:uid="{70DD43C7-4ED4-49C2-812A-7616D3919129}"/>
    <cellStyle name="Calculation 2 4 5 3" xfId="16985" xr:uid="{998383DA-AB2C-4993-956D-DC8B91394D24}"/>
    <cellStyle name="Calculation 2 4 6" xfId="16986" xr:uid="{BE836889-9BA2-4969-8D56-B83C001E17E8}"/>
    <cellStyle name="Calculation 2 4 6 2" xfId="16987" xr:uid="{F18EF26C-46D4-44B9-AA57-DA20A764B69C}"/>
    <cellStyle name="Calculation 2 4 7" xfId="16988" xr:uid="{288E3653-7170-4276-998D-92646F23960E}"/>
    <cellStyle name="Calculation 2 5" xfId="16989" xr:uid="{BBED3F66-F512-4A43-AF5E-2E6591BB186D}"/>
    <cellStyle name="Calculation 2 5 2" xfId="16990" xr:uid="{271BA377-3F81-4AF8-AB66-CA29EE890370}"/>
    <cellStyle name="Calculation 2 5 2 2" xfId="16991" xr:uid="{0F0603A7-4F89-485A-A7CB-287153143F1A}"/>
    <cellStyle name="Calculation 2 5 3" xfId="16992" xr:uid="{BA249806-9A32-44EE-A0BE-79A4AE12A947}"/>
    <cellStyle name="Calculation 2 6" xfId="16993" xr:uid="{498E3E4C-09ED-45D7-9405-BC08CCAA4B68}"/>
    <cellStyle name="Calculation 2 6 2" xfId="16994" xr:uid="{515C538E-5ED2-401B-BF30-5D79F3A7787F}"/>
    <cellStyle name="Calculation 2 6 2 2" xfId="16995" xr:uid="{EA72E5C6-CCDA-4086-9B03-802A9450E0BB}"/>
    <cellStyle name="Calculation 2 6 3" xfId="16996" xr:uid="{CAA8AB49-BF96-4636-8229-32A0F1BB4DBF}"/>
    <cellStyle name="Calculation 2 7" xfId="16997" xr:uid="{81AF4A0D-5F92-4ED8-948D-70BA92D721AC}"/>
    <cellStyle name="Calculation 2 7 2" xfId="16998" xr:uid="{88601CA4-85C0-41CA-BEF6-669E337E1924}"/>
    <cellStyle name="Calculation 2 7 2 2" xfId="16999" xr:uid="{13FC13DC-1071-4432-BA24-B7AAF42CCB2A}"/>
    <cellStyle name="Calculation 2 7 3" xfId="17000" xr:uid="{EF159BC5-BA45-43C2-BD0A-8626BEEA25AF}"/>
    <cellStyle name="Calculation 2 8" xfId="17001" xr:uid="{0D0406C0-688D-43A8-87D6-E7E16064A0C7}"/>
    <cellStyle name="Calculation 2 9" xfId="35578" xr:uid="{BE82827E-6D37-4CFB-BC0D-C1044B9732E1}"/>
    <cellStyle name="Calculation 3" xfId="167" xr:uid="{DF6ED25B-456D-49C3-937E-11A9DB6F5AE6}"/>
    <cellStyle name="Calculation 3 10" xfId="17003" xr:uid="{605ABA3A-609A-4D1A-9041-0FB07B9F4067}"/>
    <cellStyle name="Calculation 3 11" xfId="35579" xr:uid="{00C5BEF8-EF2F-4CA7-8F4A-8E9143EF6BAF}"/>
    <cellStyle name="Calculation 3 12" xfId="17002" xr:uid="{5B2C6D3D-977E-405F-B951-F589723A7227}"/>
    <cellStyle name="Calculation 3 2" xfId="17004" xr:uid="{5362054E-C914-4FF2-8E31-1523F45E752A}"/>
    <cellStyle name="Calculation 3 2 2" xfId="17005" xr:uid="{3D304D3B-C0B5-44CE-8A51-E8A586A04258}"/>
    <cellStyle name="Calculation 3 2 2 2" xfId="17006" xr:uid="{FA68A530-3174-4295-9530-4EFB302541BA}"/>
    <cellStyle name="Calculation 3 2 2 2 2" xfId="17007" xr:uid="{BA0D50C7-9B77-4780-AAD8-A98DB926BF87}"/>
    <cellStyle name="Calculation 3 2 2 2 2 2" xfId="17008" xr:uid="{55EEBAF2-C131-4BB0-B713-3C152A8F7A2C}"/>
    <cellStyle name="Calculation 3 2 2 2 3" xfId="17009" xr:uid="{91CA085B-0AFC-4640-9503-5819D39E2A5E}"/>
    <cellStyle name="Calculation 3 2 2 2 3 2" xfId="17010" xr:uid="{C77D918B-F6E4-4825-88E7-EBA690A1785A}"/>
    <cellStyle name="Calculation 3 2 2 2 4" xfId="17011" xr:uid="{32E8A140-6A84-4312-BB38-A32134EB9F04}"/>
    <cellStyle name="Calculation 3 2 2 3" xfId="17012" xr:uid="{D3EA63B8-AA79-464A-BA20-4CF5EDA875F2}"/>
    <cellStyle name="Calculation 3 2 2 3 2" xfId="17013" xr:uid="{3A6C7ECE-56AB-4385-B643-5CBE8BF54D4D}"/>
    <cellStyle name="Calculation 3 2 2 3 2 2" xfId="17014" xr:uid="{01799088-2DAD-4A4B-8EE6-AEBFEF23567B}"/>
    <cellStyle name="Calculation 3 2 2 3 3" xfId="17015" xr:uid="{C050DCF6-52C4-476A-A0C1-192BF60265F7}"/>
    <cellStyle name="Calculation 3 2 2 4" xfId="17016" xr:uid="{5918A2B4-0737-42ED-A374-CFC715DBE4BB}"/>
    <cellStyle name="Calculation 3 2 3" xfId="17017" xr:uid="{B9DCFFB6-A41C-4A64-BD09-1DB29DEEC5EE}"/>
    <cellStyle name="Calculation 3 2 3 2" xfId="17018" xr:uid="{C48E8122-827A-4772-9AA7-1A5850BC8758}"/>
    <cellStyle name="Calculation 3 2 3 2 2" xfId="17019" xr:uid="{E4AF744E-1634-4141-8971-A1AD9CC62F64}"/>
    <cellStyle name="Calculation 3 2 3 3" xfId="17020" xr:uid="{A499CF5C-148F-4FB9-A7D1-69748EB8B5D1}"/>
    <cellStyle name="Calculation 3 2 4" xfId="17021" xr:uid="{C7F4E9AD-5C2B-4CE9-A5E6-F96FCEF5FF4E}"/>
    <cellStyle name="Calculation 3 2 4 2" xfId="17022" xr:uid="{7BA482EA-E8C1-4628-ACEC-67B6E2F13E25}"/>
    <cellStyle name="Calculation 3 2 4 2 2" xfId="17023" xr:uid="{9EC0B704-4DDD-4CA0-9AFE-F3AB99E53D75}"/>
    <cellStyle name="Calculation 3 2 4 3" xfId="17024" xr:uid="{54061C06-B801-4F18-9B5B-6C8506A45F0C}"/>
    <cellStyle name="Calculation 3 2 4 3 2" xfId="17025" xr:uid="{2ACF6F62-D3BB-4A44-BEBF-0E48D0A47DA8}"/>
    <cellStyle name="Calculation 3 2 4 4" xfId="17026" xr:uid="{E5A4E5A2-9E18-43C9-9992-67AD078B7DE4}"/>
    <cellStyle name="Calculation 3 2 5" xfId="17027" xr:uid="{61EAC3F6-13E4-4C60-BCD8-A07B69DBF2CD}"/>
    <cellStyle name="Calculation 3 2 5 2" xfId="17028" xr:uid="{205335BB-8096-4AC3-833F-4CA83CDEC9DB}"/>
    <cellStyle name="Calculation 3 2 5 2 2" xfId="17029" xr:uid="{00D06D18-A9D4-4B20-B26F-7A543A4D8E1C}"/>
    <cellStyle name="Calculation 3 2 5 3" xfId="17030" xr:uid="{B6A633B8-B9D2-4226-BF6E-685AE29B56F9}"/>
    <cellStyle name="Calculation 3 2 6" xfId="17031" xr:uid="{55E7A469-97FB-4D11-9E86-C3197C6B3595}"/>
    <cellStyle name="Calculation 3 3" xfId="17032" xr:uid="{07BBFB8F-FAD3-4A5A-8FCA-FA3409D39A60}"/>
    <cellStyle name="Calculation 3 3 2" xfId="17033" xr:uid="{FAF2EBF9-93FE-404C-BC07-D5BE05596C7E}"/>
    <cellStyle name="Calculation 3 3 2 2" xfId="17034" xr:uid="{163826A3-8333-4FCD-B566-062EBF086F51}"/>
    <cellStyle name="Calculation 3 3 2 2 2" xfId="17035" xr:uid="{802FDE9B-37C7-499A-9EE0-92BFBFE7BB27}"/>
    <cellStyle name="Calculation 3 3 2 2 2 2" xfId="17036" xr:uid="{7C781717-8143-47B0-A8CA-173B0023C1E7}"/>
    <cellStyle name="Calculation 3 3 2 2 3" xfId="17037" xr:uid="{55A035D5-3898-4969-97D3-281578879C05}"/>
    <cellStyle name="Calculation 3 3 2 2 3 2" xfId="17038" xr:uid="{41F4B170-3AA7-4FA1-A144-33120ABE4BD5}"/>
    <cellStyle name="Calculation 3 3 2 2 4" xfId="17039" xr:uid="{F0A0CF25-ABA0-4B65-AC9A-2665A592F137}"/>
    <cellStyle name="Calculation 3 3 2 3" xfId="17040" xr:uid="{632FC33D-254E-4BA0-857A-8172D15C0027}"/>
    <cellStyle name="Calculation 3 3 2 3 2" xfId="17041" xr:uid="{5284D161-7C74-483D-8289-B328F7E7EF3B}"/>
    <cellStyle name="Calculation 3 3 2 3 2 2" xfId="17042" xr:uid="{E4E8D61E-9568-428A-93E6-FDFAB6DBAA07}"/>
    <cellStyle name="Calculation 3 3 2 3 3" xfId="17043" xr:uid="{30821277-282E-4B43-8721-3FF80CE8FC87}"/>
    <cellStyle name="Calculation 3 3 2 4" xfId="17044" xr:uid="{DA8CC813-F7B0-4AA1-9137-70950B8DDF58}"/>
    <cellStyle name="Calculation 3 3 3" xfId="17045" xr:uid="{5F5181BF-6145-4EC9-8FCD-DB791C7BD11D}"/>
    <cellStyle name="Calculation 3 3 3 2" xfId="17046" xr:uid="{7EBBDB0E-77AE-434B-B039-BA76B0692062}"/>
    <cellStyle name="Calculation 3 3 3 2 2" xfId="17047" xr:uid="{97168217-D5A6-4355-A621-C86D0C606BC8}"/>
    <cellStyle name="Calculation 3 3 3 3" xfId="17048" xr:uid="{24BD8B57-FC5D-4382-917D-A6446CC935FC}"/>
    <cellStyle name="Calculation 3 3 4" xfId="17049" xr:uid="{57E365F9-F706-44C4-8715-40A65BAAB86A}"/>
    <cellStyle name="Calculation 3 3 4 2" xfId="17050" xr:uid="{883A2FAE-856A-4F31-A48A-164833076443}"/>
    <cellStyle name="Calculation 3 3 4 2 2" xfId="17051" xr:uid="{9A1B11F7-C284-4B41-8E15-135280083313}"/>
    <cellStyle name="Calculation 3 3 4 3" xfId="17052" xr:uid="{1DA87EB8-C77E-45C5-8026-CB5D39AD509B}"/>
    <cellStyle name="Calculation 3 3 4 3 2" xfId="17053" xr:uid="{F936E7E1-B4F7-46C9-A882-618E3F38D421}"/>
    <cellStyle name="Calculation 3 3 4 4" xfId="17054" xr:uid="{F12F6D6E-5F9C-43F2-9BFE-A8C13D45331C}"/>
    <cellStyle name="Calculation 3 3 5" xfId="17055" xr:uid="{084B44F5-7F62-4D39-AD7E-C5E2C249C9B9}"/>
    <cellStyle name="Calculation 3 3 5 2" xfId="17056" xr:uid="{94B2C1EE-AB19-4268-B28F-F9C1CD076A66}"/>
    <cellStyle name="Calculation 3 3 5 2 2" xfId="17057" xr:uid="{DCA74399-ADEB-4D48-9FCD-0007D3A3B66F}"/>
    <cellStyle name="Calculation 3 3 5 3" xfId="17058" xr:uid="{FEA61EA6-D16E-487B-87EE-7320DD80AA9D}"/>
    <cellStyle name="Calculation 3 3 6" xfId="17059" xr:uid="{D8651007-143C-4AE4-B16E-C098D9C16E33}"/>
    <cellStyle name="Calculation 3 4" xfId="17060" xr:uid="{D7B01EE6-C825-4BAB-AAB6-DF694F3DEF9D}"/>
    <cellStyle name="Calculation 3 4 2" xfId="17061" xr:uid="{579F2FE6-2D00-46CF-954A-F184E7CDD41D}"/>
    <cellStyle name="Calculation 3 4 2 2" xfId="17062" xr:uid="{F36A9E1A-CE70-404B-A90B-DD3425690964}"/>
    <cellStyle name="Calculation 3 4 2 2 2" xfId="17063" xr:uid="{DCF8CF39-C7A8-4496-9024-F975DA8200FA}"/>
    <cellStyle name="Calculation 3 4 2 3" xfId="17064" xr:uid="{87BCE8A6-29BB-41BA-BE0B-9B33A7BC5122}"/>
    <cellStyle name="Calculation 3 4 3" xfId="17065" xr:uid="{95FA6CC0-AB13-4B6E-8301-E4266BDE1AE2}"/>
    <cellStyle name="Calculation 3 4 3 2" xfId="17066" xr:uid="{0115C984-3472-43B2-89A8-0390408F5B6B}"/>
    <cellStyle name="Calculation 3 4 3 2 2" xfId="17067" xr:uid="{09B3B373-CC1C-4AE6-A2BB-E1D299E8B8A8}"/>
    <cellStyle name="Calculation 3 4 3 3" xfId="17068" xr:uid="{0C6D5E27-D17B-48C2-AA48-90B97F156A64}"/>
    <cellStyle name="Calculation 3 4 4" xfId="17069" xr:uid="{14EF5043-1914-4284-893D-3DED405BB7EC}"/>
    <cellStyle name="Calculation 3 4 4 2" xfId="17070" xr:uid="{1E1E71E0-A53A-417F-8549-811EE7D2D093}"/>
    <cellStyle name="Calculation 3 4 4 2 2" xfId="17071" xr:uid="{17FAC664-4439-4D85-8B4E-603465FBDDB8}"/>
    <cellStyle name="Calculation 3 4 4 3" xfId="17072" xr:uid="{1A330BD3-DA3A-485D-B26C-F82A1CD0E2F3}"/>
    <cellStyle name="Calculation 3 4 4 3 2" xfId="17073" xr:uid="{4DC67E5A-7A10-4C38-8ED8-A156FC1A1F08}"/>
    <cellStyle name="Calculation 3 4 4 4" xfId="17074" xr:uid="{8D7F31C2-886C-4654-8916-710FD3F1D350}"/>
    <cellStyle name="Calculation 3 4 5" xfId="17075" xr:uid="{48F1F8CC-9C44-4EFC-81CF-2820CF07E486}"/>
    <cellStyle name="Calculation 3 4 5 2" xfId="17076" xr:uid="{75CAD0BB-F466-43C5-844E-94E4D0D9D63E}"/>
    <cellStyle name="Calculation 3 4 5 2 2" xfId="17077" xr:uid="{C854EAC3-6DD2-4538-A52C-BA97E588E133}"/>
    <cellStyle name="Calculation 3 4 5 3" xfId="17078" xr:uid="{77946EA3-F786-4C2B-AA18-DD332A6C86B3}"/>
    <cellStyle name="Calculation 3 4 6" xfId="17079" xr:uid="{F78EED94-E92A-4AC8-B391-ECE065626862}"/>
    <cellStyle name="Calculation 3 5" xfId="17080" xr:uid="{F0AE11B9-E009-42FF-AD1D-E7835B2DCBA7}"/>
    <cellStyle name="Calculation 3 5 2" xfId="17081" xr:uid="{333E3EFE-93BD-4702-8805-33ADE6ED6F8D}"/>
    <cellStyle name="Calculation 3 5 2 2" xfId="17082" xr:uid="{81A38FE0-8179-4482-8D44-8F7F0C028707}"/>
    <cellStyle name="Calculation 3 5 2 2 2" xfId="17083" xr:uid="{20F63353-FA1B-40A4-8324-B68E9A78830F}"/>
    <cellStyle name="Calculation 3 5 2 3" xfId="17084" xr:uid="{2A520AD2-EDEA-4B09-BC55-D97BE271D8BD}"/>
    <cellStyle name="Calculation 3 5 3" xfId="17085" xr:uid="{7BD30544-0FB1-485A-8899-FEA50D3A4D7F}"/>
    <cellStyle name="Calculation 3 5 3 2" xfId="17086" xr:uid="{D56CD71B-8D6F-4D77-AD47-B3D364922A73}"/>
    <cellStyle name="Calculation 3 5 3 2 2" xfId="17087" xr:uid="{555903F4-E850-4B03-BB32-03FE081F744C}"/>
    <cellStyle name="Calculation 3 5 3 3" xfId="17088" xr:uid="{BC9FB591-2254-4434-BED7-7C48CF84CA7D}"/>
    <cellStyle name="Calculation 3 5 4" xfId="17089" xr:uid="{F6B8418A-31C9-4F43-9101-AEF60CF8118C}"/>
    <cellStyle name="Calculation 3 5 4 2" xfId="17090" xr:uid="{7DBA0A88-B467-4F1D-A9EF-A3D2EAFE9620}"/>
    <cellStyle name="Calculation 3 5 5" xfId="17091" xr:uid="{7F27BFAA-AA59-4EBF-892A-A94333267749}"/>
    <cellStyle name="Calculation 3 6" xfId="17092" xr:uid="{84993C74-D0AD-4792-A76C-437C4E42014A}"/>
    <cellStyle name="Calculation 3 6 2" xfId="17093" xr:uid="{73106868-D242-4470-8B1A-D120997E63FE}"/>
    <cellStyle name="Calculation 3 6 2 2" xfId="17094" xr:uid="{AA534989-4F78-4CED-93D7-6CA2C8A123D6}"/>
    <cellStyle name="Calculation 3 6 3" xfId="17095" xr:uid="{D17B949C-3F4C-405A-8552-536727201B76}"/>
    <cellStyle name="Calculation 3 7" xfId="17096" xr:uid="{07145B39-1392-487F-A54F-C7C198725EB6}"/>
    <cellStyle name="Calculation 3 7 2" xfId="17097" xr:uid="{3F38C410-1C78-4CD3-B0CD-9A0F6ED3FF01}"/>
    <cellStyle name="Calculation 3 7 2 2" xfId="17098" xr:uid="{D6D512F7-C880-4AF5-8057-FB0ED4CDA2F5}"/>
    <cellStyle name="Calculation 3 7 3" xfId="17099" xr:uid="{99CC256B-238C-4320-B426-9FF812127D35}"/>
    <cellStyle name="Calculation 3 8" xfId="17100" xr:uid="{767203C6-BA05-4FFF-8EDF-448E81759A3B}"/>
    <cellStyle name="Calculation 3 8 2" xfId="17101" xr:uid="{F9F1743B-56DB-4B81-AFEB-C6AF4B875CAD}"/>
    <cellStyle name="Calculation 3 8 2 2" xfId="17102" xr:uid="{ED07CEF0-15BA-4DD1-9471-882D35690421}"/>
    <cellStyle name="Calculation 3 8 3" xfId="17103" xr:uid="{CE37F8D3-12DB-487D-BFF4-D1D74782A7EB}"/>
    <cellStyle name="Calculation 3 8 3 2" xfId="17104" xr:uid="{8AC91C51-88EE-4962-9467-274B96F688AB}"/>
    <cellStyle name="Calculation 3 8 4" xfId="17105" xr:uid="{042F499C-51E3-4C34-9E78-14AFEEE518A4}"/>
    <cellStyle name="Calculation 3 9" xfId="17106" xr:uid="{76FDAEAB-B6E0-48EF-843E-7F88FA262676}"/>
    <cellStyle name="Calculation 3 9 2" xfId="17107" xr:uid="{05661447-7C4F-4E25-9BEE-A9F5348608A7}"/>
    <cellStyle name="Calculation 3 9 2 2" xfId="17108" xr:uid="{6BFD8238-C83E-46FD-ACA1-C1FE7B719243}"/>
    <cellStyle name="Calculation 3 9 3" xfId="17109" xr:uid="{E065B785-DC97-4515-999D-92763E7C1971}"/>
    <cellStyle name="Calculation 4" xfId="277" xr:uid="{46F40D76-1206-4CC7-A9C7-BF3B66A10CB8}"/>
    <cellStyle name="Calculation 4 10" xfId="17111" xr:uid="{04160961-2B1C-4C91-B940-03953EAE3AF2}"/>
    <cellStyle name="Calculation 4 10 2" xfId="17112" xr:uid="{E5DCA482-3AE1-4505-837D-301EFFBD92D4}"/>
    <cellStyle name="Calculation 4 10 2 2" xfId="17113" xr:uid="{80010399-5A3B-459E-80C9-D855D3970585}"/>
    <cellStyle name="Calculation 4 10 3" xfId="17114" xr:uid="{9B5298A5-8D99-43DB-B8A2-C3429BFC6F1E}"/>
    <cellStyle name="Calculation 4 11" xfId="17115" xr:uid="{E9BD068C-A3F0-44C2-86A6-EA197A69AFFA}"/>
    <cellStyle name="Calculation 4 11 2" xfId="17116" xr:uid="{CE1B7FCF-A6E2-4AF4-B897-AB31A4B70955}"/>
    <cellStyle name="Calculation 4 12" xfId="35580" xr:uid="{E9C6670F-FEA8-45C5-972F-981EA6D5060E}"/>
    <cellStyle name="Calculation 4 13" xfId="17110" xr:uid="{5B549973-B4B6-4420-AA36-6D31CCC8F5F1}"/>
    <cellStyle name="Calculation 4 2" xfId="17117" xr:uid="{0BCBC426-F694-4CBE-9957-E7952B5C07AE}"/>
    <cellStyle name="Calculation 4 2 2" xfId="17118" xr:uid="{FEFD8F3E-1806-4019-B210-E3950BFE24B9}"/>
    <cellStyle name="Calculation 4 2 2 2" xfId="17119" xr:uid="{D4374259-FF40-4409-8D46-F1FE0FA96AA2}"/>
    <cellStyle name="Calculation 4 2 2 2 2" xfId="17120" xr:uid="{28F259F5-BBA9-4E1A-9D4C-9BA037BEABCE}"/>
    <cellStyle name="Calculation 4 2 2 2 2 2" xfId="17121" xr:uid="{CBFAD72D-D2EE-4227-ABB6-2DCA024F476F}"/>
    <cellStyle name="Calculation 4 2 2 2 3" xfId="17122" xr:uid="{73477DA6-E3EE-408E-AF17-CCDA20F720C1}"/>
    <cellStyle name="Calculation 4 2 2 2 3 2" xfId="17123" xr:uid="{F400E2EF-EA57-4636-81EA-968E34CBF7FC}"/>
    <cellStyle name="Calculation 4 2 2 2 4" xfId="17124" xr:uid="{4826A11E-DD21-4B95-87C9-3A3B1A0C91D5}"/>
    <cellStyle name="Calculation 4 2 2 3" xfId="17125" xr:uid="{63A7CC58-AC85-4E13-9B87-6256E3AD940B}"/>
    <cellStyle name="Calculation 4 2 2 3 2" xfId="17126" xr:uid="{4C5F4C18-78DD-44ED-B00F-01E6AE355C20}"/>
    <cellStyle name="Calculation 4 2 2 3 2 2" xfId="17127" xr:uid="{F522C147-C81E-4F8C-97CC-FF502BEC88FE}"/>
    <cellStyle name="Calculation 4 2 2 3 3" xfId="17128" xr:uid="{B7F293F6-C990-4686-94C5-7E67BB223673}"/>
    <cellStyle name="Calculation 4 2 2 4" xfId="17129" xr:uid="{E861B2A0-858E-4AB6-BCE6-D7D83EFBFB23}"/>
    <cellStyle name="Calculation 4 2 3" xfId="17130" xr:uid="{768397F6-B3ED-484E-8E22-82B76A50608C}"/>
    <cellStyle name="Calculation 4 2 3 2" xfId="17131" xr:uid="{177A7CC3-A74E-43E9-B0E6-32B9E0B7171F}"/>
    <cellStyle name="Calculation 4 2 3 2 2" xfId="17132" xr:uid="{3E2C32D3-0F7B-4F7F-B6F8-EAAA590E00D7}"/>
    <cellStyle name="Calculation 4 2 3 3" xfId="17133" xr:uid="{EA3CD1B5-0556-410D-9304-D848D8273337}"/>
    <cellStyle name="Calculation 4 2 4" xfId="17134" xr:uid="{18FCF8FE-FA8D-4DB1-9C99-7F4AFFEE70E6}"/>
    <cellStyle name="Calculation 4 2 4 2" xfId="17135" xr:uid="{08096B7C-53EB-4BBC-8C6D-2271E834BF29}"/>
    <cellStyle name="Calculation 4 2 4 2 2" xfId="17136" xr:uid="{04EA062E-CDBB-49F8-9609-39ABE83E7702}"/>
    <cellStyle name="Calculation 4 2 4 3" xfId="17137" xr:uid="{59659300-BF7C-4931-9A83-89923BE0104E}"/>
    <cellStyle name="Calculation 4 2 4 3 2" xfId="17138" xr:uid="{A441B5BC-F743-46F5-9F2C-99AF593A7D56}"/>
    <cellStyle name="Calculation 4 2 4 4" xfId="17139" xr:uid="{046F1246-1F80-4A19-A100-B6DCE5457908}"/>
    <cellStyle name="Calculation 4 2 5" xfId="17140" xr:uid="{5BD7D219-8976-456F-B431-C0B4CF92FEF8}"/>
    <cellStyle name="Calculation 4 2 5 2" xfId="17141" xr:uid="{268DE5FF-D30C-4695-B061-50F9D7B65650}"/>
    <cellStyle name="Calculation 4 2 5 2 2" xfId="17142" xr:uid="{49123101-8671-4D72-B467-FBB9C78B5F8B}"/>
    <cellStyle name="Calculation 4 2 5 3" xfId="17143" xr:uid="{FFE334FA-C01A-46CB-8CB5-61DA7453F7F5}"/>
    <cellStyle name="Calculation 4 2 6" xfId="17144" xr:uid="{495365E9-FE32-4CAB-A1CE-77AEC7F0FDCC}"/>
    <cellStyle name="Calculation 4 3" xfId="17145" xr:uid="{5C45F62D-0616-4B3E-9AA5-54489BDA38D4}"/>
    <cellStyle name="Calculation 4 3 2" xfId="17146" xr:uid="{8F08C533-82E4-4CE3-9FEA-CD4B6CFC22E0}"/>
    <cellStyle name="Calculation 4 3 2 2" xfId="17147" xr:uid="{F72ACB0E-0E0F-4CEC-9BBB-580B91F016A4}"/>
    <cellStyle name="Calculation 4 3 2 2 2" xfId="17148" xr:uid="{9D523803-FD59-452B-81CE-CBA07EB7EEB3}"/>
    <cellStyle name="Calculation 4 3 2 2 2 2" xfId="17149" xr:uid="{3B2979D2-E82A-4D8D-927C-ED40DD385869}"/>
    <cellStyle name="Calculation 4 3 2 2 3" xfId="17150" xr:uid="{0345A95A-29A0-4D34-8096-4CA7D9A0C640}"/>
    <cellStyle name="Calculation 4 3 2 2 3 2" xfId="17151" xr:uid="{B9674DFA-5785-42B9-8DB3-E88F5042764E}"/>
    <cellStyle name="Calculation 4 3 2 2 4" xfId="17152" xr:uid="{09BC3061-87B0-495F-B562-45159D4559A5}"/>
    <cellStyle name="Calculation 4 3 2 3" xfId="17153" xr:uid="{FB75A15D-B672-440F-8CF3-502CE34334C3}"/>
    <cellStyle name="Calculation 4 3 2 3 2" xfId="17154" xr:uid="{4100B70F-F10F-425E-9674-A41CF2FCE7D2}"/>
    <cellStyle name="Calculation 4 3 2 3 2 2" xfId="17155" xr:uid="{7372B521-B5F6-4EB5-95FF-159A484DA0E4}"/>
    <cellStyle name="Calculation 4 3 2 3 3" xfId="17156" xr:uid="{AF982EE7-D6CE-4CAC-B6ED-D082EA423506}"/>
    <cellStyle name="Calculation 4 3 2 4" xfId="17157" xr:uid="{396F4B6C-11AE-46DF-9DD7-A4DE68501A1E}"/>
    <cellStyle name="Calculation 4 3 3" xfId="17158" xr:uid="{43577776-1C46-48EE-B96C-CEF155E2A98A}"/>
    <cellStyle name="Calculation 4 3 3 2" xfId="17159" xr:uid="{7B5B4665-5E75-4EB0-95BF-B1AFA0A7F629}"/>
    <cellStyle name="Calculation 4 3 3 2 2" xfId="17160" xr:uid="{742F7EDD-70EB-41D1-A8B2-76ADAD1E8F65}"/>
    <cellStyle name="Calculation 4 3 3 3" xfId="17161" xr:uid="{8B4A094D-158A-49AC-9DE7-96737101534A}"/>
    <cellStyle name="Calculation 4 3 4" xfId="17162" xr:uid="{07C7941A-22EA-4F59-984D-BCEE8CEB821E}"/>
    <cellStyle name="Calculation 4 3 4 2" xfId="17163" xr:uid="{27F387D5-A5BF-4937-800D-F2D93FC71AF0}"/>
    <cellStyle name="Calculation 4 3 4 2 2" xfId="17164" xr:uid="{391CF7BB-CC22-4D4E-93BB-7FE064152CFA}"/>
    <cellStyle name="Calculation 4 3 4 3" xfId="17165" xr:uid="{21174CCD-CB0F-415F-A901-C31071B90F7B}"/>
    <cellStyle name="Calculation 4 3 4 3 2" xfId="17166" xr:uid="{920FFD76-691A-411E-BA5B-C3945048EADE}"/>
    <cellStyle name="Calculation 4 3 4 4" xfId="17167" xr:uid="{06016836-5338-4901-B3FA-1BE2A40293C6}"/>
    <cellStyle name="Calculation 4 3 5" xfId="17168" xr:uid="{2107118E-2D32-44E6-9259-ED2382BF5BF8}"/>
    <cellStyle name="Calculation 4 3 5 2" xfId="17169" xr:uid="{DCB15099-52E2-4356-97FF-6A42C88DB87D}"/>
    <cellStyle name="Calculation 4 3 5 2 2" xfId="17170" xr:uid="{48D5763E-03A4-4BF7-987E-2D07E57EEF94}"/>
    <cellStyle name="Calculation 4 3 5 3" xfId="17171" xr:uid="{B0D6AA1E-8A8D-4019-AD7C-0F3E9D7B4E89}"/>
    <cellStyle name="Calculation 4 3 6" xfId="17172" xr:uid="{B9FE4DAC-E233-4F07-AE0F-088692BD83EF}"/>
    <cellStyle name="Calculation 4 4" xfId="17173" xr:uid="{71FEB09C-37C6-42B1-B383-33597A22C15C}"/>
    <cellStyle name="Calculation 4 4 2" xfId="17174" xr:uid="{5E6A1987-BC07-4137-9539-BB0D57953CAA}"/>
    <cellStyle name="Calculation 4 4 2 2" xfId="17175" xr:uid="{4A909C81-7FFE-4AA9-85DA-CF25CD4C93FD}"/>
    <cellStyle name="Calculation 4 4 2 2 2" xfId="17176" xr:uid="{53A16CD6-69A2-477B-AD74-043C656D0611}"/>
    <cellStyle name="Calculation 4 4 2 3" xfId="17177" xr:uid="{153E8CC9-A806-4447-BA87-9BCA102EB6D2}"/>
    <cellStyle name="Calculation 4 4 3" xfId="17178" xr:uid="{F4DBA619-7A04-497A-982D-4366C26A6585}"/>
    <cellStyle name="Calculation 4 4 3 2" xfId="17179" xr:uid="{72B2E215-507A-475A-80FD-5B4E5CBB15CA}"/>
    <cellStyle name="Calculation 4 4 3 2 2" xfId="17180" xr:uid="{F4C2104A-4006-438D-AB2B-E1EE243A1A37}"/>
    <cellStyle name="Calculation 4 4 3 3" xfId="17181" xr:uid="{F0C9B8C7-FA34-4057-ACFF-BFB58B638540}"/>
    <cellStyle name="Calculation 4 4 4" xfId="17182" xr:uid="{0BFAB4FC-623E-4DF9-9558-8C1D947AF370}"/>
    <cellStyle name="Calculation 4 4 4 2" xfId="17183" xr:uid="{CB202E3F-0405-47B8-9EBA-A05541195D6B}"/>
    <cellStyle name="Calculation 4 4 4 2 2" xfId="17184" xr:uid="{E084E1D1-7679-491D-A451-96F413280AF8}"/>
    <cellStyle name="Calculation 4 4 4 3" xfId="17185" xr:uid="{213E8717-1FF8-4902-952C-24134F075B54}"/>
    <cellStyle name="Calculation 4 4 4 3 2" xfId="17186" xr:uid="{D22EA2FC-E8AB-4513-85F1-55BB90479BCF}"/>
    <cellStyle name="Calculation 4 4 4 4" xfId="17187" xr:uid="{3574DF07-43E7-41B1-B5F0-DD57DA667294}"/>
    <cellStyle name="Calculation 4 4 5" xfId="17188" xr:uid="{85F59266-3960-47EC-A3C5-E1D6B064B2C9}"/>
    <cellStyle name="Calculation 4 4 5 2" xfId="17189" xr:uid="{515FD779-CA4A-4700-AE44-C79E6F6644B2}"/>
    <cellStyle name="Calculation 4 4 5 2 2" xfId="17190" xr:uid="{62D215A4-B215-4534-9F75-80C7A1103324}"/>
    <cellStyle name="Calculation 4 4 5 3" xfId="17191" xr:uid="{ABE76AF2-FFEE-44E5-AD3C-11A0F08CB92C}"/>
    <cellStyle name="Calculation 4 4 6" xfId="17192" xr:uid="{53E85F33-51D0-414D-B191-84C116A9E654}"/>
    <cellStyle name="Calculation 4 5" xfId="17193" xr:uid="{5B0B3474-F361-4DD8-9FE5-C527B8267653}"/>
    <cellStyle name="Calculation 4 5 2" xfId="17194" xr:uid="{F8E0D8EA-10C6-4F60-83EA-11EE14C00019}"/>
    <cellStyle name="Calculation 4 5 2 2" xfId="17195" xr:uid="{1E042AA1-88DA-4BB0-80E2-32800E050D05}"/>
    <cellStyle name="Calculation 4 5 2 2 2" xfId="17196" xr:uid="{4067A596-09C6-452A-B5D0-475E04FD7DEF}"/>
    <cellStyle name="Calculation 4 5 2 3" xfId="17197" xr:uid="{9B3DA9C9-C2DB-4185-AF6E-297295048EC5}"/>
    <cellStyle name="Calculation 4 5 3" xfId="17198" xr:uid="{6ED59EA8-8208-436E-AF3A-D64714496EE2}"/>
    <cellStyle name="Calculation 4 5 3 2" xfId="17199" xr:uid="{1204B4DB-7C2F-4F20-B464-7D5716BAE888}"/>
    <cellStyle name="Calculation 4 5 3 2 2" xfId="17200" xr:uid="{38B759D1-D8CE-4BB7-94BC-51638DB52F56}"/>
    <cellStyle name="Calculation 4 5 3 3" xfId="17201" xr:uid="{2E463B3A-EDD5-4228-A9A8-D7D8EA1D9838}"/>
    <cellStyle name="Calculation 4 5 4" xfId="17202" xr:uid="{8237EF98-77FE-45E5-AEAC-BC8AF8D2A196}"/>
    <cellStyle name="Calculation 4 5 4 2" xfId="17203" xr:uid="{69F616F2-38FD-4FF1-862E-F50E4AF63B1F}"/>
    <cellStyle name="Calculation 4 5 5" xfId="17204" xr:uid="{B613835B-F466-48CB-8AAC-262B50CC230C}"/>
    <cellStyle name="Calculation 4 6" xfId="17205" xr:uid="{DF59B794-D4F9-471F-88F8-A9A9B388AD44}"/>
    <cellStyle name="Calculation 4 6 2" xfId="17206" xr:uid="{C6871623-15CD-49F4-9E43-C54A2938458B}"/>
    <cellStyle name="Calculation 4 6 2 2" xfId="17207" xr:uid="{8BA260FC-ACD6-4FC8-852A-CCA3819F6422}"/>
    <cellStyle name="Calculation 4 6 3" xfId="17208" xr:uid="{967A9926-CEB4-4A2D-ACBF-EAB734267F44}"/>
    <cellStyle name="Calculation 4 7" xfId="17209" xr:uid="{54D3596C-2D20-4EBE-9731-2ED32D9CCA2E}"/>
    <cellStyle name="Calculation 4 8" xfId="17210" xr:uid="{C0B96E68-1340-47A7-BF1A-AAD92A5060A3}"/>
    <cellStyle name="Calculation 4 8 2" xfId="17211" xr:uid="{20B9A0A3-1924-48E2-BD29-21547612129C}"/>
    <cellStyle name="Calculation 4 8 2 2" xfId="17212" xr:uid="{BDBE1ED4-A3D2-43B6-822F-B34CAEBA7727}"/>
    <cellStyle name="Calculation 4 8 3" xfId="17213" xr:uid="{E6C17C6B-61DD-47D0-A16D-EF3A9092E80E}"/>
    <cellStyle name="Calculation 4 9" xfId="17214" xr:uid="{60EEDA96-4774-41DF-809E-D6C33E2F61BA}"/>
    <cellStyle name="Calculation 4 9 2" xfId="17215" xr:uid="{C813281C-DEC8-4C30-AC6D-DAFF5323176B}"/>
    <cellStyle name="Calculation 4 9 2 2" xfId="17216" xr:uid="{7572E702-24C8-42EA-B5B9-278587859952}"/>
    <cellStyle name="Calculation 4 9 3" xfId="17217" xr:uid="{36D6330F-FC8A-46DE-B7B1-CE2D40694103}"/>
    <cellStyle name="Calculation 4 9 3 2" xfId="17218" xr:uid="{91D2D1B2-BE6D-49E8-96BB-01EC37981F61}"/>
    <cellStyle name="Calculation 4 9 4" xfId="17219" xr:uid="{A5093D05-0F9D-4008-A1F3-14BF4E5F77CC}"/>
    <cellStyle name="Calculation 5" xfId="17220" xr:uid="{975B6B82-817C-4DA4-923A-6A269C112CE8}"/>
    <cellStyle name="Calculation 5 10" xfId="17221" xr:uid="{620537EE-1C46-4757-9A2F-515A0D8B3AB9}"/>
    <cellStyle name="Calculation 5 10 2" xfId="17222" xr:uid="{5F5168D9-E83F-4485-B074-E287CF1898F2}"/>
    <cellStyle name="Calculation 5 10 2 2" xfId="17223" xr:uid="{2DD2B75F-A1B4-4F8B-A9D0-84C46345F784}"/>
    <cellStyle name="Calculation 5 10 3" xfId="17224" xr:uid="{69F74EE8-61CE-438F-9B7B-083612D79F81}"/>
    <cellStyle name="Calculation 5 11" xfId="17225" xr:uid="{725A3F60-0A9C-438D-B52D-6938EC4D6B4C}"/>
    <cellStyle name="Calculation 5 11 2" xfId="17226" xr:uid="{8829B5CF-E1A1-4AE3-8CE0-1CE3779F5D46}"/>
    <cellStyle name="Calculation 5 12" xfId="17227" xr:uid="{2B95A0DA-2986-41C9-BF4E-28DF4D103130}"/>
    <cellStyle name="Calculation 5 2" xfId="17228" xr:uid="{B32EF38E-2B7D-4336-8153-337F88E89EBE}"/>
    <cellStyle name="Calculation 5 2 2" xfId="17229" xr:uid="{53BF3992-60AC-4B89-A504-1AA1C74DC7F7}"/>
    <cellStyle name="Calculation 5 2 2 2" xfId="17230" xr:uid="{979749A5-3500-4A10-A3D2-10F29BB65849}"/>
    <cellStyle name="Calculation 5 2 2 2 2" xfId="17231" xr:uid="{EB7EE20A-D37B-4B39-90E1-1E80764E61FC}"/>
    <cellStyle name="Calculation 5 2 2 2 2 2" xfId="17232" xr:uid="{FD56D5EB-41B7-4A40-B2F4-821E57D34A57}"/>
    <cellStyle name="Calculation 5 2 2 2 3" xfId="17233" xr:uid="{964D3987-DA5E-49E2-9EB4-0B6D6605EC82}"/>
    <cellStyle name="Calculation 5 2 2 2 3 2" xfId="17234" xr:uid="{8E4D2320-77DA-41CB-BF8E-9C062F4BA4DD}"/>
    <cellStyle name="Calculation 5 2 2 2 4" xfId="17235" xr:uid="{00519459-306F-4D07-9A32-5ED21E9C3B4D}"/>
    <cellStyle name="Calculation 5 2 2 3" xfId="17236" xr:uid="{E9EE14B5-062A-4253-9E5D-6F0E6316384E}"/>
    <cellStyle name="Calculation 5 2 2 3 2" xfId="17237" xr:uid="{6590E2F8-55E4-42EF-A47E-383152BACE8E}"/>
    <cellStyle name="Calculation 5 2 2 3 2 2" xfId="17238" xr:uid="{B8677753-A795-4FCF-8C41-87F103EC3676}"/>
    <cellStyle name="Calculation 5 2 2 3 3" xfId="17239" xr:uid="{D9B08CC9-4102-44B6-9CC2-CBB22382041D}"/>
    <cellStyle name="Calculation 5 2 2 4" xfId="17240" xr:uid="{D4C7CE11-1BD8-4103-8EA4-01D78C940A38}"/>
    <cellStyle name="Calculation 5 2 3" xfId="17241" xr:uid="{487F4BEC-1B2B-461C-A6B0-44C151B543E0}"/>
    <cellStyle name="Calculation 5 2 3 2" xfId="17242" xr:uid="{B8D139B2-B416-4721-AD37-482137BD5111}"/>
    <cellStyle name="Calculation 5 2 3 2 2" xfId="17243" xr:uid="{449EC8DC-E5FA-4CA4-850D-638322F255BF}"/>
    <cellStyle name="Calculation 5 2 3 3" xfId="17244" xr:uid="{E91924AA-1030-4B7A-AA5D-27FAA5BD3BA4}"/>
    <cellStyle name="Calculation 5 2 4" xfId="17245" xr:uid="{CA857E3E-44E2-471C-B89A-9B02A82D74D0}"/>
    <cellStyle name="Calculation 5 2 4 2" xfId="17246" xr:uid="{F02A32B4-930A-4EC3-BBFF-547FA09F073C}"/>
    <cellStyle name="Calculation 5 2 4 2 2" xfId="17247" xr:uid="{C2CBD02F-C126-43CE-B6ED-00E742C658C2}"/>
    <cellStyle name="Calculation 5 2 4 3" xfId="17248" xr:uid="{9F712914-530E-40C2-ADD5-4D8BBEE087A9}"/>
    <cellStyle name="Calculation 5 2 4 3 2" xfId="17249" xr:uid="{09382789-1757-43F7-8797-E5B97C2F55F8}"/>
    <cellStyle name="Calculation 5 2 4 4" xfId="17250" xr:uid="{23E13FA7-E335-4DD2-B1CB-8B0BB4380359}"/>
    <cellStyle name="Calculation 5 2 5" xfId="17251" xr:uid="{BA865239-F2D2-4FB9-BB93-54592496DE91}"/>
    <cellStyle name="Calculation 5 2 5 2" xfId="17252" xr:uid="{094B839A-F31E-47CB-A131-52A7D4EB605B}"/>
    <cellStyle name="Calculation 5 2 5 2 2" xfId="17253" xr:uid="{C5D5AA1A-4AED-411A-9143-F0B5B5BBE2DD}"/>
    <cellStyle name="Calculation 5 2 5 3" xfId="17254" xr:uid="{7CF3B615-B7BD-4292-BC96-C1BACB5A22F5}"/>
    <cellStyle name="Calculation 5 2 6" xfId="17255" xr:uid="{F7CB225E-6181-45AA-B720-4EEE086918BE}"/>
    <cellStyle name="Calculation 5 3" xfId="17256" xr:uid="{13526A07-FF62-40DD-8A76-DE3E2B43F2E7}"/>
    <cellStyle name="Calculation 5 3 2" xfId="17257" xr:uid="{47201FD4-F7D7-4250-B208-937C9856A02B}"/>
    <cellStyle name="Calculation 5 3 2 2" xfId="17258" xr:uid="{B2D1E652-7CC9-42EA-A07B-DC0E10CABE7D}"/>
    <cellStyle name="Calculation 5 3 2 2 2" xfId="17259" xr:uid="{0EAB3432-E299-4A19-AA32-6A9A8E604587}"/>
    <cellStyle name="Calculation 5 3 2 2 2 2" xfId="17260" xr:uid="{8BB3F6A9-868D-45B2-B864-C5C696424F07}"/>
    <cellStyle name="Calculation 5 3 2 2 3" xfId="17261" xr:uid="{6DE53995-C254-437A-9201-1B23A6D4A8FB}"/>
    <cellStyle name="Calculation 5 3 2 2 3 2" xfId="17262" xr:uid="{46D9DE2E-56E4-4CEB-8FBA-D521243314E1}"/>
    <cellStyle name="Calculation 5 3 2 2 4" xfId="17263" xr:uid="{50F52B45-67AC-4935-BB3A-E43A242D8E1D}"/>
    <cellStyle name="Calculation 5 3 2 3" xfId="17264" xr:uid="{F060A1E9-1F87-4829-B818-4ABF53465E04}"/>
    <cellStyle name="Calculation 5 3 2 3 2" xfId="17265" xr:uid="{A95E1B95-13FB-4DF1-9796-4FEF1EC87389}"/>
    <cellStyle name="Calculation 5 3 2 3 2 2" xfId="17266" xr:uid="{99EF4DE9-89FB-47A3-A7BC-24E3855F0A48}"/>
    <cellStyle name="Calculation 5 3 2 3 3" xfId="17267" xr:uid="{9A69431C-66AD-4994-96A6-9B4FA1D1E98A}"/>
    <cellStyle name="Calculation 5 3 2 4" xfId="17268" xr:uid="{38FB7D71-1DE6-404C-81B3-9924DEAA6DAF}"/>
    <cellStyle name="Calculation 5 3 3" xfId="17269" xr:uid="{7244D546-6222-4D8B-B10F-D4FDFA54DACA}"/>
    <cellStyle name="Calculation 5 3 3 2" xfId="17270" xr:uid="{DA7B1B33-2195-4AB3-AEDE-49F1C8DC7606}"/>
    <cellStyle name="Calculation 5 3 3 2 2" xfId="17271" xr:uid="{2B2FBDD5-5491-42CE-8AE7-5F2DA1C762A8}"/>
    <cellStyle name="Calculation 5 3 3 3" xfId="17272" xr:uid="{C04BF4C2-A4BD-4905-AED1-F8FC4F5C38E8}"/>
    <cellStyle name="Calculation 5 3 4" xfId="17273" xr:uid="{E81BC1F1-1DCB-4563-AB4F-3553B69EE087}"/>
    <cellStyle name="Calculation 5 3 4 2" xfId="17274" xr:uid="{B83B56BD-0DD8-472C-99AD-D77F0FAC1E9B}"/>
    <cellStyle name="Calculation 5 3 4 2 2" xfId="17275" xr:uid="{0A3586B7-DC35-4754-BB55-79B2A4905F8A}"/>
    <cellStyle name="Calculation 5 3 4 3" xfId="17276" xr:uid="{2AE07D79-C44D-4EA5-A9BA-05B0048ADFBE}"/>
    <cellStyle name="Calculation 5 3 4 3 2" xfId="17277" xr:uid="{D8BF2264-42E1-4EAC-A0C6-AAA489D50862}"/>
    <cellStyle name="Calculation 5 3 4 4" xfId="17278" xr:uid="{35C6E7BC-7075-4B9F-9F64-3DB59F0F9886}"/>
    <cellStyle name="Calculation 5 3 5" xfId="17279" xr:uid="{E5C4E1B2-D40D-4C0A-9C3D-4D0E7B7BEDE2}"/>
    <cellStyle name="Calculation 5 3 5 2" xfId="17280" xr:uid="{32B197D5-3F81-4E50-AED6-A51E18938F06}"/>
    <cellStyle name="Calculation 5 3 5 2 2" xfId="17281" xr:uid="{913BEAF8-799F-458B-9C2D-76541EBEAE78}"/>
    <cellStyle name="Calculation 5 3 5 3" xfId="17282" xr:uid="{5CDE2005-97E0-4799-B98D-BB1FA48FD93F}"/>
    <cellStyle name="Calculation 5 3 6" xfId="17283" xr:uid="{DB4D694E-6F8D-46E9-AAD1-00C4A538EA63}"/>
    <cellStyle name="Calculation 5 4" xfId="17284" xr:uid="{21DB5354-C7AA-4346-90A5-C8D59BEB3D04}"/>
    <cellStyle name="Calculation 5 4 2" xfId="17285" xr:uid="{6F2E74D9-783A-4E49-B168-9D07C4809243}"/>
    <cellStyle name="Calculation 5 4 2 2" xfId="17286" xr:uid="{ED436737-885A-4E83-BF7E-12E3E659817D}"/>
    <cellStyle name="Calculation 5 4 2 2 2" xfId="17287" xr:uid="{71DDB388-0FBC-41BB-84A0-3C1D14FC09AE}"/>
    <cellStyle name="Calculation 5 4 2 3" xfId="17288" xr:uid="{AB050010-2ED9-4C51-91C6-7357DB054DD0}"/>
    <cellStyle name="Calculation 5 4 3" xfId="17289" xr:uid="{35EE09D8-A1CE-4AB7-A8F3-E735EE533552}"/>
    <cellStyle name="Calculation 5 4 3 2" xfId="17290" xr:uid="{83A8471E-C956-4A68-B5AC-0F7835DA68BF}"/>
    <cellStyle name="Calculation 5 4 3 2 2" xfId="17291" xr:uid="{345809D0-F5DB-4ECA-A490-478159400536}"/>
    <cellStyle name="Calculation 5 4 3 3" xfId="17292" xr:uid="{9344FB88-7324-459A-A783-9D5B356F7811}"/>
    <cellStyle name="Calculation 5 4 4" xfId="17293" xr:uid="{AE721C70-EDDD-4D8E-A738-CAE8E14526B1}"/>
    <cellStyle name="Calculation 5 4 4 2" xfId="17294" xr:uid="{8A692AD8-DD42-4CE0-BCB7-D995F600B19E}"/>
    <cellStyle name="Calculation 5 4 4 2 2" xfId="17295" xr:uid="{2F69B947-7DA9-437B-8DD4-DABF4ADA7AA6}"/>
    <cellStyle name="Calculation 5 4 4 3" xfId="17296" xr:uid="{10C52206-0D29-4EE8-8C3A-BB427D274492}"/>
    <cellStyle name="Calculation 5 4 4 3 2" xfId="17297" xr:uid="{68920DA4-8B90-4B94-A384-A538E2B58E94}"/>
    <cellStyle name="Calculation 5 4 4 4" xfId="17298" xr:uid="{D5612A08-CE0C-4A1E-A1E0-B1400B7C70A6}"/>
    <cellStyle name="Calculation 5 4 5" xfId="17299" xr:uid="{14E2CBA4-FB7A-454C-B48D-6D9418BED207}"/>
    <cellStyle name="Calculation 5 4 5 2" xfId="17300" xr:uid="{179A7113-1216-494C-82E1-3BFD1984A493}"/>
    <cellStyle name="Calculation 5 4 5 2 2" xfId="17301" xr:uid="{C1EAB583-C348-46A6-89FB-E25666BF4457}"/>
    <cellStyle name="Calculation 5 4 5 3" xfId="17302" xr:uid="{43E34D95-9EF0-4567-8F19-6B99493CD596}"/>
    <cellStyle name="Calculation 5 4 6" xfId="17303" xr:uid="{500760B8-E5B2-45B9-97BC-B525AB37D40E}"/>
    <cellStyle name="Calculation 5 5" xfId="17304" xr:uid="{8C00C471-BBEB-4B6D-8980-574E76B4440C}"/>
    <cellStyle name="Calculation 5 5 2" xfId="17305" xr:uid="{0F8BB69A-E0D0-4116-ABB9-49B9D08190F5}"/>
    <cellStyle name="Calculation 5 5 2 2" xfId="17306" xr:uid="{1AEB6E91-5C90-423F-BA94-ACD6152906C5}"/>
    <cellStyle name="Calculation 5 5 2 2 2" xfId="17307" xr:uid="{88C55281-92E8-4292-A768-DBDA8E3ED718}"/>
    <cellStyle name="Calculation 5 5 2 3" xfId="17308" xr:uid="{166D4D23-2E41-4B0C-99C7-C07F7FDCFC81}"/>
    <cellStyle name="Calculation 5 5 3" xfId="17309" xr:uid="{47645946-13C7-45B3-93A5-B2A832D10DD2}"/>
    <cellStyle name="Calculation 5 5 3 2" xfId="17310" xr:uid="{7C4A1D83-6072-4A41-9D2C-F929440CD174}"/>
    <cellStyle name="Calculation 5 5 3 2 2" xfId="17311" xr:uid="{1309A75D-24BB-4587-BC6D-F986905BD32C}"/>
    <cellStyle name="Calculation 5 5 3 3" xfId="17312" xr:uid="{F0EC24D4-EF94-410D-9AF5-EDF92A168124}"/>
    <cellStyle name="Calculation 5 5 4" xfId="17313" xr:uid="{CB09D7F6-B27F-4BF8-AFC1-D97C35F698E4}"/>
    <cellStyle name="Calculation 5 5 4 2" xfId="17314" xr:uid="{88A8F697-4190-4DE5-816A-84EC7E6D2199}"/>
    <cellStyle name="Calculation 5 5 5" xfId="17315" xr:uid="{A1F066E0-B142-44BC-A212-A139ACE14D99}"/>
    <cellStyle name="Calculation 5 6" xfId="17316" xr:uid="{E8B5D922-7A5B-4B4F-B7FB-5F97D45D4EC8}"/>
    <cellStyle name="Calculation 5 6 2" xfId="17317" xr:uid="{50E51638-15BB-4AA2-8D94-85CEED7C1184}"/>
    <cellStyle name="Calculation 5 6 2 2" xfId="17318" xr:uid="{4E79CB9C-6991-424B-BDA1-896E680B7E37}"/>
    <cellStyle name="Calculation 5 6 3" xfId="17319" xr:uid="{F9623F83-AFD3-4F05-9F55-F925EC43B765}"/>
    <cellStyle name="Calculation 5 7" xfId="17320" xr:uid="{091C1DEE-65F7-47E6-841A-71AB333E3233}"/>
    <cellStyle name="Calculation 5 7 2" xfId="17321" xr:uid="{B2409040-EACE-450D-8D2C-834B3B1FF8D1}"/>
    <cellStyle name="Calculation 5 7 2 2" xfId="17322" xr:uid="{525297CF-772D-4BAB-893F-B9D05481AC2E}"/>
    <cellStyle name="Calculation 5 7 3" xfId="17323" xr:uid="{3BC15D4B-111D-4CBF-B13D-E67AC804C127}"/>
    <cellStyle name="Calculation 5 8" xfId="17324" xr:uid="{5D159142-431C-4277-885B-1EA0D37B80A1}"/>
    <cellStyle name="Calculation 5 8 2" xfId="17325" xr:uid="{0332CCA8-AACE-4C26-A5C3-2DDC7FC0C500}"/>
    <cellStyle name="Calculation 5 8 2 2" xfId="17326" xr:uid="{7076E98C-82C1-4E58-BDE8-B4B4E60918DD}"/>
    <cellStyle name="Calculation 5 8 3" xfId="17327" xr:uid="{1945ABE1-86AB-4C72-818C-0C775E0D275F}"/>
    <cellStyle name="Calculation 5 9" xfId="17328" xr:uid="{471A783D-1728-4EFD-A369-5AC0B9E3CA68}"/>
    <cellStyle name="Calculation 5 9 2" xfId="17329" xr:uid="{DCC1339C-9732-43D8-AEC7-3B36738DE715}"/>
    <cellStyle name="Calculation 5 9 2 2" xfId="17330" xr:uid="{EA8038DD-120F-4CD9-BD26-D6CF16318BA2}"/>
    <cellStyle name="Calculation 5 9 3" xfId="17331" xr:uid="{9B041A7B-AE90-4857-87B6-806312E44F27}"/>
    <cellStyle name="Calculation 5 9 3 2" xfId="17332" xr:uid="{03BDC9E3-205A-44D2-8DCD-E3C17AA10822}"/>
    <cellStyle name="Calculation 5 9 4" xfId="17333" xr:uid="{62A3C54D-4F55-444F-8B02-20DA14FFA204}"/>
    <cellStyle name="Calculation 6" xfId="17334" xr:uid="{25457B32-1DFD-40F4-9E2F-65C33B08044C}"/>
    <cellStyle name="Calculation 6 10" xfId="17335" xr:uid="{BABC9333-16DE-434E-B153-BED358E9ECEC}"/>
    <cellStyle name="Calculation 6 10 2" xfId="17336" xr:uid="{403424FE-6E48-4E80-B361-AE5F5DC8FEB1}"/>
    <cellStyle name="Calculation 6 10 2 2" xfId="17337" xr:uid="{8005106B-F28B-4B0E-830B-1A5724D9F6DA}"/>
    <cellStyle name="Calculation 6 10 3" xfId="17338" xr:uid="{BC40DC22-14EA-41A7-B259-24ABE52FC35A}"/>
    <cellStyle name="Calculation 6 11" xfId="17339" xr:uid="{8592CB80-EF7F-4B98-B245-EBBBE8D327FB}"/>
    <cellStyle name="Calculation 6 11 2" xfId="17340" xr:uid="{55C4BAF9-AC4E-4EE4-853B-83E15DB5B46D}"/>
    <cellStyle name="Calculation 6 12" xfId="17341" xr:uid="{231A485A-0D01-4364-8417-CA3C0BB86D68}"/>
    <cellStyle name="Calculation 6 2" xfId="17342" xr:uid="{82882960-81E9-414C-9183-74841BBFD69A}"/>
    <cellStyle name="Calculation 6 2 2" xfId="17343" xr:uid="{2965239E-F856-4F56-8107-CB0A1274076B}"/>
    <cellStyle name="Calculation 6 2 2 2" xfId="17344" xr:uid="{1E35CB80-AD75-46E0-A71B-419C6D8F8FD0}"/>
    <cellStyle name="Calculation 6 2 2 2 2" xfId="17345" xr:uid="{CEA40F6F-9147-4661-BB95-30EEEEA833C1}"/>
    <cellStyle name="Calculation 6 2 2 2 2 2" xfId="17346" xr:uid="{FA6E3432-EB4F-4622-9C41-F43F0D8800D1}"/>
    <cellStyle name="Calculation 6 2 2 2 3" xfId="17347" xr:uid="{F988CD34-4065-43A5-A7B1-317B57FB4D77}"/>
    <cellStyle name="Calculation 6 2 2 2 3 2" xfId="17348" xr:uid="{BAC2E952-BAFF-495F-81CA-1667ED7B1B29}"/>
    <cellStyle name="Calculation 6 2 2 2 4" xfId="17349" xr:uid="{E5ADA4C6-C4A0-4064-B3D1-E3A371498E9F}"/>
    <cellStyle name="Calculation 6 2 2 3" xfId="17350" xr:uid="{8AAACA02-7D1E-4A1A-AD8A-8EBD48EF1EBE}"/>
    <cellStyle name="Calculation 6 2 2 3 2" xfId="17351" xr:uid="{139FDB0F-FEF8-4AE4-99D3-D50322D161FF}"/>
    <cellStyle name="Calculation 6 2 2 3 2 2" xfId="17352" xr:uid="{C3BA8086-DE31-4DD5-B60F-437144361227}"/>
    <cellStyle name="Calculation 6 2 2 3 3" xfId="17353" xr:uid="{F0A9620C-3450-47BC-9F68-16157AAD14B3}"/>
    <cellStyle name="Calculation 6 2 2 4" xfId="17354" xr:uid="{0BE9D2BF-E6CD-4D13-A99E-B7896F14D890}"/>
    <cellStyle name="Calculation 6 2 3" xfId="17355" xr:uid="{3D728FD5-955B-4061-83A8-D06A12468338}"/>
    <cellStyle name="Calculation 6 2 3 2" xfId="17356" xr:uid="{D2C97809-11AD-4678-9048-01732291F1E3}"/>
    <cellStyle name="Calculation 6 2 3 2 2" xfId="17357" xr:uid="{C5557869-1AF0-46CA-B6A7-490DE97AB392}"/>
    <cellStyle name="Calculation 6 2 3 3" xfId="17358" xr:uid="{F78B4514-40D7-4042-9CDB-797366115278}"/>
    <cellStyle name="Calculation 6 2 4" xfId="17359" xr:uid="{03C2F225-8CB7-4DD8-B55E-06D7A6333966}"/>
    <cellStyle name="Calculation 6 2 4 2" xfId="17360" xr:uid="{A52CCC75-1000-4D3A-B524-23671867E1CB}"/>
    <cellStyle name="Calculation 6 2 4 2 2" xfId="17361" xr:uid="{2D8CA616-3858-46DB-AF23-CC2937F5920C}"/>
    <cellStyle name="Calculation 6 2 4 3" xfId="17362" xr:uid="{E83416EF-0DC6-4F1E-A880-A88C1FDE67E6}"/>
    <cellStyle name="Calculation 6 2 4 3 2" xfId="17363" xr:uid="{4D087624-E4CB-43B6-A6F2-96465059254C}"/>
    <cellStyle name="Calculation 6 2 4 4" xfId="17364" xr:uid="{3957FC2D-75A5-413B-8C56-60D9613C956F}"/>
    <cellStyle name="Calculation 6 2 5" xfId="17365" xr:uid="{4C67DEA9-08C5-4D0F-B10F-19537591A6A1}"/>
    <cellStyle name="Calculation 6 2 5 2" xfId="17366" xr:uid="{D8F6985B-54DA-45AC-BD60-4A910924D96E}"/>
    <cellStyle name="Calculation 6 2 5 2 2" xfId="17367" xr:uid="{ABE9B8D8-C535-442D-9515-95EDE917C1B3}"/>
    <cellStyle name="Calculation 6 2 5 3" xfId="17368" xr:uid="{C48B272C-6DB1-4783-AE73-53647F490193}"/>
    <cellStyle name="Calculation 6 2 6" xfId="17369" xr:uid="{7569D3DD-83F7-4425-805E-9BCA3F5E99B9}"/>
    <cellStyle name="Calculation 6 3" xfId="17370" xr:uid="{4B12F038-52DA-4B7C-85F1-D1A39B8EB97C}"/>
    <cellStyle name="Calculation 6 3 2" xfId="17371" xr:uid="{C8D28036-056B-4955-B75E-FCF0F34B3C38}"/>
    <cellStyle name="Calculation 6 3 2 2" xfId="17372" xr:uid="{0040C809-C93C-4E9A-9261-221FAD228172}"/>
    <cellStyle name="Calculation 6 3 2 2 2" xfId="17373" xr:uid="{3E0D5516-4343-4C09-8136-1210F33D524E}"/>
    <cellStyle name="Calculation 6 3 2 2 2 2" xfId="17374" xr:uid="{8513286D-CFA2-4291-BC27-BB9DA4CF5345}"/>
    <cellStyle name="Calculation 6 3 2 2 3" xfId="17375" xr:uid="{427DC5D3-0568-4083-9544-4D7914C10EBA}"/>
    <cellStyle name="Calculation 6 3 2 2 3 2" xfId="17376" xr:uid="{916FE677-6B8D-48F5-A60D-0E9CAA556929}"/>
    <cellStyle name="Calculation 6 3 2 2 4" xfId="17377" xr:uid="{6123F0D4-47E6-4D08-9D87-5DB0931FA535}"/>
    <cellStyle name="Calculation 6 3 2 3" xfId="17378" xr:uid="{20030789-46ED-49FA-9B45-6588511E13A5}"/>
    <cellStyle name="Calculation 6 3 2 3 2" xfId="17379" xr:uid="{08FD53DB-09C4-456D-AEAC-28E9A354F2CC}"/>
    <cellStyle name="Calculation 6 3 2 3 2 2" xfId="17380" xr:uid="{6DEEBCFF-A0C2-45B5-8622-4FECB27567B7}"/>
    <cellStyle name="Calculation 6 3 2 3 3" xfId="17381" xr:uid="{FE13EEBD-841B-4189-B1E9-1C12293BB6FD}"/>
    <cellStyle name="Calculation 6 3 2 4" xfId="17382" xr:uid="{D205D82C-8B67-4267-9CF3-A6A0F6FEF003}"/>
    <cellStyle name="Calculation 6 3 3" xfId="17383" xr:uid="{68620AB8-A061-4B55-826E-DFD361898E77}"/>
    <cellStyle name="Calculation 6 3 3 2" xfId="17384" xr:uid="{361E16C5-BDE5-4B75-B5BA-73089B25E689}"/>
    <cellStyle name="Calculation 6 3 3 2 2" xfId="17385" xr:uid="{E1EE26BB-E33E-47A3-9C65-D108CDD4AC5C}"/>
    <cellStyle name="Calculation 6 3 3 3" xfId="17386" xr:uid="{7E2E22BC-64D3-4370-8ED4-C985383E53DC}"/>
    <cellStyle name="Calculation 6 3 4" xfId="17387" xr:uid="{5F616D0F-843C-4867-8506-A401A5CC94D8}"/>
    <cellStyle name="Calculation 6 3 4 2" xfId="17388" xr:uid="{A1A1EEA7-6B9C-439C-AB22-12388076C8D6}"/>
    <cellStyle name="Calculation 6 3 4 2 2" xfId="17389" xr:uid="{C92BC138-7C0B-4829-81EF-A75D7BE7C163}"/>
    <cellStyle name="Calculation 6 3 4 3" xfId="17390" xr:uid="{59AEB20E-F9A4-41BD-8437-0FEAD4AD19D3}"/>
    <cellStyle name="Calculation 6 3 4 3 2" xfId="17391" xr:uid="{26086806-D8A6-4F4E-96B9-F3061ED781D2}"/>
    <cellStyle name="Calculation 6 3 4 4" xfId="17392" xr:uid="{C9E10B6D-90F7-460C-86CD-91554EF6C245}"/>
    <cellStyle name="Calculation 6 3 5" xfId="17393" xr:uid="{A3420C3A-8D3F-482A-88E6-C3ADCD80F24B}"/>
    <cellStyle name="Calculation 6 3 5 2" xfId="17394" xr:uid="{761E18E1-3AB3-4D36-940F-36BB591B7C00}"/>
    <cellStyle name="Calculation 6 3 5 2 2" xfId="17395" xr:uid="{405D1D44-BD52-464F-ACCE-01A75107B317}"/>
    <cellStyle name="Calculation 6 3 5 3" xfId="17396" xr:uid="{02848634-3433-4C2C-8F37-ABB57E4C1B55}"/>
    <cellStyle name="Calculation 6 3 6" xfId="17397" xr:uid="{CAF5A1BD-100C-419E-8AB6-C489C9ADAFDF}"/>
    <cellStyle name="Calculation 6 4" xfId="17398" xr:uid="{95B5F410-902C-43A1-9649-FC6067AC60F4}"/>
    <cellStyle name="Calculation 6 4 2" xfId="17399" xr:uid="{35D21CE2-6B66-4698-B9A0-4C3552A3325A}"/>
    <cellStyle name="Calculation 6 4 2 2" xfId="17400" xr:uid="{E3DCD0F8-51C9-44BF-9FBE-D65E01DD6E2C}"/>
    <cellStyle name="Calculation 6 4 2 2 2" xfId="17401" xr:uid="{97965022-0159-4C7D-9C0C-8A0EC88416D1}"/>
    <cellStyle name="Calculation 6 4 2 3" xfId="17402" xr:uid="{2D88CFC5-2D9C-4273-82E3-CEF54768504C}"/>
    <cellStyle name="Calculation 6 4 3" xfId="17403" xr:uid="{070D1F18-F96B-4135-AD27-AB47FE19F661}"/>
    <cellStyle name="Calculation 6 4 3 2" xfId="17404" xr:uid="{1FFCF41B-DFAB-43D4-A01B-262D21EF9525}"/>
    <cellStyle name="Calculation 6 4 3 2 2" xfId="17405" xr:uid="{B07186E0-FB85-407B-88E1-73E6066B05D3}"/>
    <cellStyle name="Calculation 6 4 3 3" xfId="17406" xr:uid="{77AAB0A1-3A74-4804-AB48-6676728D7C10}"/>
    <cellStyle name="Calculation 6 4 4" xfId="17407" xr:uid="{F859B86A-F014-441F-BD7F-259B9D0915CC}"/>
    <cellStyle name="Calculation 6 4 4 2" xfId="17408" xr:uid="{C2B5CDF4-5E6D-40FC-827E-127E55810286}"/>
    <cellStyle name="Calculation 6 4 4 2 2" xfId="17409" xr:uid="{1EC73173-7DD7-463E-B434-DC8C9F946BBA}"/>
    <cellStyle name="Calculation 6 4 4 3" xfId="17410" xr:uid="{9E3868A8-A365-4673-8AF8-929E4768B91D}"/>
    <cellStyle name="Calculation 6 4 4 3 2" xfId="17411" xr:uid="{F5B00493-1EB6-44B9-BCEC-8BC6A04D7F70}"/>
    <cellStyle name="Calculation 6 4 4 4" xfId="17412" xr:uid="{622524F3-7395-4237-96A9-6AD34A1D52A6}"/>
    <cellStyle name="Calculation 6 4 5" xfId="17413" xr:uid="{A526B680-1C94-4752-889F-5597D4DBB958}"/>
    <cellStyle name="Calculation 6 4 5 2" xfId="17414" xr:uid="{567BCBD8-8179-4E8F-BE65-16D3AEE392DD}"/>
    <cellStyle name="Calculation 6 4 5 2 2" xfId="17415" xr:uid="{062CECCF-75A1-48DD-B8C8-B2372214359C}"/>
    <cellStyle name="Calculation 6 4 5 3" xfId="17416" xr:uid="{7017761C-DA4D-4C1E-928D-05050022668B}"/>
    <cellStyle name="Calculation 6 4 6" xfId="17417" xr:uid="{AD4820B8-9205-4622-9012-3F8F3EF052DC}"/>
    <cellStyle name="Calculation 6 5" xfId="17418" xr:uid="{CB39488F-3A8E-4BFB-B744-C382AB1B36AC}"/>
    <cellStyle name="Calculation 6 5 2" xfId="17419" xr:uid="{571C50B9-A002-4004-B411-0DDD3A3BB576}"/>
    <cellStyle name="Calculation 6 5 2 2" xfId="17420" xr:uid="{A8EDA362-7A4F-4E7A-BD71-0A5646B21AF5}"/>
    <cellStyle name="Calculation 6 5 2 2 2" xfId="17421" xr:uid="{2FC0BE59-A74B-49E8-B4E8-4C5C52F193F5}"/>
    <cellStyle name="Calculation 6 5 2 3" xfId="17422" xr:uid="{47371AB0-2213-4B6C-9F13-3FFF0DFC9854}"/>
    <cellStyle name="Calculation 6 5 3" xfId="17423" xr:uid="{4DC7A352-A947-4A06-94D2-9C734AB93E90}"/>
    <cellStyle name="Calculation 6 5 3 2" xfId="17424" xr:uid="{3147E2E6-442D-433F-A76C-04D257D93549}"/>
    <cellStyle name="Calculation 6 5 3 2 2" xfId="17425" xr:uid="{F149CB7D-F850-4C78-B809-E427CEBC53EA}"/>
    <cellStyle name="Calculation 6 5 3 3" xfId="17426" xr:uid="{23DA961C-D04F-460E-9E9F-C4678A8D4D07}"/>
    <cellStyle name="Calculation 6 5 4" xfId="17427" xr:uid="{C5BD6344-E9EE-4363-97F6-365BC9DE7E97}"/>
    <cellStyle name="Calculation 6 5 4 2" xfId="17428" xr:uid="{5FCEDB9A-03F4-4DFA-87B8-A8E586FF8F60}"/>
    <cellStyle name="Calculation 6 5 5" xfId="17429" xr:uid="{72FF8472-322B-4312-A5DD-0463E9AC2347}"/>
    <cellStyle name="Calculation 6 6" xfId="17430" xr:uid="{EFF0D456-A09A-4B21-A672-EDC01A07D11F}"/>
    <cellStyle name="Calculation 6 6 2" xfId="17431" xr:uid="{111706F8-C6F0-4679-AD33-206AA08D7966}"/>
    <cellStyle name="Calculation 6 6 2 2" xfId="17432" xr:uid="{ABE60E62-A869-4B54-9C90-897C78FE20AC}"/>
    <cellStyle name="Calculation 6 6 3" xfId="17433" xr:uid="{E1B62A4C-C9F1-4A63-8B3D-FA2FB78E1F77}"/>
    <cellStyle name="Calculation 6 7" xfId="17434" xr:uid="{2211A75A-37C9-42A4-83B4-8232F6A4AE77}"/>
    <cellStyle name="Calculation 6 7 2" xfId="17435" xr:uid="{D79FC8FD-203B-4109-ADFF-CB217C9DC8FF}"/>
    <cellStyle name="Calculation 6 7 2 2" xfId="17436" xr:uid="{743F52DC-2ED0-49F4-9074-1C608C93A2EF}"/>
    <cellStyle name="Calculation 6 7 3" xfId="17437" xr:uid="{55A26A4F-BAF0-4C23-B2FD-D6A804FA6989}"/>
    <cellStyle name="Calculation 6 8" xfId="17438" xr:uid="{A6E010B3-023E-432F-B606-32220D943457}"/>
    <cellStyle name="Calculation 6 8 2" xfId="17439" xr:uid="{C21B7C89-D444-461F-8566-9AE696485DD4}"/>
    <cellStyle name="Calculation 6 8 2 2" xfId="17440" xr:uid="{52883442-E975-443E-BD1C-903A93E0A953}"/>
    <cellStyle name="Calculation 6 8 3" xfId="17441" xr:uid="{954D836F-90B4-424A-83A7-EF6897D333F8}"/>
    <cellStyle name="Calculation 6 9" xfId="17442" xr:uid="{C06CED26-6275-43CD-8D16-DA13561F32FD}"/>
    <cellStyle name="Calculation 6 9 2" xfId="17443" xr:uid="{83C42B46-E626-43A3-B82A-B47B2114076B}"/>
    <cellStyle name="Calculation 6 9 2 2" xfId="17444" xr:uid="{2967425C-89B1-4F28-B1B5-B695020BD4A9}"/>
    <cellStyle name="Calculation 6 9 3" xfId="17445" xr:uid="{B6E22E8D-E540-4A83-A977-C6FC1BD56FD2}"/>
    <cellStyle name="Calculation 6 9 3 2" xfId="17446" xr:uid="{E9F3B47E-3EC0-49A1-80C0-5615C5438121}"/>
    <cellStyle name="Calculation 6 9 4" xfId="17447" xr:uid="{78D3F8FA-F652-4DC7-AD5E-15228AFD08CC}"/>
    <cellStyle name="Calculation 7" xfId="17448" xr:uid="{E6C62409-EF3A-4D26-8E80-CB2462796CBF}"/>
    <cellStyle name="Calculation 7 2" xfId="17449" xr:uid="{CDF9DBA3-070F-416E-A41E-575BC748ED42}"/>
    <cellStyle name="Calculation 7 2 2" xfId="17450" xr:uid="{23EE95DA-782C-4B8F-B747-C612101D5218}"/>
    <cellStyle name="Calculation 7 2 2 2" xfId="17451" xr:uid="{85B1CCEF-91D5-4E93-BEB9-4982102141C6}"/>
    <cellStyle name="Calculation 7 2 2 2 2" xfId="17452" xr:uid="{D50AEC07-3720-4150-BE3D-E1821471DFD9}"/>
    <cellStyle name="Calculation 7 2 2 3" xfId="17453" xr:uid="{3BA9B6F0-1D21-462D-93E3-9CBA52109853}"/>
    <cellStyle name="Calculation 7 2 3" xfId="17454" xr:uid="{ECEE15F7-1B16-474F-812B-47853678DAE9}"/>
    <cellStyle name="Calculation 7 2 3 2" xfId="17455" xr:uid="{82A27359-FD75-4DB2-8BEE-27A315050E8C}"/>
    <cellStyle name="Calculation 7 2 3 2 2" xfId="17456" xr:uid="{BCD80AD4-3EAE-4C08-9A37-BBFE5707B3A7}"/>
    <cellStyle name="Calculation 7 2 3 3" xfId="17457" xr:uid="{070108C3-E161-4012-A461-B1297BD8567B}"/>
    <cellStyle name="Calculation 7 2 4" xfId="17458" xr:uid="{0BAAC6C5-D3FA-4F70-A147-C5297A094839}"/>
    <cellStyle name="Calculation 7 2 4 2" xfId="17459" xr:uid="{C6D45CCB-6987-419E-A419-8E195E6ACAC8}"/>
    <cellStyle name="Calculation 7 2 5" xfId="17460" xr:uid="{27F78591-2AE2-4849-99F5-18C13E350B01}"/>
    <cellStyle name="Calculation 7 3" xfId="17461" xr:uid="{3A32951F-75C0-4EEA-89C2-F4DF56982511}"/>
    <cellStyle name="Calculation 7 3 2" xfId="17462" xr:uid="{561DB2D3-3DB5-4352-9E94-7C1B1D05B6C1}"/>
    <cellStyle name="Calculation 7 3 2 2" xfId="17463" xr:uid="{94726979-3E68-4CDE-9B2C-EE9F676E07BC}"/>
    <cellStyle name="Calculation 7 3 3" xfId="17464" xr:uid="{B7AF6BA9-179C-41FD-B4F1-EADAB127DC7A}"/>
    <cellStyle name="Calculation 7 4" xfId="17465" xr:uid="{2E4D5DBB-970F-46B4-9EED-E930832E920D}"/>
    <cellStyle name="Calculation 7 4 2" xfId="17466" xr:uid="{A14CB3ED-EB94-40C5-999B-10D8024A8E12}"/>
    <cellStyle name="Calculation 7 4 2 2" xfId="17467" xr:uid="{9809537F-6C3B-410D-91C3-18CD3F9346E7}"/>
    <cellStyle name="Calculation 7 4 3" xfId="17468" xr:uid="{9E2D4E83-D1D7-4451-93B9-B3B43F2E2264}"/>
    <cellStyle name="Calculation 7 5" xfId="17469" xr:uid="{D1F44A0E-517B-4BBE-85F2-C427760FFCFC}"/>
    <cellStyle name="Calculation 7 6" xfId="17470" xr:uid="{15EED4FC-EEFB-4F63-BB5F-EB83D6BB1775}"/>
    <cellStyle name="Calculation 7 6 2" xfId="17471" xr:uid="{4CD042DE-D1EE-4C28-AA2E-AE850BF5A982}"/>
    <cellStyle name="Calculation 7 7" xfId="17472" xr:uid="{1A247646-8D34-4141-9F9F-74B4795981BC}"/>
    <cellStyle name="Calculation 8" xfId="17473" xr:uid="{F0A91BBE-E71A-450E-8B34-5BC58396197C}"/>
    <cellStyle name="Calculation 9" xfId="17474" xr:uid="{A9203FD6-BF5E-468A-B685-DB0644286FC6}"/>
    <cellStyle name="Calculation 9 2" xfId="17475" xr:uid="{CDFF78C1-896B-41A2-84F7-33004E45524B}"/>
    <cellStyle name="Calculation 9 2 2" xfId="17476" xr:uid="{88E0349B-E9E6-4C76-A1A7-E1FE654ED6CB}"/>
    <cellStyle name="Calculation 9 3" xfId="17477" xr:uid="{D71C5914-A820-46DD-986B-067FDD6A2E30}"/>
    <cellStyle name="CaseSelection" xfId="278" xr:uid="{D5EFE3E8-EE67-4266-AEFB-AEEC685E8447}"/>
    <cellStyle name="Check Cell" xfId="16" builtinId="23" customBuiltin="1"/>
    <cellStyle name="Check Cell 2" xfId="96" xr:uid="{E6749767-8264-45D3-A2A6-FD85318814DF}"/>
    <cellStyle name="Check Cell 2 2" xfId="17479" xr:uid="{A693C691-4187-402D-A6F5-10EFC1BE5930}"/>
    <cellStyle name="Check Cell 2 2 2" xfId="17480" xr:uid="{B3CEC58F-5CAC-44C6-92A8-4948508E7790}"/>
    <cellStyle name="Check Cell 2 2 2 2" xfId="35919" xr:uid="{C767D59E-5C80-4063-810F-B7623DC74430}"/>
    <cellStyle name="Check Cell 2 2 3" xfId="17481" xr:uid="{E24615E5-2842-4454-B1BC-C89120DED4F0}"/>
    <cellStyle name="Check Cell 2 2 4" xfId="17482" xr:uid="{C39F9F98-1FC8-4E93-9D38-BCC69DB302AC}"/>
    <cellStyle name="Check Cell 2 3" xfId="17483" xr:uid="{787093A8-9E22-4EDE-8A00-50B31F8EAD58}"/>
    <cellStyle name="Check Cell 2 3 2" xfId="17484" xr:uid="{E2D3344A-C0D3-4BE8-BAF9-0B5AFACA0790}"/>
    <cellStyle name="Check Cell 2 4" xfId="17485" xr:uid="{95ED834D-8C3A-4616-827F-C43F0C054E19}"/>
    <cellStyle name="Check Cell 2 4 2" xfId="17486" xr:uid="{041C475B-F9D7-44F7-A600-19C740757FEB}"/>
    <cellStyle name="Check Cell 2 5" xfId="17487" xr:uid="{498103BE-F074-47B2-9171-937FF1591786}"/>
    <cellStyle name="Check Cell 2 6" xfId="17478" xr:uid="{56BF58BF-4667-4779-9A57-51BACEF7C712}"/>
    <cellStyle name="Check Cell 3" xfId="168" xr:uid="{AEAD14E8-C29F-48C0-8D00-2626FD615578}"/>
    <cellStyle name="Check Cell 3 2" xfId="17488" xr:uid="{4DA3990D-A5A7-4E40-B8ED-55DD1B3677D2}"/>
    <cellStyle name="Check Cell 3 3" xfId="17489" xr:uid="{EFA668BF-B724-4E48-ACB7-96CDF5C65EFB}"/>
    <cellStyle name="Check Cell 3 4" xfId="17490" xr:uid="{D8E32D3E-B23F-4108-B78D-97A5D1BAAF20}"/>
    <cellStyle name="Check Cell 4" xfId="17491" xr:uid="{33EB2A3D-40D5-4B6D-B8E2-F8E7FF03247D}"/>
    <cellStyle name="Check Cell 4 2" xfId="17492" xr:uid="{440983F0-1652-408A-B399-895E402A8E81}"/>
    <cellStyle name="Check Cell 5" xfId="17493" xr:uid="{0A18F750-E1EC-4310-9D00-8F6ED33B53EB}"/>
    <cellStyle name="Check Cell 5 2" xfId="17494" xr:uid="{B93FDD07-C3EF-4ACB-A9D7-3E93F69AC1C3}"/>
    <cellStyle name="Check Cell 6" xfId="17495" xr:uid="{968E8B95-6BBD-428C-9D12-E6E3B6ED8E63}"/>
    <cellStyle name="Check RedRedGreen" xfId="35738" xr:uid="{7A39B29D-4F75-4C6C-B14C-56602FB51612}"/>
    <cellStyle name="Column heading" xfId="17496" xr:uid="{C1D03518-7F0D-44FF-A11F-05EA415AD99F}"/>
    <cellStyle name="Column heading 2" xfId="17497" xr:uid="{707DCEC7-8EE3-41E5-B196-5AE51C7D7E70}"/>
    <cellStyle name="Column heading 2 2" xfId="17498" xr:uid="{B2239265-D97C-49D3-A429-15701732267B}"/>
    <cellStyle name="Column heading 2 2 10" xfId="17499" xr:uid="{22F044AF-50E3-4579-AD0E-E0EDFFAF2F4E}"/>
    <cellStyle name="Column heading 2 2 11" xfId="17500" xr:uid="{4F213B25-8FDF-4BA8-9EF2-61D566ED264C}"/>
    <cellStyle name="Column heading 2 2 2" xfId="17501" xr:uid="{86625BC3-69EF-468A-A1D1-7D901BD0F4E4}"/>
    <cellStyle name="Column heading 2 2 2 2" xfId="17502" xr:uid="{7100D816-2359-432B-8B10-B1E7EA614526}"/>
    <cellStyle name="Column heading 2 2 2 2 10" xfId="17503" xr:uid="{EB558D63-8E2C-45E1-B83A-509365BD3C54}"/>
    <cellStyle name="Column heading 2 2 2 2 11" xfId="17504" xr:uid="{9CBED5BE-0873-4FC1-8166-01BFD702A9B7}"/>
    <cellStyle name="Column heading 2 2 2 2 2" xfId="17505" xr:uid="{DEBB6ED1-3141-4048-BA8B-7BFC39E6C481}"/>
    <cellStyle name="Column heading 2 2 2 2 3" xfId="17506" xr:uid="{72950DE0-639E-40CE-935B-0F72A339C85E}"/>
    <cellStyle name="Column heading 2 2 2 2 4" xfId="17507" xr:uid="{A7445113-C9FD-4C12-98D3-9D711462A2DF}"/>
    <cellStyle name="Column heading 2 2 2 2 5" xfId="17508" xr:uid="{8CBE733F-B58A-4C8C-8951-24663332E6F6}"/>
    <cellStyle name="Column heading 2 2 2 2 6" xfId="17509" xr:uid="{CB3F62E2-BC11-4DEF-8B72-6AD9A2881E9C}"/>
    <cellStyle name="Column heading 2 2 2 2 7" xfId="17510" xr:uid="{5BD2175B-723D-4C14-9774-57600296717D}"/>
    <cellStyle name="Column heading 2 2 2 2 8" xfId="17511" xr:uid="{F9D94D23-90D5-4302-BF3C-A8145DEB8843}"/>
    <cellStyle name="Column heading 2 2 2 2 9" xfId="17512" xr:uid="{224EE4A2-5DF9-4451-9409-8673F4B3A03B}"/>
    <cellStyle name="Column heading 2 2 2 3" xfId="17513" xr:uid="{20A4CA2D-AD5C-47E0-A107-54E39A471A09}"/>
    <cellStyle name="Column heading 2 2 2 3 10" xfId="17514" xr:uid="{206B8045-B837-430C-BC7C-560A85DA3A3A}"/>
    <cellStyle name="Column heading 2 2 2 3 2" xfId="17515" xr:uid="{6F36CE99-43AE-4079-8177-0D89FCFDA077}"/>
    <cellStyle name="Column heading 2 2 2 3 3" xfId="17516" xr:uid="{3E59B397-4D2D-4583-AA63-82227C7CDB31}"/>
    <cellStyle name="Column heading 2 2 2 3 4" xfId="17517" xr:uid="{7B601880-FC37-4E9A-A470-738819A7FFDD}"/>
    <cellStyle name="Column heading 2 2 2 3 5" xfId="17518" xr:uid="{8537FD20-1379-4D32-B627-B2FD6CA04A45}"/>
    <cellStyle name="Column heading 2 2 2 3 6" xfId="17519" xr:uid="{A8C926CD-4DE9-4306-803C-3135E9F6D104}"/>
    <cellStyle name="Column heading 2 2 2 3 7" xfId="17520" xr:uid="{1A3380F4-8AF3-4710-ACB5-C5A321C35A3F}"/>
    <cellStyle name="Column heading 2 2 2 3 8" xfId="17521" xr:uid="{288BC5D5-1B20-44BC-97D4-DA1473F463C3}"/>
    <cellStyle name="Column heading 2 2 2 3 9" xfId="17522" xr:uid="{FE233905-9627-430B-967D-D656DFE9B281}"/>
    <cellStyle name="Column heading 2 2 2 4" xfId="17523" xr:uid="{3833FD3B-D3B9-4C6C-94CC-1C60DD0E2FA5}"/>
    <cellStyle name="Column heading 2 2 2 4 10" xfId="17524" xr:uid="{0D446C57-4019-4913-A14D-CF94733918EA}"/>
    <cellStyle name="Column heading 2 2 2 4 2" xfId="17525" xr:uid="{E877FC04-F702-4B5D-8631-EFC8B25D156A}"/>
    <cellStyle name="Column heading 2 2 2 4 3" xfId="17526" xr:uid="{451A6AC9-B8C6-4E8B-9B6C-7C58C4F91D9E}"/>
    <cellStyle name="Column heading 2 2 2 4 4" xfId="17527" xr:uid="{6B6C27EA-E289-4C2A-A3F1-A2CE5ED115E0}"/>
    <cellStyle name="Column heading 2 2 2 4 5" xfId="17528" xr:uid="{B6536827-9FDB-4D34-A3F6-EB6AA3F1ED36}"/>
    <cellStyle name="Column heading 2 2 2 4 6" xfId="17529" xr:uid="{4FB6F1D4-62EB-4CC6-84B7-81BE824CC8C2}"/>
    <cellStyle name="Column heading 2 2 2 4 7" xfId="17530" xr:uid="{6A00A3E2-0AC6-4E62-843B-04ABBEDF220E}"/>
    <cellStyle name="Column heading 2 2 2 4 8" xfId="17531" xr:uid="{8548DA33-28CD-486C-8E11-2FF1BBEF8286}"/>
    <cellStyle name="Column heading 2 2 2 4 9" xfId="17532" xr:uid="{F7C469E4-F5CF-4C47-848D-B13BE8BADBF8}"/>
    <cellStyle name="Column heading 2 2 2 5" xfId="17533" xr:uid="{09C1B0AE-61F4-4F49-B1FB-746EB0F2251F}"/>
    <cellStyle name="Column heading 2 2 2 5 2" xfId="17534" xr:uid="{2BA77A87-5A0D-4307-8F2E-C3A036F3AEB3}"/>
    <cellStyle name="Column heading 2 2 2 5 3" xfId="17535" xr:uid="{687D7951-C045-4D0B-ACCA-269E55FC2BC7}"/>
    <cellStyle name="Column heading 2 2 2 5 4" xfId="17536" xr:uid="{A909C4AB-61F7-47BE-A0B4-5485C4409CE2}"/>
    <cellStyle name="Column heading 2 2 2 5 5" xfId="17537" xr:uid="{E6F9823A-0AD4-446C-996D-67AD3600C572}"/>
    <cellStyle name="Column heading 2 2 2 5 6" xfId="17538" xr:uid="{491881C0-BDBB-4907-A257-17BB31BC25AF}"/>
    <cellStyle name="Column heading 2 2 2 5 7" xfId="17539" xr:uid="{3BD17A4F-02A5-42D0-A4F2-EFB926569F6C}"/>
    <cellStyle name="Column heading 2 2 2 5 8" xfId="17540" xr:uid="{0017AE45-6C29-41CE-88DD-DCAED3EA4DA6}"/>
    <cellStyle name="Column heading 2 2 2 5 9" xfId="17541" xr:uid="{8BA2A239-C347-4175-856E-BBDD9325F2F1}"/>
    <cellStyle name="Column heading 2 2 2 6" xfId="17542" xr:uid="{DF653684-E798-4469-BF9A-B09226B06508}"/>
    <cellStyle name="Column heading 2 2 2 7" xfId="17543" xr:uid="{B32B8650-EC67-4212-A20D-6AD39500C223}"/>
    <cellStyle name="Column heading 2 2 2 8" xfId="17544" xr:uid="{DD5708FA-A8B1-4C67-B305-C59DD1F6E7AF}"/>
    <cellStyle name="Column heading 2 2 2 9" xfId="17545" xr:uid="{41532A01-F295-47C1-AFD9-F02A78626D46}"/>
    <cellStyle name="Column heading 2 2 3" xfId="17546" xr:uid="{55660EE4-50E6-4AE6-995E-18076BDF0D5A}"/>
    <cellStyle name="Column heading 2 2 3 10" xfId="17547" xr:uid="{6C7D6E47-388F-4DCD-A107-8B9D0FDE84C5}"/>
    <cellStyle name="Column heading 2 2 3 2" xfId="17548" xr:uid="{59E78CDF-B6E3-48BD-8FB0-47786F16245A}"/>
    <cellStyle name="Column heading 2 2 3 3" xfId="17549" xr:uid="{F24CD6D9-22BB-4B9A-A477-961C9844AAAC}"/>
    <cellStyle name="Column heading 2 2 3 4" xfId="17550" xr:uid="{83B1310B-4289-4BCD-9F8E-6856B5176335}"/>
    <cellStyle name="Column heading 2 2 3 5" xfId="17551" xr:uid="{88755A15-7FEB-416A-A58D-9C8D6DFCA837}"/>
    <cellStyle name="Column heading 2 2 3 6" xfId="17552" xr:uid="{6D2E5873-1C92-4F08-A1B1-D7BA8DF23EFA}"/>
    <cellStyle name="Column heading 2 2 3 7" xfId="17553" xr:uid="{D0F66A4D-D8D8-4D27-97BB-4766F5A9F0B4}"/>
    <cellStyle name="Column heading 2 2 3 8" xfId="17554" xr:uid="{0E5CD8D7-11F5-460F-B48D-581CBEA6DD11}"/>
    <cellStyle name="Column heading 2 2 3 9" xfId="17555" xr:uid="{FDA345F4-00C3-4B1E-A957-F559933A3F3B}"/>
    <cellStyle name="Column heading 2 2 4" xfId="17556" xr:uid="{DD6F545D-259F-47EE-8E5E-E4116E8410ED}"/>
    <cellStyle name="Column heading 2 2 4 10" xfId="17557" xr:uid="{3084F998-90E8-43AC-9911-C58AEA5E43ED}"/>
    <cellStyle name="Column heading 2 2 4 2" xfId="17558" xr:uid="{A55D4EFE-3F59-42A5-9C7E-481D8AEB9C9F}"/>
    <cellStyle name="Column heading 2 2 4 3" xfId="17559" xr:uid="{97371EFB-916F-412E-AB2F-393EAB581CD8}"/>
    <cellStyle name="Column heading 2 2 4 4" xfId="17560" xr:uid="{F0FE5540-AB63-4642-A5C4-69B11095230F}"/>
    <cellStyle name="Column heading 2 2 4 5" xfId="17561" xr:uid="{697A5CC1-4269-4311-91F3-EC181D324910}"/>
    <cellStyle name="Column heading 2 2 4 6" xfId="17562" xr:uid="{931A0148-C731-4373-A418-E73C0FDB6FD5}"/>
    <cellStyle name="Column heading 2 2 4 7" xfId="17563" xr:uid="{0F4CE7F7-424C-4009-BCC1-037055FFE066}"/>
    <cellStyle name="Column heading 2 2 4 8" xfId="17564" xr:uid="{CC7C3E7B-5F65-4242-9266-038A551B87F8}"/>
    <cellStyle name="Column heading 2 2 4 9" xfId="17565" xr:uid="{88BBABD9-C489-43E2-8D6A-DB8FBB8AD9F6}"/>
    <cellStyle name="Column heading 2 2 5" xfId="17566" xr:uid="{F7C6002F-4F5D-45CA-B7C2-892C6A54C0E2}"/>
    <cellStyle name="Column heading 2 2 5 2" xfId="17567" xr:uid="{7798ECF7-EAF7-4D27-B487-DD080A36935A}"/>
    <cellStyle name="Column heading 2 2 5 3" xfId="17568" xr:uid="{96D28C31-85C0-4F99-8BA6-1C7F43F9EF90}"/>
    <cellStyle name="Column heading 2 2 5 4" xfId="17569" xr:uid="{884BA966-89E9-4691-8EC0-35BCF8AD8F09}"/>
    <cellStyle name="Column heading 2 2 5 5" xfId="17570" xr:uid="{A0C3EFE5-093B-4292-B04A-F629E080EC09}"/>
    <cellStyle name="Column heading 2 2 5 6" xfId="17571" xr:uid="{A5364495-5729-4913-8439-67EE79107BD6}"/>
    <cellStyle name="Column heading 2 2 5 7" xfId="17572" xr:uid="{10F8CE3B-955D-4045-A597-99A8D8828B8A}"/>
    <cellStyle name="Column heading 2 2 5 8" xfId="17573" xr:uid="{F870ABB5-E336-4980-8115-91D6346F8D75}"/>
    <cellStyle name="Column heading 2 2 5 9" xfId="17574" xr:uid="{C1C6B842-8922-4276-8C66-0E4C56E7CB5C}"/>
    <cellStyle name="Column heading 2 2 6" xfId="17575" xr:uid="{B72ED4D6-FC91-464C-9AFA-C32832589334}"/>
    <cellStyle name="Column heading 2 2 6 2" xfId="17576" xr:uid="{F12BA341-F2D3-4260-BC70-CE003A33B2FA}"/>
    <cellStyle name="Column heading 2 2 6 3" xfId="17577" xr:uid="{E3F17BCA-26F4-4D0E-8035-70E6AC758477}"/>
    <cellStyle name="Column heading 2 2 6 4" xfId="17578" xr:uid="{E077D144-B2E4-46AC-A4FB-EB65EA0D199D}"/>
    <cellStyle name="Column heading 2 2 6 5" xfId="17579" xr:uid="{F5D78F45-70FF-46E4-AC5E-036001D75206}"/>
    <cellStyle name="Column heading 2 2 6 6" xfId="17580" xr:uid="{DD589CB7-BF6C-42F2-A179-CF60E19CA804}"/>
    <cellStyle name="Column heading 2 2 6 7" xfId="17581" xr:uid="{2DDD2583-198B-4620-B2BE-E346E8485013}"/>
    <cellStyle name="Column heading 2 2 6 8" xfId="17582" xr:uid="{53092BF0-D553-4CB2-B091-0503864BD8F7}"/>
    <cellStyle name="Column heading 2 2 6 9" xfId="17583" xr:uid="{9BCDE46D-C221-4AD2-A44F-0D703AE22811}"/>
    <cellStyle name="Column heading 2 2 7" xfId="17584" xr:uid="{A9568594-95EF-41AC-A97B-B7E429B284B3}"/>
    <cellStyle name="Column heading 2 2 8" xfId="17585" xr:uid="{D9AE2876-A64D-4ED0-99CF-53458BD1F912}"/>
    <cellStyle name="Column heading 2 2 9" xfId="17586" xr:uid="{2445E265-0D9C-4CC2-9A18-076B52C9B3A4}"/>
    <cellStyle name="Column heading 2 3" xfId="17587" xr:uid="{AAEE849D-680B-4794-9601-04F554B51718}"/>
    <cellStyle name="Column heading 2 3 2" xfId="17588" xr:uid="{5629AA0B-323C-461A-B448-AEB2A6AD9E5F}"/>
    <cellStyle name="Column heading 2 3 3" xfId="17589" xr:uid="{43F1B816-0F1A-4BC5-AE38-5316CAF2BC21}"/>
    <cellStyle name="Column heading 2 3 4" xfId="17590" xr:uid="{60647362-DCA1-417D-AA7E-967BE9C4F922}"/>
    <cellStyle name="Column heading 2 3 5" xfId="17591" xr:uid="{C1C7B48A-F7DC-4938-BD8E-8EED3B7C2239}"/>
    <cellStyle name="Column heading 2 3 6" xfId="17592" xr:uid="{72372815-BD94-4222-82BD-7F73C2883FF8}"/>
    <cellStyle name="Column heading 2 4" xfId="17593" xr:uid="{6C297D5D-A289-4F60-A99E-28F81C72E957}"/>
    <cellStyle name="Column heading 2 5" xfId="17594" xr:uid="{2E8874C1-4F07-4784-AFC6-E99D48AEF971}"/>
    <cellStyle name="Column heading 2 6" xfId="17595" xr:uid="{F206F0A2-8366-4001-AFC6-8638E6EAE615}"/>
    <cellStyle name="Column heading 2 7" xfId="17596" xr:uid="{754E018A-2865-4B69-A585-15295D758AAC}"/>
    <cellStyle name="Column heading 3" xfId="17597" xr:uid="{A2E25226-CDFD-4A22-B26F-CF663E50FB3E}"/>
    <cellStyle name="Column heading 3 10" xfId="17598" xr:uid="{89BC9F70-0719-469C-8E00-300A750285BC}"/>
    <cellStyle name="Column heading 3 2" xfId="17599" xr:uid="{E9F334A0-6281-4869-BB8A-440AB369D899}"/>
    <cellStyle name="Column heading 3 2 2" xfId="17600" xr:uid="{837E8E2D-6F9D-48EB-B8C4-B14AD8D61BBE}"/>
    <cellStyle name="Column heading 3 2 2 10" xfId="17601" xr:uid="{95AA1310-E1CF-4ADE-AD88-BDF18A1F53CB}"/>
    <cellStyle name="Column heading 3 2 2 11" xfId="17602" xr:uid="{376E9059-3BD2-4B6E-894C-637125FAF414}"/>
    <cellStyle name="Column heading 3 2 2 2" xfId="17603" xr:uid="{93C37B69-5EA6-451D-BBB0-FC8955DD5BEF}"/>
    <cellStyle name="Column heading 3 2 2 3" xfId="17604" xr:uid="{91E2923F-CAE5-4021-8493-5AE5AF7B344A}"/>
    <cellStyle name="Column heading 3 2 2 4" xfId="17605" xr:uid="{3C326E47-3FF4-4527-8041-A0EC198C9CBD}"/>
    <cellStyle name="Column heading 3 2 2 5" xfId="17606" xr:uid="{2C63BCB0-E470-423B-AA4E-5B2807BBAB0E}"/>
    <cellStyle name="Column heading 3 2 2 6" xfId="17607" xr:uid="{68E63E4F-3B24-4B1D-84F0-1732CFBF55E5}"/>
    <cellStyle name="Column heading 3 2 2 7" xfId="17608" xr:uid="{790EDE99-1E18-47F2-9324-F32CEED9C77B}"/>
    <cellStyle name="Column heading 3 2 2 8" xfId="17609" xr:uid="{A48C2007-2FC8-4515-BF1F-0C8AE7E226FF}"/>
    <cellStyle name="Column heading 3 2 2 9" xfId="17610" xr:uid="{CC8FBCDF-FDA8-4058-B93B-CB0DDE220E3C}"/>
    <cellStyle name="Column heading 3 2 3" xfId="17611" xr:uid="{C542472F-4C77-4E77-8DB2-556A2DD6ED52}"/>
    <cellStyle name="Column heading 3 2 3 10" xfId="17612" xr:uid="{AEA4A3B7-C46C-4E67-86E9-458E5792EF0B}"/>
    <cellStyle name="Column heading 3 2 3 2" xfId="17613" xr:uid="{3B540F4A-32DD-4BA6-9FDC-0E3589D6A575}"/>
    <cellStyle name="Column heading 3 2 3 3" xfId="17614" xr:uid="{19AB6AE5-1C53-42A1-994B-1E30B1D3BED3}"/>
    <cellStyle name="Column heading 3 2 3 4" xfId="17615" xr:uid="{61983906-3057-42AC-9383-B69A6A1B0EA7}"/>
    <cellStyle name="Column heading 3 2 3 5" xfId="17616" xr:uid="{90C05298-4B32-4B2F-9886-62503A37DFDD}"/>
    <cellStyle name="Column heading 3 2 3 6" xfId="17617" xr:uid="{D4BD1FD8-DBE3-41A3-BE78-0A7CD36B7B6E}"/>
    <cellStyle name="Column heading 3 2 3 7" xfId="17618" xr:uid="{A886FC04-A4BA-4FC4-8482-66994DB7115D}"/>
    <cellStyle name="Column heading 3 2 3 8" xfId="17619" xr:uid="{59A24B9C-BAAB-4BAD-8798-7EB5F5CD6996}"/>
    <cellStyle name="Column heading 3 2 3 9" xfId="17620" xr:uid="{12A166FD-A7E1-4E9A-9EE6-D95C8FC1D962}"/>
    <cellStyle name="Column heading 3 2 4" xfId="17621" xr:uid="{0B55ED31-C1AA-4838-BE96-D47FE1F0B631}"/>
    <cellStyle name="Column heading 3 2 4 10" xfId="17622" xr:uid="{3EF3C0E4-66D5-4273-98FE-C3905ED4E063}"/>
    <cellStyle name="Column heading 3 2 4 2" xfId="17623" xr:uid="{46AB9FE7-7765-4F24-BDA7-858246D9B4CF}"/>
    <cellStyle name="Column heading 3 2 4 3" xfId="17624" xr:uid="{08F8D5B3-3977-45C2-BB55-7C91D31F201D}"/>
    <cellStyle name="Column heading 3 2 4 4" xfId="17625" xr:uid="{4E027BAF-663D-42AA-A912-E78004A24BC5}"/>
    <cellStyle name="Column heading 3 2 4 5" xfId="17626" xr:uid="{8A5F88C8-7C3D-4FFB-8174-5CA2C6767B06}"/>
    <cellStyle name="Column heading 3 2 4 6" xfId="17627" xr:uid="{1B3C3482-C510-4DDC-BA35-983B2A58C11A}"/>
    <cellStyle name="Column heading 3 2 4 7" xfId="17628" xr:uid="{A9BA2F74-17A6-4EC9-B579-05A9B0644EF1}"/>
    <cellStyle name="Column heading 3 2 4 8" xfId="17629" xr:uid="{CF610EE7-A993-48DC-A0A2-0FEC0C6AF839}"/>
    <cellStyle name="Column heading 3 2 4 9" xfId="17630" xr:uid="{F28702B3-648A-4AB2-9881-62ABF9EC127A}"/>
    <cellStyle name="Column heading 3 2 5" xfId="17631" xr:uid="{9806BA1B-FF6F-4876-A6D9-AD3C8C8402D1}"/>
    <cellStyle name="Column heading 3 2 5 2" xfId="17632" xr:uid="{5A9AF18F-0133-4B34-B720-E68F7A266926}"/>
    <cellStyle name="Column heading 3 2 5 3" xfId="17633" xr:uid="{9168DAE1-1AB8-4550-93D1-07A1C4775C70}"/>
    <cellStyle name="Column heading 3 2 5 4" xfId="17634" xr:uid="{356E75D3-7780-444F-A0B0-5D7013283DB8}"/>
    <cellStyle name="Column heading 3 2 5 5" xfId="17635" xr:uid="{FBC5A3C2-B69E-407F-B157-84AC48EABE17}"/>
    <cellStyle name="Column heading 3 2 5 6" xfId="17636" xr:uid="{C2C52D71-A7A7-4F2B-9E19-2844F8F93511}"/>
    <cellStyle name="Column heading 3 2 5 7" xfId="17637" xr:uid="{25BCDA17-9328-4FCE-97E8-B439DDDCE55A}"/>
    <cellStyle name="Column heading 3 2 5 8" xfId="17638" xr:uid="{E6A9AC9F-29EE-4A81-907B-6EE3513A73E7}"/>
    <cellStyle name="Column heading 3 2 5 9" xfId="17639" xr:uid="{AD18ED20-2033-448B-ADEC-2479C440F8C8}"/>
    <cellStyle name="Column heading 3 2 6" xfId="17640" xr:uid="{4DA7DF95-1427-45C9-96C1-86F6EB2AFFA6}"/>
    <cellStyle name="Column heading 3 2 7" xfId="17641" xr:uid="{BFDD85CF-3292-4F76-821C-DD0CC30D005D}"/>
    <cellStyle name="Column heading 3 2 8" xfId="17642" xr:uid="{A73855B6-E1A5-4F01-A1F2-22B5C9356044}"/>
    <cellStyle name="Column heading 3 2 9" xfId="17643" xr:uid="{1332DCCA-0DF2-49B0-BB79-5EF5E1D70CC2}"/>
    <cellStyle name="Column heading 3 3" xfId="17644" xr:uid="{A5C3C19A-9A58-4663-A220-94E570BAD659}"/>
    <cellStyle name="Column heading 3 3 2" xfId="17645" xr:uid="{083BCC7A-4605-4C48-84B3-16D0DA375EF4}"/>
    <cellStyle name="Column heading 3 3 2 10" xfId="17646" xr:uid="{E80B9EAA-721B-4D30-8455-5E689CE15A23}"/>
    <cellStyle name="Column heading 3 3 2 11" xfId="17647" xr:uid="{0598401C-E8FB-46F1-A4FA-67CA56739663}"/>
    <cellStyle name="Column heading 3 3 2 2" xfId="17648" xr:uid="{A7F4B905-3B3B-4EE4-A59F-E62054F1D21F}"/>
    <cellStyle name="Column heading 3 3 2 3" xfId="17649" xr:uid="{BE1FB362-8BD3-4F33-8C3A-4BAD6B799F42}"/>
    <cellStyle name="Column heading 3 3 2 4" xfId="17650" xr:uid="{5CB69BFD-3D60-49FC-A134-8C1B736E5D7D}"/>
    <cellStyle name="Column heading 3 3 2 5" xfId="17651" xr:uid="{9199AF77-5502-41BF-B773-73D43F43A737}"/>
    <cellStyle name="Column heading 3 3 2 6" xfId="17652" xr:uid="{6A938C37-B629-4603-8557-28BBE6708147}"/>
    <cellStyle name="Column heading 3 3 2 7" xfId="17653" xr:uid="{F78151B8-FAD3-4AFA-B53F-F919232A16D7}"/>
    <cellStyle name="Column heading 3 3 2 8" xfId="17654" xr:uid="{9B61053E-9D22-497A-8B55-A61B7F308214}"/>
    <cellStyle name="Column heading 3 3 2 9" xfId="17655" xr:uid="{F3B59B53-5661-49F8-BF9C-4762B770D466}"/>
    <cellStyle name="Column heading 3 3 3" xfId="17656" xr:uid="{6E1DD308-31E9-4E82-B81E-264E9ACAA143}"/>
    <cellStyle name="Column heading 3 3 3 10" xfId="17657" xr:uid="{D67A1CD8-B153-45CA-ABBD-45B982D744F9}"/>
    <cellStyle name="Column heading 3 3 3 2" xfId="17658" xr:uid="{2D14CA77-21EE-4EEE-9C7C-52E901A7B612}"/>
    <cellStyle name="Column heading 3 3 3 3" xfId="17659" xr:uid="{D31C2A57-0034-4C64-8462-CDD8129DD8EE}"/>
    <cellStyle name="Column heading 3 3 3 4" xfId="17660" xr:uid="{2A9E65E7-750D-4A42-9555-C0FB3579791E}"/>
    <cellStyle name="Column heading 3 3 3 5" xfId="17661" xr:uid="{9ED39452-FD88-4055-A238-A2B96981E304}"/>
    <cellStyle name="Column heading 3 3 3 6" xfId="17662" xr:uid="{AFF0109C-B0DB-4084-A457-BDF6BE09069D}"/>
    <cellStyle name="Column heading 3 3 3 7" xfId="17663" xr:uid="{EB8E293F-BF9E-42F3-B75E-02FEE51563AD}"/>
    <cellStyle name="Column heading 3 3 3 8" xfId="17664" xr:uid="{540F275D-EF81-443F-8873-B17DE95F83AF}"/>
    <cellStyle name="Column heading 3 3 3 9" xfId="17665" xr:uid="{ABC18720-678C-40DE-B86E-6E24A2A11B61}"/>
    <cellStyle name="Column heading 3 3 4" xfId="17666" xr:uid="{1CFA4961-592E-4FC0-8BD6-CED2D563EB33}"/>
    <cellStyle name="Column heading 3 3 4 10" xfId="17667" xr:uid="{BBE48364-666F-4E0E-BFA7-0BEA203CA4D4}"/>
    <cellStyle name="Column heading 3 3 4 2" xfId="17668" xr:uid="{A337E76B-412F-4D99-8C8D-EB66F419E726}"/>
    <cellStyle name="Column heading 3 3 4 3" xfId="17669" xr:uid="{3C388B3C-4093-4627-97A0-55E962325F7D}"/>
    <cellStyle name="Column heading 3 3 4 4" xfId="17670" xr:uid="{E4A3275D-A8CF-4E28-AFF2-BE62E8496AA3}"/>
    <cellStyle name="Column heading 3 3 4 5" xfId="17671" xr:uid="{696A5BF8-EB81-45AE-A232-066AE9A4960A}"/>
    <cellStyle name="Column heading 3 3 4 6" xfId="17672" xr:uid="{4BCE72A0-24D7-4D00-A70F-1AB43956FF9D}"/>
    <cellStyle name="Column heading 3 3 4 7" xfId="17673" xr:uid="{886CE4CA-AD1F-40BC-A5F9-DD777C50B2FC}"/>
    <cellStyle name="Column heading 3 3 4 8" xfId="17674" xr:uid="{9DF1EC3F-CA16-478A-9A02-0A5C007F2A70}"/>
    <cellStyle name="Column heading 3 3 4 9" xfId="17675" xr:uid="{D582B0BA-0C5F-43B0-BD79-3FB93EBB7D40}"/>
    <cellStyle name="Column heading 3 3 5" xfId="17676" xr:uid="{E5F8F265-0476-40E3-90BA-C05526980335}"/>
    <cellStyle name="Column heading 3 3 5 2" xfId="17677" xr:uid="{2B247170-1F7C-40E3-9210-D40274A3A8A4}"/>
    <cellStyle name="Column heading 3 3 5 3" xfId="17678" xr:uid="{C48B6010-FF75-444D-87F5-4A845C33EE10}"/>
    <cellStyle name="Column heading 3 3 5 4" xfId="17679" xr:uid="{7DD6D60E-F88E-4FED-93B1-D028FBD235E6}"/>
    <cellStyle name="Column heading 3 3 5 5" xfId="17680" xr:uid="{F479B877-83D3-47D4-A989-C99E73AED02A}"/>
    <cellStyle name="Column heading 3 3 5 6" xfId="17681" xr:uid="{01BC5FD3-D530-4090-BE6A-86F18347E544}"/>
    <cellStyle name="Column heading 3 3 5 7" xfId="17682" xr:uid="{5FD0B559-FBFD-402F-80DE-D7B1DFAAF13B}"/>
    <cellStyle name="Column heading 3 3 5 8" xfId="17683" xr:uid="{9CA91D30-5F3A-4BA5-854A-CCA6CCE447D7}"/>
    <cellStyle name="Column heading 3 3 5 9" xfId="17684" xr:uid="{6F950624-4644-402D-97FF-2E6DE960F01C}"/>
    <cellStyle name="Column heading 3 3 6" xfId="17685" xr:uid="{3CCEB971-29D1-4923-BEF3-E016C091DD0E}"/>
    <cellStyle name="Column heading 3 3 7" xfId="17686" xr:uid="{918A4C22-F300-4BB9-8B74-91005F008450}"/>
    <cellStyle name="Column heading 3 3 8" xfId="17687" xr:uid="{1AD2790A-B65E-4033-8A82-9CF973ECE95F}"/>
    <cellStyle name="Column heading 3 3 9" xfId="17688" xr:uid="{C55AF70E-6D65-4E8C-8899-F26FBEC89628}"/>
    <cellStyle name="Column heading 3 4" xfId="17689" xr:uid="{AA7AE0E3-0638-47C8-95B7-490F96AA91FF}"/>
    <cellStyle name="Column heading 3 4 10" xfId="17690" xr:uid="{8EC8432A-2BBF-4426-A29E-731BF6AD19F3}"/>
    <cellStyle name="Column heading 3 4 2" xfId="17691" xr:uid="{185D04BF-CF8F-43AB-A284-8C1028691248}"/>
    <cellStyle name="Column heading 3 4 3" xfId="17692" xr:uid="{F87C8E49-B0B4-46DB-9352-19E78AFBF7AB}"/>
    <cellStyle name="Column heading 3 4 4" xfId="17693" xr:uid="{23BD8A46-61B2-4E56-B3E0-CC128238376B}"/>
    <cellStyle name="Column heading 3 4 5" xfId="17694" xr:uid="{B0F9B24A-F7C4-4FDF-9345-80C9B4EB7A45}"/>
    <cellStyle name="Column heading 3 4 6" xfId="17695" xr:uid="{A3585E92-E50C-454F-8E7B-1EAD5C3CC33E}"/>
    <cellStyle name="Column heading 3 4 7" xfId="17696" xr:uid="{80E75C31-D178-4A05-B2A1-89A9201D60E3}"/>
    <cellStyle name="Column heading 3 4 8" xfId="17697" xr:uid="{D98C682C-C9EF-481F-8812-652D99525F05}"/>
    <cellStyle name="Column heading 3 4 9" xfId="17698" xr:uid="{30B59CED-46C8-43B5-8068-9DD284AEBFDB}"/>
    <cellStyle name="Column heading 3 5" xfId="17699" xr:uid="{09C61949-38AE-4F99-AD33-5F09EB9B23EC}"/>
    <cellStyle name="Column heading 3 5 2" xfId="17700" xr:uid="{0F41D0C1-F5B6-41D3-87E0-778F62C4338B}"/>
    <cellStyle name="Column heading 3 5 3" xfId="17701" xr:uid="{05EB2726-76E8-4484-9637-19E042ABD742}"/>
    <cellStyle name="Column heading 3 5 4" xfId="17702" xr:uid="{B662FF8D-176A-44D3-99AA-3FF875C76B64}"/>
    <cellStyle name="Column heading 3 5 5" xfId="17703" xr:uid="{1CD2F48A-8D6A-4479-8B59-C3706BB87E64}"/>
    <cellStyle name="Column heading 3 5 6" xfId="17704" xr:uid="{D88D6040-9CCE-490A-A773-80A4BA1ADA1E}"/>
    <cellStyle name="Column heading 3 5 7" xfId="17705" xr:uid="{E81DDD3D-EE64-4CAB-B41F-5EDD7C9457C9}"/>
    <cellStyle name="Column heading 3 5 8" xfId="17706" xr:uid="{20F5F7F7-0CAC-4293-972D-305291025694}"/>
    <cellStyle name="Column heading 3 5 9" xfId="17707" xr:uid="{6A54A008-2FD8-41EC-9765-69424B2558AD}"/>
    <cellStyle name="Column heading 3 6" xfId="17708" xr:uid="{7DB329C9-0E51-41F0-AFD3-83E552552D38}"/>
    <cellStyle name="Column heading 3 7" xfId="17709" xr:uid="{0614590A-B32D-4E05-B2D8-E032E43A5A76}"/>
    <cellStyle name="Column heading 3 8" xfId="17710" xr:uid="{5A010947-E975-426A-8057-C0CAD2A5A891}"/>
    <cellStyle name="Column heading 3 9" xfId="17711" xr:uid="{D8184D1F-3006-46CB-B077-D6A9BDEFE8B9}"/>
    <cellStyle name="Column heading 4" xfId="17712" xr:uid="{5D8AE6C5-6AB6-4F72-A17B-95DD7695DDC2}"/>
    <cellStyle name="Column heading 4 10" xfId="17713" xr:uid="{98DAE8CB-B43A-4BE1-B933-A81F40F492AD}"/>
    <cellStyle name="Column heading 4 11" xfId="17714" xr:uid="{3755603E-2597-4D9E-8DB7-CF4091E17E3C}"/>
    <cellStyle name="Column heading 4 12" xfId="17715" xr:uid="{F135D4D3-5FC3-438B-ABDA-9BD2C827F7AE}"/>
    <cellStyle name="Column heading 4 13" xfId="17716" xr:uid="{162913CB-8BEA-40F1-8EF3-0A0863119462}"/>
    <cellStyle name="Column heading 4 2" xfId="17717" xr:uid="{EFC0377B-E75F-4A1D-A655-30585D1D7D81}"/>
    <cellStyle name="Column heading 4 2 2" xfId="17718" xr:uid="{C7AE596C-9E82-42D2-8A8F-5C573C77CFAF}"/>
    <cellStyle name="Column heading 4 2 2 10" xfId="17719" xr:uid="{3C637A4F-3146-4881-A6A9-DAEFE0921C44}"/>
    <cellStyle name="Column heading 4 2 2 11" xfId="17720" xr:uid="{42E50F60-7055-4C5E-A42C-107DF0F1DCF9}"/>
    <cellStyle name="Column heading 4 2 2 2" xfId="17721" xr:uid="{8B27DDAB-6BC0-4535-9A7F-24FF4EDD1575}"/>
    <cellStyle name="Column heading 4 2 2 3" xfId="17722" xr:uid="{6F59335D-DF25-421C-9BEE-12229ACA3BC2}"/>
    <cellStyle name="Column heading 4 2 2 4" xfId="17723" xr:uid="{16487BAA-15F1-4A53-9818-2828249DB9D8}"/>
    <cellStyle name="Column heading 4 2 2 5" xfId="17724" xr:uid="{441B2FCB-5548-49A3-8430-8521B945BFE6}"/>
    <cellStyle name="Column heading 4 2 2 6" xfId="17725" xr:uid="{A8111231-6D23-464E-AF37-1E237C5C53C2}"/>
    <cellStyle name="Column heading 4 2 2 7" xfId="17726" xr:uid="{D04FFAAD-D3AA-47ED-941D-7C3377376842}"/>
    <cellStyle name="Column heading 4 2 2 8" xfId="17727" xr:uid="{1355EB75-1652-4FD6-8D2D-CBA97EEF54A0}"/>
    <cellStyle name="Column heading 4 2 2 9" xfId="17728" xr:uid="{6E76124F-C35F-43F9-8752-59688D728300}"/>
    <cellStyle name="Column heading 4 2 3" xfId="17729" xr:uid="{5571FE4D-1AA7-4607-B60E-47B45ECFF569}"/>
    <cellStyle name="Column heading 4 2 3 10" xfId="17730" xr:uid="{6CF4D26C-2501-4B00-815D-A73FB4A47240}"/>
    <cellStyle name="Column heading 4 2 3 2" xfId="17731" xr:uid="{D25FBB8D-EF0F-4F00-AD73-A2364FC6BDE3}"/>
    <cellStyle name="Column heading 4 2 3 3" xfId="17732" xr:uid="{2DB5EC28-8233-4C12-A4FE-8A087BAF168F}"/>
    <cellStyle name="Column heading 4 2 3 4" xfId="17733" xr:uid="{862EFEE0-39C8-4C46-B063-830DED65E622}"/>
    <cellStyle name="Column heading 4 2 3 5" xfId="17734" xr:uid="{AAA613D5-EB2E-41E5-B79E-61EFFD76F119}"/>
    <cellStyle name="Column heading 4 2 3 6" xfId="17735" xr:uid="{8454F74A-1644-4818-819F-036D8CE0F893}"/>
    <cellStyle name="Column heading 4 2 3 7" xfId="17736" xr:uid="{C9927329-9127-4096-9482-EEADA60D0F2A}"/>
    <cellStyle name="Column heading 4 2 3 8" xfId="17737" xr:uid="{178FF140-5BB2-4BEF-8ADD-2548BDF5A4DC}"/>
    <cellStyle name="Column heading 4 2 3 9" xfId="17738" xr:uid="{1408EF11-12C7-4B9F-B1D1-84DBD0846130}"/>
    <cellStyle name="Column heading 4 2 4" xfId="17739" xr:uid="{8727BC6D-069F-4312-9303-65DE91939B85}"/>
    <cellStyle name="Column heading 4 2 4 10" xfId="17740" xr:uid="{223EE850-9CFF-4ADB-8F34-DC5247E8173B}"/>
    <cellStyle name="Column heading 4 2 4 2" xfId="17741" xr:uid="{FFD95C16-FB93-4005-A861-2BF99F008D7F}"/>
    <cellStyle name="Column heading 4 2 4 3" xfId="17742" xr:uid="{3B70DBBF-D443-466B-B28D-8E886ADE7465}"/>
    <cellStyle name="Column heading 4 2 4 4" xfId="17743" xr:uid="{E82DE955-968A-40A8-B030-D0B17BA35133}"/>
    <cellStyle name="Column heading 4 2 4 5" xfId="17744" xr:uid="{A50B6117-941D-4BA1-946F-208848727E42}"/>
    <cellStyle name="Column heading 4 2 4 6" xfId="17745" xr:uid="{A935D201-D74C-4B54-B235-6FDC99D6BA05}"/>
    <cellStyle name="Column heading 4 2 4 7" xfId="17746" xr:uid="{54E56D68-B2C2-4D03-8C2F-E8F1CC41C2AF}"/>
    <cellStyle name="Column heading 4 2 4 8" xfId="17747" xr:uid="{2692641F-ABCA-43A8-B3C3-7EB91516C66A}"/>
    <cellStyle name="Column heading 4 2 4 9" xfId="17748" xr:uid="{0D5CE475-CE18-48EB-8202-FC87853E3E28}"/>
    <cellStyle name="Column heading 4 2 5" xfId="17749" xr:uid="{EA6B86C9-A769-47AD-83F4-E63CE8C5C77B}"/>
    <cellStyle name="Column heading 4 2 5 2" xfId="17750" xr:uid="{235E4511-6D8C-4A77-B2CB-65A28DC09A14}"/>
    <cellStyle name="Column heading 4 2 5 3" xfId="17751" xr:uid="{2E2F896D-1DA9-4E8E-A084-A73C77154B54}"/>
    <cellStyle name="Column heading 4 2 5 4" xfId="17752" xr:uid="{625A91DF-09E2-4504-AE85-D8F80DA11C10}"/>
    <cellStyle name="Column heading 4 2 5 5" xfId="17753" xr:uid="{E791AAF8-CDF2-43FA-B1EB-7F9567A6B42A}"/>
    <cellStyle name="Column heading 4 2 5 6" xfId="17754" xr:uid="{AE0C1C3D-CA7D-4D2D-95DF-61BF0A116075}"/>
    <cellStyle name="Column heading 4 2 5 7" xfId="17755" xr:uid="{2B560631-5201-4F90-A708-41EEAC51F3F1}"/>
    <cellStyle name="Column heading 4 2 5 8" xfId="17756" xr:uid="{2DF0D27F-CAD8-4920-94DD-442E8F147069}"/>
    <cellStyle name="Column heading 4 2 5 9" xfId="17757" xr:uid="{0A1823DD-4561-4339-B673-112E5141D70C}"/>
    <cellStyle name="Column heading 4 2 6" xfId="17758" xr:uid="{88D3F4BB-28FF-40F7-BB7B-CE47701CAFC0}"/>
    <cellStyle name="Column heading 4 2 7" xfId="17759" xr:uid="{ACDAC31E-8CB3-46A4-AD38-A2AE33A25BBA}"/>
    <cellStyle name="Column heading 4 2 8" xfId="17760" xr:uid="{A4A4A9E5-81C1-4D21-9ACB-5CC21916BA5F}"/>
    <cellStyle name="Column heading 4 2 9" xfId="17761" xr:uid="{FF731D9B-A599-4EF5-9AD0-5A3273E3FF4C}"/>
    <cellStyle name="Column heading 4 3" xfId="17762" xr:uid="{FEC3D373-FDFA-49C8-AAD3-F8F107E75880}"/>
    <cellStyle name="Column heading 4 3 10" xfId="17763" xr:uid="{938F6FEB-FF7F-4583-A44E-BD93D462C79A}"/>
    <cellStyle name="Column heading 4 3 2" xfId="17764" xr:uid="{58A1949B-B9A4-4A61-8286-BAC080486516}"/>
    <cellStyle name="Column heading 4 3 3" xfId="17765" xr:uid="{D339BF60-CC9C-4AD7-B497-8E75021F1F0A}"/>
    <cellStyle name="Column heading 4 3 4" xfId="17766" xr:uid="{8DDF86F2-23F5-45D1-9179-DBCC4E6C052C}"/>
    <cellStyle name="Column heading 4 3 5" xfId="17767" xr:uid="{B7369C62-4F4B-45E9-A5CD-6FD4B4D69832}"/>
    <cellStyle name="Column heading 4 3 6" xfId="17768" xr:uid="{09181E08-A290-4286-B5CE-76A0046F5003}"/>
    <cellStyle name="Column heading 4 3 7" xfId="17769" xr:uid="{A076CABD-1229-418E-80D6-34D63A08D5F7}"/>
    <cellStyle name="Column heading 4 3 8" xfId="17770" xr:uid="{6BD24A0C-5311-48F9-86CF-E760EFEC303D}"/>
    <cellStyle name="Column heading 4 3 9" xfId="17771" xr:uid="{C80A0E0B-44EF-4CF2-8718-FD1DB00ED069}"/>
    <cellStyle name="Column heading 4 4" xfId="17772" xr:uid="{A2778672-C0B3-4330-83DE-990741F0290B}"/>
    <cellStyle name="Column heading 4 4 10" xfId="17773" xr:uid="{1D56FED3-49CB-49ED-88B7-3A3E984CB22F}"/>
    <cellStyle name="Column heading 4 4 2" xfId="17774" xr:uid="{2B51935C-7002-4A72-97AC-5F56B03C950C}"/>
    <cellStyle name="Column heading 4 4 3" xfId="17775" xr:uid="{2AC2A2AB-6149-4503-9ECD-FA14CF0B416B}"/>
    <cellStyle name="Column heading 4 4 4" xfId="17776" xr:uid="{4C2EFD1F-3C15-4E8A-BEB6-E677F2D7D32D}"/>
    <cellStyle name="Column heading 4 4 5" xfId="17777" xr:uid="{4697606D-0C5B-4365-B93F-B20EB939AFB3}"/>
    <cellStyle name="Column heading 4 4 6" xfId="17778" xr:uid="{CCB2F49E-362E-447D-A5F6-1638B7BC76EC}"/>
    <cellStyle name="Column heading 4 4 7" xfId="17779" xr:uid="{D9F426D4-F728-46C5-878E-CE82A0AE7CB4}"/>
    <cellStyle name="Column heading 4 4 8" xfId="17780" xr:uid="{D720CD08-AC7F-415A-97ED-E0E6115FC1EC}"/>
    <cellStyle name="Column heading 4 4 9" xfId="17781" xr:uid="{D2AE1208-ECB8-43D2-A3AF-CCDF59BA5AF6}"/>
    <cellStyle name="Column heading 4 5" xfId="17782" xr:uid="{F2CA6422-6119-4F92-BCE8-9D7B6A1C3FB2}"/>
    <cellStyle name="Column heading 4 5 2" xfId="17783" xr:uid="{9DF11A52-84D0-41E3-A558-F542E31ADE9A}"/>
    <cellStyle name="Column heading 4 5 3" xfId="17784" xr:uid="{089C55EC-6E8D-4962-8378-791108AA58CF}"/>
    <cellStyle name="Column heading 4 5 4" xfId="17785" xr:uid="{65EE7312-A4EF-43A1-B48C-6C2AC1A2AEA8}"/>
    <cellStyle name="Column heading 4 5 5" xfId="17786" xr:uid="{18042B5E-D05F-4338-A063-29F4DAD879BA}"/>
    <cellStyle name="Column heading 4 5 6" xfId="17787" xr:uid="{D7FB00D4-A7E9-4B76-8F48-663A4DA17C70}"/>
    <cellStyle name="Column heading 4 5 7" xfId="17788" xr:uid="{B5F454EB-789B-4165-870D-4D292E9C2DFB}"/>
    <cellStyle name="Column heading 4 5 8" xfId="17789" xr:uid="{1D2FADDD-AB5A-48AE-A2BA-587F8E5FFAEF}"/>
    <cellStyle name="Column heading 4 5 9" xfId="17790" xr:uid="{022313AD-7861-400E-AB79-87A98EA94005}"/>
    <cellStyle name="Column heading 4 6" xfId="17791" xr:uid="{EEAFA120-CF9A-4DA2-A10F-A4D7DFA6E3D4}"/>
    <cellStyle name="Column heading 4 6 2" xfId="17792" xr:uid="{0220313B-BD36-43BA-B878-903A86CE1021}"/>
    <cellStyle name="Column heading 4 6 3" xfId="17793" xr:uid="{FFF4DC40-2A1A-4981-801A-AAB2B2AA3B01}"/>
    <cellStyle name="Column heading 4 6 4" xfId="17794" xr:uid="{B4920B16-5FF3-4E77-810D-816E3B2977E1}"/>
    <cellStyle name="Column heading 4 6 5" xfId="17795" xr:uid="{136D5F2C-1D30-4A64-818A-C3E05E4AF750}"/>
    <cellStyle name="Column heading 4 6 6" xfId="17796" xr:uid="{05132445-7E5B-4A89-845E-6253A5500747}"/>
    <cellStyle name="Column heading 4 6 7" xfId="17797" xr:uid="{F2B3C981-F108-4A86-AF88-D602A1B95EB2}"/>
    <cellStyle name="Column heading 4 6 8" xfId="17798" xr:uid="{231FBEC7-076F-4D30-8DF9-2DE6DA176AC6}"/>
    <cellStyle name="Column heading 4 6 9" xfId="17799" xr:uid="{20F1A1E2-2EE5-47D9-9D13-73CA5C71C568}"/>
    <cellStyle name="Column heading 4 7" xfId="17800" xr:uid="{5D403EA7-CC56-4CE5-8B5D-DB42CB287578}"/>
    <cellStyle name="Column heading 4 8" xfId="17801" xr:uid="{14CA5645-8AAF-471F-BCA7-7C4108DE042D}"/>
    <cellStyle name="Column heading 4 9" xfId="17802" xr:uid="{B7D2070C-9064-42D2-BAE1-1438B6FF8C3D}"/>
    <cellStyle name="Column heading 5" xfId="17803" xr:uid="{387D1A47-E5E0-4A47-8815-886675599AC6}"/>
    <cellStyle name="Column heading 5 2" xfId="17804" xr:uid="{7E009491-7DA9-4E25-B540-C190F6B34A7A}"/>
    <cellStyle name="Column heading 5 3" xfId="17805" xr:uid="{E11D4BB7-8D4E-4FEC-B746-7F4DBB217A46}"/>
    <cellStyle name="Column heading 5 4" xfId="17806" xr:uid="{500CFEC9-7801-4DE8-88E2-E4366B445ED5}"/>
    <cellStyle name="Column heading 5 5" xfId="17807" xr:uid="{F898F0F9-6706-40C4-822B-BACCA07EDDF5}"/>
    <cellStyle name="Column heading 5 6" xfId="17808" xr:uid="{4184E289-D8C5-4920-84F1-141CFA8545AD}"/>
    <cellStyle name="Column heading 6" xfId="17809" xr:uid="{E4BAE476-252E-4064-82AE-B6B2D19CDA71}"/>
    <cellStyle name="Column heading 7" xfId="17810" xr:uid="{9CA0AA9A-B2D6-4AFA-B88A-F4AF56FBFF45}"/>
    <cellStyle name="Column heading 8" xfId="17811" xr:uid="{D3D7DC16-C6EB-4993-8922-DB7624DD123A}"/>
    <cellStyle name="Column heading 9" xfId="17812" xr:uid="{60D3A668-16A3-454B-A530-69C125205144}"/>
    <cellStyle name="Comma [0] 2" xfId="279" xr:uid="{3750C4E9-53A9-466B-B70B-5708DC068527}"/>
    <cellStyle name="Comma [0] 2 2" xfId="17814" xr:uid="{1F45BC18-7099-44E7-91BB-F3D142C079FD}"/>
    <cellStyle name="Comma [0] 2 3" xfId="35581" xr:uid="{27CCF8E4-826D-44C6-B619-E966F97A07E5}"/>
    <cellStyle name="Comma [0] 2 4" xfId="17813" xr:uid="{DC0B036D-A389-4675-88E8-96567DE79B9D}"/>
    <cellStyle name="Comma [0] 3" xfId="280" xr:uid="{D3F6D301-3A20-41DE-BF6D-653A5FAFD6E5}"/>
    <cellStyle name="Comma [0]7Z_87C" xfId="35774" xr:uid="{34161390-A535-484B-92E7-249D9EB1BE16}"/>
    <cellStyle name="Comma 0" xfId="35776" xr:uid="{D2BE3C53-B369-4FA1-803A-6E63CEE719C5}"/>
    <cellStyle name="Comma 1" xfId="35792" xr:uid="{4C153203-694C-4ADE-911A-34D75187724B}"/>
    <cellStyle name="Comma 1 2" xfId="35793" xr:uid="{BFBBF1D0-3B10-4061-A529-DB1B9B7E9502}"/>
    <cellStyle name="Comma 10" xfId="281" xr:uid="{D427D5B9-3BF6-45DA-82DB-754EC0B6C7DE}"/>
    <cellStyle name="Comma 10 2" xfId="17816" xr:uid="{5DFD6AFA-2FA3-4413-91C0-AB5BFBC4B4D3}"/>
    <cellStyle name="Comma 10 2 2" xfId="17817" xr:uid="{59F13BF8-CCC4-4B5E-8313-D6C15EA0EA03}"/>
    <cellStyle name="Comma 10 2 2 2" xfId="17818" xr:uid="{71EB5991-1544-4C46-A343-14C03E26EAB7}"/>
    <cellStyle name="Comma 10 2 3" xfId="17819" xr:uid="{C0CB8475-817A-43B6-83EF-591B426B8036}"/>
    <cellStyle name="Comma 10 2 4" xfId="17820" xr:uid="{0643CA57-5338-4469-B9B3-2EF80BCEEAFC}"/>
    <cellStyle name="Comma 10 3" xfId="35582" xr:uid="{B9821E8D-B5FD-4AFF-8816-A78B90570B08}"/>
    <cellStyle name="Comma 10 4" xfId="17815" xr:uid="{E80EAB7F-4BD4-406C-863D-EF6323E85358}"/>
    <cellStyle name="Comma 100" xfId="17821" xr:uid="{5BA5A256-A760-4788-B681-EB9F3D10AE3B}"/>
    <cellStyle name="Comma 100 2" xfId="17822" xr:uid="{7C4E1B9E-9AC3-428C-B676-70262F2592BB}"/>
    <cellStyle name="Comma 101" xfId="17823" xr:uid="{C67696D5-CEC0-40B8-97B1-7552D31B905B}"/>
    <cellStyle name="Comma 101 2" xfId="17824" xr:uid="{342EDBA1-8CBD-4B4E-847D-08C6215C9323}"/>
    <cellStyle name="Comma 102" xfId="17825" xr:uid="{1BBE2468-709A-468E-B9A1-C0FA32A045C0}"/>
    <cellStyle name="Comma 102 2" xfId="17826" xr:uid="{16A7830A-FFDB-4E5B-B99B-E03CDC21B87C}"/>
    <cellStyle name="Comma 102 2 2" xfId="17827" xr:uid="{24E20D30-B191-4CF9-A47A-C5EE9C906499}"/>
    <cellStyle name="Comma 102 3" xfId="17828" xr:uid="{35A71195-655F-46B0-B67B-979A62E47C29}"/>
    <cellStyle name="Comma 103" xfId="17829" xr:uid="{04703C46-0282-4415-A639-FFD99B4DB989}"/>
    <cellStyle name="Comma 103 2" xfId="17830" xr:uid="{3BA0808E-228D-4593-82B3-0C0D8A56EB5E}"/>
    <cellStyle name="Comma 103 2 2" xfId="17831" xr:uid="{864A3345-A1D3-44FA-9C2C-4B5B7480D44C}"/>
    <cellStyle name="Comma 103 3" xfId="17832" xr:uid="{5A1F15D3-8B3A-44E8-A82C-60DB15206EE0}"/>
    <cellStyle name="Comma 104" xfId="17833" xr:uid="{0DEEEE05-B764-44D3-B31C-94622E1B47B4}"/>
    <cellStyle name="Comma 104 2" xfId="17834" xr:uid="{CAA766FE-1A87-43AD-8449-FEF90E339696}"/>
    <cellStyle name="Comma 104 2 2" xfId="17835" xr:uid="{78867D7B-FF81-4F90-93DD-62A177C2E9B3}"/>
    <cellStyle name="Comma 104 3" xfId="17836" xr:uid="{03EB7F9A-1C78-4AAA-9EB6-81B334B159EE}"/>
    <cellStyle name="Comma 105" xfId="17837" xr:uid="{1032ADA2-E1A0-4BC6-BDC8-703FD97C1F4D}"/>
    <cellStyle name="Comma 105 2" xfId="17838" xr:uid="{3D8E75EA-AC10-4F8E-BF56-10EC4352907A}"/>
    <cellStyle name="Comma 106" xfId="17839" xr:uid="{35A4BA67-B3E7-414D-BD95-3DB9142A5D73}"/>
    <cellStyle name="Comma 106 2" xfId="17840" xr:uid="{3CBED444-2E12-4E0F-AA71-399451FA4538}"/>
    <cellStyle name="Comma 107" xfId="17841" xr:uid="{0B85B7FC-A5D3-49CD-8EE4-9DCDEE6689AF}"/>
    <cellStyle name="Comma 107 2" xfId="17842" xr:uid="{40589D71-ACB4-4DC2-8E59-9604CEF53A07}"/>
    <cellStyle name="Comma 108" xfId="17843" xr:uid="{CCF1E23B-958A-4ED4-BC5C-36F6B7DCF630}"/>
    <cellStyle name="Comma 108 2" xfId="17844" xr:uid="{3CEB3B64-0F36-4CEC-B5C0-5906F531926E}"/>
    <cellStyle name="Comma 109" xfId="17845" xr:uid="{BBB4C027-0AEC-4045-AEFA-CF918F3D3CC6}"/>
    <cellStyle name="Comma 109 2" xfId="17846" xr:uid="{38BB9F65-62D5-45FF-9ACA-0D53E4CB73C8}"/>
    <cellStyle name="Comma 11" xfId="17847" xr:uid="{80D3A9B9-6E4E-4ACC-AA9B-58E26440058E}"/>
    <cellStyle name="Comma 11 2" xfId="17848" xr:uid="{1F705454-405C-411B-90FB-394321BB07CE}"/>
    <cellStyle name="Comma 11 2 2" xfId="17849" xr:uid="{3BDB6B0D-BAA3-4B1B-AA20-F487B85ABFEA}"/>
    <cellStyle name="Comma 11 2 2 2" xfId="17850" xr:uid="{A40343C5-2D01-42E0-A02D-2F90B65475C1}"/>
    <cellStyle name="Comma 11 2 3" xfId="17851" xr:uid="{BE93C46A-7CC4-4AFC-92B6-F39C55D2B0F5}"/>
    <cellStyle name="Comma 11 2 4" xfId="17852" xr:uid="{04E28177-9577-40B8-812D-661A514AA1A9}"/>
    <cellStyle name="Comma 11 3" xfId="36106" xr:uid="{B54D751E-B64F-4CC7-BB9C-94BE93E9BDD0}"/>
    <cellStyle name="Comma 110" xfId="17853" xr:uid="{A3F9B0DC-D257-492C-A66D-4A9DCB10F10B}"/>
    <cellStyle name="Comma 110 2" xfId="17854" xr:uid="{54AC0687-9E17-48BB-A0F4-C6CC04A643A7}"/>
    <cellStyle name="Comma 111" xfId="17855" xr:uid="{B71BA94A-8496-4B38-B0F2-7B3AAD55E03F}"/>
    <cellStyle name="Comma 111 2" xfId="17856" xr:uid="{F8458C80-EE7B-4C92-8376-9FA5F1667462}"/>
    <cellStyle name="Comma 112" xfId="17857" xr:uid="{034BE347-0CA8-400A-BC69-608E4245D7A1}"/>
    <cellStyle name="Comma 112 2" xfId="17858" xr:uid="{B16B132B-520D-4BD3-8659-EF60D6FCEF88}"/>
    <cellStyle name="Comma 113" xfId="17859" xr:uid="{A5AB8061-0F44-4C55-B938-2029A929E5C5}"/>
    <cellStyle name="Comma 113 2" xfId="17860" xr:uid="{B7B82EE5-7303-4076-BC24-F8B203AD5CE9}"/>
    <cellStyle name="Comma 114" xfId="17861" xr:uid="{51F78B1A-AB66-4873-964F-23578480EDE0}"/>
    <cellStyle name="Comma 114 2" xfId="17862" xr:uid="{E8013B3F-D1AD-4326-915C-5E1AD3F7F9C4}"/>
    <cellStyle name="Comma 115" xfId="17863" xr:uid="{400B0DC6-E21F-4AA4-9EF8-D328DE19F1D9}"/>
    <cellStyle name="Comma 115 2" xfId="17864" xr:uid="{554F1341-F46E-4E80-A84C-5E41F469D6A7}"/>
    <cellStyle name="Comma 116" xfId="17865" xr:uid="{EEF01423-0D72-439A-8C5D-ADB40D1B8ED4}"/>
    <cellStyle name="Comma 116 2" xfId="17866" xr:uid="{8211440D-5111-4771-9671-1E1F7290A769}"/>
    <cellStyle name="Comma 117" xfId="17867" xr:uid="{C1A6C801-670F-4E40-8448-5759E8D53C60}"/>
    <cellStyle name="Comma 117 2" xfId="17868" xr:uid="{29401004-E095-474E-AA00-C2900A4D1980}"/>
    <cellStyle name="Comma 118" xfId="17869" xr:uid="{4491ED89-0E37-4646-A516-3BDAE093CAE3}"/>
    <cellStyle name="Comma 118 2" xfId="17870" xr:uid="{5ED56980-8391-47BC-BE0B-E9F71588172E}"/>
    <cellStyle name="Comma 119" xfId="17871" xr:uid="{97FBE8D6-A51F-4FFA-A692-D802F84EC992}"/>
    <cellStyle name="Comma 119 2" xfId="17872" xr:uid="{AB4BF57E-2FD5-41C3-A072-A4DEA6D0F1A7}"/>
    <cellStyle name="Comma 12" xfId="282" xr:uid="{4D3FB06D-DEAF-4BF0-9528-CA61D8BC1940}"/>
    <cellStyle name="Comma 12 2" xfId="417" xr:uid="{F28BD507-20C8-43DE-A662-9A4E6EF3A99F}"/>
    <cellStyle name="Comma 12 3" xfId="35583" xr:uid="{A00A3D4C-493B-489D-913B-28DB3623D6DA}"/>
    <cellStyle name="Comma 12 4" xfId="17873" xr:uid="{D695BC4A-0F20-4811-80E6-1FAFB8BF4BA5}"/>
    <cellStyle name="Comma 120" xfId="17874" xr:uid="{79D05828-8E37-4702-851B-88559437123B}"/>
    <cellStyle name="Comma 120 2" xfId="17875" xr:uid="{889DB766-9C50-468A-8948-E17472E0E189}"/>
    <cellStyle name="Comma 121" xfId="17876" xr:uid="{E50D7EC7-CD13-4887-82CE-E02988EDEF22}"/>
    <cellStyle name="Comma 121 2" xfId="17877" xr:uid="{50945331-8D48-42C3-AE6A-A519E3CE9799}"/>
    <cellStyle name="Comma 122" xfId="17878" xr:uid="{9BE986E6-9FC1-4FEF-9AEB-B509EAC8EE0B}"/>
    <cellStyle name="Comma 122 2" xfId="17879" xr:uid="{083A1093-6348-496E-B2D4-24B92811ADEF}"/>
    <cellStyle name="Comma 123" xfId="17880" xr:uid="{7868C446-646D-4917-9DD0-FCDC04036CC1}"/>
    <cellStyle name="Comma 123 2" xfId="17881" xr:uid="{B715F6A3-70EC-441B-99D9-184A7BFADEC1}"/>
    <cellStyle name="Comma 124" xfId="17882" xr:uid="{8A3FBE20-479C-4988-BA0C-A5C6877BBA78}"/>
    <cellStyle name="Comma 124 2" xfId="17883" xr:uid="{F793E6F1-1FAE-4DC2-867A-ABBD5361E898}"/>
    <cellStyle name="Comma 125" xfId="17884" xr:uid="{B25BA941-735C-4DCD-9501-DD27852F6A3D}"/>
    <cellStyle name="Comma 126" xfId="17885" xr:uid="{B1054FFC-5E6D-49D8-9D22-65B5B0174761}"/>
    <cellStyle name="Comma 127" xfId="17886" xr:uid="{D7883D04-6D08-45C1-A657-E07C58C4F337}"/>
    <cellStyle name="Comma 128" xfId="17887" xr:uid="{E56A23D4-91C1-4B87-BF05-BFFB0EF36E70}"/>
    <cellStyle name="Comma 129" xfId="17888" xr:uid="{94588E7E-AE7E-481A-AACB-4C2E27DBF0A2}"/>
    <cellStyle name="Comma 13" xfId="17889" xr:uid="{8DFB739D-293D-4561-BA37-8FCBC5F4265C}"/>
    <cellStyle name="Comma 130" xfId="17890" xr:uid="{DDF22CB6-01B9-48BC-99DE-A1964CD8FDD5}"/>
    <cellStyle name="Comma 131" xfId="17891" xr:uid="{93F8E350-3410-4B4C-9699-6839EC7C72EA}"/>
    <cellStyle name="Comma 132" xfId="17892" xr:uid="{2B422F03-F9F4-4E30-8B62-AB207A586CD1}"/>
    <cellStyle name="Comma 133" xfId="17893" xr:uid="{F3526E91-1E22-4C02-8131-136EC0ED2036}"/>
    <cellStyle name="Comma 134" xfId="17894" xr:uid="{92488C1B-2C1B-4C62-AA80-622E1B2171E8}"/>
    <cellStyle name="Comma 135" xfId="17895" xr:uid="{26161EAD-651C-40DE-9111-1755FCEB4AB4}"/>
    <cellStyle name="Comma 136" xfId="17896" xr:uid="{084D7317-0CAA-483B-B2D5-00DFEE93A034}"/>
    <cellStyle name="Comma 137" xfId="17897" xr:uid="{AD8A5A45-6324-484F-AEA7-8F1ADCF17D1E}"/>
    <cellStyle name="Comma 138" xfId="17898" xr:uid="{CCE4BC13-8CF6-4554-84D3-27B28F414971}"/>
    <cellStyle name="Comma 139" xfId="17899" xr:uid="{52EAC777-CDEB-445E-B62B-D05761CC8F23}"/>
    <cellStyle name="Comma 139 2" xfId="17900" xr:uid="{303E72C6-E328-4F31-AA33-2A412A251073}"/>
    <cellStyle name="Comma 14" xfId="17901" xr:uid="{2D2A182B-F96F-4E04-ABCF-F3EF99F2DB38}"/>
    <cellStyle name="Comma 14 2" xfId="17902" xr:uid="{BFECA04C-BF33-4FB0-894E-5705F444AA87}"/>
    <cellStyle name="Comma 140" xfId="17903" xr:uid="{478E1D99-8EB5-458A-B234-A4169FDC87DD}"/>
    <cellStyle name="Comma 140 2" xfId="17904" xr:uid="{0D0EFF24-0314-4DC3-BACB-8F6DD55EBDA6}"/>
    <cellStyle name="Comma 141" xfId="17905" xr:uid="{00CDC76B-13D0-453C-9E9D-62ABC0143E42}"/>
    <cellStyle name="Comma 141 2" xfId="17906" xr:uid="{5349E17D-7287-4315-809B-B4BBE031F51F}"/>
    <cellStyle name="Comma 142" xfId="17907" xr:uid="{6A5FF33F-06E6-49C6-A32E-44AB8F9F446E}"/>
    <cellStyle name="Comma 142 2" xfId="17908" xr:uid="{96623651-4B65-4484-83A8-ADF50F463F9D}"/>
    <cellStyle name="Comma 143" xfId="17909" xr:uid="{6AC4C235-E88C-4F86-AC09-7DDC1D7BC5FA}"/>
    <cellStyle name="Comma 143 2" xfId="17910" xr:uid="{BE052A9A-4B19-4258-9A42-5B959B97E948}"/>
    <cellStyle name="Comma 144" xfId="17911" xr:uid="{7730254F-92BE-4387-A930-331374735203}"/>
    <cellStyle name="Comma 144 2" xfId="17912" xr:uid="{D53884C5-00D1-49B6-9E1C-E574EA0AA977}"/>
    <cellStyle name="Comma 145" xfId="17913" xr:uid="{6F87504C-F6B0-4201-94F5-88DDCF473EB8}"/>
    <cellStyle name="Comma 145 2" xfId="17914" xr:uid="{BBB22E52-E8EE-43B8-9ABE-E0E6F1369E45}"/>
    <cellStyle name="Comma 146" xfId="17915" xr:uid="{F8B4EE5B-24DF-4C50-A4FA-1C134183E591}"/>
    <cellStyle name="Comma 146 2" xfId="17916" xr:uid="{AD973ECD-D0F1-4BF5-90DE-6DA6DB8FAE5E}"/>
    <cellStyle name="Comma 147" xfId="17917" xr:uid="{6B2EC88B-25BD-4BEB-A575-BB267B8878CD}"/>
    <cellStyle name="Comma 147 2" xfId="17918" xr:uid="{76CC66E5-30D4-4E85-BD5F-5808AFA129A4}"/>
    <cellStyle name="Comma 148" xfId="17919" xr:uid="{5A2E479B-8E27-410F-97B6-7556AC0F50B9}"/>
    <cellStyle name="Comma 148 2" xfId="17920" xr:uid="{B400BA4C-1A6B-44DA-98E7-6BF579C10D08}"/>
    <cellStyle name="Comma 149" xfId="17921" xr:uid="{84CD5F8D-D213-4117-8A80-BF0AA3DC5BA5}"/>
    <cellStyle name="Comma 15" xfId="17922" xr:uid="{C4DA3ECE-2EB9-4443-9D96-0BF38B936BB7}"/>
    <cellStyle name="Comma 15 2" xfId="17923" xr:uid="{7335C573-93DB-418C-8E99-17E26F4A7020}"/>
    <cellStyle name="Comma 150" xfId="17924" xr:uid="{AD303E8C-133B-4A83-8FB7-7B671C8ED5B1}"/>
    <cellStyle name="Comma 151" xfId="17925" xr:uid="{986A1ED0-AECE-483E-B27A-483B9EE2DCDC}"/>
    <cellStyle name="Comma 152" xfId="17926" xr:uid="{C292BE11-FE98-4CDC-B616-1EE54210B495}"/>
    <cellStyle name="Comma 153" xfId="17927" xr:uid="{99B1FB62-9E69-497D-BBA5-179B12DB2FA4}"/>
    <cellStyle name="Comma 153 2" xfId="17928" xr:uid="{3202C366-2D3F-4474-AA67-EE6A72D69CDE}"/>
    <cellStyle name="Comma 154" xfId="17929" xr:uid="{93328664-076E-49BE-B6C5-A09DB8303FA4}"/>
    <cellStyle name="Comma 154 2" xfId="17930" xr:uid="{AAB361E3-1029-4176-B6B5-F0A1B860C3FC}"/>
    <cellStyle name="Comma 155" xfId="17931" xr:uid="{811C5F44-2D24-42EC-BF5C-424DE79D1D14}"/>
    <cellStyle name="Comma 155 2" xfId="17932" xr:uid="{9DD8E080-67EC-4CA4-AB2C-4ABDD6345719}"/>
    <cellStyle name="Comma 156" xfId="17933" xr:uid="{5ECB8AB7-6ABF-4F02-95BF-A0D00DD99476}"/>
    <cellStyle name="Comma 156 2" xfId="17934" xr:uid="{0CCA4B8B-5209-452B-A9D1-55AED7A62793}"/>
    <cellStyle name="Comma 157" xfId="17935" xr:uid="{09B85168-B3DD-4ABD-819A-F0FEFB8F8B16}"/>
    <cellStyle name="Comma 157 2" xfId="17936" xr:uid="{F36DCC09-1CEA-4AC6-9CA3-FB7CAF4467A9}"/>
    <cellStyle name="Comma 158" xfId="17937" xr:uid="{14A10C77-2043-481C-B86D-425DFE7BCD14}"/>
    <cellStyle name="Comma 158 2" xfId="17938" xr:uid="{F6919ED1-DAD4-4D1F-B9A1-673A7A34CC7E}"/>
    <cellStyle name="Comma 159" xfId="17939" xr:uid="{50300A52-61DF-45C1-B33E-55D216695003}"/>
    <cellStyle name="Comma 159 2" xfId="17940" xr:uid="{81B6ABC9-D198-4BEB-9C49-6C67B896D758}"/>
    <cellStyle name="Comma 16" xfId="17941" xr:uid="{079A763C-D503-4688-B856-BDF38DD0C037}"/>
    <cellStyle name="Comma 16 2" xfId="17942" xr:uid="{57801B60-EB28-4EBD-A39A-9045E03F3FC5}"/>
    <cellStyle name="Comma 160" xfId="17943" xr:uid="{0276B125-40AD-4371-9B83-EE70FE06E0A3}"/>
    <cellStyle name="Comma 160 2" xfId="17944" xr:uid="{4D05A402-D7BB-4195-928C-2EAA645EA8E7}"/>
    <cellStyle name="Comma 161" xfId="17945" xr:uid="{AD03480D-C074-4E00-90BA-AB77BC0C91B7}"/>
    <cellStyle name="Comma 161 2" xfId="17946" xr:uid="{85CBEFEC-44A9-40B7-A470-F48E3A9E9C3A}"/>
    <cellStyle name="Comma 162" xfId="17947" xr:uid="{5082BDB6-C539-41B0-AE28-919E63C69CAF}"/>
    <cellStyle name="Comma 162 2" xfId="17948" xr:uid="{36BFBB64-D697-48DE-AE9D-9F744AEF8981}"/>
    <cellStyle name="Comma 163" xfId="17949" xr:uid="{1C3F800C-643A-46BD-8D5B-9D787F12C930}"/>
    <cellStyle name="Comma 163 2" xfId="17950" xr:uid="{185188F8-C724-486E-82E7-46EE1D111C09}"/>
    <cellStyle name="Comma 164" xfId="17951" xr:uid="{41BD44B7-43AA-44BF-86BD-F8653F0EE034}"/>
    <cellStyle name="Comma 164 2" xfId="17952" xr:uid="{4994A590-5449-4055-9E99-4DC7CC44DEDB}"/>
    <cellStyle name="Comma 165" xfId="17953" xr:uid="{002FEF15-A8C9-4AEF-B096-DF448BE4F711}"/>
    <cellStyle name="Comma 165 2" xfId="17954" xr:uid="{A3DFEDDD-83A2-4269-BD1D-1ABD33C01277}"/>
    <cellStyle name="Comma 166" xfId="17955" xr:uid="{165E2F5E-3E9F-4316-8721-047496D88169}"/>
    <cellStyle name="Comma 166 2" xfId="17956" xr:uid="{23788186-C59C-4240-BEE4-FA92812B47C5}"/>
    <cellStyle name="Comma 167" xfId="17957" xr:uid="{C9DCF2CF-C2AD-4E57-83D1-AE37559E28C5}"/>
    <cellStyle name="Comma 167 2" xfId="17958" xr:uid="{78D494C8-6181-42F3-91D7-C1CE3C3C2A07}"/>
    <cellStyle name="Comma 168" xfId="17959" xr:uid="{14767429-9B83-402F-9BC4-BC5F70D66228}"/>
    <cellStyle name="Comma 168 2" xfId="17960" xr:uid="{84F9775F-72AB-400C-8EDF-04FB695F9675}"/>
    <cellStyle name="Comma 169" xfId="17961" xr:uid="{1CF428E6-8752-48EC-AAEE-A238536F91BE}"/>
    <cellStyle name="Comma 169 2" xfId="17962" xr:uid="{528B2476-A36B-4DBE-9529-D8E56DD29F26}"/>
    <cellStyle name="Comma 17" xfId="17963" xr:uid="{FA685EEB-DAB8-41A7-A761-12D477578FC1}"/>
    <cellStyle name="Comma 17 2" xfId="17964" xr:uid="{C1001269-9D74-4582-BBB8-B6C55BE91CCB}"/>
    <cellStyle name="Comma 170" xfId="17965" xr:uid="{E5D67FBB-23C7-47AB-A631-54942FD68A2B}"/>
    <cellStyle name="Comma 170 2" xfId="17966" xr:uid="{6B040A39-4941-4E37-89B5-655294D702D4}"/>
    <cellStyle name="Comma 171" xfId="17967" xr:uid="{05077672-6518-4BB0-A392-BEF3B07BE00B}"/>
    <cellStyle name="Comma 171 2" xfId="17968" xr:uid="{88EAFA1F-D10D-48F7-AEB8-3C33A3CC8DC4}"/>
    <cellStyle name="Comma 172" xfId="17969" xr:uid="{79401CFB-1849-48D0-9D5A-05933CDE5961}"/>
    <cellStyle name="Comma 172 2" xfId="17970" xr:uid="{9C630AF9-A5D8-43DF-B6D7-EE2AA9F5D86E}"/>
    <cellStyle name="Comma 173" xfId="17971" xr:uid="{4F8E9680-9DB1-4A0D-B04D-89F005F24BAE}"/>
    <cellStyle name="Comma 173 2" xfId="17972" xr:uid="{43C9EB68-43D3-4066-90E7-9FAA44A34FA0}"/>
    <cellStyle name="Comma 174" xfId="17973" xr:uid="{8BF254CC-C1C0-4A60-9D87-8D95AF498AD9}"/>
    <cellStyle name="Comma 174 2" xfId="17974" xr:uid="{8F101305-585A-4409-A128-6C889EB0FC9C}"/>
    <cellStyle name="Comma 175" xfId="17975" xr:uid="{474FA7A4-6B2F-42EE-B186-6785E44F4998}"/>
    <cellStyle name="Comma 175 2" xfId="17976" xr:uid="{E14F983D-865A-4FB0-9068-B0C32E9F9D54}"/>
    <cellStyle name="Comma 176" xfId="17977" xr:uid="{03D19E6B-4A71-45EA-8DE8-0B9AFCCEBBEB}"/>
    <cellStyle name="Comma 176 2" xfId="17978" xr:uid="{3848231F-A79E-406D-914A-784A0912CCFD}"/>
    <cellStyle name="Comma 177" xfId="17979" xr:uid="{9E9FB627-7A84-4CA4-A9BB-3B3AD5EAD20A}"/>
    <cellStyle name="Comma 177 2" xfId="17980" xr:uid="{02E559B7-5489-4D9A-8956-626663CD720D}"/>
    <cellStyle name="Comma 178" xfId="17981" xr:uid="{C6C3765F-6783-42BE-B144-5FC91ED07541}"/>
    <cellStyle name="Comma 178 2" xfId="17982" xr:uid="{C14B5ED4-A4F7-4880-B274-DF8A60A8F5E3}"/>
    <cellStyle name="Comma 179" xfId="17983" xr:uid="{007CB935-8BE8-4053-BCE7-040CF8629C39}"/>
    <cellStyle name="Comma 179 2" xfId="17984" xr:uid="{93ED2DD4-A405-4CAC-89B0-802617D83C11}"/>
    <cellStyle name="Comma 18" xfId="17985" xr:uid="{6125E0B7-1AC7-43DB-8370-52EAF0A52B46}"/>
    <cellStyle name="Comma 18 2" xfId="17986" xr:uid="{B4345BE2-A282-4DC0-8D62-88F1FBE33ED5}"/>
    <cellStyle name="Comma 180" xfId="17987" xr:uid="{5D876CCA-687F-44BA-AE90-A8C1E3F827AD}"/>
    <cellStyle name="Comma 180 2" xfId="17988" xr:uid="{C73BB5DE-4493-4196-8CA0-5941B7A8FC67}"/>
    <cellStyle name="Comma 181" xfId="17989" xr:uid="{0168C9FE-46FB-4A07-BBAC-B77A0784594E}"/>
    <cellStyle name="Comma 181 2" xfId="17990" xr:uid="{A025BD66-B3D2-4383-AD9A-494DC99B731C}"/>
    <cellStyle name="Comma 182" xfId="17991" xr:uid="{2F5ED205-0A91-4E64-8199-343C2FD7F404}"/>
    <cellStyle name="Comma 182 2" xfId="17992" xr:uid="{6D731611-F4B0-4424-8121-21571502B741}"/>
    <cellStyle name="Comma 183" xfId="17993" xr:uid="{C854CE17-2DE1-4C91-BB53-AAD000504FAE}"/>
    <cellStyle name="Comma 183 2" xfId="17994" xr:uid="{FEBC487A-5735-434E-8428-AC2C1D336E88}"/>
    <cellStyle name="Comma 184" xfId="17995" xr:uid="{91A609B8-3156-455D-985C-852F75EBC633}"/>
    <cellStyle name="Comma 184 2" xfId="17996" xr:uid="{8FAB57CB-B8CB-4054-975C-5D516DE46D60}"/>
    <cellStyle name="Comma 185" xfId="17997" xr:uid="{DBAAE778-4F0C-4428-8001-16C69BEF4E52}"/>
    <cellStyle name="Comma 185 2" xfId="17998" xr:uid="{2FB8708C-CBDA-4AC9-97C2-BAD43F489669}"/>
    <cellStyle name="Comma 186" xfId="17999" xr:uid="{D74F9FD0-1D73-4C86-B218-ED09CFA71A5B}"/>
    <cellStyle name="Comma 186 2" xfId="18000" xr:uid="{340E9B23-0473-4E40-B444-3C2EE0CDADE3}"/>
    <cellStyle name="Comma 187" xfId="18001" xr:uid="{B6F583DE-9545-4667-9E9F-C488E692D20A}"/>
    <cellStyle name="Comma 187 2" xfId="18002" xr:uid="{98068B42-52C4-43D5-87C3-619B8865929A}"/>
    <cellStyle name="Comma 188" xfId="18003" xr:uid="{4769EC38-F894-4C16-988C-8139A4FF22CE}"/>
    <cellStyle name="Comma 188 2" xfId="18004" xr:uid="{B5411182-FF95-429C-BF8E-E0018DC1DAB0}"/>
    <cellStyle name="Comma 189" xfId="18005" xr:uid="{7691584D-DAAA-41B8-9C28-2B89F77E49DF}"/>
    <cellStyle name="Comma 189 2" xfId="18006" xr:uid="{41570FBC-BD48-4437-AB2F-CA7E6F0A1484}"/>
    <cellStyle name="Comma 19" xfId="18007" xr:uid="{FC44E132-96E3-48A5-B7D7-D441D67B5058}"/>
    <cellStyle name="Comma 19 2" xfId="18008" xr:uid="{94CD68D0-A5CD-4628-BC56-4492BEE8E044}"/>
    <cellStyle name="Comma 190" xfId="18009" xr:uid="{5BEBE67F-4C4F-4628-8C2B-C015A5F5F540}"/>
    <cellStyle name="Comma 190 2" xfId="18010" xr:uid="{4B787269-6C9E-413A-9650-DDC9EAB8DD30}"/>
    <cellStyle name="Comma 191" xfId="18011" xr:uid="{C280EA18-6AC1-4712-9BE2-2B247D027779}"/>
    <cellStyle name="Comma 191 2" xfId="18012" xr:uid="{88A11A7D-5E68-40D0-94BD-49B88708E5DF}"/>
    <cellStyle name="Comma 192" xfId="18013" xr:uid="{9F9F6C53-1516-453F-8651-6F2DE0B9D6B4}"/>
    <cellStyle name="Comma 192 2" xfId="18014" xr:uid="{CFA80ACE-B79E-4C29-83A6-83D4B9927C5D}"/>
    <cellStyle name="Comma 193" xfId="18015" xr:uid="{7A6BC37B-7646-4879-B8D4-78E2AA94E5DE}"/>
    <cellStyle name="Comma 193 2" xfId="18016" xr:uid="{20FCB85B-7B50-4309-B1F6-1F4997AE17B4}"/>
    <cellStyle name="Comma 194" xfId="18017" xr:uid="{5D01D9EB-943D-46FB-A3A4-C9E33E0E9A39}"/>
    <cellStyle name="Comma 194 2" xfId="18018" xr:uid="{B876727C-01B5-4D48-BCA3-02DCC78D2FF8}"/>
    <cellStyle name="Comma 195" xfId="18019" xr:uid="{BDCD6B0D-B991-43CD-990D-A1CB33169C39}"/>
    <cellStyle name="Comma 195 2" xfId="18020" xr:uid="{09FC4987-7CB8-4899-AF1F-F717B6453682}"/>
    <cellStyle name="Comma 196" xfId="18021" xr:uid="{8E744951-04EA-4C21-B58A-7E4B96F9500D}"/>
    <cellStyle name="Comma 196 2" xfId="18022" xr:uid="{487E6B19-1918-4845-8420-0A9FAF9EAB2E}"/>
    <cellStyle name="Comma 197" xfId="18023" xr:uid="{2FA39803-C645-4B3E-978C-3BB076A7C13D}"/>
    <cellStyle name="Comma 197 2" xfId="18024" xr:uid="{EAA5CF2C-392C-4694-BA81-C3DE33AF2884}"/>
    <cellStyle name="Comma 198" xfId="18025" xr:uid="{6395700B-1F56-4DBB-9B19-7681A6BDEAB7}"/>
    <cellStyle name="Comma 198 2" xfId="18026" xr:uid="{D06033D3-F064-487A-838D-6994602FF735}"/>
    <cellStyle name="Comma 199" xfId="18027" xr:uid="{38E33981-570A-40DA-8F92-8FDEC3CF05FB}"/>
    <cellStyle name="Comma 199 2" xfId="18028" xr:uid="{0EAE2644-6D71-4304-8419-64A8F51E76A2}"/>
    <cellStyle name="Comma 2" xfId="169" xr:uid="{F641FCDF-7A28-41B8-A274-E18C4A733C9C}"/>
    <cellStyle name="Comma 2 2" xfId="170" xr:uid="{878E9F37-3321-4F08-A1EE-33026F725E67}"/>
    <cellStyle name="Comma 2 2 2" xfId="283" xr:uid="{F6DE95C6-70FB-4370-9829-C25ED949B5F8}"/>
    <cellStyle name="Comma 2 2 2 2" xfId="18031" xr:uid="{FD1C81E7-1A5C-4EB9-A221-840DD1F99B3A}"/>
    <cellStyle name="Comma 2 2 2 3" xfId="18032" xr:uid="{C622D6B0-2873-404A-9DBA-1171CDA98021}"/>
    <cellStyle name="Comma 2 2 3" xfId="18033" xr:uid="{44F2B3F4-4372-4F7F-B602-221477C8B9DE}"/>
    <cellStyle name="Comma 2 2 3 2" xfId="35939" xr:uid="{60C82B49-810C-464B-96C5-6D1218928023}"/>
    <cellStyle name="Comma 2 2 4" xfId="18034" xr:uid="{CC8396E8-5928-4A02-8E79-51B77C945B80}"/>
    <cellStyle name="Comma 2 2 4 2" xfId="18035" xr:uid="{DA5D4F05-273B-4D31-801B-0FC56B178091}"/>
    <cellStyle name="Comma 2 2 4 2 2" xfId="18036" xr:uid="{E63BE468-C32B-47C1-9751-F404B7912946}"/>
    <cellStyle name="Comma 2 2 4 3" xfId="18037" xr:uid="{C6ABD6FB-DB11-4332-9235-5E8FFAF79A0E}"/>
    <cellStyle name="Comma 2 2 4 4" xfId="18038" xr:uid="{BB99EDCF-9A46-4D39-8DAD-CF76219B2F72}"/>
    <cellStyle name="Comma 2 2 5" xfId="18039" xr:uid="{230E1582-A829-4060-AFB4-BE754CC7F657}"/>
    <cellStyle name="Comma 2 2 6" xfId="35585" xr:uid="{0B8CC68D-2DB7-44BB-8479-71B076E63D77}"/>
    <cellStyle name="Comma 2 2 7" xfId="18030" xr:uid="{00C0BE43-63BF-4A71-AC3D-1256E49D0E0A}"/>
    <cellStyle name="Comma 2 2 8" xfId="35794" xr:uid="{67E9AB16-85F5-47E0-AAC3-6FCB601FE464}"/>
    <cellStyle name="Comma 2 3" xfId="171" xr:uid="{255E8A97-686D-43E5-9FF7-8104FDAB5BBB}"/>
    <cellStyle name="Comma 2 3 2" xfId="284" xr:uid="{571028EE-141F-4BE0-99BF-2B7D29FACB64}"/>
    <cellStyle name="Comma 2 3 2 2" xfId="418" xr:uid="{71249023-54E2-44A7-9F78-E7116CCAFA1E}"/>
    <cellStyle name="Comma 2 3 2 3" xfId="35587" xr:uid="{425C63AC-C6CA-4B2B-9400-4CE6E5D00F39}"/>
    <cellStyle name="Comma 2 3 2 4" xfId="18041" xr:uid="{E7FE3CA4-BBF6-40A7-B235-1D273C9EF7E6}"/>
    <cellStyle name="Comma 2 3 2 5" xfId="35795" xr:uid="{0323FC6B-2C50-49E4-9319-EC5FD6CAFA28}"/>
    <cellStyle name="Comma 2 3 3" xfId="372" xr:uid="{D75FC704-CB47-471D-B7E6-54714D8DD667}"/>
    <cellStyle name="Comma 2 3 3 2" xfId="453" xr:uid="{9B6A6620-F312-440A-AA1E-C7CFBC1D4948}"/>
    <cellStyle name="Comma 2 3 3 2 2" xfId="18044" xr:uid="{D84F7D63-C1DB-4D34-9CF5-7D4400E98113}"/>
    <cellStyle name="Comma 2 3 3 2 3" xfId="35652" xr:uid="{515E4882-6738-45A3-96B5-8D56ED380E99}"/>
    <cellStyle name="Comma 2 3 3 2 4" xfId="18043" xr:uid="{7850902D-3290-4C0C-ACC5-EE5FE3CCBACD}"/>
    <cellStyle name="Comma 2 3 3 3" xfId="18045" xr:uid="{6E32944E-7BA1-4C26-9C3D-02397AC6FB40}"/>
    <cellStyle name="Comma 2 3 3 4" xfId="18046" xr:uid="{5D156CAC-3FC7-4058-9F6C-7B9C9BDA78FE}"/>
    <cellStyle name="Comma 2 3 3 5" xfId="35651" xr:uid="{F604FA7B-1675-4091-B926-00E91767256D}"/>
    <cellStyle name="Comma 2 3 3 6" xfId="18042" xr:uid="{8C582FDD-DBBC-4B7D-B04B-9DF565D168C1}"/>
    <cellStyle name="Comma 2 3 4" xfId="395" xr:uid="{9489C06A-0A3F-4140-8B5C-C995CEBA6D2E}"/>
    <cellStyle name="Comma 2 3 4 2" xfId="35653" xr:uid="{392FC08C-FBBE-44D9-97F1-DDFBFD1E292E}"/>
    <cellStyle name="Comma 2 3 4 3" xfId="18047" xr:uid="{215500C1-25D9-4C22-8B86-F1D6CAA52DE1}"/>
    <cellStyle name="Comma 2 3 5" xfId="35586" xr:uid="{1FF44334-EC3E-4A9F-858F-77BF3C5C6673}"/>
    <cellStyle name="Comma 2 3 6" xfId="18040" xr:uid="{BEE0DBEF-F625-40D2-BE62-FF4936C85482}"/>
    <cellStyle name="Comma 2 4" xfId="172" xr:uid="{D2AD1375-BB70-4FED-8BAB-1D70B40A9A5A}"/>
    <cellStyle name="Comma 2 4 2" xfId="355" xr:uid="{EC929B89-7A1E-46AC-8536-C55A59F011BB}"/>
    <cellStyle name="Comma 2 4 2 2" xfId="436" xr:uid="{ACDF8C72-DF16-409E-BB96-38A108E95C35}"/>
    <cellStyle name="Comma 2 4 2 3" xfId="35654" xr:uid="{8177B27A-9FED-446F-B72F-6CE58B25A35D}"/>
    <cellStyle name="Comma 2 4 2 4" xfId="18049" xr:uid="{3381ABCC-B68D-4189-A085-53DB7FA73DBB}"/>
    <cellStyle name="Comma 2 4 3" xfId="373" xr:uid="{0A435291-B66B-43A4-A49B-4772BDCD8851}"/>
    <cellStyle name="Comma 2 4 3 2" xfId="454" xr:uid="{7769EDFD-35FC-4544-BAF9-3AF8E4585BAE}"/>
    <cellStyle name="Comma 2 4 4" xfId="396" xr:uid="{CBA07500-C76A-4EB2-A225-83DEBE0319A5}"/>
    <cellStyle name="Comma 2 4 5" xfId="35588" xr:uid="{35BEF019-851E-4CF9-8CD7-9AE4EFDF5AA3}"/>
    <cellStyle name="Comma 2 4 6" xfId="18048" xr:uid="{D86CFBCD-E053-4531-854F-7D5B1763361B}"/>
    <cellStyle name="Comma 2 4 7" xfId="35796" xr:uid="{1DC7921A-2A89-4D1C-A9BC-66F0B5861D30}"/>
    <cellStyle name="Comma 2 5" xfId="285" xr:uid="{F8569B8F-F08E-4895-8A43-5DA28BD28D43}"/>
    <cellStyle name="Comma 2 5 2" xfId="35589" xr:uid="{632D5012-CC36-464D-9135-5D7BA6EBC229}"/>
    <cellStyle name="Comma 2 5 3" xfId="18050" xr:uid="{75D01C97-0F16-4337-A35E-26DD296A9A4D}"/>
    <cellStyle name="Comma 2 6" xfId="371" xr:uid="{7957B546-3E72-4710-AAA1-CF1D04EC53CF}"/>
    <cellStyle name="Comma 2 6 2" xfId="452" xr:uid="{E39AD31F-C6F8-46DB-ACAB-9621E4A17428}"/>
    <cellStyle name="Comma 2 6 3" xfId="35940" xr:uid="{1AC44B21-6659-4BB7-AEFC-FC14AFABF0C6}"/>
    <cellStyle name="Comma 2 7" xfId="394" xr:uid="{F947A1ED-4ADF-402F-9D31-F8A57C211BE2}"/>
    <cellStyle name="Comma 2 8" xfId="35584" xr:uid="{427F7CFD-0AF6-44B9-A6ED-3144536BD63C}"/>
    <cellStyle name="Comma 2 9" xfId="18029" xr:uid="{0F976E7A-AE4E-4A2A-AC19-7C17B509CF8D}"/>
    <cellStyle name="Comma 2_Major Customer Project Data_15Nov2012" xfId="286" xr:uid="{3F462A7C-679D-4A6C-93AB-F2F01C2CC870}"/>
    <cellStyle name="Comma 20" xfId="18051" xr:uid="{B7339CFA-E30E-434B-A5C4-C75625E45944}"/>
    <cellStyle name="Comma 20 2" xfId="18052" xr:uid="{93C1E191-3411-480D-9AFB-3CC3D1E233E5}"/>
    <cellStyle name="Comma 200" xfId="18053" xr:uid="{D072DEC3-41EB-4C56-ABC9-43ED6919A71C}"/>
    <cellStyle name="Comma 200 2" xfId="18054" xr:uid="{E4F77434-0058-4F8D-9E63-70FB462D3F74}"/>
    <cellStyle name="Comma 201" xfId="18055" xr:uid="{B9F29669-1BB1-49D8-BF7C-40976881A820}"/>
    <cellStyle name="Comma 201 2" xfId="18056" xr:uid="{BE38A142-61D1-4860-9EE0-8A18E83E680D}"/>
    <cellStyle name="Comma 202" xfId="18057" xr:uid="{57556BFB-D879-46CC-A094-AD2C26007221}"/>
    <cellStyle name="Comma 202 2" xfId="18058" xr:uid="{BCA3B12D-1C2A-4002-B226-D1B936ED8DA5}"/>
    <cellStyle name="Comma 203" xfId="18059" xr:uid="{8A9AD877-F73D-4A88-AC19-F957820E523E}"/>
    <cellStyle name="Comma 203 2" xfId="18060" xr:uid="{921CC81B-890F-4F81-8771-2E3FE40D0B42}"/>
    <cellStyle name="Comma 204" xfId="18061" xr:uid="{3AAA7CB4-FCD5-4032-835F-9A3CD60D6467}"/>
    <cellStyle name="Comma 204 2" xfId="18062" xr:uid="{30064B72-9F5B-47EE-A002-199F4570E22A}"/>
    <cellStyle name="Comma 205" xfId="18063" xr:uid="{CDBD5B82-1666-4941-B29B-8C4C63C3FF97}"/>
    <cellStyle name="Comma 205 2" xfId="18064" xr:uid="{CFE1A39B-A7FD-4429-94F4-BAFF6B3C4517}"/>
    <cellStyle name="Comma 206" xfId="18065" xr:uid="{ED66EEA8-AF96-415F-8FB6-14D708B0F581}"/>
    <cellStyle name="Comma 206 2" xfId="18066" xr:uid="{4C2F7BB5-1BE9-412C-BEDD-36848594AA28}"/>
    <cellStyle name="Comma 207" xfId="18067" xr:uid="{996DD896-1A54-40CC-8D1C-E1FD5AC6322A}"/>
    <cellStyle name="Comma 207 2" xfId="18068" xr:uid="{78C112F4-2EAD-4597-AC73-3CBDB109DFBD}"/>
    <cellStyle name="Comma 208" xfId="18069" xr:uid="{49A0638A-27EE-4A80-B012-FFF152DC0513}"/>
    <cellStyle name="Comma 208 2" xfId="18070" xr:uid="{A0CC3CC2-CD39-4262-B18D-53A42A1DCC96}"/>
    <cellStyle name="Comma 209" xfId="18071" xr:uid="{1E43E1FA-99DC-4DD1-BDBD-DFA6551C64CE}"/>
    <cellStyle name="Comma 209 2" xfId="18072" xr:uid="{825C7BD7-9725-44BA-B089-9DBB5320F304}"/>
    <cellStyle name="Comma 21" xfId="18073" xr:uid="{968737BD-1E48-49C0-8F85-EE272C54C7BF}"/>
    <cellStyle name="Comma 21 2" xfId="18074" xr:uid="{9ED5DBE8-2FC8-44C0-AB08-9B8A32307946}"/>
    <cellStyle name="Comma 210" xfId="18075" xr:uid="{7FEAB747-8124-4E62-A3C3-C01F6E378FAF}"/>
    <cellStyle name="Comma 210 2" xfId="18076" xr:uid="{CCCFFA3B-4954-4AA9-918F-CD3F3C300A95}"/>
    <cellStyle name="Comma 211" xfId="18077" xr:uid="{6402AE53-5C60-4C4A-8544-ACB85C2A93A0}"/>
    <cellStyle name="Comma 211 2" xfId="18078" xr:uid="{5196FB4B-AF18-483F-8320-A3929C60FFB2}"/>
    <cellStyle name="Comma 212" xfId="18079" xr:uid="{A2C5E403-2824-44D2-B35D-6F2CE9E7A92D}"/>
    <cellStyle name="Comma 212 2" xfId="18080" xr:uid="{BB457B74-FC90-42EB-9957-56C3F6FE6880}"/>
    <cellStyle name="Comma 213" xfId="18081" xr:uid="{5128DC06-6C1E-4177-9E6D-D9141B8845A2}"/>
    <cellStyle name="Comma 213 2" xfId="18082" xr:uid="{C1C6E433-36A9-43C8-A8E5-549FDF8C5399}"/>
    <cellStyle name="Comma 214" xfId="18083" xr:uid="{94006E95-BBC4-425F-905D-6DD1D85DDD9B}"/>
    <cellStyle name="Comma 214 2" xfId="18084" xr:uid="{437E0ACD-7896-4B6F-91C8-E5F7C747389C}"/>
    <cellStyle name="Comma 215" xfId="18085" xr:uid="{172D90B6-0622-43FC-9286-660ADAEC8412}"/>
    <cellStyle name="Comma 215 2" xfId="18086" xr:uid="{96E4AC2E-8936-4B55-B250-BD1213A577D7}"/>
    <cellStyle name="Comma 216" xfId="18087" xr:uid="{46C235CF-632A-47CE-958A-120A3A8EAE1E}"/>
    <cellStyle name="Comma 216 2" xfId="18088" xr:uid="{7823F287-A40F-46A9-9D24-BC7EF9E78C1C}"/>
    <cellStyle name="Comma 217" xfId="18089" xr:uid="{08A8E28B-13E1-4452-A346-1B25E3A739F8}"/>
    <cellStyle name="Comma 217 2" xfId="18090" xr:uid="{01DF898B-BD2F-42B1-AB69-A0CAAEEC20FC}"/>
    <cellStyle name="Comma 218" xfId="18091" xr:uid="{0420F47F-0C9E-4E9A-8120-358B3F899B28}"/>
    <cellStyle name="Comma 218 2" xfId="18092" xr:uid="{B62C3D25-3A1A-40CF-B79A-135C84D8371D}"/>
    <cellStyle name="Comma 219" xfId="18093" xr:uid="{87640634-DB41-4CEA-8BBF-08E75EBA5BF0}"/>
    <cellStyle name="Comma 219 2" xfId="18094" xr:uid="{8109FBA2-34A5-40B4-B6BB-09527C49005F}"/>
    <cellStyle name="Comma 22" xfId="18095" xr:uid="{88BDB9DE-C106-4DFC-B7B6-CE3D4A8CADB5}"/>
    <cellStyle name="Comma 220" xfId="18096" xr:uid="{FA7C3FF5-499E-4BF7-9AD6-ACC3305BB1C9}"/>
    <cellStyle name="Comma 220 2" xfId="18097" xr:uid="{B26DEA45-12AD-413D-BAA1-CBB0881244C0}"/>
    <cellStyle name="Comma 221" xfId="18098" xr:uid="{6B6800D2-7C5A-48A4-991E-FBA71006445A}"/>
    <cellStyle name="Comma 221 2" xfId="18099" xr:uid="{C9247B64-98E3-42C3-BC56-45168A3A04BD}"/>
    <cellStyle name="Comma 222" xfId="18100" xr:uid="{271054ED-C36A-4AC3-A85D-38DF772677C6}"/>
    <cellStyle name="Comma 222 2" xfId="18101" xr:uid="{3B0C3475-CF14-48D6-8CEE-F94FF057CA94}"/>
    <cellStyle name="Comma 223" xfId="18102" xr:uid="{E292EF58-18D7-4649-94FF-14FDB031E289}"/>
    <cellStyle name="Comma 223 2" xfId="18103" xr:uid="{677AA7FC-5E24-405D-8C2A-EF5D267CAD11}"/>
    <cellStyle name="Comma 224" xfId="18104" xr:uid="{FE25DB99-3A1B-4697-9B0F-27A36F664A7C}"/>
    <cellStyle name="Comma 224 2" xfId="18105" xr:uid="{6567152F-4CD2-4D55-9047-E33FCDF2E3C2}"/>
    <cellStyle name="Comma 225" xfId="18106" xr:uid="{E571E551-611E-4647-A00D-311C53F6DD94}"/>
    <cellStyle name="Comma 225 2" xfId="18107" xr:uid="{7B9982EA-F6A3-455E-9A36-9E0335FFDC92}"/>
    <cellStyle name="Comma 226" xfId="18108" xr:uid="{A44E20A2-DD4B-4D0C-B98E-D496ED0DCC26}"/>
    <cellStyle name="Comma 226 2" xfId="18109" xr:uid="{CBAD7317-DE97-4238-84A6-4E9B54878DF5}"/>
    <cellStyle name="Comma 227" xfId="18110" xr:uid="{4F24F662-94BC-4939-A88E-F37DE26D9519}"/>
    <cellStyle name="Comma 227 2" xfId="18111" xr:uid="{081A12BE-401F-4E6B-9C3E-7BBB555CDFDE}"/>
    <cellStyle name="Comma 228" xfId="18112" xr:uid="{A4A144EA-821D-4BA3-A33F-178E1A153D3A}"/>
    <cellStyle name="Comma 228 2" xfId="18113" xr:uid="{70D746D8-65E0-421F-9F02-7CAF05CB6DCC}"/>
    <cellStyle name="Comma 229" xfId="18114" xr:uid="{61D53FE4-69EE-4C50-A732-4306C8D8447E}"/>
    <cellStyle name="Comma 229 2" xfId="18115" xr:uid="{C5F03520-CA36-43F6-9DC4-9007E12A7E5A}"/>
    <cellStyle name="Comma 23" xfId="18116" xr:uid="{822991ED-98B0-4A84-86BA-4DA6A82EB6DE}"/>
    <cellStyle name="Comma 23 2" xfId="18117" xr:uid="{D4712626-2942-4345-8BEA-3F04A6E19923}"/>
    <cellStyle name="Comma 230" xfId="18118" xr:uid="{1A525E99-2E50-4A8D-8A0B-F322F00CB767}"/>
    <cellStyle name="Comma 230 2" xfId="18119" xr:uid="{E6FB5FD0-1BE2-4D0C-B9FC-31DCF3C1722C}"/>
    <cellStyle name="Comma 231" xfId="18120" xr:uid="{7980A63E-F6E8-4D1F-94E9-CA9F07F5B040}"/>
    <cellStyle name="Comma 231 2" xfId="18121" xr:uid="{D0E73E5B-2C02-4D86-BD01-1EE4A957D310}"/>
    <cellStyle name="Comma 232" xfId="18122" xr:uid="{90E1A7C6-4E13-40EE-A2ED-A7D0AD26D21B}"/>
    <cellStyle name="Comma 232 2" xfId="18123" xr:uid="{46633A2E-A593-4562-AEDC-D048CDDC728E}"/>
    <cellStyle name="Comma 233" xfId="18124" xr:uid="{97AFEDD5-7CA4-4658-871D-D5E1E189A566}"/>
    <cellStyle name="Comma 234" xfId="18125" xr:uid="{C9B24400-C79D-4161-A6A4-A24CE040DFF2}"/>
    <cellStyle name="Comma 234 2" xfId="18126" xr:uid="{9D4EED30-6BC2-4371-AA57-91A74C82F68C}"/>
    <cellStyle name="Comma 235" xfId="18127" xr:uid="{E535378D-E311-43E5-9159-23B18CA93706}"/>
    <cellStyle name="Comma 235 2" xfId="18128" xr:uid="{CA16339F-2EA1-472A-9209-97667C14EF2F}"/>
    <cellStyle name="Comma 236" xfId="18129" xr:uid="{0B2A03D9-84FD-4AE6-A422-6BA8964F880F}"/>
    <cellStyle name="Comma 236 2" xfId="18130" xr:uid="{ACFB288B-F1D8-474B-BD13-6A9026C7D07D}"/>
    <cellStyle name="Comma 237" xfId="18131" xr:uid="{D0730686-519A-4C92-8BAD-2E1EB62B863A}"/>
    <cellStyle name="Comma 237 2" xfId="18132" xr:uid="{9698DD47-D830-4A02-98C3-CE83722781DD}"/>
    <cellStyle name="Comma 238" xfId="18133" xr:uid="{3449125D-08AD-4F66-9E6E-C3095CCDE4A5}"/>
    <cellStyle name="Comma 238 2" xfId="18134" xr:uid="{E5A58AA6-6FE6-43DE-9B91-C2425D26C66F}"/>
    <cellStyle name="Comma 239" xfId="18135" xr:uid="{7CB59286-D63E-4A0B-BD33-7A4CD1686AEE}"/>
    <cellStyle name="Comma 239 2" xfId="18136" xr:uid="{596B12DF-CF10-4A8B-9366-C57AF076D143}"/>
    <cellStyle name="Comma 239 2 2" xfId="18137" xr:uid="{9A969AC4-8544-4577-B4EF-D324630EF474}"/>
    <cellStyle name="Comma 239 2 2 2" xfId="18138" xr:uid="{0BB2B89B-7954-41ED-8138-9C65EC54CDA1}"/>
    <cellStyle name="Comma 239 2 2 2 2" xfId="18139" xr:uid="{AF5EBCDC-674D-4B6E-9211-650E9C9E56BB}"/>
    <cellStyle name="Comma 239 2 2 3" xfId="18140" xr:uid="{B2002B3D-515E-40E9-848B-2E18B4B1B071}"/>
    <cellStyle name="Comma 239 2 2 4" xfId="18141" xr:uid="{BF7AFAAF-7F2D-4CC2-8F16-137D7E343A54}"/>
    <cellStyle name="Comma 239 2 3" xfId="18142" xr:uid="{14F7A394-A65C-46A1-A66F-EFB68908FACE}"/>
    <cellStyle name="Comma 239 2 3 2" xfId="18143" xr:uid="{4049054B-529E-4860-9B06-051B02C5B4C4}"/>
    <cellStyle name="Comma 239 2 4" xfId="18144" xr:uid="{78B8698E-E0F2-4038-BCF2-013847AD868A}"/>
    <cellStyle name="Comma 239 2 5" xfId="18145" xr:uid="{F677782F-C6CF-4B67-95B8-BFED1AC8A0A9}"/>
    <cellStyle name="Comma 239 3" xfId="18146" xr:uid="{A82E5281-5424-4C37-88A0-3E5E308A5E6D}"/>
    <cellStyle name="Comma 239 3 2" xfId="18147" xr:uid="{3569BC4C-484B-4BC3-A790-935DC6B3FF82}"/>
    <cellStyle name="Comma 239 3 2 2" xfId="18148" xr:uid="{FBCAE7B4-0609-4478-B2BE-C65553D8257E}"/>
    <cellStyle name="Comma 239 3 3" xfId="18149" xr:uid="{F1F1098C-F1A8-4E40-8A3F-7E219CDC7E7A}"/>
    <cellStyle name="Comma 239 3 4" xfId="18150" xr:uid="{020DDEB0-154E-48DC-8FA8-216DC370DC6B}"/>
    <cellStyle name="Comma 239 4" xfId="18151" xr:uid="{CCF2201C-17B4-42E0-941A-F98C911698E3}"/>
    <cellStyle name="Comma 239 5" xfId="18152" xr:uid="{B0343C81-403F-49B1-B8B6-3282B4ED60E6}"/>
    <cellStyle name="Comma 239 6" xfId="18153" xr:uid="{A2D8DFF8-14C6-4BB5-826F-F40C4F9F646E}"/>
    <cellStyle name="Comma 239 6 2" xfId="18154" xr:uid="{CD2B0F0C-53B2-4064-8161-39C88FB61271}"/>
    <cellStyle name="Comma 239 7" xfId="18155" xr:uid="{25032E33-E4FB-442C-98EC-4A39DB9B2D18}"/>
    <cellStyle name="Comma 239 8" xfId="18156" xr:uid="{F4400CD1-88F7-443C-BAE5-EFCEA78A60D4}"/>
    <cellStyle name="Comma 24" xfId="18157" xr:uid="{58B5DC4A-B0DA-4B68-8DCC-E2F97B9DA0F2}"/>
    <cellStyle name="Comma 24 2" xfId="18158" xr:uid="{13EB8540-EF3E-4DD3-AC16-E58EFE2B22DF}"/>
    <cellStyle name="Comma 240" xfId="18159" xr:uid="{C80B0BD7-3720-4F9F-BCF2-211AD7D9A905}"/>
    <cellStyle name="Comma 240 2" xfId="18160" xr:uid="{0B787DE4-A927-48A7-B09C-5F2780F50E73}"/>
    <cellStyle name="Comma 240 2 2" xfId="18161" xr:uid="{9ED60950-2538-47D7-8FBF-FF1B82D57964}"/>
    <cellStyle name="Comma 240 2 2 2" xfId="18162" xr:uid="{3E30A45D-E5DB-4268-ACEB-3D94101B0076}"/>
    <cellStyle name="Comma 240 2 2 2 2" xfId="18163" xr:uid="{778D8C89-A77B-40DC-8BAF-91950AAC8CB4}"/>
    <cellStyle name="Comma 240 2 2 3" xfId="18164" xr:uid="{50FFD117-72C7-4128-9C3B-7A3D75791FA7}"/>
    <cellStyle name="Comma 240 2 2 4" xfId="18165" xr:uid="{F9ED6104-FCB8-4B0A-8890-81B91EE6A5A9}"/>
    <cellStyle name="Comma 240 2 3" xfId="18166" xr:uid="{6F0BE0C8-8065-4CE3-97E2-ED883177210C}"/>
    <cellStyle name="Comma 240 2 3 2" xfId="18167" xr:uid="{AA6CA8F2-7AB3-4D76-BE16-FDADA838E9E2}"/>
    <cellStyle name="Comma 240 2 4" xfId="18168" xr:uid="{BE23E861-B124-4263-AACA-CA11199DA055}"/>
    <cellStyle name="Comma 240 2 5" xfId="18169" xr:uid="{BFDA8B8A-5A00-4C64-AF41-43F635AFA0C0}"/>
    <cellStyle name="Comma 240 3" xfId="18170" xr:uid="{3876F709-4FD4-4836-84E3-FADB1BCF474F}"/>
    <cellStyle name="Comma 240 3 2" xfId="18171" xr:uid="{960F7FA9-9134-49F5-A2FE-E4CACE415BB0}"/>
    <cellStyle name="Comma 240 3 2 2" xfId="18172" xr:uid="{CCF92FE6-4E27-44A9-91C1-7E304F285821}"/>
    <cellStyle name="Comma 240 3 3" xfId="18173" xr:uid="{E1179667-222C-483C-8B4C-137F9E772E3F}"/>
    <cellStyle name="Comma 240 3 4" xfId="18174" xr:uid="{760E76EB-CE97-4028-8E76-42401DC643BA}"/>
    <cellStyle name="Comma 240 4" xfId="18175" xr:uid="{7C943032-EC50-4697-B15C-DB7269713C50}"/>
    <cellStyle name="Comma 240 5" xfId="18176" xr:uid="{0A7E9C36-1C28-4639-9390-D97416BF0BA6}"/>
    <cellStyle name="Comma 240 5 2" xfId="18177" xr:uid="{4DC15245-08CB-4F02-A55C-E832ADBB5981}"/>
    <cellStyle name="Comma 240 6" xfId="18178" xr:uid="{9E02124A-4CF6-4719-8C5B-20A60EA967E6}"/>
    <cellStyle name="Comma 240 7" xfId="18179" xr:uid="{02D57F46-1911-4928-8CF2-0AF365F073A4}"/>
    <cellStyle name="Comma 241" xfId="18180" xr:uid="{E4DCBC9B-C9FE-4263-80C5-6385F93C6018}"/>
    <cellStyle name="Comma 241 2" xfId="18181" xr:uid="{8A027DD2-55DE-4841-A51A-6B47F470AE7E}"/>
    <cellStyle name="Comma 241 2 2" xfId="18182" xr:uid="{B9B4B237-7161-4615-83BC-46265DF3E72D}"/>
    <cellStyle name="Comma 241 2 2 2" xfId="18183" xr:uid="{54016FB1-5D11-40E2-B394-44C03AF8FDC0}"/>
    <cellStyle name="Comma 241 2 2 2 2" xfId="18184" xr:uid="{E75C074C-33B4-4B19-81F3-8E271C78990D}"/>
    <cellStyle name="Comma 241 2 2 3" xfId="18185" xr:uid="{BE4FAF6F-4C12-4FBB-9985-4DDDE3DC4B64}"/>
    <cellStyle name="Comma 241 2 2 4" xfId="18186" xr:uid="{F719919A-0D73-40AD-9A9E-DEE6C732E0DF}"/>
    <cellStyle name="Comma 241 2 3" xfId="18187" xr:uid="{44AEE974-C9C2-4264-9BBC-8A9C6403414B}"/>
    <cellStyle name="Comma 241 2 3 2" xfId="18188" xr:uid="{217986D7-10A4-4EEF-B5BB-849385F132EB}"/>
    <cellStyle name="Comma 241 2 4" xfId="18189" xr:uid="{A4506930-80F2-4B84-8E7C-7DE27E22258A}"/>
    <cellStyle name="Comma 241 2 5" xfId="18190" xr:uid="{BED73DB7-3BA9-4801-B532-250B1E2DE823}"/>
    <cellStyle name="Comma 241 3" xfId="18191" xr:uid="{AA60979D-5DBC-4958-91A2-9127D653D466}"/>
    <cellStyle name="Comma 241 3 2" xfId="18192" xr:uid="{7B3D7734-8709-4836-85FC-7AAC511FEA59}"/>
    <cellStyle name="Comma 241 3 2 2" xfId="18193" xr:uid="{FBCE073A-0FC4-4231-B998-8A74B0CA54D2}"/>
    <cellStyle name="Comma 241 3 3" xfId="18194" xr:uid="{028F5449-A325-429F-9929-B4C6D226ABFC}"/>
    <cellStyle name="Comma 241 3 4" xfId="18195" xr:uid="{004A25A1-481E-4309-AAB2-01CE21FD247F}"/>
    <cellStyle name="Comma 241 4" xfId="18196" xr:uid="{0F686BDE-E044-4B8B-8DD8-DEE4F9C9460F}"/>
    <cellStyle name="Comma 241 5" xfId="18197" xr:uid="{FE13D7EC-EFB4-4B2B-A2F3-06E4B3B4FDEC}"/>
    <cellStyle name="Comma 241 5 2" xfId="18198" xr:uid="{A0BC6C8F-7996-4B09-909A-39064131A7FF}"/>
    <cellStyle name="Comma 241 6" xfId="18199" xr:uid="{392C23C3-A28C-4F10-9E60-2ED530B44074}"/>
    <cellStyle name="Comma 241 7" xfId="18200" xr:uid="{29D9C277-EB74-448E-9D5C-FEEF217AAE94}"/>
    <cellStyle name="Comma 242" xfId="18201" xr:uid="{D8E730BA-A0B6-4AB3-B60E-A3708546EAC1}"/>
    <cellStyle name="Comma 242 2" xfId="18202" xr:uid="{222AFF4C-7956-415A-B36C-77D20CA5A60B}"/>
    <cellStyle name="Comma 242 2 2" xfId="18203" xr:uid="{28C84540-5A9E-4994-939D-AF0EF43FD4C9}"/>
    <cellStyle name="Comma 242 2 2 2" xfId="18204" xr:uid="{918DE390-CFD7-4169-B21D-3E8D36A871A8}"/>
    <cellStyle name="Comma 242 2 2 2 2" xfId="18205" xr:uid="{77A7B9D6-167A-448D-B1B1-BFD1A5B754DC}"/>
    <cellStyle name="Comma 242 2 2 3" xfId="18206" xr:uid="{89E511A6-3E25-4FB2-8567-9758B75B64F6}"/>
    <cellStyle name="Comma 242 2 2 4" xfId="18207" xr:uid="{A9A743C4-3C0D-49BF-89B1-C5E31A42C6FF}"/>
    <cellStyle name="Comma 242 2 3" xfId="18208" xr:uid="{50F2359D-E188-4B90-BBA8-4E4920EABB86}"/>
    <cellStyle name="Comma 242 2 3 2" xfId="18209" xr:uid="{5372CF7A-FAE6-4A39-B4CB-C6885C455923}"/>
    <cellStyle name="Comma 242 2 4" xfId="18210" xr:uid="{7EC47108-3354-4655-A98E-EAD990B26516}"/>
    <cellStyle name="Comma 242 2 5" xfId="18211" xr:uid="{0B94BE92-40F6-4A25-B07A-A7A0D89E56D1}"/>
    <cellStyle name="Comma 242 3" xfId="18212" xr:uid="{BF8870E1-2566-4756-8A6E-4205547C1C8A}"/>
    <cellStyle name="Comma 242 3 2" xfId="18213" xr:uid="{044554F0-06CB-42A0-8146-2240F3EE8E0D}"/>
    <cellStyle name="Comma 242 3 2 2" xfId="18214" xr:uid="{46CD3A30-400A-40BF-B42E-BFC629CF9D79}"/>
    <cellStyle name="Comma 242 3 3" xfId="18215" xr:uid="{90C704B8-C30A-421F-9AFB-31304CD5912B}"/>
    <cellStyle name="Comma 242 3 4" xfId="18216" xr:uid="{C58BA16F-38B0-4C87-A8CF-E2CC11C3541A}"/>
    <cellStyle name="Comma 242 4" xfId="18217" xr:uid="{3CE614CB-52C2-4F77-A570-C7003E17917A}"/>
    <cellStyle name="Comma 242 5" xfId="18218" xr:uid="{6620C260-A37E-405D-8C55-D224B30D81D1}"/>
    <cellStyle name="Comma 242 5 2" xfId="18219" xr:uid="{B02F6126-D787-4F56-A003-98BC261F0174}"/>
    <cellStyle name="Comma 242 6" xfId="18220" xr:uid="{2956609B-1D5D-4EED-B51B-C6ED7CD7BB79}"/>
    <cellStyle name="Comma 242 7" xfId="18221" xr:uid="{C4B9902D-A453-47A9-BD6C-080C40BB6C81}"/>
    <cellStyle name="Comma 243" xfId="18222" xr:uid="{34C72B63-C688-447F-99AE-2990FFC8F786}"/>
    <cellStyle name="Comma 243 2" xfId="18223" xr:uid="{785E85FA-85C9-480A-B45B-1595E8142065}"/>
    <cellStyle name="Comma 243 2 2" xfId="18224" xr:uid="{79FCF010-F617-4871-A8A9-4FD94E102DAF}"/>
    <cellStyle name="Comma 243 2 2 2" xfId="18225" xr:uid="{17F72988-C2EC-4F86-8826-C5776C7E2E5D}"/>
    <cellStyle name="Comma 243 2 2 2 2" xfId="18226" xr:uid="{BEF0BABE-73E8-4FBF-8CB1-3D650095CA03}"/>
    <cellStyle name="Comma 243 2 2 3" xfId="18227" xr:uid="{662B1C89-59D3-4F21-8348-3C475D1EBF4F}"/>
    <cellStyle name="Comma 243 2 2 4" xfId="18228" xr:uid="{03233E5E-E755-44AA-988F-B570ABBB149B}"/>
    <cellStyle name="Comma 243 2 3" xfId="18229" xr:uid="{300CF956-D4B7-4160-8983-479A124DC60E}"/>
    <cellStyle name="Comma 243 2 3 2" xfId="18230" xr:uid="{C6424F2B-4E6E-4162-967C-18AD32E214EA}"/>
    <cellStyle name="Comma 243 2 4" xfId="18231" xr:uid="{25516194-0848-4E6E-BEF5-33B31FFC9565}"/>
    <cellStyle name="Comma 243 2 5" xfId="18232" xr:uid="{909A25F8-05A5-4CAF-8FF4-A951945C1EDA}"/>
    <cellStyle name="Comma 243 3" xfId="18233" xr:uid="{15578A73-90AA-49DE-A286-4E4D12850E56}"/>
    <cellStyle name="Comma 243 3 2" xfId="18234" xr:uid="{6F52CFD9-EBE2-4222-8FE2-3466B9A1E6FD}"/>
    <cellStyle name="Comma 243 3 2 2" xfId="18235" xr:uid="{46E5B265-8CA9-4CFE-9202-0F1B635C65DD}"/>
    <cellStyle name="Comma 243 3 3" xfId="18236" xr:uid="{86164468-BBB6-41C2-AFFA-2CAB40401F08}"/>
    <cellStyle name="Comma 243 3 4" xfId="18237" xr:uid="{FE885700-7C1B-4AB1-B6F6-DCA517A8E52A}"/>
    <cellStyle name="Comma 243 4" xfId="18238" xr:uid="{767A00EE-DF4B-478F-AF66-FE805CC7599C}"/>
    <cellStyle name="Comma 243 5" xfId="18239" xr:uid="{1F096445-84AF-4A16-8445-60B557EDFD51}"/>
    <cellStyle name="Comma 243 5 2" xfId="18240" xr:uid="{3D272BC8-356B-42C1-8C13-D5C1C39AABB5}"/>
    <cellStyle name="Comma 243 6" xfId="18241" xr:uid="{7BC22253-BB0D-45AF-B39D-EA1927444FCD}"/>
    <cellStyle name="Comma 243 7" xfId="18242" xr:uid="{9B185341-ED38-4AC9-A1C0-EBD3C29F6B9D}"/>
    <cellStyle name="Comma 244" xfId="18243" xr:uid="{CC005236-777C-496E-965D-541C1DCEC148}"/>
    <cellStyle name="Comma 244 2" xfId="18244" xr:uid="{FAFC8088-C1FF-42B6-850B-6CC1A40B1632}"/>
    <cellStyle name="Comma 244 2 2" xfId="18245" xr:uid="{ECE21BBD-CD55-4844-A256-35A548BC8FF0}"/>
    <cellStyle name="Comma 244 2 2 2" xfId="18246" xr:uid="{4E9B9EDD-55E9-4CFB-821A-5EC9BAEB03CF}"/>
    <cellStyle name="Comma 244 2 2 2 2" xfId="18247" xr:uid="{1030E151-AFA1-40D3-984B-0793055DDF1E}"/>
    <cellStyle name="Comma 244 2 2 3" xfId="18248" xr:uid="{1F3696AC-71F2-4B0F-8B86-205AC0D9A6DD}"/>
    <cellStyle name="Comma 244 2 2 4" xfId="18249" xr:uid="{21B32FDC-1F3F-4A41-BC9F-B623BF288107}"/>
    <cellStyle name="Comma 244 2 3" xfId="18250" xr:uid="{9F74958F-7D9B-4D3F-B76A-EAE51C332F63}"/>
    <cellStyle name="Comma 244 2 3 2" xfId="18251" xr:uid="{DDF04B79-5A19-4E8E-9031-22F91B6875BC}"/>
    <cellStyle name="Comma 244 2 4" xfId="18252" xr:uid="{AE569301-F274-44BD-B72B-EA1A2B8D5456}"/>
    <cellStyle name="Comma 244 2 5" xfId="18253" xr:uid="{3BFEEDB5-2ED6-472F-933C-2F7FCC8380F5}"/>
    <cellStyle name="Comma 244 3" xfId="18254" xr:uid="{B90717E1-DED5-45D7-A4D8-AED246FF52B0}"/>
    <cellStyle name="Comma 244 3 2" xfId="18255" xr:uid="{D808AFFA-EDE2-42EF-80BB-D508DABF85E1}"/>
    <cellStyle name="Comma 244 3 2 2" xfId="18256" xr:uid="{3E4664ED-BBFA-4194-95C6-C375A088F57B}"/>
    <cellStyle name="Comma 244 3 3" xfId="18257" xr:uid="{6CEB753A-790E-4FEC-8B5F-1524B5CA4EE9}"/>
    <cellStyle name="Comma 244 3 4" xfId="18258" xr:uid="{68AEA465-A10C-4F98-BEE0-C73007FF5044}"/>
    <cellStyle name="Comma 244 4" xfId="18259" xr:uid="{47648AA9-5863-4A08-8B73-37A6A3960C60}"/>
    <cellStyle name="Comma 244 5" xfId="18260" xr:uid="{4D8778D1-694F-4E89-8AEC-4ADDEBF69985}"/>
    <cellStyle name="Comma 244 5 2" xfId="18261" xr:uid="{4DA30B5D-E19E-4AEA-B73E-22CCC52ACDD3}"/>
    <cellStyle name="Comma 244 6" xfId="18262" xr:uid="{8782D69C-89E6-4EC8-B6BC-C2C2B7E8CC9D}"/>
    <cellStyle name="Comma 244 7" xfId="18263" xr:uid="{C3C58E0E-668A-4EEE-9362-DE9AE8BB2D67}"/>
    <cellStyle name="Comma 245" xfId="18264" xr:uid="{FCCA29E2-A39A-4AF3-A35E-763C4AC7167D}"/>
    <cellStyle name="Comma 245 2" xfId="18265" xr:uid="{B4FCB918-4609-4E09-B7B6-F57C6BB295FC}"/>
    <cellStyle name="Comma 245 2 2" xfId="18266" xr:uid="{DCD4F75E-C1F5-4586-A57A-A6C666FE865A}"/>
    <cellStyle name="Comma 245 2 2 2" xfId="18267" xr:uid="{F46DA6AC-CAF9-402B-A875-AD23BED22B15}"/>
    <cellStyle name="Comma 245 2 2 2 2" xfId="18268" xr:uid="{2C796712-A5F0-45BC-973C-18E53D17FD65}"/>
    <cellStyle name="Comma 245 2 2 3" xfId="18269" xr:uid="{9CCA90F0-6459-425D-82C0-6906197BD0F5}"/>
    <cellStyle name="Comma 245 2 2 4" xfId="18270" xr:uid="{785CC1F5-893C-418D-85CE-9C407F3AA1CA}"/>
    <cellStyle name="Comma 245 2 3" xfId="18271" xr:uid="{03B37080-9BB0-47B1-A183-2F17F852F20B}"/>
    <cellStyle name="Comma 245 2 3 2" xfId="18272" xr:uid="{B1764CD6-017F-441F-8625-457510C47B8D}"/>
    <cellStyle name="Comma 245 2 4" xfId="18273" xr:uid="{807E193C-2AAD-42D6-87E3-73FF51835E05}"/>
    <cellStyle name="Comma 245 2 5" xfId="18274" xr:uid="{1E6406FC-E133-44BA-8501-44DC35B99FD1}"/>
    <cellStyle name="Comma 245 3" xfId="18275" xr:uid="{A5E3B70F-9E4C-4588-B22E-76222883B9A1}"/>
    <cellStyle name="Comma 245 3 2" xfId="18276" xr:uid="{F35BEC08-5D51-494B-856B-3040DB2A0D8C}"/>
    <cellStyle name="Comma 245 3 2 2" xfId="18277" xr:uid="{0ECA7254-AFC1-4EE3-B395-4BE21A509F09}"/>
    <cellStyle name="Comma 245 3 3" xfId="18278" xr:uid="{A2140B4C-778E-4E67-B98E-4C3DE9BEE95F}"/>
    <cellStyle name="Comma 245 3 4" xfId="18279" xr:uid="{EDB7EE79-F9A0-44F8-BF0B-16A5E30CC88C}"/>
    <cellStyle name="Comma 245 4" xfId="18280" xr:uid="{BB28CF56-31A9-412A-9296-71B3C79265FB}"/>
    <cellStyle name="Comma 245 5" xfId="18281" xr:uid="{51791916-1671-4CC9-AEC3-ABAE68FF173C}"/>
    <cellStyle name="Comma 245 5 2" xfId="18282" xr:uid="{BF7434F2-11DE-4D5B-A8CD-6EEA285352AC}"/>
    <cellStyle name="Comma 245 6" xfId="18283" xr:uid="{D72D2298-CB02-480A-99D4-C29789A22370}"/>
    <cellStyle name="Comma 245 7" xfId="18284" xr:uid="{94AC166D-BC65-4DD6-A7D6-4A7DCEC794A1}"/>
    <cellStyle name="Comma 246" xfId="18285" xr:uid="{2D53A9F6-1EE6-45FC-B430-BEC411CFB625}"/>
    <cellStyle name="Comma 246 2" xfId="18286" xr:uid="{FDE869AC-91CA-49AF-AC11-C8E4B4CBED80}"/>
    <cellStyle name="Comma 246 2 2" xfId="18287" xr:uid="{9D5AF40A-CC92-4218-977F-529CE968A6F2}"/>
    <cellStyle name="Comma 246 2 2 2" xfId="18288" xr:uid="{F4ECB6AE-647A-4944-9E94-40A37F22C04A}"/>
    <cellStyle name="Comma 246 2 2 2 2" xfId="18289" xr:uid="{BA17C0C9-E68F-4C9E-B8E0-8DE27DD1C699}"/>
    <cellStyle name="Comma 246 2 2 3" xfId="18290" xr:uid="{C6CB2FFE-263C-4E08-A708-9E6347A6A0EA}"/>
    <cellStyle name="Comma 246 2 2 4" xfId="18291" xr:uid="{85CBD616-94C1-4837-ABE2-477CCF328FA3}"/>
    <cellStyle name="Comma 246 2 3" xfId="18292" xr:uid="{E546B91E-8F51-4027-8374-2845350986F6}"/>
    <cellStyle name="Comma 246 2 3 2" xfId="18293" xr:uid="{A672FA19-7042-40D7-8004-ADF9DC4AC4B1}"/>
    <cellStyle name="Comma 246 2 4" xfId="18294" xr:uid="{F612DCF2-D0D5-4B69-966E-3EDAF338215C}"/>
    <cellStyle name="Comma 246 2 5" xfId="18295" xr:uid="{75722A17-0A56-4AE8-83F1-16DC9FC7AB80}"/>
    <cellStyle name="Comma 246 3" xfId="18296" xr:uid="{7A50A29E-A3F2-4955-8D85-6AB0D93FD4F9}"/>
    <cellStyle name="Comma 246 3 2" xfId="18297" xr:uid="{DE503261-69F7-4164-B154-FADDE9E25985}"/>
    <cellStyle name="Comma 246 3 2 2" xfId="18298" xr:uid="{88449BCA-1721-479D-A56D-7E1596E5C3A6}"/>
    <cellStyle name="Comma 246 3 3" xfId="18299" xr:uid="{21EA327D-EEB2-4C17-B656-F09D8B547E93}"/>
    <cellStyle name="Comma 246 3 4" xfId="18300" xr:uid="{1B233D02-32E5-4BE1-A1D2-607C756F8268}"/>
    <cellStyle name="Comma 246 4" xfId="18301" xr:uid="{C813BBEC-B7B0-4933-8BF4-BF5F86C49C3C}"/>
    <cellStyle name="Comma 246 5" xfId="18302" xr:uid="{C2A101E6-8757-4BD9-85B3-053BBC6F47E2}"/>
    <cellStyle name="Comma 246 5 2" xfId="18303" xr:uid="{CFC18123-6810-4512-875F-6C2BBFDB94E5}"/>
    <cellStyle name="Comma 246 6" xfId="18304" xr:uid="{06688A37-6975-4B49-840B-6933B6BCBA8A}"/>
    <cellStyle name="Comma 246 7" xfId="18305" xr:uid="{280D5238-B1EF-426F-A370-2B30CB68B0AB}"/>
    <cellStyle name="Comma 247" xfId="18306" xr:uid="{F7E3FE19-38CD-4BF5-93CE-1B3B50F7E529}"/>
    <cellStyle name="Comma 247 2" xfId="18307" xr:uid="{B95FEC62-DF82-40D2-A37D-87296DC55DD7}"/>
    <cellStyle name="Comma 247 2 2" xfId="18308" xr:uid="{2439FEA8-1968-4205-9370-1942D835A1F4}"/>
    <cellStyle name="Comma 247 2 2 2" xfId="18309" xr:uid="{1B3A8EA7-93D7-49B8-95A1-699217F46260}"/>
    <cellStyle name="Comma 247 2 2 2 2" xfId="18310" xr:uid="{974FC16A-1486-40DE-BE7A-55385C36C121}"/>
    <cellStyle name="Comma 247 2 2 3" xfId="18311" xr:uid="{04D9E0F7-CA9F-408A-B89A-B9D54F170023}"/>
    <cellStyle name="Comma 247 2 2 4" xfId="18312" xr:uid="{5BC3902A-9B4E-45FD-A570-6DB6C6F86DEF}"/>
    <cellStyle name="Comma 247 2 3" xfId="18313" xr:uid="{885FCB96-8070-4E3A-A58A-1A5DBAA88C6E}"/>
    <cellStyle name="Comma 247 2 3 2" xfId="18314" xr:uid="{F1D81E1E-0F74-46BC-AE9C-EFDEB310589B}"/>
    <cellStyle name="Comma 247 2 4" xfId="18315" xr:uid="{3459DF9B-2AAF-4FA2-9057-35D520AAF08F}"/>
    <cellStyle name="Comma 247 2 5" xfId="18316" xr:uid="{FA4C2E08-D716-4C7C-B9B8-F86E3F67F8F7}"/>
    <cellStyle name="Comma 247 3" xfId="18317" xr:uid="{66EA776B-7FFC-40C0-859C-D7F211D03D90}"/>
    <cellStyle name="Comma 247 3 2" xfId="18318" xr:uid="{E52DC745-9B57-4961-9F33-1845A1BE95AB}"/>
    <cellStyle name="Comma 247 3 2 2" xfId="18319" xr:uid="{2C6B4C8E-DF7F-428D-8DE8-5DE0E7434F22}"/>
    <cellStyle name="Comma 247 3 3" xfId="18320" xr:uid="{8EFA619A-FE9A-4884-921C-C91B7806758F}"/>
    <cellStyle name="Comma 247 3 4" xfId="18321" xr:uid="{09E40C09-CCF6-490B-88C3-18F0B2326D76}"/>
    <cellStyle name="Comma 247 4" xfId="18322" xr:uid="{646A77BF-7B10-48A1-B623-0B96870B75FB}"/>
    <cellStyle name="Comma 247 5" xfId="18323" xr:uid="{F75FC34E-528F-48AF-865F-C9504E6B180B}"/>
    <cellStyle name="Comma 247 5 2" xfId="18324" xr:uid="{B363A5B8-EB2E-45CB-B72C-45235E71D56F}"/>
    <cellStyle name="Comma 247 6" xfId="18325" xr:uid="{4A1E13D2-9740-43EE-A222-3CD18727FCB5}"/>
    <cellStyle name="Comma 247 7" xfId="18326" xr:uid="{BB683C0F-E73D-4377-847C-6CDB97342117}"/>
    <cellStyle name="Comma 248" xfId="18327" xr:uid="{3E7B7067-B004-4331-83B1-03628D32FBC1}"/>
    <cellStyle name="Comma 248 2" xfId="18328" xr:uid="{EDFB7E55-5117-4483-9127-31CF2F76C570}"/>
    <cellStyle name="Comma 248 2 2" xfId="18329" xr:uid="{63BE9027-2F87-446E-B4BE-8999E4B2E66F}"/>
    <cellStyle name="Comma 248 2 2 2" xfId="18330" xr:uid="{0C99815D-6323-4B23-A6B8-CCB921006160}"/>
    <cellStyle name="Comma 248 2 2 2 2" xfId="18331" xr:uid="{D463319E-7643-4EF7-9AEE-2424606C0F87}"/>
    <cellStyle name="Comma 248 2 2 3" xfId="18332" xr:uid="{382467F1-B666-4E2A-9C4D-13D4D6A13BCD}"/>
    <cellStyle name="Comma 248 2 2 4" xfId="18333" xr:uid="{D10B48C5-2B0B-481E-95E3-40A0DAA01DC2}"/>
    <cellStyle name="Comma 248 2 3" xfId="18334" xr:uid="{5B549813-E09C-4EE9-BC9A-B850DEC36BFF}"/>
    <cellStyle name="Comma 248 2 3 2" xfId="18335" xr:uid="{7753E799-26A1-467A-B510-46BEDFCD4DF5}"/>
    <cellStyle name="Comma 248 2 4" xfId="18336" xr:uid="{04382AA6-DAB9-4650-AEF9-18E84C596D88}"/>
    <cellStyle name="Comma 248 2 5" xfId="18337" xr:uid="{6374AC47-C191-4B5E-8178-62014974E1EA}"/>
    <cellStyle name="Comma 248 3" xfId="18338" xr:uid="{DD459B89-FD33-4803-82A2-36F9085171C3}"/>
    <cellStyle name="Comma 248 3 2" xfId="18339" xr:uid="{4BD395FE-6D54-4157-836F-DC08E95C5302}"/>
    <cellStyle name="Comma 248 3 2 2" xfId="18340" xr:uid="{08741456-7B27-40D3-83DA-1AD50E23FE1F}"/>
    <cellStyle name="Comma 248 3 3" xfId="18341" xr:uid="{21E49E3A-F3C2-4DA5-91EB-317C7B6F8CC3}"/>
    <cellStyle name="Comma 248 3 4" xfId="18342" xr:uid="{6528E18B-DA75-41D6-B283-9752C4B3C169}"/>
    <cellStyle name="Comma 248 4" xfId="18343" xr:uid="{E7D48DDC-70CF-4C32-BB5B-EA53B497FA97}"/>
    <cellStyle name="Comma 248 5" xfId="18344" xr:uid="{16AC8A9A-C04B-493E-9898-F72044DEAFA6}"/>
    <cellStyle name="Comma 248 5 2" xfId="18345" xr:uid="{37E41486-5449-4097-95AA-B34829D3C9D0}"/>
    <cellStyle name="Comma 248 6" xfId="18346" xr:uid="{A3874553-2C70-42C0-8EA4-94C30521075B}"/>
    <cellStyle name="Comma 248 7" xfId="18347" xr:uid="{B0255994-604D-44B3-9B15-0D61841C39EA}"/>
    <cellStyle name="Comma 249" xfId="18348" xr:uid="{03BEA75A-85C0-4C3F-A391-55026014DF51}"/>
    <cellStyle name="Comma 25" xfId="18349" xr:uid="{29FAC3AD-10E7-40F3-90FC-8106CCCBD4EA}"/>
    <cellStyle name="Comma 25 2" xfId="18350" xr:uid="{4278E8DF-5F09-414E-A499-09A9319C50E7}"/>
    <cellStyle name="Comma 250" xfId="18351" xr:uid="{8B875200-B910-4546-99E5-7A71B647A9D4}"/>
    <cellStyle name="Comma 251" xfId="18352" xr:uid="{3D1FFC73-D106-4AAD-B85F-0AB0942C7676}"/>
    <cellStyle name="Comma 252" xfId="18353" xr:uid="{B0D13A63-0536-4930-BB6D-DEDD05D62EAA}"/>
    <cellStyle name="Comma 253" xfId="18354" xr:uid="{8C99085C-F105-4718-B165-5C650964F1CB}"/>
    <cellStyle name="Comma 254" xfId="18355" xr:uid="{FFB0C23F-64BB-46BB-B6C3-3191E0A6CAF5}"/>
    <cellStyle name="Comma 255" xfId="18356" xr:uid="{CA2811D0-398A-4DDB-94A1-9FAB4FDA3F2A}"/>
    <cellStyle name="Comma 256" xfId="18357" xr:uid="{850311A6-0659-4104-AD2A-59741BA4A3A7}"/>
    <cellStyle name="Comma 256 2" xfId="18358" xr:uid="{3B623E69-AF17-46B4-95E2-60DB76D7993B}"/>
    <cellStyle name="Comma 257" xfId="18359" xr:uid="{83CCA779-ACA5-42BD-A267-3645C4A94067}"/>
    <cellStyle name="Comma 257 2" xfId="18360" xr:uid="{5BA52A5B-5D7F-47F7-9473-E421107C706A}"/>
    <cellStyle name="Comma 258" xfId="18361" xr:uid="{79A09AEC-E8B4-41D7-8E46-92EA0E6393E1}"/>
    <cellStyle name="Comma 258 2" xfId="18362" xr:uid="{53287AED-E374-461D-8B42-11267A7D8877}"/>
    <cellStyle name="Comma 259" xfId="18363" xr:uid="{F177BA46-FFC0-4710-9439-BD8EE988DC74}"/>
    <cellStyle name="Comma 259 2" xfId="18364" xr:uid="{EAA475C5-D4A2-42FE-AA59-66BB26C9B884}"/>
    <cellStyle name="Comma 26" xfId="18365" xr:uid="{B1129945-52C1-404C-AD9D-C6112A8E7D43}"/>
    <cellStyle name="Comma 26 2" xfId="18366" xr:uid="{284A7F7C-F495-4926-90A6-0FCA1D3E9D5D}"/>
    <cellStyle name="Comma 260" xfId="18367" xr:uid="{32987BDB-44D1-48D1-84A1-A33959BF4D1B}"/>
    <cellStyle name="Comma 260 2" xfId="18368" xr:uid="{BF198D9A-FE9B-4ED6-954F-AA7F6F600263}"/>
    <cellStyle name="Comma 261" xfId="18369" xr:uid="{5289FEE0-56D3-41B7-B3EE-9D302D620C35}"/>
    <cellStyle name="Comma 261 2" xfId="18370" xr:uid="{89904DAA-6EC1-4358-A057-04DF5D954B30}"/>
    <cellStyle name="Comma 262" xfId="18371" xr:uid="{66FDF5C3-3A5C-4B11-B190-B9EF7B5B0474}"/>
    <cellStyle name="Comma 262 2" xfId="18372" xr:uid="{FB12CC0E-DEC8-481A-A5C1-BE0C6D5276AA}"/>
    <cellStyle name="Comma 262 2 2" xfId="18373" xr:uid="{95AD983D-A5AD-4EFD-842D-C75BC6B890BD}"/>
    <cellStyle name="Comma 262 2 2 2" xfId="18374" xr:uid="{81DAF12E-9EEE-4BCC-8B95-08C5C1F7BD4C}"/>
    <cellStyle name="Comma 262 2 3" xfId="18375" xr:uid="{CFA3CAEE-3EE2-4CEE-B2B2-93220FC1B154}"/>
    <cellStyle name="Comma 262 2 4" xfId="18376" xr:uid="{6503B79A-46A9-446F-8001-3CA8B9C3313E}"/>
    <cellStyle name="Comma 262 3" xfId="18377" xr:uid="{5C542719-29FF-4C13-BBC6-FF6551300C0E}"/>
    <cellStyle name="Comma 262 4" xfId="18378" xr:uid="{E6C039A8-4030-4133-AE6C-BD33A982B4B5}"/>
    <cellStyle name="Comma 262 4 2" xfId="18379" xr:uid="{477115E8-7902-4F47-965D-B18187FA4057}"/>
    <cellStyle name="Comma 262 5" xfId="18380" xr:uid="{2E3ECA70-3E2E-4B31-B588-E950849C648E}"/>
    <cellStyle name="Comma 262 6" xfId="18381" xr:uid="{EA3790DD-6C38-4F30-BFC3-724B7286B6E2}"/>
    <cellStyle name="Comma 263" xfId="18382" xr:uid="{540EB852-A078-4621-8A69-A8457F802AB9}"/>
    <cellStyle name="Comma 263 2" xfId="18383" xr:uid="{42DEA58B-1955-4F3E-8C24-390947F14602}"/>
    <cellStyle name="Comma 263 2 2" xfId="18384" xr:uid="{1711817B-6A79-4888-9566-F199621F80C6}"/>
    <cellStyle name="Comma 263 2 2 2" xfId="18385" xr:uid="{F786EDCC-9955-4558-BA09-4641D688CA8E}"/>
    <cellStyle name="Comma 263 2 3" xfId="18386" xr:uid="{43E57553-18EB-4A12-8839-1DBF2204BE07}"/>
    <cellStyle name="Comma 263 2 4" xfId="18387" xr:uid="{AFB8A889-92D8-492B-B4A7-1B409B8CF48C}"/>
    <cellStyle name="Comma 263 3" xfId="18388" xr:uid="{EBDFBB85-B10B-4FB9-8E97-B965685657C6}"/>
    <cellStyle name="Comma 263 4" xfId="18389" xr:uid="{7BD27327-9E7C-4F8A-9367-A24BE370C876}"/>
    <cellStyle name="Comma 263 4 2" xfId="18390" xr:uid="{80A5BAEB-EA8F-45E6-B952-E8D90226B8C6}"/>
    <cellStyle name="Comma 263 5" xfId="18391" xr:uid="{8CB5B6A0-E348-4A30-9736-B195334CE322}"/>
    <cellStyle name="Comma 263 6" xfId="18392" xr:uid="{FAD0E40D-7E77-4F17-8F38-7F0EE33020C1}"/>
    <cellStyle name="Comma 264" xfId="18393" xr:uid="{AE159E9C-0782-4C18-86C7-85CD64219742}"/>
    <cellStyle name="Comma 264 2" xfId="18394" xr:uid="{23B626B5-51B9-4814-8AC5-B4607C0646A6}"/>
    <cellStyle name="Comma 264 2 2" xfId="18395" xr:uid="{E7BFFCA6-2396-446E-A134-7B4F161C8D91}"/>
    <cellStyle name="Comma 264 2 2 2" xfId="18396" xr:uid="{2B7E0D7C-FD8E-4F3B-9E50-76E13DB9B032}"/>
    <cellStyle name="Comma 264 2 3" xfId="18397" xr:uid="{6E8937C7-5473-4062-BEB3-D179AAFC699C}"/>
    <cellStyle name="Comma 264 2 4" xfId="18398" xr:uid="{B2B93136-2CDE-4EFA-B2D3-20A7051E8AE9}"/>
    <cellStyle name="Comma 264 3" xfId="18399" xr:uid="{4A612683-FE2D-45FC-B35A-A07522E555BD}"/>
    <cellStyle name="Comma 264 4" xfId="18400" xr:uid="{C3250C95-C61B-4449-A099-A10F621D98BD}"/>
    <cellStyle name="Comma 264 4 2" xfId="18401" xr:uid="{EB02064B-900A-4B86-9023-83B9D39E6C59}"/>
    <cellStyle name="Comma 264 5" xfId="18402" xr:uid="{AD14DDF8-D8D0-4171-9C85-8124B32DCC1A}"/>
    <cellStyle name="Comma 264 6" xfId="18403" xr:uid="{A94BF35B-D690-433F-B205-A046F7E360CE}"/>
    <cellStyle name="Comma 265" xfId="18404" xr:uid="{4374B56D-204D-4293-A122-5D455ECC7FEC}"/>
    <cellStyle name="Comma 265 2" xfId="18405" xr:uid="{F8DBC135-7771-4504-A301-8435D0691130}"/>
    <cellStyle name="Comma 265 2 2" xfId="18406" xr:uid="{07E82878-F934-43BB-8EE0-31EE58BD0844}"/>
    <cellStyle name="Comma 265 2 2 2" xfId="18407" xr:uid="{6111C59D-E287-4F80-886A-AC5E2312090D}"/>
    <cellStyle name="Comma 265 2 3" xfId="18408" xr:uid="{EEF93EFB-18E7-46AA-86B9-7AF574E34C10}"/>
    <cellStyle name="Comma 265 2 4" xfId="18409" xr:uid="{B56AC5DE-D73C-4412-8DD9-FF98B3384743}"/>
    <cellStyle name="Comma 265 3" xfId="18410" xr:uid="{02120054-4345-4D82-B2A5-4B49DC55847C}"/>
    <cellStyle name="Comma 265 4" xfId="18411" xr:uid="{DBD77780-A95C-408A-820A-C14FE5FFE876}"/>
    <cellStyle name="Comma 265 4 2" xfId="18412" xr:uid="{A38133AD-24F7-41BE-8259-CC4EE7CBD547}"/>
    <cellStyle name="Comma 265 5" xfId="18413" xr:uid="{D05170E2-D067-44D6-BEFB-B3927E7E2461}"/>
    <cellStyle name="Comma 265 6" xfId="18414" xr:uid="{61E1E811-FFE9-45F3-8911-DC3DBEDA6CFA}"/>
    <cellStyle name="Comma 266" xfId="18415" xr:uid="{44A1EB28-3173-4DC1-8E21-21C2009D89CA}"/>
    <cellStyle name="Comma 266 2" xfId="18416" xr:uid="{5E12DE89-952E-4A20-9F90-C0B0A66D6236}"/>
    <cellStyle name="Comma 266 2 2" xfId="18417" xr:uid="{DB75F3C9-FD16-4135-8E36-23653868BF67}"/>
    <cellStyle name="Comma 266 2 2 2" xfId="18418" xr:uid="{6726D6EA-EB1E-4A31-9811-BCF55D154590}"/>
    <cellStyle name="Comma 266 2 3" xfId="18419" xr:uid="{AEBE90D3-7B14-4E45-9B1E-D7E677474327}"/>
    <cellStyle name="Comma 266 2 4" xfId="18420" xr:uid="{5E5FE79B-BEBE-441B-9CC2-FEE6FF82E6FF}"/>
    <cellStyle name="Comma 266 3" xfId="18421" xr:uid="{248CE6F9-D6D1-43CE-AE57-DC75B488183A}"/>
    <cellStyle name="Comma 266 4" xfId="18422" xr:uid="{067301AC-64C7-4B93-A114-392AF925B4F5}"/>
    <cellStyle name="Comma 266 4 2" xfId="18423" xr:uid="{84B069E7-2738-4B13-A060-BA2168724B45}"/>
    <cellStyle name="Comma 266 5" xfId="18424" xr:uid="{B8294C0F-05D9-4B8C-BCFF-CCD5ED3C5460}"/>
    <cellStyle name="Comma 266 6" xfId="18425" xr:uid="{B57CDEFF-114A-4D04-8609-DE66980F0674}"/>
    <cellStyle name="Comma 267" xfId="18426" xr:uid="{A17A64D0-E9E1-42C9-93F1-C075C7334766}"/>
    <cellStyle name="Comma 267 2" xfId="18427" xr:uid="{8B1FDDB2-3C4B-478D-BF0F-BE7D05D606CE}"/>
    <cellStyle name="Comma 267 2 2" xfId="18428" xr:uid="{DD7FEC44-8D65-4B5D-A36C-62624D30B1FA}"/>
    <cellStyle name="Comma 267 2 2 2" xfId="18429" xr:uid="{AD08DEF8-FD46-4476-9525-E6D806C30936}"/>
    <cellStyle name="Comma 267 2 3" xfId="18430" xr:uid="{03BB6338-4666-492D-94EE-07A779BA8B80}"/>
    <cellStyle name="Comma 267 2 4" xfId="18431" xr:uid="{849D4619-5DC0-41EE-A232-3C317302EBC1}"/>
    <cellStyle name="Comma 267 3" xfId="18432" xr:uid="{F6FD86D5-2FE9-4799-9399-F57F854BF8DB}"/>
    <cellStyle name="Comma 267 4" xfId="18433" xr:uid="{798AE670-9F46-4DC0-83DF-4C8E39473945}"/>
    <cellStyle name="Comma 267 4 2" xfId="18434" xr:uid="{A8C56AF2-0AEE-4C8A-AD36-7237F48FA6ED}"/>
    <cellStyle name="Comma 267 5" xfId="18435" xr:uid="{D3F1A746-78CA-4CD5-A10C-444267A9985F}"/>
    <cellStyle name="Comma 267 6" xfId="18436" xr:uid="{98FADAEC-FE05-4179-B275-B51898A341BD}"/>
    <cellStyle name="Comma 268" xfId="18437" xr:uid="{1C31CF30-9444-45D8-AAD1-D779E81DB068}"/>
    <cellStyle name="Comma 268 2" xfId="18438" xr:uid="{E02DFF4C-C80C-4606-94D3-8C4F106E49BD}"/>
    <cellStyle name="Comma 268 2 2" xfId="18439" xr:uid="{035AFA8B-3EF5-4D52-B6F0-887D4E2A0855}"/>
    <cellStyle name="Comma 268 2 2 2" xfId="18440" xr:uid="{33E8439A-9C12-49E5-A357-01664C6859E6}"/>
    <cellStyle name="Comma 268 2 3" xfId="18441" xr:uid="{817962B7-04F8-4E4A-926B-2D8D2DA23216}"/>
    <cellStyle name="Comma 268 2 4" xfId="18442" xr:uid="{02B409AE-6611-475D-9DEE-B7C9A4B5E881}"/>
    <cellStyle name="Comma 268 3" xfId="18443" xr:uid="{10334B5C-9DBC-4018-96AE-847EA273BBA3}"/>
    <cellStyle name="Comma 268 3 2" xfId="18444" xr:uid="{ED20CAE0-767B-4D07-B00B-3D1D7FBDE070}"/>
    <cellStyle name="Comma 268 4" xfId="18445" xr:uid="{47D27FDE-FEAD-4A35-B069-B55E9C0F902E}"/>
    <cellStyle name="Comma 268 5" xfId="18446" xr:uid="{19412BC3-1B0E-4103-B7FB-4ADEB0DC657A}"/>
    <cellStyle name="Comma 269" xfId="18447" xr:uid="{88C37D93-6B94-4030-A6C7-1716903E11C6}"/>
    <cellStyle name="Comma 269 2" xfId="18448" xr:uid="{08CA3B98-0CDA-41F1-BCC6-8ECF272EB303}"/>
    <cellStyle name="Comma 269 2 2" xfId="18449" xr:uid="{646B4335-E6FF-4EA1-BD6A-9844BBCCA6CB}"/>
    <cellStyle name="Comma 269 2 2 2" xfId="18450" xr:uid="{EC62C8C5-1A79-4A93-9643-5687F6A79C03}"/>
    <cellStyle name="Comma 269 2 3" xfId="18451" xr:uid="{C96420E8-385E-4413-B1C1-BDBB23CC48A4}"/>
    <cellStyle name="Comma 269 2 4" xfId="18452" xr:uid="{CAD4602D-778A-4867-9E8C-F4EE470377F9}"/>
    <cellStyle name="Comma 269 3" xfId="18453" xr:uid="{B5BA64C5-BA63-4977-8216-7DADB94F67FE}"/>
    <cellStyle name="Comma 269 3 2" xfId="18454" xr:uid="{CE2A35DE-43C4-462D-9A78-DED34672CD3B}"/>
    <cellStyle name="Comma 269 4" xfId="18455" xr:uid="{F8F46E62-0E11-4E03-9527-05973DA4B3C9}"/>
    <cellStyle name="Comma 269 5" xfId="18456" xr:uid="{43BE59CC-18D2-49BA-B806-EB01C43D3019}"/>
    <cellStyle name="Comma 27" xfId="18457" xr:uid="{303830F2-598B-420D-A54D-F7B3ADDD68D6}"/>
    <cellStyle name="Comma 27 2" xfId="18458" xr:uid="{C5037B00-446A-442A-9D49-7F9166BCC232}"/>
    <cellStyle name="Comma 270" xfId="18459" xr:uid="{8D915597-D9DB-43F6-8FB3-77A62850F6CB}"/>
    <cellStyle name="Comma 270 2" xfId="18460" xr:uid="{F9E513E3-68F5-4CA4-9964-191268FD567C}"/>
    <cellStyle name="Comma 270 2 2" xfId="18461" xr:uid="{9FC48E68-D876-4DA6-AD0D-7CBF2748A312}"/>
    <cellStyle name="Comma 270 2 2 2" xfId="18462" xr:uid="{54C7BC83-5B11-4924-955E-6B11CBD1E8E0}"/>
    <cellStyle name="Comma 270 2 3" xfId="18463" xr:uid="{FE9476E9-030A-4FC3-A840-875750855BB8}"/>
    <cellStyle name="Comma 270 2 4" xfId="18464" xr:uid="{966F8B9E-44E0-4CBF-B0BC-43D38EE2FA68}"/>
    <cellStyle name="Comma 270 3" xfId="18465" xr:uid="{CFDD486C-7801-424F-A894-0C059E63DE06}"/>
    <cellStyle name="Comma 270 3 2" xfId="18466" xr:uid="{CB32E0FA-804C-4BCD-BFBA-F356F22AA19F}"/>
    <cellStyle name="Comma 270 4" xfId="18467" xr:uid="{0CADAF66-15C9-4B6F-B611-BD7D2D404FFB}"/>
    <cellStyle name="Comma 270 5" xfId="18468" xr:uid="{BBBAFA2B-091A-4DA5-9B4B-9BC25A179A30}"/>
    <cellStyle name="Comma 271" xfId="18469" xr:uid="{C1D5B1D0-3E98-4DF5-9C64-1F0C512F1533}"/>
    <cellStyle name="Comma 271 2" xfId="18470" xr:uid="{5D557554-37DC-489B-BBBB-FCEE2F46D758}"/>
    <cellStyle name="Comma 271 2 2" xfId="18471" xr:uid="{82CF69BA-B1D5-4507-B38D-F07B639D5686}"/>
    <cellStyle name="Comma 271 2 2 2" xfId="18472" xr:uid="{C6ED6B93-C629-4BFD-B6B1-6373E7FB93DE}"/>
    <cellStyle name="Comma 271 2 3" xfId="18473" xr:uid="{752F5C00-DD4E-421E-B133-AF5A0147A439}"/>
    <cellStyle name="Comma 271 2 4" xfId="18474" xr:uid="{1BC40485-15F3-4816-A2C3-DB3CE32F04AA}"/>
    <cellStyle name="Comma 271 3" xfId="18475" xr:uid="{6A801B29-6D55-46D4-8D09-A78DD8EA4BB2}"/>
    <cellStyle name="Comma 271 3 2" xfId="18476" xr:uid="{F66EBF8A-1EC6-41A0-A6D7-2FD20D4A29ED}"/>
    <cellStyle name="Comma 271 4" xfId="18477" xr:uid="{69D262F5-0EFA-477B-9EA4-BE2B4C365B85}"/>
    <cellStyle name="Comma 271 5" xfId="18478" xr:uid="{A52E10DE-4299-4291-A417-A0C1CE5737D3}"/>
    <cellStyle name="Comma 272" xfId="18479" xr:uid="{A7756249-E986-4A20-81D8-32B1280CBB8B}"/>
    <cellStyle name="Comma 272 2" xfId="18480" xr:uid="{66A8694D-1E94-479E-8FEF-2F0304BF68A4}"/>
    <cellStyle name="Comma 272 2 2" xfId="18481" xr:uid="{84FFB107-9974-44D0-B896-6E1DEF2F7E22}"/>
    <cellStyle name="Comma 272 2 2 2" xfId="18482" xr:uid="{DAC14586-50EF-429F-800D-7A60BC3B1B95}"/>
    <cellStyle name="Comma 272 2 3" xfId="18483" xr:uid="{3F856864-AC53-4201-92DF-1A68657A2187}"/>
    <cellStyle name="Comma 272 2 4" xfId="18484" xr:uid="{23CD7992-4255-4F2E-8B9F-FEE2A70DF76C}"/>
    <cellStyle name="Comma 272 3" xfId="18485" xr:uid="{4C0FF50C-9CB0-4D6E-85DE-19476E3BB3BC}"/>
    <cellStyle name="Comma 272 3 2" xfId="18486" xr:uid="{1E179B7B-80CC-42E3-9ED5-B977405AFC94}"/>
    <cellStyle name="Comma 272 4" xfId="18487" xr:uid="{7CCEBDA9-F842-4BEA-A391-A6BC0340F2DD}"/>
    <cellStyle name="Comma 272 5" xfId="18488" xr:uid="{54AB20F5-06B9-45BD-8412-C74A5A62018B}"/>
    <cellStyle name="Comma 273" xfId="18489" xr:uid="{01CF708D-08E8-44C9-984E-F8A61EF2B93A}"/>
    <cellStyle name="Comma 273 2" xfId="18490" xr:uid="{96875533-235B-4BE5-A475-E28BA6B66673}"/>
    <cellStyle name="Comma 273 2 2" xfId="18491" xr:uid="{A27B3B77-43C3-4705-BA7B-B6855B42E9BD}"/>
    <cellStyle name="Comma 273 2 2 2" xfId="18492" xr:uid="{130BF734-CE21-4482-879E-6415A429A5DC}"/>
    <cellStyle name="Comma 273 2 3" xfId="18493" xr:uid="{5B348805-574C-44A6-9567-6BA6BE33286F}"/>
    <cellStyle name="Comma 273 2 4" xfId="18494" xr:uid="{48202763-6476-46AB-A2C3-A644F4154256}"/>
    <cellStyle name="Comma 273 3" xfId="18495" xr:uid="{8E075A18-01A2-481C-89A8-56889DBDD3C1}"/>
    <cellStyle name="Comma 273 3 2" xfId="18496" xr:uid="{C267CA05-FAA7-43BB-8B4A-84CD52DFF39F}"/>
    <cellStyle name="Comma 273 4" xfId="18497" xr:uid="{C4260B94-CE1C-4EF6-9EEF-6AEAF7EF1B8A}"/>
    <cellStyle name="Comma 273 5" xfId="18498" xr:uid="{8242FD58-B493-49D0-BF0B-94C4376A4E18}"/>
    <cellStyle name="Comma 274" xfId="18499" xr:uid="{0F6D255C-1531-495A-9788-B4799937054F}"/>
    <cellStyle name="Comma 274 2" xfId="18500" xr:uid="{9A0ED18B-E081-48BB-807C-5C7300A2D325}"/>
    <cellStyle name="Comma 274 2 2" xfId="18501" xr:uid="{43764AB4-ABB1-48EB-B910-E22D109C175D}"/>
    <cellStyle name="Comma 274 2 2 2" xfId="18502" xr:uid="{A29A6776-8E22-4E8E-BC2F-EB11FBC492A6}"/>
    <cellStyle name="Comma 274 2 3" xfId="18503" xr:uid="{2EFCF84C-F01B-4A25-95B3-2BA165DD5154}"/>
    <cellStyle name="Comma 274 2 4" xfId="18504" xr:uid="{2643E17B-D9A2-403C-8ED4-95C1D4AFF836}"/>
    <cellStyle name="Comma 274 3" xfId="18505" xr:uid="{42B2344A-E391-47A8-8554-5BF141C3930F}"/>
    <cellStyle name="Comma 274 3 2" xfId="18506" xr:uid="{7816F816-449F-487E-A4A6-EA27B498A7D1}"/>
    <cellStyle name="Comma 274 4" xfId="18507" xr:uid="{B431F035-7EBD-4E54-AD95-D8A4D39E71BC}"/>
    <cellStyle name="Comma 274 5" xfId="18508" xr:uid="{6D1816FF-7E06-4E64-B5E5-1CDD2D6A7FC1}"/>
    <cellStyle name="Comma 275" xfId="18509" xr:uid="{5B9B464F-AAE8-46DB-A420-425587BA0689}"/>
    <cellStyle name="Comma 276" xfId="18510" xr:uid="{A988F207-AA2C-4B28-B5BB-ACC4EE85A549}"/>
    <cellStyle name="Comma 277" xfId="18511" xr:uid="{200CD23E-1446-41E7-8E6D-27D3B8FBEE5B}"/>
    <cellStyle name="Comma 277 2" xfId="18512" xr:uid="{10DBCFCE-338C-4497-8099-A69A025FE138}"/>
    <cellStyle name="Comma 277 2 2" xfId="18513" xr:uid="{B6BA4E6A-E673-407F-A625-5DB5CA76E44E}"/>
    <cellStyle name="Comma 277 2 3" xfId="18514" xr:uid="{316259A6-C66D-48A2-8F9C-D2F6A0F2CE73}"/>
    <cellStyle name="Comma 277 3" xfId="18515" xr:uid="{B797AEFF-FE77-4E32-B4BA-E91716D26A74}"/>
    <cellStyle name="Comma 277 4" xfId="18516" xr:uid="{F8B7D2F9-CF3F-4A3B-90F3-CB0B14C5C993}"/>
    <cellStyle name="Comma 278" xfId="18517" xr:uid="{C4B63F01-4AD1-44E1-A20F-93A9EC52C25F}"/>
    <cellStyle name="Comma 278 2" xfId="18518" xr:uid="{B07905B7-4C64-42B6-BF94-661280ED2DFD}"/>
    <cellStyle name="Comma 278 2 2" xfId="18519" xr:uid="{B6A7F171-130D-4046-9E18-D6D691FF6D3F}"/>
    <cellStyle name="Comma 278 2 3" xfId="18520" xr:uid="{84668F14-174A-4788-BF82-12F967FF2D53}"/>
    <cellStyle name="Comma 278 3" xfId="18521" xr:uid="{23221B5C-6B17-4E34-9622-141F99DAADF7}"/>
    <cellStyle name="Comma 278 4" xfId="18522" xr:uid="{61F6F6F8-AE9A-4388-AC2A-06F1AD24D9CF}"/>
    <cellStyle name="Comma 279" xfId="18523" xr:uid="{CECEDE34-853E-4912-B706-4271F2BADFC7}"/>
    <cellStyle name="Comma 279 2" xfId="18524" xr:uid="{D31451AC-9B38-4C4A-90C9-60FF5E3A7353}"/>
    <cellStyle name="Comma 279 2 2" xfId="18525" xr:uid="{D722EB30-27D7-4157-A38B-6C55F7EF2C68}"/>
    <cellStyle name="Comma 279 2 3" xfId="18526" xr:uid="{15140B18-D446-43DD-9947-C76113E5A08A}"/>
    <cellStyle name="Comma 279 3" xfId="18527" xr:uid="{94B58246-3B17-4212-8CC4-CB13577ACB97}"/>
    <cellStyle name="Comma 279 4" xfId="18528" xr:uid="{0B652D14-4E45-4BB3-A642-3FF7EB8AFC21}"/>
    <cellStyle name="Comma 28" xfId="18529" xr:uid="{FDBD4F8F-9188-4066-B860-0617B38DCE60}"/>
    <cellStyle name="Comma 28 2" xfId="18530" xr:uid="{86088FBA-A7D5-4830-8814-FB9DCC8990D4}"/>
    <cellStyle name="Comma 280" xfId="18531" xr:uid="{ED2365E3-552F-4E05-AA2D-ABDBE65D21C9}"/>
    <cellStyle name="Comma 281" xfId="18532" xr:uid="{7DE9D511-FA44-4799-B07B-4C3DBB906E49}"/>
    <cellStyle name="Comma 282" xfId="18533" xr:uid="{087825AA-7A77-4194-83AF-50303713B7DE}"/>
    <cellStyle name="Comma 283" xfId="18534" xr:uid="{2E5ED12A-C8C4-4F2D-9F72-7C672B13D1D2}"/>
    <cellStyle name="Comma 284" xfId="18535" xr:uid="{5C061833-CD1A-40C2-812E-663CF642F98B}"/>
    <cellStyle name="Comma 285" xfId="18536" xr:uid="{60DAFCC5-A923-4DCD-B606-35BA4582A43F}"/>
    <cellStyle name="Comma 286" xfId="18537" xr:uid="{2627DBB7-0477-4523-9752-4EE0E7ADB612}"/>
    <cellStyle name="Comma 287" xfId="18538" xr:uid="{4AC1AC5C-F767-42D1-BAF4-2BB9178A02E7}"/>
    <cellStyle name="Comma 288" xfId="18539" xr:uid="{62FF3013-6D34-498C-A4A2-922DBB21C68B}"/>
    <cellStyle name="Comma 288 2" xfId="18540" xr:uid="{1676A953-DB25-4594-8C38-E9F1BDC28328}"/>
    <cellStyle name="Comma 288 2 2" xfId="18541" xr:uid="{D463D8FF-8545-4810-B4FA-DE9FAEA9618A}"/>
    <cellStyle name="Comma 288 3" xfId="18542" xr:uid="{CCFD5D3F-8E14-426F-942F-B89369616BF9}"/>
    <cellStyle name="Comma 288 4" xfId="18543" xr:uid="{2F94F5D0-AD71-47EF-8FB8-C21B5BC74699}"/>
    <cellStyle name="Comma 289" xfId="18544" xr:uid="{9D3F0FE7-3B94-47FB-8D87-81C7EE870421}"/>
    <cellStyle name="Comma 289 2" xfId="18545" xr:uid="{47D03881-FF24-4CDE-9CFB-6161301B55A8}"/>
    <cellStyle name="Comma 289 2 2" xfId="18546" xr:uid="{C770F96E-1F33-442D-96D2-FD9C13615568}"/>
    <cellStyle name="Comma 289 3" xfId="18547" xr:uid="{1A58ED42-9DF4-4517-B910-E93AA2233AF6}"/>
    <cellStyle name="Comma 289 4" xfId="18548" xr:uid="{AF87CD90-D2AC-45B4-8225-BC16ADA56B52}"/>
    <cellStyle name="Comma 29" xfId="18549" xr:uid="{CEAAB8EF-1E25-4A91-B6BF-B62016E8EB88}"/>
    <cellStyle name="Comma 29 2" xfId="18550" xr:uid="{6886E210-A678-4324-A39A-2B31CD2C7190}"/>
    <cellStyle name="Comma 290" xfId="18551" xr:uid="{43E770B1-AABE-42E3-A665-71BD858BF88C}"/>
    <cellStyle name="Comma 291" xfId="18552" xr:uid="{F4941984-CEAC-49EF-A62E-3250EA6E36B5}"/>
    <cellStyle name="Comma 292" xfId="18553" xr:uid="{D3622B97-F770-4C35-9D85-BD9ACAC0751E}"/>
    <cellStyle name="Comma 293" xfId="18554" xr:uid="{ECAE468F-2BD4-40B0-985B-4687AEE6DAA1}"/>
    <cellStyle name="Comma 294" xfId="18555" xr:uid="{429EE1E1-1BCB-4472-8493-5CC9BCAC1482}"/>
    <cellStyle name="Comma 295" xfId="18556" xr:uid="{34E26D86-00C9-4235-A703-F64B7CBE4CC3}"/>
    <cellStyle name="Comma 296" xfId="18557" xr:uid="{07C4BE04-C216-4A63-9E6E-E9644508B639}"/>
    <cellStyle name="Comma 297" xfId="18558" xr:uid="{58E5D5C4-2909-4589-BC15-F38A906B348C}"/>
    <cellStyle name="Comma 298" xfId="18559" xr:uid="{0435B47D-4704-4AEE-8898-9E71EC8DAFBC}"/>
    <cellStyle name="Comma 299" xfId="18560" xr:uid="{5716E10C-9E08-42C1-8F3B-0F80E2CFC475}"/>
    <cellStyle name="Comma 3" xfId="173" xr:uid="{C1B2A896-2657-46A3-9944-1494F8AF325D}"/>
    <cellStyle name="Comma 3 2" xfId="174" xr:uid="{2DB8D4C4-097C-49B6-B5A5-F68CAA23C656}"/>
    <cellStyle name="Comma 3 2 2" xfId="175" xr:uid="{F9D94B08-C997-40D2-B1EB-B3DB5714A359}"/>
    <cellStyle name="Comma 3 2 2 2" xfId="356" xr:uid="{A64525E7-8B05-433A-A296-946A94D3BBA9}"/>
    <cellStyle name="Comma 3 2 2 2 2" xfId="437" xr:uid="{6F0C39DF-98F6-413B-ADAA-3EA47112B31D}"/>
    <cellStyle name="Comma 3 2 2 3" xfId="374" xr:uid="{421B2512-9534-46B8-8335-13F7F1DD2798}"/>
    <cellStyle name="Comma 3 2 2 3 2" xfId="455" xr:uid="{82538BAE-AB53-440B-AB0D-1D6384CA26DF}"/>
    <cellStyle name="Comma 3 2 2 4" xfId="397" xr:uid="{8D6B8C6D-8C32-4E2F-A3FA-963FCD25F3B7}"/>
    <cellStyle name="Comma 3 2 2 5" xfId="35591" xr:uid="{17DA6A17-1714-4CD2-B65A-6146B8F9D729}"/>
    <cellStyle name="Comma 3 2 2 6" xfId="18563" xr:uid="{06AF8EF0-1448-4697-B1AD-8BA23C7D1539}"/>
    <cellStyle name="Comma 3 2 2 7" xfId="35941" xr:uid="{16C5150F-9D28-4659-A084-C8C12ED39963}"/>
    <cellStyle name="Comma 3 2 3" xfId="176" xr:uid="{6A8C0828-F5AF-4B72-943A-D7FFC4A71C87}"/>
    <cellStyle name="Comma 3 2 3 2" xfId="357" xr:uid="{B55209D3-2632-4A7A-9944-C1B7C899E45A}"/>
    <cellStyle name="Comma 3 2 3 2 2" xfId="438" xr:uid="{58E9A703-C9B3-48F3-85B2-137C1FA0A2A9}"/>
    <cellStyle name="Comma 3 2 3 3" xfId="375" xr:uid="{72A99876-3033-4145-BBE7-6796A3828C6E}"/>
    <cellStyle name="Comma 3 2 3 3 2" xfId="456" xr:uid="{EB348B64-E9D1-4B0B-999A-26A78AFC8186}"/>
    <cellStyle name="Comma 3 2 3 4" xfId="398" xr:uid="{D92E02EB-1F0B-498C-99A0-41284E85B72F}"/>
    <cellStyle name="Comma 3 2 3 5" xfId="35655" xr:uid="{9DE54C32-418B-49A2-9E5C-39B4D1B04109}"/>
    <cellStyle name="Comma 3 2 3 6" xfId="18564" xr:uid="{BCED3F1C-0D32-491D-8625-AFF6FC9958DD}"/>
    <cellStyle name="Comma 3 2 4" xfId="18565" xr:uid="{2CE25C5D-066B-4C5B-8396-4354ED2FD80F}"/>
    <cellStyle name="Comma 3 2 4 2" xfId="18566" xr:uid="{3EA6C9D1-E3BB-489C-928C-0D8A769A5D0E}"/>
    <cellStyle name="Comma 3 2 4 2 2" xfId="18567" xr:uid="{5A463006-71A3-47A9-A088-4A105E649240}"/>
    <cellStyle name="Comma 3 2 4 3" xfId="18568" xr:uid="{C7FFE18B-ABC5-4EEF-90E2-40E80C968950}"/>
    <cellStyle name="Comma 3 2 4 4" xfId="18569" xr:uid="{C94FBDA2-F03B-49A0-951C-959B8B297BB2}"/>
    <cellStyle name="Comma 3 2 5" xfId="35590" xr:uid="{6F14B1F8-D80F-4299-BFC2-C9BADCCEE139}"/>
    <cellStyle name="Comma 3 2 6" xfId="18562" xr:uid="{00C51566-DFAE-4BF2-BD74-69E7AECD68AC}"/>
    <cellStyle name="Comma 3 2 7" xfId="35798" xr:uid="{667AC987-54D9-435E-8EC2-054014C417FE}"/>
    <cellStyle name="Comma 3 3" xfId="177" xr:uid="{218BBF16-81F8-4E86-BCE3-76212ED7E8E8}"/>
    <cellStyle name="Comma 3 3 2" xfId="287" xr:uid="{F1D05B95-5B87-4829-A1E6-6DBF24D994C6}"/>
    <cellStyle name="Comma 3 3 2 2" xfId="35593" xr:uid="{90DAC1B1-9EB9-476E-AB99-A84C30A958B4}"/>
    <cellStyle name="Comma 3 3 2 3" xfId="18571" xr:uid="{09C1A57B-CF2A-4CCF-AA17-03A45EC33E3C}"/>
    <cellStyle name="Comma 3 3 2 4" xfId="35942" xr:uid="{EFFAFD88-7E86-4EC0-9581-671A90550127}"/>
    <cellStyle name="Comma 3 3 3" xfId="18572" xr:uid="{3D024A8D-BA43-4603-8D37-D63BB6A24826}"/>
    <cellStyle name="Comma 3 3 3 2" xfId="18573" xr:uid="{10A1F8FD-71D5-482E-BAAC-7ACC41EB5BFF}"/>
    <cellStyle name="Comma 3 3 3 2 2" xfId="18574" xr:uid="{A54FC136-D50B-43F7-BBD7-776B9AF3EC09}"/>
    <cellStyle name="Comma 3 3 3 3" xfId="18575" xr:uid="{EDE0E10C-9F57-4E31-9F2A-52FA635611ED}"/>
    <cellStyle name="Comma 3 3 3 4" xfId="18576" xr:uid="{909E727F-B859-4830-937C-C14A94817557}"/>
    <cellStyle name="Comma 3 3 4" xfId="18577" xr:uid="{3E763D97-1F2F-4179-884E-CDB412FC7385}"/>
    <cellStyle name="Comma 3 3 5" xfId="35592" xr:uid="{71AA978B-CB35-48A7-9120-F7EA6D361743}"/>
    <cellStyle name="Comma 3 3 6" xfId="18570" xr:uid="{02A30B95-4CFF-4D11-A0D1-382F54F85959}"/>
    <cellStyle name="Comma 3 3 7" xfId="35799" xr:uid="{DC11B812-A437-47F8-918D-0C22CB624A57}"/>
    <cellStyle name="Comma 3 4" xfId="288" xr:uid="{537D47CC-1A8A-4867-B65D-35D59118CD3C}"/>
    <cellStyle name="Comma 3 4 2" xfId="18579" xr:uid="{CEF0BDE7-BFAF-43A3-A35B-A8839997EEEF}"/>
    <cellStyle name="Comma 3 4 3" xfId="18580" xr:uid="{2A51372D-CC75-43E2-9E21-AA3830CFADF5}"/>
    <cellStyle name="Comma 3 4 4" xfId="35594" xr:uid="{F5B9A57B-212F-4532-8089-CA228942E731}"/>
    <cellStyle name="Comma 3 4 5" xfId="18578" xr:uid="{037C8956-56FB-4998-88AF-F94FBC6E7CD0}"/>
    <cellStyle name="Comma 3 4 6" xfId="35943" xr:uid="{B7174C41-6365-44C4-9D69-6E08AFED1A30}"/>
    <cellStyle name="Comma 3 5" xfId="18581" xr:uid="{E8D93B9A-31B0-4900-BD54-3AE919614D2B}"/>
    <cellStyle name="Comma 3 5 2" xfId="35944" xr:uid="{925C113F-90A3-454B-BB8D-35A7DCDB5E7A}"/>
    <cellStyle name="Comma 3 6" xfId="18582" xr:uid="{66FC3D81-4269-4720-9AFC-F2825AA36CDD}"/>
    <cellStyle name="Comma 3 6 2" xfId="35945" xr:uid="{01794C58-BAF0-4EA6-9239-E1DC75721D58}"/>
    <cellStyle name="Comma 3 7" xfId="18561" xr:uid="{52BB090F-698F-429A-B1A7-1919D7CE82C8}"/>
    <cellStyle name="Comma 3 8" xfId="35797" xr:uid="{3FA29BD9-1121-45FF-84EE-FA74906CE3D9}"/>
    <cellStyle name="Comma 30" xfId="18583" xr:uid="{52EA5ECC-1DD6-4FAD-9A61-FA070800E43C}"/>
    <cellStyle name="Comma 300" xfId="18584" xr:uid="{F0370A0C-25D1-47BA-996B-0F4CAFAD5E55}"/>
    <cellStyle name="Comma 301" xfId="35770" xr:uid="{83D37B18-CAAE-4591-9EE3-9BF32C5B974B}"/>
    <cellStyle name="Comma 31" xfId="18585" xr:uid="{34588AE9-D2B5-42AC-85F4-B7B3F4BE68B3}"/>
    <cellStyle name="Comma 32" xfId="18586" xr:uid="{DA3C631E-B13B-441B-AD91-45BF682ED947}"/>
    <cellStyle name="Comma 33" xfId="18587" xr:uid="{862ADD82-843E-48F0-B7C0-AF73CBF707F1}"/>
    <cellStyle name="Comma 34" xfId="18588" xr:uid="{CB3FCADE-B50D-479B-BE72-8AFFE1581989}"/>
    <cellStyle name="Comma 34 2" xfId="18589" xr:uid="{DDFA7AFB-E97A-4424-AC20-FCD492C30376}"/>
    <cellStyle name="Comma 35" xfId="18590" xr:uid="{62AB4773-C0F1-490C-B9C1-8427CA88BF4E}"/>
    <cellStyle name="Comma 35 2" xfId="18591" xr:uid="{6390B99D-0211-4ABB-AB9B-ED20AED2E113}"/>
    <cellStyle name="Comma 36" xfId="18592" xr:uid="{194489DE-85FF-40BC-A1BE-0F14576F9C29}"/>
    <cellStyle name="Comma 36 2" xfId="18593" xr:uid="{17E0C086-6529-48C7-8BF6-EDAA255BCA53}"/>
    <cellStyle name="Comma 37" xfId="18594" xr:uid="{41890D35-E898-4CE9-9EE4-8B89251D44DE}"/>
    <cellStyle name="Comma 37 2" xfId="18595" xr:uid="{418C73C0-C4BD-4C8C-9E22-48EB100F7E2B}"/>
    <cellStyle name="Comma 37 2 2" xfId="18596" xr:uid="{58C1CB38-8684-495F-9CB8-53B2137FE7FD}"/>
    <cellStyle name="Comma 37 3" xfId="18597" xr:uid="{A311D2CF-5873-4313-AB6B-6F0003D092F5}"/>
    <cellStyle name="Comma 38" xfId="18598" xr:uid="{7542584D-B82A-4DEC-A68E-A516167701DD}"/>
    <cellStyle name="Comma 38 2" xfId="18599" xr:uid="{3BEA7CFA-8D6A-43D5-8518-2E4A91F896EE}"/>
    <cellStyle name="Comma 38 2 2" xfId="18600" xr:uid="{83669127-09D6-48FB-93E3-7EF3C2D96776}"/>
    <cellStyle name="Comma 38 3" xfId="18601" xr:uid="{2F10638D-5C11-4BF5-A7F6-C44654BD762B}"/>
    <cellStyle name="Comma 39" xfId="18602" xr:uid="{93FC134D-A846-48AF-B6B8-CEF16DB07EEF}"/>
    <cellStyle name="Comma 39 2" xfId="18603" xr:uid="{154579A4-B41F-457C-8DCE-F2E03438DF56}"/>
    <cellStyle name="Comma 39 2 2" xfId="18604" xr:uid="{E96922D4-4474-4519-A740-B23DF20CE67C}"/>
    <cellStyle name="Comma 39 3" xfId="18605" xr:uid="{B2E99584-AA08-4FDC-921A-8CF5378FEDDD}"/>
    <cellStyle name="Comma 4" xfId="178" xr:uid="{07DB1ED8-34DD-419E-B641-0205172C4F62}"/>
    <cellStyle name="Comma 4 10" xfId="18607" xr:uid="{17A50BF9-8004-431C-AF71-87FB9F4683C4}"/>
    <cellStyle name="Comma 4 11" xfId="18608" xr:uid="{AA6FEF97-23A5-48C1-97BC-43D387459D37}"/>
    <cellStyle name="Comma 4 12" xfId="18606" xr:uid="{4BA09D3D-11D3-4A77-8D1E-8D7208057268}"/>
    <cellStyle name="Comma 4 2" xfId="289" xr:uid="{08A742FD-0ABF-4837-AE88-9D2330145B74}"/>
    <cellStyle name="Comma 4 2 2" xfId="18610" xr:uid="{BCB49071-7DD2-44CC-AEE4-9D288119ABAB}"/>
    <cellStyle name="Comma 4 2 3" xfId="18611" xr:uid="{A5721428-91C2-401B-A127-1380747E4785}"/>
    <cellStyle name="Comma 4 2 4" xfId="18612" xr:uid="{E55563B1-D4A7-4C76-9EF5-ACD539714CED}"/>
    <cellStyle name="Comma 4 2 4 2" xfId="18613" xr:uid="{C5F5D7C1-3FEC-4401-9FFB-3EB7949671C3}"/>
    <cellStyle name="Comma 4 2 4 2 2" xfId="18614" xr:uid="{CA5ED93C-67B1-4229-AA8E-FB3BB2728EAE}"/>
    <cellStyle name="Comma 4 2 4 3" xfId="18615" xr:uid="{0CE51B80-A8BF-4DA9-8148-1BDE439C1642}"/>
    <cellStyle name="Comma 4 2 4 4" xfId="18616" xr:uid="{D0F5B471-EBB3-4E79-B79F-68492996B540}"/>
    <cellStyle name="Comma 4 2 5" xfId="35595" xr:uid="{B1D90EBE-D11F-4872-89CB-6CA7D7709120}"/>
    <cellStyle name="Comma 4 2 6" xfId="18609" xr:uid="{8D025A80-BCDA-4FA7-BA7E-1175FE2E059C}"/>
    <cellStyle name="Comma 4 3" xfId="18617" xr:uid="{47BE406B-6865-4CBB-8FFE-BA3B312F314B}"/>
    <cellStyle name="Comma 4 4" xfId="18618" xr:uid="{774C3BC8-E2C8-46E4-8E2D-64D6CB5C2514}"/>
    <cellStyle name="Comma 4 4 2" xfId="18619" xr:uid="{AA174E2F-8936-443A-ACD0-6872FDE5A339}"/>
    <cellStyle name="Comma 4 5" xfId="18620" xr:uid="{14F6309C-CAD3-4211-A2B9-CC5811475892}"/>
    <cellStyle name="Comma 4 5 2" xfId="18621" xr:uid="{D31F8997-8DE1-4332-B118-83BBE2340905}"/>
    <cellStyle name="Comma 4 5 2 2" xfId="18622" xr:uid="{4B526E43-DE0E-4E66-8C6A-59AA94859156}"/>
    <cellStyle name="Comma 4 5 2 2 2" xfId="18623" xr:uid="{A6008E5E-1192-4539-97A4-8CBBFBA1F949}"/>
    <cellStyle name="Comma 4 5 2 3" xfId="18624" xr:uid="{C4ACD2E9-57F9-4FC6-9A51-3A0D81B56EE2}"/>
    <cellStyle name="Comma 4 5 2 4" xfId="18625" xr:uid="{F54F88B2-8C60-419A-815A-2991EAF1EEB3}"/>
    <cellStyle name="Comma 4 5 3" xfId="18626" xr:uid="{5FDAF6A3-072C-45E3-98B1-D7EB609B56CA}"/>
    <cellStyle name="Comma 4 5 4" xfId="18627" xr:uid="{ABF46E29-6354-4464-8A19-1D2312FAD660}"/>
    <cellStyle name="Comma 4 5 4 2" xfId="18628" xr:uid="{292AA5C8-3F72-41C3-8C21-000EABF52F59}"/>
    <cellStyle name="Comma 4 5 5" xfId="18629" xr:uid="{EE65947B-AAB8-4DA6-8200-2F75C7C230BD}"/>
    <cellStyle name="Comma 4 5 6" xfId="18630" xr:uid="{DC775514-790D-48A4-9E88-629ECF9773E4}"/>
    <cellStyle name="Comma 4 6" xfId="18631" xr:uid="{2FB0E7C4-AAB6-471B-8991-E7C69B26059D}"/>
    <cellStyle name="Comma 4 6 2" xfId="18632" xr:uid="{C5AB424D-B3D2-47EB-8842-FACDF96A291B}"/>
    <cellStyle name="Comma 4 6 3" xfId="18633" xr:uid="{4D9972E8-76EF-4684-8D11-CAB9EB3CAD31}"/>
    <cellStyle name="Comma 4 6 3 2" xfId="18634" xr:uid="{84359903-B5F2-459A-B6C9-7E7A3506D53E}"/>
    <cellStyle name="Comma 4 6 4" xfId="18635" xr:uid="{A72AFA4D-68FB-4A55-BCC1-47C858DE5301}"/>
    <cellStyle name="Comma 4 6 5" xfId="18636" xr:uid="{B6B72FB6-C756-4DD2-8A36-6D87B179F280}"/>
    <cellStyle name="Comma 4 7" xfId="18637" xr:uid="{A87A6D76-AEAF-4DD0-A706-81FA0388ABC0}"/>
    <cellStyle name="Comma 4 8" xfId="18638" xr:uid="{251E3907-C073-482C-98C9-7852F48ACB72}"/>
    <cellStyle name="Comma 4 9" xfId="18639" xr:uid="{F62913E3-6200-456E-8CBE-90A6018814C1}"/>
    <cellStyle name="Comma 4 9 2" xfId="18640" xr:uid="{2A7C2785-DA2B-4535-8F39-F851F43AE7B4}"/>
    <cellStyle name="Comma 40" xfId="18641" xr:uid="{A84A0378-7DEC-4B34-BD3C-BA54322E7003}"/>
    <cellStyle name="Comma 40 2" xfId="18642" xr:uid="{9F07CC91-C6B6-4077-B656-F3C6032E3DBA}"/>
    <cellStyle name="Comma 40 2 2" xfId="18643" xr:uid="{07A72C3F-3516-4725-90D7-F8F42939442D}"/>
    <cellStyle name="Comma 40 3" xfId="18644" xr:uid="{DA991151-BB14-4F9C-83CB-FC44FA59A0CD}"/>
    <cellStyle name="Comma 41" xfId="18645" xr:uid="{966B89C6-B359-45FB-8DC2-7603D1D2961F}"/>
    <cellStyle name="Comma 41 2" xfId="18646" xr:uid="{70ECDAB1-388D-4D0C-945B-864EC344FF28}"/>
    <cellStyle name="Comma 41 2 2" xfId="18647" xr:uid="{894485D2-42E7-4336-AB9E-F164F23442F1}"/>
    <cellStyle name="Comma 41 3" xfId="18648" xr:uid="{119D44CD-B622-4E5C-B94C-F7504B11EA83}"/>
    <cellStyle name="Comma 42" xfId="18649" xr:uid="{A7492B09-B503-4EB1-90E7-32E81AA7DF64}"/>
    <cellStyle name="Comma 43" xfId="18650" xr:uid="{2983A8F6-7588-4912-BCA9-18C1F616B476}"/>
    <cellStyle name="Comma 43 2" xfId="18651" xr:uid="{4AB4D068-0662-4BB2-A560-F39B14421FBE}"/>
    <cellStyle name="Comma 43 2 2" xfId="18652" xr:uid="{E0A3C183-CB92-4D3E-BBE5-D907B5266938}"/>
    <cellStyle name="Comma 43 3" xfId="18653" xr:uid="{94E22EB5-DA48-455F-B873-E3A1A1074E3B}"/>
    <cellStyle name="Comma 44" xfId="18654" xr:uid="{C4165851-7508-4920-A16C-E00346DC4B9A}"/>
    <cellStyle name="Comma 44 2" xfId="18655" xr:uid="{57767166-14F9-4D88-BE8F-EB0135832A81}"/>
    <cellStyle name="Comma 44 2 2" xfId="18656" xr:uid="{3E59E5A7-F043-4193-82FF-61699A552687}"/>
    <cellStyle name="Comma 44 3" xfId="18657" xr:uid="{9F93955B-04B6-47A6-B708-D96775BAF66C}"/>
    <cellStyle name="Comma 45" xfId="18658" xr:uid="{E4CBEA5A-D9FC-416E-9695-3114D972A8DB}"/>
    <cellStyle name="Comma 45 2" xfId="18659" xr:uid="{158ED828-FC6B-46DE-986E-0A3A757E91C9}"/>
    <cellStyle name="Comma 46" xfId="18660" xr:uid="{F5DD0844-8BB7-41BD-A5EC-BB593F3A32D2}"/>
    <cellStyle name="Comma 46 2" xfId="18661" xr:uid="{315EF7E2-4599-4669-ACB8-FFC0771A8ED5}"/>
    <cellStyle name="Comma 46 2 2" xfId="18662" xr:uid="{0BCB9C0E-F12E-4D60-94A2-F40B075B6981}"/>
    <cellStyle name="Comma 46 3" xfId="18663" xr:uid="{42381339-6833-43D7-9DBA-A3D877C42A57}"/>
    <cellStyle name="Comma 47" xfId="18664" xr:uid="{13F32C08-A546-40DC-88FE-7A0F661E513A}"/>
    <cellStyle name="Comma 47 2" xfId="18665" xr:uid="{86F1704B-EC68-40E1-9AF7-5040E4933943}"/>
    <cellStyle name="Comma 47 2 2" xfId="18666" xr:uid="{1EAC4376-42A0-45AA-A103-B3DB1C96204A}"/>
    <cellStyle name="Comma 47 3" xfId="18667" xr:uid="{2DBD7C80-11F2-4342-8975-375340654C72}"/>
    <cellStyle name="Comma 48" xfId="18668" xr:uid="{8CDAB579-B268-4EE3-BE9A-DDCB7B220623}"/>
    <cellStyle name="Comma 48 2" xfId="18669" xr:uid="{77AD3662-33FE-4BAF-BE28-2E99727104BA}"/>
    <cellStyle name="Comma 48 2 2" xfId="18670" xr:uid="{34ED8991-2B1C-4B71-B011-174862ED7CD4}"/>
    <cellStyle name="Comma 48 3" xfId="18671" xr:uid="{C118A1D9-FC4E-4E98-B313-B9C27C2FB0FA}"/>
    <cellStyle name="Comma 49" xfId="18672" xr:uid="{9D350ECB-0878-450E-9408-3F548C01E94F}"/>
    <cellStyle name="Comma 49 2" xfId="18673" xr:uid="{9828FA9C-A5BF-4121-9F99-499A055FC98C}"/>
    <cellStyle name="Comma 49 2 2" xfId="18674" xr:uid="{8DA51B09-031D-42E6-B09B-8139E99845FA}"/>
    <cellStyle name="Comma 49 3" xfId="18675" xr:uid="{302F4365-022B-496F-92D8-73BA33F9EE74}"/>
    <cellStyle name="Comma 5" xfId="179" xr:uid="{375FB9CE-1935-4F1F-B9F4-4B1D98427D7C}"/>
    <cellStyle name="Comma 5 2" xfId="290" xr:uid="{42B5DD87-3066-4EAA-9CC3-0240FC8A09B6}"/>
    <cellStyle name="Comma 5 2 2" xfId="18678" xr:uid="{A73232F0-3841-4A7E-BA87-2EB3FF684AEA}"/>
    <cellStyle name="Comma 5 2 2 2" xfId="18679" xr:uid="{FAE0DD01-FB59-4899-A47B-B62DB22A37AA}"/>
    <cellStyle name="Comma 5 2 3" xfId="18680" xr:uid="{05E9E6C2-6538-456B-8379-9C1FCB75FB47}"/>
    <cellStyle name="Comma 5 2 4" xfId="18681" xr:uid="{F63B960E-528C-494F-B85D-F1B02C0C3CE0}"/>
    <cellStyle name="Comma 5 2 5" xfId="18682" xr:uid="{EDD5C0AA-CE51-4A81-9503-B66B79F2AA65}"/>
    <cellStyle name="Comma 5 2 6" xfId="35596" xr:uid="{BB0594B1-F36C-491C-9EF8-D29D53B5D8AA}"/>
    <cellStyle name="Comma 5 2 7" xfId="18677" xr:uid="{8D144351-2928-4A6E-A694-E63BA2A62786}"/>
    <cellStyle name="Comma 5 3" xfId="18683" xr:uid="{5DC6FEED-B7F8-4BAB-831B-0A43904B8026}"/>
    <cellStyle name="Comma 5 3 2" xfId="18684" xr:uid="{D2BDF508-5CC4-4BBC-BF7C-55A1F0068C92}"/>
    <cellStyle name="Comma 5 4" xfId="18685" xr:uid="{E4FECB71-A503-4042-8AE8-AF571309298C}"/>
    <cellStyle name="Comma 5 5" xfId="18686" xr:uid="{35F9CB1F-ECD0-431F-9058-AEF3363875F9}"/>
    <cellStyle name="Comma 5 5 2" xfId="18687" xr:uid="{23C6A32C-B43A-44E0-AB97-455B888A48AB}"/>
    <cellStyle name="Comma 5 6" xfId="18688" xr:uid="{ADFB00E2-B2B3-4FC9-9327-0FCB272CCDC6}"/>
    <cellStyle name="Comma 5 7" xfId="18676" xr:uid="{232AD0AB-6A34-4608-90BF-640C304F2486}"/>
    <cellStyle name="Comma 50" xfId="18689" xr:uid="{E52F6555-1611-46D6-991B-7C638B9DB3BA}"/>
    <cellStyle name="Comma 50 2" xfId="18690" xr:uid="{725C4058-86BD-41C9-9F42-3A51EC8B194B}"/>
    <cellStyle name="Comma 50 2 2" xfId="18691" xr:uid="{0627D9F8-7C16-4E00-95E5-5E76638DFB89}"/>
    <cellStyle name="Comma 50 3" xfId="18692" xr:uid="{625F5B51-6FF7-417B-BD55-254D9C52428D}"/>
    <cellStyle name="Comma 51" xfId="18693" xr:uid="{5925CEDE-C01D-4F74-A623-F9CB133BA505}"/>
    <cellStyle name="Comma 51 2" xfId="18694" xr:uid="{6D3D828A-77EB-4B9B-A764-B5AF8121233B}"/>
    <cellStyle name="Comma 51 2 2" xfId="18695" xr:uid="{B79F0F1A-F833-4FF7-9707-56E8DA640A8E}"/>
    <cellStyle name="Comma 51 3" xfId="18696" xr:uid="{4B843F33-689F-444F-9B68-11E9DD259367}"/>
    <cellStyle name="Comma 52" xfId="18697" xr:uid="{E2B8A669-622F-419A-A29C-4B997FBFD5C1}"/>
    <cellStyle name="Comma 52 2" xfId="18698" xr:uid="{E9AFB600-B5B5-4934-8E15-41E488AA038F}"/>
    <cellStyle name="Comma 52 2 2" xfId="18699" xr:uid="{148E33F3-FF94-4911-82AF-A86AB5C18857}"/>
    <cellStyle name="Comma 52 3" xfId="18700" xr:uid="{903350CA-A298-4903-9261-51453CAEEA63}"/>
    <cellStyle name="Comma 53" xfId="18701" xr:uid="{D172D7BE-B5BC-4087-B4BB-7727A288BCDB}"/>
    <cellStyle name="Comma 53 2" xfId="18702" xr:uid="{14762CA1-4FB5-462C-86D8-948BD5C95DAF}"/>
    <cellStyle name="Comma 53 2 2" xfId="18703" xr:uid="{5A48A969-A24D-4B7E-85D1-4907D2FF5E6E}"/>
    <cellStyle name="Comma 53 3" xfId="18704" xr:uid="{81CD9DD8-EC47-49F9-8739-1F8391243A14}"/>
    <cellStyle name="Comma 54" xfId="18705" xr:uid="{B5FFEA25-8BAB-472F-A614-75C29C1D2DED}"/>
    <cellStyle name="Comma 54 2" xfId="18706" xr:uid="{6AD8CD8E-3071-4F07-B8CB-6FBDAA36EE41}"/>
    <cellStyle name="Comma 54 2 2" xfId="18707" xr:uid="{F1187950-8D4A-4F7A-A36D-AD6CD4D848B0}"/>
    <cellStyle name="Comma 54 3" xfId="18708" xr:uid="{BA2D478A-E73C-4D25-8717-B29B9A1A3FC9}"/>
    <cellStyle name="Comma 55" xfId="18709" xr:uid="{282BD7A4-348E-4878-8CD0-35AE68CCBE8E}"/>
    <cellStyle name="Comma 55 2" xfId="18710" xr:uid="{31C2AA36-9B89-418F-B379-151FEF0F0023}"/>
    <cellStyle name="Comma 55 2 2" xfId="18711" xr:uid="{9F0DFEA8-5D12-440C-9612-9F5BB40964C2}"/>
    <cellStyle name="Comma 55 3" xfId="18712" xr:uid="{2BDE9368-C187-41EE-BD84-FE3E2C4A88E9}"/>
    <cellStyle name="Comma 56" xfId="18713" xr:uid="{95ACF9B7-8D6B-4CAD-8FCA-224958B43123}"/>
    <cellStyle name="Comma 56 2" xfId="18714" xr:uid="{BA7BF157-7CB1-4CD1-AF38-49D2D324B0E8}"/>
    <cellStyle name="Comma 57" xfId="18715" xr:uid="{59D96A30-9BDA-43CE-A07F-337D1EA7B92D}"/>
    <cellStyle name="Comma 57 2" xfId="18716" xr:uid="{CCA07ADC-C4B4-41D9-8536-D2D9F2C8634B}"/>
    <cellStyle name="Comma 58" xfId="18717" xr:uid="{FD936808-3B35-4BD1-8A4E-E30E8843D655}"/>
    <cellStyle name="Comma 58 2" xfId="18718" xr:uid="{315EC3B2-819F-4C40-AF80-880B12657F52}"/>
    <cellStyle name="Comma 59" xfId="18719" xr:uid="{EF4CE5BD-32DE-44F0-982D-98BDFD59D799}"/>
    <cellStyle name="Comma 59 2" xfId="18720" xr:uid="{844EFC7F-23D0-491D-8F08-E2354B538EE1}"/>
    <cellStyle name="Comma 6" xfId="180" xr:uid="{3CDE17E3-BE1B-4BFC-B8FC-CE210F253D7F}"/>
    <cellStyle name="Comma 6 2" xfId="181" xr:uid="{05A62B9F-F2FF-45E4-93A9-C9522FE2D68F}"/>
    <cellStyle name="Comma 6 2 2" xfId="291" xr:uid="{8465860E-9C19-4DF0-AF73-0129FCFF133E}"/>
    <cellStyle name="Comma 6 2 2 2" xfId="419" xr:uid="{244288B1-E2B5-4D81-AA86-47EA8D2D228C}"/>
    <cellStyle name="Comma 6 2 2 3" xfId="35599" xr:uid="{8F33FE32-9F58-418E-B058-F6F93A4D6A83}"/>
    <cellStyle name="Comma 6 2 2 4" xfId="18723" xr:uid="{4B26EF36-F6EA-41C0-9D7C-1944F58ECC5A}"/>
    <cellStyle name="Comma 6 2 3" xfId="359" xr:uid="{97F1D181-5A3B-47BC-9165-6D9CE2962D13}"/>
    <cellStyle name="Comma 6 2 3 2" xfId="440" xr:uid="{520599E9-9A3E-4087-AC92-362511A30F34}"/>
    <cellStyle name="Comma 6 2 4" xfId="377" xr:uid="{DBC296F3-002E-4155-AB01-1B0D248774A1}"/>
    <cellStyle name="Comma 6 2 4 2" xfId="458" xr:uid="{C5C65259-8F4F-4657-A01A-CE600A3A6E97}"/>
    <cellStyle name="Comma 6 2 5" xfId="400" xr:uid="{CAAFC7E7-40DC-447F-A874-C0E277BFF198}"/>
    <cellStyle name="Comma 6 2 6" xfId="35598" xr:uid="{F9C3020E-1965-4ED3-B2A7-AE808B91C433}"/>
    <cellStyle name="Comma 6 2 7" xfId="18722" xr:uid="{0E8247B2-AA97-4F87-B878-C12101587E07}"/>
    <cellStyle name="Comma 6 3" xfId="292" xr:uid="{542FB28A-3D75-44A8-99CA-CA72755FE6F4}"/>
    <cellStyle name="Comma 6 3 2" xfId="420" xr:uid="{3206F220-5B04-4E50-A234-DB70CE9265CF}"/>
    <cellStyle name="Comma 6 3 2 2" xfId="35656" xr:uid="{A8731FFD-28A3-4F7B-AFAA-51FDF286F4F8}"/>
    <cellStyle name="Comma 6 3 2 3" xfId="18725" xr:uid="{5A4697E4-E5B2-482C-910C-ED1BA4497D01}"/>
    <cellStyle name="Comma 6 3 3" xfId="35600" xr:uid="{59C6A580-E940-49E4-ACF8-38B08CA6DFF7}"/>
    <cellStyle name="Comma 6 3 4" xfId="18724" xr:uid="{7A89A103-DD17-413D-A820-F66F24073716}"/>
    <cellStyle name="Comma 6 4" xfId="358" xr:uid="{BB0DEAB4-C164-4A01-B48C-284209D88B1F}"/>
    <cellStyle name="Comma 6 4 2" xfId="439" xr:uid="{351C4DBE-5E09-4478-BDEC-6F7C9DA37D88}"/>
    <cellStyle name="Comma 6 4 2 2" xfId="35658" xr:uid="{BA21F737-6039-4AF5-A0ED-C197BE732EC7}"/>
    <cellStyle name="Comma 6 4 2 3" xfId="18727" xr:uid="{C583A42E-C3F1-495C-BB84-0A1CF5CC4F60}"/>
    <cellStyle name="Comma 6 4 3" xfId="18728" xr:uid="{CDFDD109-9DC4-4123-BC86-BCB2E459BDC0}"/>
    <cellStyle name="Comma 6 4 4" xfId="35657" xr:uid="{85264499-932C-46B4-9530-CFD8B6E92811}"/>
    <cellStyle name="Comma 6 4 5" xfId="18726" xr:uid="{750B987F-2674-4F93-8183-76E32A1BB617}"/>
    <cellStyle name="Comma 6 5" xfId="376" xr:uid="{D202ADF9-F0A0-4BC4-84BF-FEC2F2011377}"/>
    <cellStyle name="Comma 6 5 2" xfId="457" xr:uid="{6EDE041D-7331-4AFB-BB47-DCB4A6565115}"/>
    <cellStyle name="Comma 6 6" xfId="399" xr:uid="{AB61207A-348A-4C81-B11D-81ACFC88A70A}"/>
    <cellStyle name="Comma 6 7" xfId="35597" xr:uid="{E3D06887-68F2-4CB7-8DEB-D24E2E8B6CB2}"/>
    <cellStyle name="Comma 6 8" xfId="18721" xr:uid="{A61C0A18-7A38-4E2A-9964-93FEEDCF4A8C}"/>
    <cellStyle name="Comma 60" xfId="18729" xr:uid="{F1DED121-C236-46E1-883D-23C11A33AB84}"/>
    <cellStyle name="Comma 60 2" xfId="18730" xr:uid="{0BE99FB6-2781-4E8F-ABAA-6CD762C734A0}"/>
    <cellStyle name="Comma 61" xfId="18731" xr:uid="{D243456C-986D-4588-9C9D-CE9CF2E92B55}"/>
    <cellStyle name="Comma 61 2" xfId="18732" xr:uid="{7EE72B82-415B-4BF0-9770-ED1DB85FB7FB}"/>
    <cellStyle name="Comma 62" xfId="18733" xr:uid="{A2F7CDDB-7AB1-48A6-8342-F9FC5BD832F8}"/>
    <cellStyle name="Comma 62 2" xfId="18734" xr:uid="{C39C268C-48C9-42CA-BCD2-8FACE08D7460}"/>
    <cellStyle name="Comma 63" xfId="18735" xr:uid="{25FF519C-F934-4B29-8DF4-9A8458FEC738}"/>
    <cellStyle name="Comma 63 2" xfId="18736" xr:uid="{824AC672-646E-4309-95BD-957C7CBEACB3}"/>
    <cellStyle name="Comma 64" xfId="18737" xr:uid="{044BBB68-F430-49AF-B5C6-F361042D01F0}"/>
    <cellStyle name="Comma 64 2" xfId="18738" xr:uid="{6FCA45CA-C1A1-4B60-9A2F-64BD72807F73}"/>
    <cellStyle name="Comma 65" xfId="18739" xr:uid="{ABC07BA2-4869-415C-A9B2-649FB8A4B02D}"/>
    <cellStyle name="Comma 65 2" xfId="18740" xr:uid="{9CBFA605-1899-4EC4-967C-572F6F2AAD6C}"/>
    <cellStyle name="Comma 66" xfId="18741" xr:uid="{F75CAD0E-1A71-4AEF-8866-043E9BC515D5}"/>
    <cellStyle name="Comma 66 2" xfId="18742" xr:uid="{19DA3189-1179-4965-A209-0B71DE3111CA}"/>
    <cellStyle name="Comma 67" xfId="18743" xr:uid="{432F8B23-7289-4118-B9A0-0BDE50DD0B6A}"/>
    <cellStyle name="Comma 67 2" xfId="18744" xr:uid="{43EFAA44-769A-4D14-A558-BACEB632577B}"/>
    <cellStyle name="Comma 68" xfId="18745" xr:uid="{E0822F97-5574-42E3-9438-57C5097BF903}"/>
    <cellStyle name="Comma 68 2" xfId="18746" xr:uid="{311A693F-60F0-4683-A02C-77FEA3E76747}"/>
    <cellStyle name="Comma 69" xfId="18747" xr:uid="{177E6051-E827-4C98-9F83-6B6F5A9B376E}"/>
    <cellStyle name="Comma 69 2" xfId="18748" xr:uid="{DADC6485-B213-457A-A3B3-676CFAB56B79}"/>
    <cellStyle name="Comma 7" xfId="293" xr:uid="{866FB43E-C817-4D82-8EA6-AC38BEAE24DF}"/>
    <cellStyle name="Comma 7 2" xfId="18749" xr:uid="{4F008C40-1B35-4764-AB22-83E0050111AA}"/>
    <cellStyle name="Comma 7 2 2" xfId="18750" xr:uid="{31D4D608-22F1-402E-8E16-742EFE11204A}"/>
    <cellStyle name="Comma 7 2 3" xfId="18751" xr:uid="{02A80203-F22B-442D-A0FB-20052565C17B}"/>
    <cellStyle name="Comma 7 2 3 2" xfId="18752" xr:uid="{43EF3D50-680F-4FA9-96AF-D14AA0E4CEBB}"/>
    <cellStyle name="Comma 7 2 3 2 2" xfId="18753" xr:uid="{496D09E1-26F6-4005-A690-0FB16F63641C}"/>
    <cellStyle name="Comma 7 2 3 2 2 2" xfId="18754" xr:uid="{53275116-8166-4B9D-91EE-03CC4A8A420B}"/>
    <cellStyle name="Comma 7 2 3 2 3" xfId="18755" xr:uid="{056A3922-DE27-465B-87ED-BA1FAD1102EB}"/>
    <cellStyle name="Comma 7 2 3 2 4" xfId="18756" xr:uid="{E638E70E-4077-44ED-AE2A-8F12BC5DA293}"/>
    <cellStyle name="Comma 7 2 3 3" xfId="18757" xr:uid="{7B397321-4BD2-40CE-B569-CD123771F75A}"/>
    <cellStyle name="Comma 7 2 3 3 2" xfId="18758" xr:uid="{328D113D-9A59-4F9C-A4EF-35A6FA6851F7}"/>
    <cellStyle name="Comma 7 2 3 4" xfId="18759" xr:uid="{7D1C5FA9-A8CA-4153-B8B5-1B3B62DF32DA}"/>
    <cellStyle name="Comma 7 2 3 5" xfId="18760" xr:uid="{D9C6E272-3147-47F0-90FD-A714E89DFC12}"/>
    <cellStyle name="Comma 7 2 4" xfId="18761" xr:uid="{E822FCC2-B2C1-4801-9D82-053EA173C780}"/>
    <cellStyle name="Comma 7 2 4 2" xfId="18762" xr:uid="{0CF65776-68DE-480E-8178-DA6F82CA78BE}"/>
    <cellStyle name="Comma 7 2 4 2 2" xfId="18763" xr:uid="{FB59DBDF-5637-44F7-858A-ADCE8757E237}"/>
    <cellStyle name="Comma 7 2 4 3" xfId="18764" xr:uid="{4962B8D0-2C6B-4356-9960-7A0A55E3D9A9}"/>
    <cellStyle name="Comma 7 2 4 4" xfId="18765" xr:uid="{998B5427-33AC-46D4-B79D-F406B2D03AC7}"/>
    <cellStyle name="Comma 7 2 5" xfId="18766" xr:uid="{7C243F60-5D56-49D3-8134-D0A47F7505DE}"/>
    <cellStyle name="Comma 7 2 5 2" xfId="18767" xr:uid="{501879BD-C728-431B-BC45-A81E29BE5454}"/>
    <cellStyle name="Comma 7 2 6" xfId="18768" xr:uid="{B39A2F1B-DA07-4901-A3B7-32255B08751C}"/>
    <cellStyle name="Comma 7 2 7" xfId="18769" xr:uid="{86F63195-941C-4952-AA29-425D77E3B414}"/>
    <cellStyle name="Comma 7 3" xfId="18770" xr:uid="{748E693C-53DE-49EB-BAC6-6A3CCA6DE1C8}"/>
    <cellStyle name="Comma 7 3 2" xfId="18771" xr:uid="{CF11F5B2-706C-4DCE-A372-2EEE7B5C9624}"/>
    <cellStyle name="Comma 7 4" xfId="18772" xr:uid="{9641594E-7E16-4E47-8B83-E61E4CAE49CE}"/>
    <cellStyle name="Comma 7 4 2" xfId="18773" xr:uid="{B0116F8B-7562-4EDF-BCE6-9AAE3CDD9D03}"/>
    <cellStyle name="Comma 7 4 3" xfId="18774" xr:uid="{221BC1C0-2856-4394-9786-EE310E74BCB4}"/>
    <cellStyle name="Comma 7 4 3 2" xfId="18775" xr:uid="{8815EBFA-EAF9-4E5A-BA09-27E483022A96}"/>
    <cellStyle name="Comma 7 4 3 2 2" xfId="18776" xr:uid="{B5724A06-5822-4338-B32F-0A308B667DF9}"/>
    <cellStyle name="Comma 7 4 3 3" xfId="18777" xr:uid="{75B566C6-7DF6-4EC5-88FF-BBF620E31923}"/>
    <cellStyle name="Comma 7 4 3 4" xfId="18778" xr:uid="{5280C32C-2A17-4A74-96FB-D43D4B111A3F}"/>
    <cellStyle name="Comma 7 5" xfId="35800" xr:uid="{816A866D-8475-459C-A283-049D70C004C6}"/>
    <cellStyle name="Comma 70" xfId="18779" xr:uid="{85B23008-095B-42A4-AFC3-B130451F9051}"/>
    <cellStyle name="Comma 70 2" xfId="18780" xr:uid="{01986303-53FA-4711-8E25-436D4958AACA}"/>
    <cellStyle name="Comma 71" xfId="18781" xr:uid="{0A31470C-E920-45D7-8006-C1159940E710}"/>
    <cellStyle name="Comma 71 2" xfId="18782" xr:uid="{C6080729-42E0-4595-8A78-29A1B133098A}"/>
    <cellStyle name="Comma 72" xfId="18783" xr:uid="{452A2E30-74AE-4AA0-815E-FF3EE510B139}"/>
    <cellStyle name="Comma 72 2" xfId="18784" xr:uid="{EE275891-374B-49D1-B974-61FD0EBFFBFE}"/>
    <cellStyle name="Comma 73" xfId="18785" xr:uid="{46CE24AD-AB4F-4707-AEC6-B31D0B22107F}"/>
    <cellStyle name="Comma 73 2" xfId="18786" xr:uid="{27B0E35E-ABAB-48A1-86A3-FA10B0CAB2DF}"/>
    <cellStyle name="Comma 74" xfId="18787" xr:uid="{A32620C7-CF74-4A3D-A8DF-4FA85CCD7855}"/>
    <cellStyle name="Comma 74 2" xfId="18788" xr:uid="{AE9F34DD-084F-4931-A8A4-FDE76DE4A8C1}"/>
    <cellStyle name="Comma 75" xfId="18789" xr:uid="{F1401F21-83A8-4C32-8A54-80942B20E555}"/>
    <cellStyle name="Comma 75 2" xfId="18790" xr:uid="{F1DE8F72-6D94-49A3-AF5E-AF632174C7EB}"/>
    <cellStyle name="Comma 76" xfId="18791" xr:uid="{B24CDAA3-5B0A-47F2-B183-91919A38D488}"/>
    <cellStyle name="Comma 76 2" xfId="18792" xr:uid="{A235981D-2972-423E-B55C-36FCCE43BFE1}"/>
    <cellStyle name="Comma 77" xfId="18793" xr:uid="{1E35B07B-A7FA-4FEB-9D6E-5E187D51885F}"/>
    <cellStyle name="Comma 77 2" xfId="18794" xr:uid="{7765885A-5DAC-4174-9CAC-46B7D1EC8941}"/>
    <cellStyle name="Comma 78" xfId="18795" xr:uid="{BEECDE08-AA03-46DF-9CB0-05C9EB073E56}"/>
    <cellStyle name="Comma 78 2" xfId="18796" xr:uid="{5B046F46-77D9-493B-B01D-6D1545F64F45}"/>
    <cellStyle name="Comma 79" xfId="18797" xr:uid="{373489EB-1FC9-4C28-869B-5BBBBBFD27A4}"/>
    <cellStyle name="Comma 79 2" xfId="18798" xr:uid="{BF947AFF-7497-448D-BAF2-294D02B202AC}"/>
    <cellStyle name="Comma 8" xfId="294" xr:uid="{4968DB13-64D5-4D02-AF56-144966024365}"/>
    <cellStyle name="Comma 8 2" xfId="421" xr:uid="{ACF3DD32-C10A-40D7-9A0E-388636152A16}"/>
    <cellStyle name="Comma 8 2 2" xfId="35659" xr:uid="{6AE983DD-9F99-41E0-A186-3177EFD880C8}"/>
    <cellStyle name="Comma 8 2 3" xfId="18800" xr:uid="{F87944E9-AE3D-4DF4-B0F9-FAF347BE9985}"/>
    <cellStyle name="Comma 8 3" xfId="18801" xr:uid="{FAD69B9A-C1CD-4A63-9B27-951A3E0D5D61}"/>
    <cellStyle name="Comma 8 3 2" xfId="18802" xr:uid="{7469962F-6426-441D-A430-A09A1A1E6487}"/>
    <cellStyle name="Comma 8 4" xfId="18803" xr:uid="{BD738E78-6197-4665-AF5D-490202654499}"/>
    <cellStyle name="Comma 8 4 2" xfId="18804" xr:uid="{8772E676-2B3D-4F01-A468-FAD4D1049299}"/>
    <cellStyle name="Comma 8 4 3" xfId="18805" xr:uid="{92C0B9EB-5A1A-4F58-86E0-ABD3C293FC60}"/>
    <cellStyle name="Comma 8 4 3 2" xfId="18806" xr:uid="{BFF35AEE-7CE1-4866-9604-A5D49CC4E6A4}"/>
    <cellStyle name="Comma 8 4 3 2 2" xfId="18807" xr:uid="{75750DD2-079E-4820-919F-A578EB4855C4}"/>
    <cellStyle name="Comma 8 4 3 3" xfId="18808" xr:uid="{5C3B3CB4-1909-494A-B6BC-960595E94370}"/>
    <cellStyle name="Comma 8 4 3 4" xfId="18809" xr:uid="{189BFF5C-D6A4-4468-A4EF-2BE8B1405C2A}"/>
    <cellStyle name="Comma 8 5" xfId="35601" xr:uid="{FC935658-8E36-450E-BBCF-4F01D5087252}"/>
    <cellStyle name="Comma 8 6" xfId="18799" xr:uid="{E0CDEF2A-7F12-469A-B966-0AB338D6B9CE}"/>
    <cellStyle name="Comma 8 7" xfId="35801" xr:uid="{0C286EDB-E378-4BCD-853F-1BC49EBA8163}"/>
    <cellStyle name="Comma 80" xfId="18810" xr:uid="{918E8377-2D60-4F9F-9F0D-FE55FE584229}"/>
    <cellStyle name="Comma 80 2" xfId="18811" xr:uid="{37E786F8-7D4A-4E5E-8CA8-7A27823AC2EF}"/>
    <cellStyle name="Comma 81" xfId="18812" xr:uid="{EFA644D7-536B-4645-90EE-790A15962D96}"/>
    <cellStyle name="Comma 81 2" xfId="18813" xr:uid="{D00285F0-F903-4D02-932C-666E45ABE524}"/>
    <cellStyle name="Comma 82" xfId="18814" xr:uid="{5887DDA2-FD01-4C26-8A7F-070E08FA1E9D}"/>
    <cellStyle name="Comma 82 2" xfId="18815" xr:uid="{8F61EFE3-7142-4462-A6D9-3390CE4CD085}"/>
    <cellStyle name="Comma 83" xfId="18816" xr:uid="{8D9CD430-F018-47A7-951D-8F1AB1A2C244}"/>
    <cellStyle name="Comma 83 2" xfId="18817" xr:uid="{85832ED0-2350-4252-B39D-2909513AF4AC}"/>
    <cellStyle name="Comma 84" xfId="18818" xr:uid="{94D0DF72-FBBB-4E0F-BE98-F01B4256DD8D}"/>
    <cellStyle name="Comma 84 2" xfId="18819" xr:uid="{4AD1021E-8DD7-41CD-ABAF-0B56D384829F}"/>
    <cellStyle name="Comma 85" xfId="18820" xr:uid="{1603DA4C-2456-4351-A8F0-03E82E3F225F}"/>
    <cellStyle name="Comma 85 2" xfId="18821" xr:uid="{EAAB2525-0468-418B-A639-215349AAFC07}"/>
    <cellStyle name="Comma 86" xfId="18822" xr:uid="{8549CDDA-0177-41DC-BF6B-9AC64C7366F8}"/>
    <cellStyle name="Comma 86 2" xfId="18823" xr:uid="{8E6FEFF5-4D57-43D2-8F03-22BAC56252AA}"/>
    <cellStyle name="Comma 87" xfId="18824" xr:uid="{26A31E71-A4AE-409A-8AED-AA152E079291}"/>
    <cellStyle name="Comma 87 2" xfId="18825" xr:uid="{F5D968A5-2DA9-4D9D-BBE9-804168C43969}"/>
    <cellStyle name="Comma 88" xfId="18826" xr:uid="{996F2165-E14D-4D8C-B757-6AF4F10A1058}"/>
    <cellStyle name="Comma 88 2" xfId="18827" xr:uid="{EC2A9217-F95A-4264-81B9-AE50AD9EE8E6}"/>
    <cellStyle name="Comma 89" xfId="18828" xr:uid="{D0732375-2791-4480-862D-AA81887F653D}"/>
    <cellStyle name="Comma 89 2" xfId="18829" xr:uid="{7761AB8A-C759-4890-82DF-D17C70784069}"/>
    <cellStyle name="Comma 9" xfId="295" xr:uid="{4ED94655-53D9-4BB3-852A-8A9AD631A988}"/>
    <cellStyle name="Comma 9 10" xfId="35602" xr:uid="{8109E4EB-FC00-4D57-893D-A000541037C0}"/>
    <cellStyle name="Comma 9 11" xfId="18830" xr:uid="{B90B80EC-EE77-4A4D-A43F-6CCBF28B4EEA}"/>
    <cellStyle name="Comma 9 2" xfId="422" xr:uid="{74EA1C9F-37C2-4CCB-98F0-0C8B17A0CAD0}"/>
    <cellStyle name="Comma 9 2 2" xfId="18832" xr:uid="{1456C222-E38C-4CC5-8E40-C5606C56DFF3}"/>
    <cellStyle name="Comma 9 2 3" xfId="35660" xr:uid="{467B8A18-75E3-4580-9B15-15B0B1F00DD2}"/>
    <cellStyle name="Comma 9 2 4" xfId="18831" xr:uid="{7DF4BC57-B669-4352-AA08-88028F0366BE}"/>
    <cellStyle name="Comma 9 2 5" xfId="35946" xr:uid="{7A4DAE7A-2EC7-4F8D-972A-4442333A6DE4}"/>
    <cellStyle name="Comma 9 3" xfId="18833" xr:uid="{3FF0E5FE-1C99-4543-9EB7-B7B967299A73}"/>
    <cellStyle name="Comma 9 3 2" xfId="18834" xr:uid="{D87C8668-4158-4BC0-B433-1528D43C0B6A}"/>
    <cellStyle name="Comma 9 3 3" xfId="35947" xr:uid="{9655D18E-8158-459F-A988-1D43BE2B9C2B}"/>
    <cellStyle name="Comma 9 4" xfId="18835" xr:uid="{BEF9F360-4222-45AC-8EBD-BB9E7C45006F}"/>
    <cellStyle name="Comma 9 4 2" xfId="18836" xr:uid="{1FAD5552-18C9-47B4-976E-F3CBFCCFD1C9}"/>
    <cellStyle name="Comma 9 4 3" xfId="18837" xr:uid="{8731D494-BB53-460C-8FF6-B3F9D6C241F3}"/>
    <cellStyle name="Comma 9 4 3 2" xfId="18838" xr:uid="{EEDDF5B3-C5B4-41F1-B199-4270104629A1}"/>
    <cellStyle name="Comma 9 4 3 2 2" xfId="18839" xr:uid="{EE3F5D38-01DC-4C75-9638-C2088E907E15}"/>
    <cellStyle name="Comma 9 4 3 3" xfId="18840" xr:uid="{A7272888-94F3-4D08-B4B3-BDBE0CC5EAF4}"/>
    <cellStyle name="Comma 9 4 3 4" xfId="18841" xr:uid="{8A5233DF-5333-4D6D-99EB-79ABEE40DF23}"/>
    <cellStyle name="Comma 9 4 4" xfId="36125" xr:uid="{3B92B1CE-3E0B-4C81-8EF6-17FFCC1AD20B}"/>
    <cellStyle name="Comma 9 5" xfId="18842" xr:uid="{0537EB13-C8F8-452E-85E3-6B38D524C226}"/>
    <cellStyle name="Comma 9 5 2" xfId="18843" xr:uid="{7607E8A0-1662-4317-9D0A-54EB7147B9E9}"/>
    <cellStyle name="Comma 9 5 2 2" xfId="18844" xr:uid="{D87978C6-347D-4294-A905-2E72300FAE83}"/>
    <cellStyle name="Comma 9 5 2 2 2" xfId="18845" xr:uid="{6FD03410-A9DA-451F-900C-6409A81D646F}"/>
    <cellStyle name="Comma 9 5 2 3" xfId="18846" xr:uid="{1828C277-A52F-44BB-866B-D9E3A7127641}"/>
    <cellStyle name="Comma 9 5 2 4" xfId="18847" xr:uid="{31FD64A0-6C0D-4E11-926A-1B4107449633}"/>
    <cellStyle name="Comma 9 5 3" xfId="18848" xr:uid="{5C280DD1-73AF-498E-966D-590529B9F6B1}"/>
    <cellStyle name="Comma 9 5 3 2" xfId="18849" xr:uid="{1B17D004-E029-4A32-872B-576D3BF912CE}"/>
    <cellStyle name="Comma 9 5 4" xfId="18850" xr:uid="{7ED7AB3B-3F02-4B5B-8657-827FB0E39D5A}"/>
    <cellStyle name="Comma 9 5 5" xfId="18851" xr:uid="{62C9E57D-22E4-4E60-82B1-9E6F46AFB50D}"/>
    <cellStyle name="Comma 9 6" xfId="18852" xr:uid="{36E487D6-E46E-442C-BD61-6143AB33A249}"/>
    <cellStyle name="Comma 9 6 2" xfId="18853" xr:uid="{CA1D68B8-D1E6-4AE3-B5C8-0ED2138CE99F}"/>
    <cellStyle name="Comma 9 6 2 2" xfId="18854" xr:uid="{137D4D94-9101-49FA-935F-E335EBC44E30}"/>
    <cellStyle name="Comma 9 6 3" xfId="18855" xr:uid="{10041FFE-8F44-45F3-A833-0E247441AF0A}"/>
    <cellStyle name="Comma 9 6 4" xfId="18856" xr:uid="{F28C149E-498E-4B6C-95F5-6E08D54F1539}"/>
    <cellStyle name="Comma 9 7" xfId="18857" xr:uid="{F1DB57B7-1DF6-4E28-B8C7-6682FB1FDBCF}"/>
    <cellStyle name="Comma 9 7 2" xfId="18858" xr:uid="{C43F7DF7-179A-42A4-85E3-A0055BD5FFAC}"/>
    <cellStyle name="Comma 9 8" xfId="18859" xr:uid="{EE3A4F01-AA31-48FD-88EF-D52D62BA7ADB}"/>
    <cellStyle name="Comma 9 9" xfId="18860" xr:uid="{D649A9DF-2FD2-4016-81CF-43C50E9175D8}"/>
    <cellStyle name="Comma 90" xfId="18861" xr:uid="{DB607B8F-B8E8-4EF1-9636-2AE8430A8FCE}"/>
    <cellStyle name="Comma 90 2" xfId="18862" xr:uid="{05B9F685-115B-4CB9-94BE-DF2EA20FC508}"/>
    <cellStyle name="Comma 91" xfId="18863" xr:uid="{281F6677-2701-45AD-8713-F96709B63EF1}"/>
    <cellStyle name="Comma 91 2" xfId="18864" xr:uid="{2CD731B5-9328-4FBC-B8D9-C8893C7911C0}"/>
    <cellStyle name="Comma 92" xfId="18865" xr:uid="{44A8A1E9-FA9A-4E54-9807-321AE910D117}"/>
    <cellStyle name="Comma 92 2" xfId="18866" xr:uid="{301FAFC6-9824-456F-A04D-622A4E262A51}"/>
    <cellStyle name="Comma 93" xfId="18867" xr:uid="{A9044A4B-4DD1-4BA9-B756-D44C58C557AA}"/>
    <cellStyle name="Comma 93 2" xfId="18868" xr:uid="{FD416D7D-BDC7-4098-A48C-F0B20224BA93}"/>
    <cellStyle name="Comma 94" xfId="18869" xr:uid="{59858752-BDEE-45E7-92E3-5C706851F3D1}"/>
    <cellStyle name="Comma 94 2" xfId="18870" xr:uid="{AC9F0320-A4FD-47A3-88FA-2941D67A99BF}"/>
    <cellStyle name="Comma 95" xfId="18871" xr:uid="{03EBDC73-46A0-49A0-BDC1-4450BB8304F1}"/>
    <cellStyle name="Comma 95 2" xfId="18872" xr:uid="{EFB32AE7-88A0-49ED-9C3B-6C70A18922F8}"/>
    <cellStyle name="Comma 96" xfId="18873" xr:uid="{3FF80CAF-096B-468F-B96C-86AB8DFFC7A8}"/>
    <cellStyle name="Comma 96 2" xfId="18874" xr:uid="{D8127D46-4900-4C59-8CFB-74390B226BB1}"/>
    <cellStyle name="Comma 97" xfId="18875" xr:uid="{82AFF8CF-5CA7-48B8-89B5-3B248537251C}"/>
    <cellStyle name="Comma 97 2" xfId="18876" xr:uid="{18C99C5D-998A-4A38-9262-D27D42838B3B}"/>
    <cellStyle name="Comma 98" xfId="18877" xr:uid="{3A8EDF50-3AB8-4A5A-8D7A-09319F16A1D0}"/>
    <cellStyle name="Comma 98 2" xfId="18878" xr:uid="{F492744A-923D-43F6-B8CE-56D24983409E}"/>
    <cellStyle name="Comma 99" xfId="18879" xr:uid="{293DB4F0-96EB-48DE-83C2-DD4BE98195C9}"/>
    <cellStyle name="Comma 99 2" xfId="18880" xr:uid="{D6F88FA3-A520-43E5-9FD1-F8C6BDCA3826}"/>
    <cellStyle name="Comma0" xfId="35802" xr:uid="{7AE49A01-2F69-479B-9235-C2E3EE733135}"/>
    <cellStyle name="Currency [0] 2" xfId="296" xr:uid="{375EEAFF-7CC0-4885-939C-58CE321621C2}"/>
    <cellStyle name="Currency [0] 2 2" xfId="18881" xr:uid="{220B680C-2D42-496A-A6B6-C7EB2E0254CE}"/>
    <cellStyle name="Currency [0] 3" xfId="297" xr:uid="{9CCF37E1-9059-4B8D-8906-7D1DD6C9D81D}"/>
    <cellStyle name="Currency 10" xfId="298" xr:uid="{46CA2440-38D0-4F3C-B285-4EC47DA47C74}"/>
    <cellStyle name="Currency 10 2" xfId="18883" xr:uid="{EEFF5FA3-9671-40F2-818B-9EEC637C19A1}"/>
    <cellStyle name="Currency 10 3" xfId="35603" xr:uid="{E97396B3-3FDA-4618-BC01-1ECC0E4D2991}"/>
    <cellStyle name="Currency 10 4" xfId="18882" xr:uid="{63FC0731-F909-4CAF-8146-193168A5CB04}"/>
    <cellStyle name="Currency 100" xfId="18884" xr:uid="{F6D3B7BF-B680-46B0-A6B0-12484B5057C0}"/>
    <cellStyle name="Currency 100 2" xfId="18885" xr:uid="{1EC41876-1C9F-4A37-A1B5-7CAF871C3550}"/>
    <cellStyle name="Currency 100 2 2" xfId="18886" xr:uid="{AACD1CCA-C857-4C67-AC45-1F2EE988CB98}"/>
    <cellStyle name="Currency 100 3" xfId="18887" xr:uid="{0B257A70-9474-4467-A34F-3B4FD09BE634}"/>
    <cellStyle name="Currency 101" xfId="18888" xr:uid="{FF588AC0-51EB-4079-B476-D641E80A9F37}"/>
    <cellStyle name="Currency 101 2" xfId="18889" xr:uid="{5F613A08-A555-40DB-9D95-2018B2686BEF}"/>
    <cellStyle name="Currency 102" xfId="18890" xr:uid="{AC5C3DD6-13F7-42C1-A7A5-2F38F7CF97AF}"/>
    <cellStyle name="Currency 102 2" xfId="18891" xr:uid="{90B6C1C6-DDF5-4012-995B-43B600A9A774}"/>
    <cellStyle name="Currency 103" xfId="18892" xr:uid="{2D19DBA4-264D-4635-BC93-35224B7E3315}"/>
    <cellStyle name="Currency 103 2" xfId="18893" xr:uid="{56891B33-86D6-4E51-A8FA-E3724E4D03EF}"/>
    <cellStyle name="Currency 104" xfId="18894" xr:uid="{1B520D1C-6752-4054-A5C7-F06B60954AFA}"/>
    <cellStyle name="Currency 104 2" xfId="18895" xr:uid="{717B99D1-9E97-4ED5-A17D-8B9B089F0A4C}"/>
    <cellStyle name="Currency 105" xfId="18896" xr:uid="{7C06CEE8-2177-4706-87B5-36A5F3871E5D}"/>
    <cellStyle name="Currency 105 2" xfId="18897" xr:uid="{F6BBDCD7-F2DB-426B-95D9-71D8723E8C88}"/>
    <cellStyle name="Currency 106" xfId="18898" xr:uid="{F9DF600A-C622-4B91-8B7F-DC43BF5FDED4}"/>
    <cellStyle name="Currency 106 2" xfId="18899" xr:uid="{FBF0A63A-D344-41A1-9A10-F0A4CD45FD6D}"/>
    <cellStyle name="Currency 107" xfId="18900" xr:uid="{1FBD8AD1-12FC-4450-AEA0-7928A5596B34}"/>
    <cellStyle name="Currency 107 2" xfId="18901" xr:uid="{1256B3B8-9796-46C6-B1E0-CD98E76AF7D7}"/>
    <cellStyle name="Currency 108" xfId="18902" xr:uid="{7F90CE24-DD45-44B6-83C6-CA1284311AC2}"/>
    <cellStyle name="Currency 108 2" xfId="18903" xr:uid="{7A84836B-0845-46BC-B3F1-50538C76249B}"/>
    <cellStyle name="Currency 109" xfId="18904" xr:uid="{EE8D8FBA-0CBC-4365-834C-EE8A787A15DB}"/>
    <cellStyle name="Currency 109 2" xfId="18905" xr:uid="{568F8674-33AF-4198-9790-3D1E9A271082}"/>
    <cellStyle name="Currency 11" xfId="299" xr:uid="{33106B13-9377-435C-BEC4-F09B15608FE7}"/>
    <cellStyle name="Currency 11 2" xfId="35604" xr:uid="{5F8C13CB-14D8-41D0-9505-33B4C2192F81}"/>
    <cellStyle name="Currency 11 2 2" xfId="35804" xr:uid="{5C17A0A1-0ECA-4377-9DF8-027110EF8D0A}"/>
    <cellStyle name="Currency 11 3" xfId="18906" xr:uid="{B08B49F7-3CB4-46E0-B4F1-ED4C310AB4A2}"/>
    <cellStyle name="Currency 11 4" xfId="35803" xr:uid="{00E883BC-5618-47A3-9A2E-DCADA9F59020}"/>
    <cellStyle name="Currency 110" xfId="18907" xr:uid="{B88ACF75-D79C-43BD-93E6-773D59CAA4B1}"/>
    <cellStyle name="Currency 110 2" xfId="18908" xr:uid="{BE42B2B8-AEBA-464D-8D13-3811E8BA5D92}"/>
    <cellStyle name="Currency 111" xfId="18909" xr:uid="{7451C316-FDAE-4EB8-B902-5E205BDEAA16}"/>
    <cellStyle name="Currency 111 2" xfId="18910" xr:uid="{1FCB4280-B299-4CB2-9419-761D3FBE795B}"/>
    <cellStyle name="Currency 112" xfId="18911" xr:uid="{231E1F72-0702-43F4-9FFC-C37861C1E37D}"/>
    <cellStyle name="Currency 112 2" xfId="18912" xr:uid="{1CBFC07A-A21A-4685-849C-06CDE77BA9C7}"/>
    <cellStyle name="Currency 113" xfId="18913" xr:uid="{05D7F73E-492E-4F07-895B-E29CC5FF9393}"/>
    <cellStyle name="Currency 113 2" xfId="18914" xr:uid="{AA270D88-AD83-479C-80B6-698F54C1D91A}"/>
    <cellStyle name="Currency 114" xfId="18915" xr:uid="{F7DBAD47-D4CB-4BF2-B8D3-518DC49C25AB}"/>
    <cellStyle name="Currency 114 2" xfId="18916" xr:uid="{52A74966-8E2A-47C5-ADE5-25085D39E80B}"/>
    <cellStyle name="Currency 115" xfId="18917" xr:uid="{FBF5FA4C-DFE2-4FC7-B0D8-CDD8F24982DD}"/>
    <cellStyle name="Currency 115 2" xfId="18918" xr:uid="{D88CE86F-ED81-4448-B792-10EBA4925288}"/>
    <cellStyle name="Currency 116" xfId="18919" xr:uid="{6331844F-57DB-487B-B21D-11A86ED8E2BA}"/>
    <cellStyle name="Currency 116 2" xfId="18920" xr:uid="{E8FE7F37-4A2D-4C40-90C6-BF393BCD924A}"/>
    <cellStyle name="Currency 117" xfId="18921" xr:uid="{C15DC6E1-D83A-4986-AB16-1C2967EF5050}"/>
    <cellStyle name="Currency 117 2" xfId="18922" xr:uid="{6FDA9E32-7C5C-4EAB-8FF4-108D109907F5}"/>
    <cellStyle name="Currency 118" xfId="18923" xr:uid="{C4031460-AADD-452F-9FE8-7DD95C3FBEF2}"/>
    <cellStyle name="Currency 118 2" xfId="18924" xr:uid="{22D33D65-0D75-4AB2-9FEF-ED2B4D9D70EC}"/>
    <cellStyle name="Currency 119" xfId="18925" xr:uid="{FEF7FEA0-D3F6-4CB8-A96D-0D4935DF2C70}"/>
    <cellStyle name="Currency 119 2" xfId="18926" xr:uid="{7CF60334-B1AA-4156-88E2-C248E07F76A9}"/>
    <cellStyle name="Currency 12" xfId="300" xr:uid="{E62CA04F-5726-45CC-9885-5693BF7B4A4E}"/>
    <cellStyle name="Currency 12 2" xfId="35605" xr:uid="{AC94C236-A25F-4F46-AFD0-F54696017016}"/>
    <cellStyle name="Currency 12 3" xfId="18927" xr:uid="{A52EA9B3-7CBC-4E59-A3AE-AC3037683BAA}"/>
    <cellStyle name="Currency 120" xfId="18928" xr:uid="{A53D22A3-0463-45C2-B000-16AE7A5E93C5}"/>
    <cellStyle name="Currency 120 2" xfId="18929" xr:uid="{C74824A1-C3D2-4CAD-8E3C-106A7019D46E}"/>
    <cellStyle name="Currency 121" xfId="18930" xr:uid="{6E852D95-4D8A-4BB3-9C1C-E42BEF1F9154}"/>
    <cellStyle name="Currency 122" xfId="18931" xr:uid="{5D0E3307-6770-437C-B789-5CC65D382F3C}"/>
    <cellStyle name="Currency 123" xfId="18932" xr:uid="{15F8124A-B59A-418A-9BB0-6D813CEEFFF5}"/>
    <cellStyle name="Currency 124" xfId="18933" xr:uid="{A78683BF-FD0A-43F7-9E44-02A140621B43}"/>
    <cellStyle name="Currency 125" xfId="18934" xr:uid="{EB442E28-5755-4DB3-B167-C09C6E1502BB}"/>
    <cellStyle name="Currency 126" xfId="18935" xr:uid="{C2AA0048-11BC-4048-9AA0-9BD4C6F1D6E5}"/>
    <cellStyle name="Currency 127" xfId="18936" xr:uid="{56EFFBA5-B127-4C13-BEF5-C91E46E916E1}"/>
    <cellStyle name="Currency 128" xfId="18937" xr:uid="{33A5776E-8D95-4F9E-880C-2DBAD0AC67FD}"/>
    <cellStyle name="Currency 129" xfId="18938" xr:uid="{FDBAC91D-7560-4DF4-A715-4816CCAD0D6A}"/>
    <cellStyle name="Currency 13" xfId="224" xr:uid="{89DFC9C4-3575-4791-B528-5AB5492B606E}"/>
    <cellStyle name="Currency 13 2" xfId="35648" xr:uid="{265005F3-42FD-4F24-A2D0-7A68F33AD5EA}"/>
    <cellStyle name="Currency 13 3" xfId="18939" xr:uid="{58EEE36A-9AB2-424F-BC1D-A636236E5D6C}"/>
    <cellStyle name="Currency 130" xfId="18940" xr:uid="{E8156783-428C-46A5-B7EA-3F6C29C134EC}"/>
    <cellStyle name="Currency 131" xfId="18941" xr:uid="{42CDE892-5246-4D1D-BE72-F13AC9B83F25}"/>
    <cellStyle name="Currency 132" xfId="18942" xr:uid="{44AFFB85-6FDB-4B80-9122-F265EC1F94DC}"/>
    <cellStyle name="Currency 133" xfId="18943" xr:uid="{33C5081C-AD75-41DB-9E31-F641C49ECE16}"/>
    <cellStyle name="Currency 134" xfId="18944" xr:uid="{23423B32-CA67-4859-B3C0-566B2E9AD982}"/>
    <cellStyle name="Currency 135" xfId="18945" xr:uid="{9A9285E8-C221-4C3E-A88A-0FB2CF55DCBA}"/>
    <cellStyle name="Currency 135 2" xfId="18946" xr:uid="{A0CC68F4-624D-47EB-A48C-094F42217763}"/>
    <cellStyle name="Currency 136" xfId="18947" xr:uid="{3CE2E246-E394-4689-8C26-44FCEB78C2D8}"/>
    <cellStyle name="Currency 136 2" xfId="18948" xr:uid="{8E0CAE89-E488-4B9F-BA2A-8B3F0B8C381F}"/>
    <cellStyle name="Currency 137" xfId="18949" xr:uid="{7D6174A6-A4E9-4A66-AAD9-321308FB5EEF}"/>
    <cellStyle name="Currency 137 2" xfId="18950" xr:uid="{97D5FE87-324C-406A-A0CC-58CC630CC3A4}"/>
    <cellStyle name="Currency 138" xfId="18951" xr:uid="{32C852D8-54D4-47AE-B2BB-AEF257A36EAD}"/>
    <cellStyle name="Currency 138 2" xfId="18952" xr:uid="{1663A146-0FF1-49E2-8AD2-3FEA8E6941BB}"/>
    <cellStyle name="Currency 139" xfId="18953" xr:uid="{DA9721F8-00C7-4734-BC79-95D961D224CD}"/>
    <cellStyle name="Currency 139 2" xfId="18954" xr:uid="{E10C812F-106E-48E3-95E0-928120F3A3D8}"/>
    <cellStyle name="Currency 14" xfId="476" xr:uid="{0DDC6213-0C55-4952-AE4C-591880A6CF3F}"/>
    <cellStyle name="Currency 14 2" xfId="18956" xr:uid="{165B96B3-C87D-4B62-A372-B52040EDD65A}"/>
    <cellStyle name="Currency 14 3" xfId="35697" xr:uid="{8489D602-9AA6-43B9-AE68-287430DE593A}"/>
    <cellStyle name="Currency 14 4" xfId="18955" xr:uid="{9A2DAB7E-F69D-4A51-8FF5-22B82949841F}"/>
    <cellStyle name="Currency 140" xfId="18957" xr:uid="{3660717C-7D28-44B7-83E8-ED545849AA56}"/>
    <cellStyle name="Currency 140 2" xfId="18958" xr:uid="{B5D834B9-A02B-4F0C-A0A8-AB189B7031C9}"/>
    <cellStyle name="Currency 141" xfId="18959" xr:uid="{2DA96C44-F1A3-46C2-A6EB-79FC32431C65}"/>
    <cellStyle name="Currency 141 2" xfId="18960" xr:uid="{F97C4416-0132-4FD7-8B0A-40F7EA848E81}"/>
    <cellStyle name="Currency 142" xfId="18961" xr:uid="{BBCD7058-4467-461D-8ECD-025A55EB1C5C}"/>
    <cellStyle name="Currency 143" xfId="18962" xr:uid="{B45363B7-2D9A-4BA9-926B-C49A40D2B64D}"/>
    <cellStyle name="Currency 144" xfId="18963" xr:uid="{F03F6144-8E84-4DBF-8BEC-30AE59B8846F}"/>
    <cellStyle name="Currency 145" xfId="18964" xr:uid="{885D0648-EC19-49D1-AB7A-9CA1BEB3FC70}"/>
    <cellStyle name="Currency 146" xfId="18965" xr:uid="{2630D14A-B9DA-486C-89B3-612EAECBDAB5}"/>
    <cellStyle name="Currency 146 2" xfId="18966" xr:uid="{5329B543-5890-46A2-AE63-21280F4DD6C2}"/>
    <cellStyle name="Currency 147" xfId="18967" xr:uid="{B4D52AF9-976F-4D31-B24C-15C21B6F783C}"/>
    <cellStyle name="Currency 147 2" xfId="18968" xr:uid="{6415F902-DA42-47D6-9532-B19F166DEAF7}"/>
    <cellStyle name="Currency 148" xfId="18969" xr:uid="{56E7AE14-7212-4C26-819B-990CF3EF699E}"/>
    <cellStyle name="Currency 148 2" xfId="18970" xr:uid="{C78D27EB-EB41-4078-A7BB-9B1C5EAC4374}"/>
    <cellStyle name="Currency 149" xfId="18971" xr:uid="{C51C8092-3C40-4FD6-8A91-065056B8EB44}"/>
    <cellStyle name="Currency 149 2" xfId="18972" xr:uid="{43006894-3343-4AE7-B364-27EC28C78CAC}"/>
    <cellStyle name="Currency 15" xfId="482" xr:uid="{F37BAC61-4A48-407C-8F89-0660DF5504CE}"/>
    <cellStyle name="Currency 15 2" xfId="18974" xr:uid="{6E33601C-DF21-4513-8A68-ACDCBB07815F}"/>
    <cellStyle name="Currency 15 3" xfId="35701" xr:uid="{D541538E-7A1A-4CDC-95AC-CDFD72A58E57}"/>
    <cellStyle name="Currency 15 4" xfId="18973" xr:uid="{C014ED78-62CE-4409-97D8-85F1F3930DC7}"/>
    <cellStyle name="Currency 150" xfId="18975" xr:uid="{6A1D71B7-25ED-4C65-B857-7F2E423FC268}"/>
    <cellStyle name="Currency 150 2" xfId="18976" xr:uid="{218EED19-8280-481B-B078-FC942BCD53FA}"/>
    <cellStyle name="Currency 151" xfId="18977" xr:uid="{1E2D6F93-F3A2-447C-8D02-AA812D0F78B8}"/>
    <cellStyle name="Currency 151 2" xfId="18978" xr:uid="{A672CB4C-04C2-409D-AE95-B168D2763A8D}"/>
    <cellStyle name="Currency 152" xfId="18979" xr:uid="{0CCDD02A-DFC9-4742-865B-390BBE7F0054}"/>
    <cellStyle name="Currency 152 2" xfId="18980" xr:uid="{3D6903A6-1A3F-4B6A-9A3F-AA1EFA4AC19E}"/>
    <cellStyle name="Currency 153" xfId="18981" xr:uid="{42EA1E08-5686-46F0-9445-6AE1AD77F135}"/>
    <cellStyle name="Currency 153 2" xfId="18982" xr:uid="{A7DA1051-7096-4105-9D2A-AAC292510C01}"/>
    <cellStyle name="Currency 154" xfId="18983" xr:uid="{01C67DA2-EC60-48C8-A2F4-2138668D8F0A}"/>
    <cellStyle name="Currency 154 2" xfId="18984" xr:uid="{C88CB7D2-5FF0-4A05-92EF-31A885C7F67A}"/>
    <cellStyle name="Currency 155" xfId="18985" xr:uid="{23BAE55E-AA9C-47ED-B3F3-2B615DF28A58}"/>
    <cellStyle name="Currency 155 2" xfId="18986" xr:uid="{8A4B7FBE-C7F4-46E3-A897-16A78A547963}"/>
    <cellStyle name="Currency 156" xfId="18987" xr:uid="{9167E306-BA09-4056-BF45-1E0A213FA6F8}"/>
    <cellStyle name="Currency 156 2" xfId="18988" xr:uid="{935F1522-3E90-4E18-836B-B1FC3680CD88}"/>
    <cellStyle name="Currency 157" xfId="18989" xr:uid="{C40B30B8-1F45-4646-8C51-60D0A9CEEDB8}"/>
    <cellStyle name="Currency 157 2" xfId="18990" xr:uid="{8468D0F7-6870-4D61-9E72-F0013F4FCEF6}"/>
    <cellStyle name="Currency 158" xfId="18991" xr:uid="{D0FC35C7-DECB-4659-87FE-3E5438549AB4}"/>
    <cellStyle name="Currency 158 2" xfId="18992" xr:uid="{729A0F45-5F75-4D5F-9FB2-2FD7B3A2D7F1}"/>
    <cellStyle name="Currency 159" xfId="18993" xr:uid="{32B57AF7-2B46-42F8-8CD8-61251911F6BA}"/>
    <cellStyle name="Currency 159 2" xfId="18994" xr:uid="{DB280344-9350-4CFC-BC39-3BB9AEF90F70}"/>
    <cellStyle name="Currency 16" xfId="481" xr:uid="{E6B3A3A8-DA1E-4DE8-B5DE-55C42D5C6FB1}"/>
    <cellStyle name="Currency 16 2" xfId="18996" xr:uid="{C203604E-DFAB-47A3-8FAD-0204FA6D0A3F}"/>
    <cellStyle name="Currency 16 3" xfId="35700" xr:uid="{6EB8A189-F18D-45CF-AD93-1EAAF38886FA}"/>
    <cellStyle name="Currency 16 4" xfId="18995" xr:uid="{4D29C628-540F-428A-8926-C5C05B9C5011}"/>
    <cellStyle name="Currency 160" xfId="18997" xr:uid="{0E53AE42-BA83-418A-BAF4-CCF7A9DEAEF4}"/>
    <cellStyle name="Currency 160 2" xfId="18998" xr:uid="{EE1D8D9E-5BB2-4578-BBA1-C04F9FBE6A0B}"/>
    <cellStyle name="Currency 161" xfId="18999" xr:uid="{4FE0731C-88EF-481B-8D65-188D6C7CC65F}"/>
    <cellStyle name="Currency 161 2" xfId="19000" xr:uid="{C843E695-99FE-43AC-B8D6-D540BE650B78}"/>
    <cellStyle name="Currency 162" xfId="19001" xr:uid="{A4C59456-E263-4B30-81FE-FF7355406EB3}"/>
    <cellStyle name="Currency 162 2" xfId="19002" xr:uid="{374C64F4-89BC-487F-8D3B-C265F07E6E83}"/>
    <cellStyle name="Currency 163" xfId="19003" xr:uid="{1875A6BE-6CF3-4C5A-B14B-BA273BF01538}"/>
    <cellStyle name="Currency 163 2" xfId="19004" xr:uid="{FE80CD0D-A4C2-4B7F-8E80-4684082C5647}"/>
    <cellStyle name="Currency 164" xfId="19005" xr:uid="{D12D9E9D-6131-4A2B-83AE-A5AB89EDE8B5}"/>
    <cellStyle name="Currency 164 2" xfId="19006" xr:uid="{75435AC4-191E-4C4B-9AC1-5A06778F5917}"/>
    <cellStyle name="Currency 165" xfId="19007" xr:uid="{C903A250-C92A-4737-9F89-F2B43C99182D}"/>
    <cellStyle name="Currency 165 2" xfId="19008" xr:uid="{932D4FA0-73F1-40BF-88A4-A93670F6159E}"/>
    <cellStyle name="Currency 166" xfId="19009" xr:uid="{00078D49-8F0A-41EE-8D73-84E171E9B377}"/>
    <cellStyle name="Currency 166 2" xfId="19010" xr:uid="{A0483ACE-29A9-4383-A1B2-AF1B1FFF04B9}"/>
    <cellStyle name="Currency 167" xfId="19011" xr:uid="{7B20DE56-3B3E-468A-A27F-7A24DB56A7C6}"/>
    <cellStyle name="Currency 167 2" xfId="19012" xr:uid="{C26914A4-F58B-4DF1-BE35-9820F4075FE0}"/>
    <cellStyle name="Currency 168" xfId="19013" xr:uid="{AC366455-A282-4FC3-8D87-C2A96DCFF28C}"/>
    <cellStyle name="Currency 168 2" xfId="19014" xr:uid="{B6769E37-42BF-44BC-A952-FA5D2D74F95D}"/>
    <cellStyle name="Currency 169" xfId="19015" xr:uid="{DC629496-88BF-45F5-B31E-FFD5937D085F}"/>
    <cellStyle name="Currency 169 2" xfId="19016" xr:uid="{55D282F8-C2D0-4724-9A0F-900B4930BFFF}"/>
    <cellStyle name="Currency 17" xfId="483" xr:uid="{8C19ECCB-5615-4728-B2E2-AB0C160AC99D}"/>
    <cellStyle name="Currency 17 2" xfId="19018" xr:uid="{F297B158-CE10-468B-BD71-A3D539036384}"/>
    <cellStyle name="Currency 17 3" xfId="35702" xr:uid="{3E1E1317-AF37-4749-B66B-768A70DA6B19}"/>
    <cellStyle name="Currency 17 4" xfId="19017" xr:uid="{917703B9-F4EA-49C5-93E3-1515262EF9EB}"/>
    <cellStyle name="Currency 170" xfId="19019" xr:uid="{9F68605F-1FEA-4A23-A982-4EB811313E9A}"/>
    <cellStyle name="Currency 170 2" xfId="19020" xr:uid="{3EC98296-3127-4CBA-B5B7-D1286673C003}"/>
    <cellStyle name="Currency 171" xfId="19021" xr:uid="{9752DD05-3AFE-442A-81F3-B48F10B6975F}"/>
    <cellStyle name="Currency 171 2" xfId="19022" xr:uid="{1A85F108-3E1D-44A0-9FD4-2651BE272CA9}"/>
    <cellStyle name="Currency 172" xfId="19023" xr:uid="{623A92AA-92F7-4E6A-B19B-F58D75F7A050}"/>
    <cellStyle name="Currency 172 2" xfId="19024" xr:uid="{8CAE4959-0268-4F11-B789-99F075E23B1F}"/>
    <cellStyle name="Currency 173" xfId="19025" xr:uid="{DC5C4327-2BE1-49E5-B838-E0077DEB1A20}"/>
    <cellStyle name="Currency 173 2" xfId="19026" xr:uid="{C9ABCA26-30E3-40B0-B8C0-0F571805F342}"/>
    <cellStyle name="Currency 174" xfId="19027" xr:uid="{F2542D32-87B9-461E-9C97-0C53DE82FE8E}"/>
    <cellStyle name="Currency 174 2" xfId="19028" xr:uid="{59D6FABD-4459-4BD0-8E6D-214345152833}"/>
    <cellStyle name="Currency 175" xfId="19029" xr:uid="{7BFCDBE3-2B7D-466C-B0B1-CDA8BC0B0991}"/>
    <cellStyle name="Currency 175 2" xfId="19030" xr:uid="{EF6C13DE-A703-4B7F-90D5-04FA69C9A7AA}"/>
    <cellStyle name="Currency 176" xfId="19031" xr:uid="{2F4B5E72-7EB7-4CDC-AF0F-3D3173B850A9}"/>
    <cellStyle name="Currency 176 2" xfId="19032" xr:uid="{809F8045-5F03-4FBE-A21D-52D6BA2AF9D5}"/>
    <cellStyle name="Currency 177" xfId="19033" xr:uid="{2170552E-9213-4B35-8BE7-05AE6EEDB370}"/>
    <cellStyle name="Currency 177 2" xfId="19034" xr:uid="{BF6B2469-47C6-4B2B-9DE7-546F6E3E30D7}"/>
    <cellStyle name="Currency 178" xfId="19035" xr:uid="{486FF8A4-1570-4905-B3D9-1346C76B4B26}"/>
    <cellStyle name="Currency 178 2" xfId="19036" xr:uid="{BC9F4259-B384-467A-85D8-5A5B55A7A502}"/>
    <cellStyle name="Currency 179" xfId="19037" xr:uid="{4E3B4009-7B34-448E-B394-8F2F194BDA86}"/>
    <cellStyle name="Currency 179 2" xfId="19038" xr:uid="{0572014A-CF9F-4E70-8D9C-9503ADB5F078}"/>
    <cellStyle name="Currency 18" xfId="485" xr:uid="{B5D81EBB-EB10-40DD-A960-403E2DF52CCC}"/>
    <cellStyle name="Currency 18 2" xfId="19040" xr:uid="{E883FBC3-7571-4D18-A7B8-359644449C44}"/>
    <cellStyle name="Currency 18 3" xfId="19039" xr:uid="{FF06BA63-E9E5-451C-A1A0-9A13C230C6DF}"/>
    <cellStyle name="Currency 180" xfId="19041" xr:uid="{316B0F4F-226D-4F2B-9D83-27FE70335A12}"/>
    <cellStyle name="Currency 180 2" xfId="19042" xr:uid="{4555305C-81D2-4CA1-8822-B0DAF8943CD9}"/>
    <cellStyle name="Currency 181" xfId="19043" xr:uid="{0D22CD98-A60D-4CF6-9F37-5F95887D838E}"/>
    <cellStyle name="Currency 181 2" xfId="19044" xr:uid="{0B52DFB8-6D23-4B69-AAC3-D559FF2955A3}"/>
    <cellStyle name="Currency 182" xfId="19045" xr:uid="{500886E3-3E67-413C-8A87-07FBF999DA04}"/>
    <cellStyle name="Currency 182 2" xfId="19046" xr:uid="{BEE7512F-5E24-4455-89DC-BAD4CCFF3D21}"/>
    <cellStyle name="Currency 183" xfId="19047" xr:uid="{494B1D8A-8E68-4B2C-896A-DBD1633F86FB}"/>
    <cellStyle name="Currency 183 2" xfId="19048" xr:uid="{F253C468-607B-42BD-8225-6E146AED8B68}"/>
    <cellStyle name="Currency 184" xfId="19049" xr:uid="{47E4AEC8-92BC-431C-B2DF-4088C095E7A3}"/>
    <cellStyle name="Currency 184 2" xfId="19050" xr:uid="{D67B060B-499B-41D7-94BD-88517B7E76E8}"/>
    <cellStyle name="Currency 185" xfId="19051" xr:uid="{68055712-A2FF-496F-8849-5136895B7C94}"/>
    <cellStyle name="Currency 185 2" xfId="19052" xr:uid="{6EAA2638-1226-4A9F-BD10-81C324A8B064}"/>
    <cellStyle name="Currency 186" xfId="19053" xr:uid="{8C13DDE0-A511-4808-AA83-DAF3B19D3BDF}"/>
    <cellStyle name="Currency 186 2" xfId="19054" xr:uid="{E89E4308-1BAD-4EC2-850D-21FFF0A889E4}"/>
    <cellStyle name="Currency 187" xfId="19055" xr:uid="{25E1405C-D3C2-4832-8F39-1BE807834AD3}"/>
    <cellStyle name="Currency 187 2" xfId="19056" xr:uid="{DE4D6B37-AFBA-4C3B-851A-B503A765B0B3}"/>
    <cellStyle name="Currency 188" xfId="19057" xr:uid="{9167E1F1-6323-40B0-8C49-0828E4DA32F2}"/>
    <cellStyle name="Currency 188 2" xfId="19058" xr:uid="{827CBF57-7C4D-47C6-8A52-30C27F0776C2}"/>
    <cellStyle name="Currency 189" xfId="19059" xr:uid="{186CFA19-D57A-425A-AC7D-12C85A777676}"/>
    <cellStyle name="Currency 189 2" xfId="19060" xr:uid="{16683102-773C-450C-BB62-99B45158E725}"/>
    <cellStyle name="Currency 19" xfId="484" xr:uid="{6DE5457F-9D9F-4FC5-BB33-B76976D61D8A}"/>
    <cellStyle name="Currency 19 2" xfId="19062" xr:uid="{BFB5305A-6C1C-4932-868A-F64B8A1DF2DE}"/>
    <cellStyle name="Currency 19 3" xfId="19061" xr:uid="{76E22A7A-6904-44E0-850A-225C93469367}"/>
    <cellStyle name="Currency 190" xfId="19063" xr:uid="{D15F1A10-875F-46A1-A7E6-5F1533E0B4FF}"/>
    <cellStyle name="Currency 190 2" xfId="19064" xr:uid="{E97DAD27-3FB9-42EB-A42B-9A1D6F1F698D}"/>
    <cellStyle name="Currency 191" xfId="19065" xr:uid="{1F6DCC7C-2060-46FD-94EF-553A76014E4A}"/>
    <cellStyle name="Currency 191 2" xfId="19066" xr:uid="{024192E1-9C06-481E-8CF5-14F8E353EF94}"/>
    <cellStyle name="Currency 192" xfId="19067" xr:uid="{1D57C16A-D2D9-43F9-9409-FF07B54C90F4}"/>
    <cellStyle name="Currency 192 2" xfId="19068" xr:uid="{A076489E-32C7-4F3B-A23C-DB8A93C0A94D}"/>
    <cellStyle name="Currency 193" xfId="19069" xr:uid="{CADB6435-38AE-40A2-95F0-6B895E3AF88A}"/>
    <cellStyle name="Currency 193 2" xfId="19070" xr:uid="{9324E645-ADE4-4F40-86E8-42EF218DC692}"/>
    <cellStyle name="Currency 194" xfId="19071" xr:uid="{F4B7BA00-752C-4150-94AD-CAB193D6C9C9}"/>
    <cellStyle name="Currency 194 2" xfId="19072" xr:uid="{07B6ABAC-121C-497D-BF1C-6A8D3922D133}"/>
    <cellStyle name="Currency 195" xfId="19073" xr:uid="{845B39F5-C777-4E43-BE18-DC1FC0B652E6}"/>
    <cellStyle name="Currency 195 2" xfId="19074" xr:uid="{C798AC78-C063-4E16-81A9-DAC7C92D7CC6}"/>
    <cellStyle name="Currency 196" xfId="19075" xr:uid="{FB38B321-CF84-49E5-80DD-1E8441A2D697}"/>
    <cellStyle name="Currency 196 2" xfId="19076" xr:uid="{F83C69C3-665B-45F9-8877-91C560E0C2E6}"/>
    <cellStyle name="Currency 197" xfId="19077" xr:uid="{5FEC1B6A-5342-483D-A6D7-A8F09708FE94}"/>
    <cellStyle name="Currency 197 2" xfId="19078" xr:uid="{788BDAAC-BA8D-4297-8A10-F2556F0553C7}"/>
    <cellStyle name="Currency 198" xfId="19079" xr:uid="{4746BA6A-296B-412B-8C9D-981D30A1FBE7}"/>
    <cellStyle name="Currency 198 2" xfId="19080" xr:uid="{1D1CAC67-9C4C-45A1-99D0-19ADDABF584C}"/>
    <cellStyle name="Currency 199" xfId="19081" xr:uid="{5E04C1F4-F163-4905-9D99-F2A818477CB1}"/>
    <cellStyle name="Currency 199 2" xfId="19082" xr:uid="{68E3135F-5C06-4EBE-8C37-0A28DC4E3712}"/>
    <cellStyle name="Currency 2" xfId="98" xr:uid="{7A4B361A-3482-4C8B-ADBC-BAEDD4C7BC0F}"/>
    <cellStyle name="Currency 2 2" xfId="182" xr:uid="{5FE86857-AE2B-4219-9B4B-55D6230B8DED}"/>
    <cellStyle name="Currency 2 2 2" xfId="183" xr:uid="{521ADEFB-28DD-4EBE-A039-096611000425}"/>
    <cellStyle name="Currency 2 2 2 2" xfId="19084" xr:uid="{4B9EABE5-1194-43AD-8C77-D9A12BA7C42C}"/>
    <cellStyle name="Currency 2 2 2 3" xfId="19085" xr:uid="{BB3152EF-2DF4-423A-A7A5-F42FE637DBE7}"/>
    <cellStyle name="Currency 2 2 3" xfId="19086" xr:uid="{C94DF6BA-A39F-4832-9ABA-585846605702}"/>
    <cellStyle name="Currency 2 2 4" xfId="19087" xr:uid="{E901AEBB-D8DF-407B-9BB9-805CA328571A}"/>
    <cellStyle name="Currency 2 2 5" xfId="19088" xr:uid="{B402BED4-DEFD-40E1-86CF-C00871C15F8B}"/>
    <cellStyle name="Currency 2 2 6" xfId="19083" xr:uid="{3D4A9D46-6A39-4A7C-B48E-F641EB572B7C}"/>
    <cellStyle name="Currency 2 2 7" xfId="35757" xr:uid="{A6B08F32-39D2-4432-B99D-15AD62F9601E}"/>
    <cellStyle name="Currency 2 3" xfId="184" xr:uid="{28FC70C6-6D24-4BB3-ABFE-4F7E55781275}"/>
    <cellStyle name="Currency 2 3 2" xfId="19090" xr:uid="{3F741248-52B1-4DA1-BC05-11AB03767EC2}"/>
    <cellStyle name="Currency 2 3 3" xfId="19091" xr:uid="{F6D13F9B-998A-408F-9F2A-C5B74356116A}"/>
    <cellStyle name="Currency 2 3 3 2" xfId="19092" xr:uid="{E12B011F-A1E8-423B-8801-BC5E91988D80}"/>
    <cellStyle name="Currency 2 3 3 2 2" xfId="19093" xr:uid="{B080FAB1-D3F7-4DC5-B29B-56A848E8B39F}"/>
    <cellStyle name="Currency 2 3 3 3" xfId="19094" xr:uid="{A31AF346-CC91-4F54-8244-3C658B922B93}"/>
    <cellStyle name="Currency 2 3 3 4" xfId="19095" xr:uid="{CF5C9A25-B98F-4F4D-8E95-D672EBC77B16}"/>
    <cellStyle name="Currency 2 3 4" xfId="19096" xr:uid="{902E26DB-39F7-4A11-BB6B-7910BBF19CCC}"/>
    <cellStyle name="Currency 2 3 5" xfId="19089" xr:uid="{518377E5-C686-4677-BBC5-5F42B982D0C1}"/>
    <cellStyle name="Currency 2 4" xfId="185" xr:uid="{B2DBA35F-6A25-4815-8E01-A204AD503C01}"/>
    <cellStyle name="Currency 2 4 2" xfId="360" xr:uid="{E7654550-4EB8-4821-A6F3-03BF3AAD8904}"/>
    <cellStyle name="Currency 2 4 2 2" xfId="441" xr:uid="{F3038D2D-B722-4089-A46A-EADAADB86954}"/>
    <cellStyle name="Currency 2 4 2 3" xfId="35662" xr:uid="{278C9AD6-933C-4AAA-B171-56CE413F76D4}"/>
    <cellStyle name="Currency 2 4 2 4" xfId="19098" xr:uid="{5EDCBFB1-C740-4CF7-A66A-3649DC75DF41}"/>
    <cellStyle name="Currency 2 4 3" xfId="378" xr:uid="{CE590E00-931B-4898-856C-B5EC4A8E6B4D}"/>
    <cellStyle name="Currency 2 4 3 2" xfId="459" xr:uid="{57E5E5DD-0EDC-4A54-AEDE-1CC44C36FB6D}"/>
    <cellStyle name="Currency 2 4 4" xfId="401" xr:uid="{5CE0289F-8D97-4B6E-A699-66B587AEBCAB}"/>
    <cellStyle name="Currency 2 4 5" xfId="35661" xr:uid="{8DD93E15-66D5-4E17-A1D3-1F990FD88DA9}"/>
    <cellStyle name="Currency 2 4 6" xfId="19097" xr:uid="{F33DFF93-B828-4703-90D5-CD62B8F73527}"/>
    <cellStyle name="Currency 2 5" xfId="19099" xr:uid="{006FCD7E-FB15-4E36-811F-6F8327E7C016}"/>
    <cellStyle name="Currency 2 5 2" xfId="19100" xr:uid="{1948FA2C-0AFD-4478-8D76-DF114F7C075B}"/>
    <cellStyle name="Currency 2 5 3" xfId="19101" xr:uid="{62A817D3-434A-48CF-BE65-42EEFFD54763}"/>
    <cellStyle name="Currency 2 6" xfId="19102" xr:uid="{554195BA-DAF4-41F2-9A8C-F75399496011}"/>
    <cellStyle name="Currency 2 6 2" xfId="19103" xr:uid="{6899FD4F-5CAA-4FB7-98FE-7F6211FE906A}"/>
    <cellStyle name="Currency 2 7" xfId="19104" xr:uid="{661AB50F-5350-4687-A0A1-667728AB7DD8}"/>
    <cellStyle name="Currency 2 8" xfId="35526" xr:uid="{2E08E81A-7396-4018-8D4C-49C1DF4141E8}"/>
    <cellStyle name="Currency 20" xfId="19105" xr:uid="{CC864711-AB72-4A43-8EB9-FCA97978B10F}"/>
    <cellStyle name="Currency 20 2" xfId="19106" xr:uid="{607B15D1-F84D-488A-9015-E34D9D1A6FC9}"/>
    <cellStyle name="Currency 200" xfId="19107" xr:uid="{7C6D034A-59EB-43FD-A82A-377B53C26DB6}"/>
    <cellStyle name="Currency 200 2" xfId="19108" xr:uid="{EA2D76F9-6E24-462C-A4DC-0B24334F47F6}"/>
    <cellStyle name="Currency 201" xfId="19109" xr:uid="{640F6AA2-F3FA-4C36-86C3-CF76A98707DA}"/>
    <cellStyle name="Currency 201 2" xfId="19110" xr:uid="{BCD32983-B7DF-40AC-913E-135AEDECD4D3}"/>
    <cellStyle name="Currency 202" xfId="19111" xr:uid="{3A302BB5-3158-4C4D-A73E-113FD129FC8D}"/>
    <cellStyle name="Currency 202 2" xfId="19112" xr:uid="{D8011BF6-5ED4-49A6-99A2-4FD0C71BE4B7}"/>
    <cellStyle name="Currency 203" xfId="19113" xr:uid="{52B9AA72-8A52-4727-A6A1-2BC4A19767AC}"/>
    <cellStyle name="Currency 203 2" xfId="19114" xr:uid="{85CCCE0A-F7D8-468E-B607-7F4E9FA7C886}"/>
    <cellStyle name="Currency 204" xfId="19115" xr:uid="{0290E8E4-F3B5-42D0-8347-38DEC7BA77FC}"/>
    <cellStyle name="Currency 204 2" xfId="19116" xr:uid="{FD945820-1DCD-409C-8E9C-326A3BBCC095}"/>
    <cellStyle name="Currency 205" xfId="19117" xr:uid="{CC9BB7FB-AABE-45C1-B370-70EDEE292ABD}"/>
    <cellStyle name="Currency 205 2" xfId="19118" xr:uid="{7047E2D7-9491-419B-8A13-1ECF5566D558}"/>
    <cellStyle name="Currency 206" xfId="19119" xr:uid="{12741BF3-31A8-4E6B-B25F-5D904FACAA3F}"/>
    <cellStyle name="Currency 206 2" xfId="19120" xr:uid="{21793823-6C86-4E76-9270-BDCA37E3D5D0}"/>
    <cellStyle name="Currency 207" xfId="19121" xr:uid="{CBDA4ACB-D84C-468E-B9C4-50B452B78973}"/>
    <cellStyle name="Currency 207 2" xfId="19122" xr:uid="{EBAE6650-5D82-4098-8F0A-D8EB7133D073}"/>
    <cellStyle name="Currency 208" xfId="19123" xr:uid="{38BABD0E-CDBF-462D-8E44-9921D9B3E8F4}"/>
    <cellStyle name="Currency 208 2" xfId="19124" xr:uid="{2C263661-0C3C-476B-B6F5-349AD323CADD}"/>
    <cellStyle name="Currency 209" xfId="19125" xr:uid="{1865BE40-CC76-4F0E-9F8E-64F52E80FE0C}"/>
    <cellStyle name="Currency 209 2" xfId="19126" xr:uid="{9AEDED84-CE7F-4EC1-B5D4-83C8714C8884}"/>
    <cellStyle name="Currency 21" xfId="19127" xr:uid="{9E72C982-F12B-4A37-B0CF-6D4A8FAFD688}"/>
    <cellStyle name="Currency 21 2" xfId="19128" xr:uid="{6582AE3B-502E-474D-B933-4B129700ECED}"/>
    <cellStyle name="Currency 210" xfId="19129" xr:uid="{DDF05E64-A370-47FD-92E9-B6818FE4B9BA}"/>
    <cellStyle name="Currency 210 2" xfId="19130" xr:uid="{44B1A032-4685-484F-A9C2-74FCDB83F672}"/>
    <cellStyle name="Currency 211" xfId="19131" xr:uid="{CBEFFB99-CED4-49B7-9644-D441B1B09C23}"/>
    <cellStyle name="Currency 211 2" xfId="19132" xr:uid="{15F6AD7F-BA19-443C-8005-5533A76F7079}"/>
    <cellStyle name="Currency 212" xfId="19133" xr:uid="{C4084BFA-05C4-4328-8A21-9E517ED1CE86}"/>
    <cellStyle name="Currency 212 2" xfId="19134" xr:uid="{3504BAF8-EC97-4064-B9AF-7C8BE16700B8}"/>
    <cellStyle name="Currency 213" xfId="19135" xr:uid="{37BAEFBB-BE28-4323-9B72-9DFA33692BFD}"/>
    <cellStyle name="Currency 213 2" xfId="19136" xr:uid="{B2FE4096-1170-4393-AEDB-70EF108B3792}"/>
    <cellStyle name="Currency 214" xfId="19137" xr:uid="{DB577699-4917-4A38-A85B-854BC007BD50}"/>
    <cellStyle name="Currency 214 2" xfId="19138" xr:uid="{B98372A1-8642-4EF0-BD85-6037FE2C1638}"/>
    <cellStyle name="Currency 215" xfId="19139" xr:uid="{E096A261-91CE-435E-A12E-40C899EDB06F}"/>
    <cellStyle name="Currency 215 2" xfId="19140" xr:uid="{168D97E4-1067-4C35-B46F-1D97BDA2E495}"/>
    <cellStyle name="Currency 216" xfId="19141" xr:uid="{527999E5-70E9-496D-9122-57BB713C51C7}"/>
    <cellStyle name="Currency 216 2" xfId="19142" xr:uid="{3153D6F8-0763-49B3-B575-83413ED77EB5}"/>
    <cellStyle name="Currency 217" xfId="19143" xr:uid="{FCD28B20-5043-4A1F-BE7E-F9BC11A4B16E}"/>
    <cellStyle name="Currency 217 2" xfId="19144" xr:uid="{E3F38F03-16F0-42D0-81AB-9BC1B2E245B6}"/>
    <cellStyle name="Currency 218" xfId="19145" xr:uid="{D30A71EA-7135-4FAE-90EA-C52A0EBEAFFD}"/>
    <cellStyle name="Currency 218 2" xfId="19146" xr:uid="{1D607E64-CE25-4EAE-90F5-90FA624F3C18}"/>
    <cellStyle name="Currency 219" xfId="19147" xr:uid="{31EC1A4B-7EE3-4EBB-ACA5-5B95F8607E98}"/>
    <cellStyle name="Currency 219 2" xfId="19148" xr:uid="{23B7BAB6-0690-411E-A4D0-6F86741E8B87}"/>
    <cellStyle name="Currency 22" xfId="19149" xr:uid="{D724C2F6-355B-4D53-8BFA-A4AF1918D9D5}"/>
    <cellStyle name="Currency 220" xfId="19150" xr:uid="{EEAD2892-B2BC-4C97-86B2-A6771C480EAD}"/>
    <cellStyle name="Currency 220 2" xfId="19151" xr:uid="{3EEFF6A0-CCF3-466D-9634-CAAC01E205AC}"/>
    <cellStyle name="Currency 221" xfId="19152" xr:uid="{FEF047C3-3576-44E6-9996-1C7ACC5ADA38}"/>
    <cellStyle name="Currency 221 2" xfId="19153" xr:uid="{2A358FC8-B626-4512-A777-1456FDD65311}"/>
    <cellStyle name="Currency 222" xfId="19154" xr:uid="{18BAEE36-2C83-4916-BE54-EFC09825ED1C}"/>
    <cellStyle name="Currency 222 2" xfId="19155" xr:uid="{CB269362-20B7-497B-9743-D72DD3598E46}"/>
    <cellStyle name="Currency 223" xfId="19156" xr:uid="{0065FA93-D362-4BB3-A949-A75A5211FB97}"/>
    <cellStyle name="Currency 223 2" xfId="19157" xr:uid="{EDD97578-9530-46E2-A789-1DD7E954BA3B}"/>
    <cellStyle name="Currency 224" xfId="19158" xr:uid="{C557FC50-7D1A-4DC0-8005-265B629C1B81}"/>
    <cellStyle name="Currency 224 2" xfId="19159" xr:uid="{2FEB22EB-6132-4E61-B070-DE5FF3691C10}"/>
    <cellStyle name="Currency 225" xfId="19160" xr:uid="{727FA088-7896-4DA2-9B2B-038C9C63A549}"/>
    <cellStyle name="Currency 225 2" xfId="19161" xr:uid="{C49D407E-1619-4609-B879-A658D4A7346F}"/>
    <cellStyle name="Currency 226" xfId="19162" xr:uid="{AC51F1DE-260D-4F92-BD9E-F1FA3248EA4D}"/>
    <cellStyle name="Currency 227" xfId="19163" xr:uid="{037E9C78-BF86-4622-ABBC-EC325B692DB6}"/>
    <cellStyle name="Currency 227 2" xfId="19164" xr:uid="{DAF4D517-7A2D-475E-8B4F-3EC51C329305}"/>
    <cellStyle name="Currency 227 2 2" xfId="19165" xr:uid="{2EA200D4-340E-43F1-8A73-E7F9E0D8B8CF}"/>
    <cellStyle name="Currency 227 3" xfId="19166" xr:uid="{58EA89A5-B952-461A-928E-0102C2196D77}"/>
    <cellStyle name="Currency 228" xfId="19167" xr:uid="{8A988716-1CDB-4F29-A6F1-23B33E10D3F2}"/>
    <cellStyle name="Currency 228 2" xfId="19168" xr:uid="{FD104AB4-76F3-49F8-89E5-AB96F6F9108A}"/>
    <cellStyle name="Currency 229" xfId="19169" xr:uid="{E92BDBF2-5DDB-454F-A3A5-40BBBB90780C}"/>
    <cellStyle name="Currency 229 2" xfId="19170" xr:uid="{741AB48D-E145-4B93-B3B6-B83B2DD94E91}"/>
    <cellStyle name="Currency 23" xfId="19171" xr:uid="{C0CC9824-5C0D-4DBB-B12B-DDFBBFCC8BAB}"/>
    <cellStyle name="Currency 230" xfId="19172" xr:uid="{88937F65-6B35-48E6-BE91-7438BB115C56}"/>
    <cellStyle name="Currency 230 2" xfId="19173" xr:uid="{B5AA096C-132A-4976-A2A9-80DCB1A4E855}"/>
    <cellStyle name="Currency 231" xfId="19174" xr:uid="{60B8CAE9-31F0-48F0-9263-260C68DAA8AB}"/>
    <cellStyle name="Currency 232" xfId="19175" xr:uid="{C121036B-C5E2-4743-9EDB-B8B40DB5606C}"/>
    <cellStyle name="Currency 232 2" xfId="19176" xr:uid="{97E07599-85A7-48B2-8C1E-218314D7170B}"/>
    <cellStyle name="Currency 233" xfId="19177" xr:uid="{18A43B7C-564F-4A81-A82F-4FB67D46FF60}"/>
    <cellStyle name="Currency 233 2" xfId="19178" xr:uid="{20EDA49C-B6D3-4BAC-AA8E-5EB8B5125660}"/>
    <cellStyle name="Currency 234" xfId="19179" xr:uid="{F6020D3B-3E9F-495E-B750-263BDCB7B4E4}"/>
    <cellStyle name="Currency 234 2" xfId="19180" xr:uid="{FFD4437C-17EE-4FBA-9811-3D8174E84250}"/>
    <cellStyle name="Currency 234 2 2" xfId="19181" xr:uid="{1EAC81E2-4792-46F7-9BBB-8A33B5E2384B}"/>
    <cellStyle name="Currency 234 2 2 2" xfId="19182" xr:uid="{379DA81E-1DCC-47C6-BE00-C0DD40F70ED1}"/>
    <cellStyle name="Currency 234 2 2 2 2" xfId="19183" xr:uid="{5B41A5E3-0990-4717-BC38-330932243A6C}"/>
    <cellStyle name="Currency 234 2 2 3" xfId="19184" xr:uid="{5300BAF0-48BF-472D-8445-8F3678E950BC}"/>
    <cellStyle name="Currency 234 2 2 4" xfId="19185" xr:uid="{539B97F1-EC45-4A2E-836D-ACD0AA32C01B}"/>
    <cellStyle name="Currency 234 2 3" xfId="19186" xr:uid="{F64F71BC-8013-4F0F-81ED-90F38C53138F}"/>
    <cellStyle name="Currency 234 2 3 2" xfId="19187" xr:uid="{DA16F3D5-B4E3-4C62-AFE8-BE7AA5B14F8D}"/>
    <cellStyle name="Currency 234 2 4" xfId="19188" xr:uid="{3D4F9B3F-50EC-448E-9158-420135B2E794}"/>
    <cellStyle name="Currency 234 2 5" xfId="19189" xr:uid="{00DBDB97-D043-4128-8CB1-821C6CBDC205}"/>
    <cellStyle name="Currency 234 3" xfId="19190" xr:uid="{C09A4530-CFDB-46BC-BBFA-806638D67098}"/>
    <cellStyle name="Currency 234 3 2" xfId="19191" xr:uid="{D91ACBFA-4970-4D67-B726-7AD0335E45DA}"/>
    <cellStyle name="Currency 234 3 2 2" xfId="19192" xr:uid="{65C28FBB-32FD-41A4-8AE9-788B75EAA2D1}"/>
    <cellStyle name="Currency 234 3 3" xfId="19193" xr:uid="{41332019-DA89-45F0-9B17-3082A0398669}"/>
    <cellStyle name="Currency 234 3 4" xfId="19194" xr:uid="{9B76469A-7B9E-48AC-BE4A-5C5EBB090E20}"/>
    <cellStyle name="Currency 234 4" xfId="19195" xr:uid="{94883AD1-BC7F-46C4-B34F-1F08E03A9443}"/>
    <cellStyle name="Currency 234 5" xfId="19196" xr:uid="{F718D955-7E09-4AE1-AAB4-849B7BB4B630}"/>
    <cellStyle name="Currency 234 5 2" xfId="19197" xr:uid="{06BFC2BE-DE9B-44C4-AF6B-3F6E7897E2B9}"/>
    <cellStyle name="Currency 234 6" xfId="19198" xr:uid="{0FC96DA0-7B30-4ACE-A0F4-EB8D492A04D9}"/>
    <cellStyle name="Currency 234 7" xfId="19199" xr:uid="{584C64D8-4984-4308-A9BF-D594626C6642}"/>
    <cellStyle name="Currency 235" xfId="19200" xr:uid="{6ED36BBC-2FE0-48AE-9B98-F0C051DD3AD5}"/>
    <cellStyle name="Currency 235 2" xfId="19201" xr:uid="{837BBD5F-7039-4F53-AB17-463DE5022896}"/>
    <cellStyle name="Currency 235 2 2" xfId="19202" xr:uid="{EF087DEC-CAE7-4415-88E5-FC2B319A6320}"/>
    <cellStyle name="Currency 235 2 2 2" xfId="19203" xr:uid="{A018A468-DD6C-4D17-A6D3-E6658C3DE389}"/>
    <cellStyle name="Currency 235 2 2 2 2" xfId="19204" xr:uid="{A07B552C-67B0-47FF-82A4-17DE250F7723}"/>
    <cellStyle name="Currency 235 2 2 3" xfId="19205" xr:uid="{B9FDD850-8027-432B-BBE8-78081F32F7A0}"/>
    <cellStyle name="Currency 235 2 2 4" xfId="19206" xr:uid="{66BD5203-288A-42EF-8416-A4EE1460A31A}"/>
    <cellStyle name="Currency 235 2 3" xfId="19207" xr:uid="{7D0335D5-E8EA-4EAB-AD36-06F2E35161AA}"/>
    <cellStyle name="Currency 235 2 3 2" xfId="19208" xr:uid="{D13F52F8-0989-41C4-8C73-06FB176857E5}"/>
    <cellStyle name="Currency 235 2 4" xfId="19209" xr:uid="{A2C9AE15-55F8-4417-9F60-0DB5C425ED19}"/>
    <cellStyle name="Currency 235 2 5" xfId="19210" xr:uid="{4913439C-ABD3-49C1-B17D-A13E37C2CA50}"/>
    <cellStyle name="Currency 235 3" xfId="19211" xr:uid="{F2542C40-EF1E-4568-8DC5-6336FF959553}"/>
    <cellStyle name="Currency 235 3 2" xfId="19212" xr:uid="{BCA261C7-61E7-435F-99A0-115D252639EE}"/>
    <cellStyle name="Currency 235 3 2 2" xfId="19213" xr:uid="{DA8787F8-3E89-4566-BB67-E96AB24EABDC}"/>
    <cellStyle name="Currency 235 3 3" xfId="19214" xr:uid="{127E888F-9424-407B-A34F-A8A9907EC170}"/>
    <cellStyle name="Currency 235 3 4" xfId="19215" xr:uid="{7CF1A647-E9E6-4DA6-BDC2-7BBC831C7366}"/>
    <cellStyle name="Currency 235 4" xfId="19216" xr:uid="{6DA3E741-09E5-441C-9887-05E5893C70FA}"/>
    <cellStyle name="Currency 235 5" xfId="19217" xr:uid="{5600B514-8FAD-4F8F-8DC7-1BAC2F93C1C6}"/>
    <cellStyle name="Currency 235 5 2" xfId="19218" xr:uid="{BF45048F-AEEF-41AC-80A0-AC820DAAC7E3}"/>
    <cellStyle name="Currency 235 6" xfId="19219" xr:uid="{C81AF049-166E-48F9-B412-42767A9BF095}"/>
    <cellStyle name="Currency 235 7" xfId="19220" xr:uid="{0E4C2628-AEA6-4792-8921-2AD40C23CD7B}"/>
    <cellStyle name="Currency 236" xfId="19221" xr:uid="{5B4960BA-E136-4B11-9A36-7FF58F936EB0}"/>
    <cellStyle name="Currency 236 2" xfId="19222" xr:uid="{8A25A5F3-98E7-4481-B1B4-61DB22CDB7DE}"/>
    <cellStyle name="Currency 236 2 2" xfId="19223" xr:uid="{7EC023EE-EAB6-4AF3-B0B3-7530A637357B}"/>
    <cellStyle name="Currency 236 2 2 2" xfId="19224" xr:uid="{763F5AFE-D5BD-409E-B652-3DAE3FAB507E}"/>
    <cellStyle name="Currency 236 2 2 2 2" xfId="19225" xr:uid="{90E6ED08-7572-4E9B-BA24-5F4C03825255}"/>
    <cellStyle name="Currency 236 2 2 3" xfId="19226" xr:uid="{5CB10F32-7CA9-4376-8463-AE53F6470F0D}"/>
    <cellStyle name="Currency 236 2 2 4" xfId="19227" xr:uid="{3F7C79C6-94A1-41BE-90F2-F724B92CAC00}"/>
    <cellStyle name="Currency 236 2 3" xfId="19228" xr:uid="{472EAA8E-3B60-40D5-89BC-A7DCF5DDBAAE}"/>
    <cellStyle name="Currency 236 2 3 2" xfId="19229" xr:uid="{CD7F7433-DF71-43D3-9CB7-DDFC12865461}"/>
    <cellStyle name="Currency 236 2 4" xfId="19230" xr:uid="{FFD6CE28-238C-4737-89E6-C2FC0D6F4CD2}"/>
    <cellStyle name="Currency 236 2 5" xfId="19231" xr:uid="{F757A2E5-618A-45D0-95B9-13ACE1377B19}"/>
    <cellStyle name="Currency 236 3" xfId="19232" xr:uid="{630282B2-3CCD-42D3-B353-95F02CA3EDA8}"/>
    <cellStyle name="Currency 236 3 2" xfId="19233" xr:uid="{9B21FBA0-DDCA-4E4F-B2A4-64AFCEAE5080}"/>
    <cellStyle name="Currency 236 3 2 2" xfId="19234" xr:uid="{BE5306BA-866E-406C-8948-59E793DAC740}"/>
    <cellStyle name="Currency 236 3 3" xfId="19235" xr:uid="{074E94DC-3B47-4861-A51D-7CDA6E70B8DC}"/>
    <cellStyle name="Currency 236 3 4" xfId="19236" xr:uid="{0F4EDECA-142B-4D59-ABF7-7C8A59CC4CE2}"/>
    <cellStyle name="Currency 236 4" xfId="19237" xr:uid="{61A2C406-7E37-4D0F-B951-4A297A9719ED}"/>
    <cellStyle name="Currency 236 5" xfId="19238" xr:uid="{48DB85E9-69E0-4740-9C8C-2CB99625E182}"/>
    <cellStyle name="Currency 236 5 2" xfId="19239" xr:uid="{6D0CC7D9-7EE8-45BA-B336-1DF6A71DB541}"/>
    <cellStyle name="Currency 236 6" xfId="19240" xr:uid="{1CEF4EF5-61BE-433B-A4D1-43E12E7BE65E}"/>
    <cellStyle name="Currency 236 7" xfId="19241" xr:uid="{9BD1A1D1-0D80-498F-9AD0-34B1F5E66C9E}"/>
    <cellStyle name="Currency 237" xfId="19242" xr:uid="{63576B7F-6D53-4C31-9135-02B22761120B}"/>
    <cellStyle name="Currency 237 2" xfId="19243" xr:uid="{45A8C67A-5696-4467-876A-F97EB4B46329}"/>
    <cellStyle name="Currency 237 2 2" xfId="19244" xr:uid="{FD87A0B7-02B3-44EC-AA74-B8AEE9F1C85D}"/>
    <cellStyle name="Currency 237 2 2 2" xfId="19245" xr:uid="{5253F605-8031-448B-A7BD-43F1880A8458}"/>
    <cellStyle name="Currency 237 2 2 2 2" xfId="19246" xr:uid="{F741EF35-2D1F-413D-A825-DD7588258003}"/>
    <cellStyle name="Currency 237 2 2 3" xfId="19247" xr:uid="{610A78CA-1849-488F-BEC2-3F8D6A3C119A}"/>
    <cellStyle name="Currency 237 2 2 4" xfId="19248" xr:uid="{17BC60B2-E85F-41AB-AE03-097D1DB1299F}"/>
    <cellStyle name="Currency 237 2 3" xfId="19249" xr:uid="{45F84502-D89C-4360-8F62-CDDE9FA44B35}"/>
    <cellStyle name="Currency 237 2 3 2" xfId="19250" xr:uid="{FC351B5B-DA17-4058-AB93-93889D4ABE3F}"/>
    <cellStyle name="Currency 237 2 4" xfId="19251" xr:uid="{107CB2DC-54DD-41C7-BC54-C4C4372CF36F}"/>
    <cellStyle name="Currency 237 2 5" xfId="19252" xr:uid="{3CBE4A90-0ABB-4060-ACEA-C970A87367CD}"/>
    <cellStyle name="Currency 237 3" xfId="19253" xr:uid="{9C9B02A1-B0E9-4057-A54E-E946A5D120A8}"/>
    <cellStyle name="Currency 237 3 2" xfId="19254" xr:uid="{BD903AB3-8B06-48AB-8F12-150F5D4756A6}"/>
    <cellStyle name="Currency 237 3 2 2" xfId="19255" xr:uid="{56F6D6B7-5B11-4784-9426-3F590A5331BC}"/>
    <cellStyle name="Currency 237 3 3" xfId="19256" xr:uid="{8F3BCEE3-5DC9-417C-89AB-DA7B155FF0BE}"/>
    <cellStyle name="Currency 237 3 4" xfId="19257" xr:uid="{AA482B50-20D7-42DC-ABAC-D4B64D49D9EE}"/>
    <cellStyle name="Currency 237 4" xfId="19258" xr:uid="{8B168985-72B8-450B-B757-499EA5CE0D67}"/>
    <cellStyle name="Currency 237 5" xfId="19259" xr:uid="{3D394207-3538-4614-851F-D9F8C3C9AF09}"/>
    <cellStyle name="Currency 237 5 2" xfId="19260" xr:uid="{3BE8EB6E-09D8-469B-B342-86611F26E179}"/>
    <cellStyle name="Currency 237 6" xfId="19261" xr:uid="{1A7B2C1C-9BF6-472E-86A3-B38650B6202E}"/>
    <cellStyle name="Currency 237 7" xfId="19262" xr:uid="{1A8B4251-729C-4C1D-9B4B-704FB18E7278}"/>
    <cellStyle name="Currency 238" xfId="19263" xr:uid="{D7C5921B-6199-491C-88DD-9A32CCE25546}"/>
    <cellStyle name="Currency 238 2" xfId="19264" xr:uid="{6D9F7623-3FB5-4108-A38D-D5C1DDB4D396}"/>
    <cellStyle name="Currency 238 2 2" xfId="19265" xr:uid="{D8F535D5-4436-4E53-A9BA-A95C23516F91}"/>
    <cellStyle name="Currency 238 2 2 2" xfId="19266" xr:uid="{E6CF31EB-FEC5-4793-A7BF-40457B5C983A}"/>
    <cellStyle name="Currency 238 2 2 2 2" xfId="19267" xr:uid="{E9717D15-8B1A-49E5-AC5A-E1F8B3ED7192}"/>
    <cellStyle name="Currency 238 2 2 3" xfId="19268" xr:uid="{54E947E2-A01F-493A-9204-B7E2DAC6FE3D}"/>
    <cellStyle name="Currency 238 2 2 4" xfId="19269" xr:uid="{CFAF2069-4BB3-467F-A311-1BF3D2AB055A}"/>
    <cellStyle name="Currency 238 2 3" xfId="19270" xr:uid="{9B8104AF-B5BE-43A2-A15D-C829DD5EEE31}"/>
    <cellStyle name="Currency 238 2 3 2" xfId="19271" xr:uid="{9CAC859C-C899-47E9-AFF2-DF6AC5CC9442}"/>
    <cellStyle name="Currency 238 2 4" xfId="19272" xr:uid="{78072ACD-8146-4CE9-AA4C-69F4A825C124}"/>
    <cellStyle name="Currency 238 2 5" xfId="19273" xr:uid="{332DA237-3FBE-4AF7-88E6-BEEAE8F8F3A0}"/>
    <cellStyle name="Currency 238 3" xfId="19274" xr:uid="{57C0BAC9-9A16-48F3-B840-7AC8B7FC1764}"/>
    <cellStyle name="Currency 238 3 2" xfId="19275" xr:uid="{1719687D-B7E5-41BB-9DFE-BC5E2D596F10}"/>
    <cellStyle name="Currency 238 3 2 2" xfId="19276" xr:uid="{9CDD1CE4-DF62-4E22-9664-E0B5654E4984}"/>
    <cellStyle name="Currency 238 3 3" xfId="19277" xr:uid="{2E3B9707-E217-42B8-A8D1-5665E03C799C}"/>
    <cellStyle name="Currency 238 3 4" xfId="19278" xr:uid="{1D25F3A3-A3C2-4EF4-B0A1-F023836426AA}"/>
    <cellStyle name="Currency 238 4" xfId="19279" xr:uid="{C652ACE4-207E-444C-BAF4-05B84394341A}"/>
    <cellStyle name="Currency 238 5" xfId="19280" xr:uid="{7C488007-2FF5-4B56-8941-7C7288865A67}"/>
    <cellStyle name="Currency 238 5 2" xfId="19281" xr:uid="{414DB8E7-D826-42C9-BB09-7D6B8591B8E7}"/>
    <cellStyle name="Currency 238 6" xfId="19282" xr:uid="{20FF0275-4E63-4227-B9D2-C9CF9109459A}"/>
    <cellStyle name="Currency 238 7" xfId="19283" xr:uid="{9BD44D99-7236-438B-BCC1-015751E57639}"/>
    <cellStyle name="Currency 239" xfId="19284" xr:uid="{949C6651-45AA-417A-8640-42BC98EFD43C}"/>
    <cellStyle name="Currency 239 2" xfId="19285" xr:uid="{F9CB1A8F-0658-4B6D-8DC2-EA8C283F0CBC}"/>
    <cellStyle name="Currency 239 2 2" xfId="19286" xr:uid="{0A26D714-4352-4E06-83B6-75C066DA6CAB}"/>
    <cellStyle name="Currency 239 2 2 2" xfId="19287" xr:uid="{3B38F461-C50F-4991-94A1-DFD7AFE62177}"/>
    <cellStyle name="Currency 239 2 2 2 2" xfId="19288" xr:uid="{8225FF74-4358-4958-83A5-EC68C10E8D7C}"/>
    <cellStyle name="Currency 239 2 2 3" xfId="19289" xr:uid="{52E370B6-449E-4BE9-A4ED-D3AB0C173D07}"/>
    <cellStyle name="Currency 239 2 2 4" xfId="19290" xr:uid="{324C0EEB-6666-4BE2-9ABB-A04F5180E286}"/>
    <cellStyle name="Currency 239 2 3" xfId="19291" xr:uid="{B60A91A8-F863-4EA9-8A8D-732620579F89}"/>
    <cellStyle name="Currency 239 2 3 2" xfId="19292" xr:uid="{BAD79C4D-5703-4ECF-A6F7-CE63C96753D9}"/>
    <cellStyle name="Currency 239 2 4" xfId="19293" xr:uid="{950BD127-AE58-469F-8F9E-3BEA849C6803}"/>
    <cellStyle name="Currency 239 2 5" xfId="19294" xr:uid="{6915C765-495A-4034-8267-96F91BD5EB16}"/>
    <cellStyle name="Currency 239 3" xfId="19295" xr:uid="{CAA38912-EB3B-4E43-98EE-D8FFE5E4219D}"/>
    <cellStyle name="Currency 239 3 2" xfId="19296" xr:uid="{4438E1BB-6260-4AC1-80C8-F74A26BEBFD1}"/>
    <cellStyle name="Currency 239 3 2 2" xfId="19297" xr:uid="{67DC9E4A-FC79-4DBD-B19D-3EAA7525258D}"/>
    <cellStyle name="Currency 239 3 3" xfId="19298" xr:uid="{682BE21F-2593-4A5C-87F8-E079DAEBDFF0}"/>
    <cellStyle name="Currency 239 3 4" xfId="19299" xr:uid="{E49CC35B-C1A2-46E5-B18C-F9C8525EAAB6}"/>
    <cellStyle name="Currency 239 4" xfId="19300" xr:uid="{6F865A97-F0B7-4FFB-9830-57E43063DC42}"/>
    <cellStyle name="Currency 239 5" xfId="19301" xr:uid="{9104B94E-838C-4755-9059-8068EECDB8D0}"/>
    <cellStyle name="Currency 239 5 2" xfId="19302" xr:uid="{EACB8C08-334C-4203-AC5B-CE2CEDBF5941}"/>
    <cellStyle name="Currency 239 6" xfId="19303" xr:uid="{FAC49DEF-D771-4586-9F44-35B5121DC1F7}"/>
    <cellStyle name="Currency 239 7" xfId="19304" xr:uid="{1439315E-1C5D-49DC-9D79-1B9E8F082636}"/>
    <cellStyle name="Currency 24" xfId="19305" xr:uid="{35EB7D1B-163B-48AF-9915-819B75E45882}"/>
    <cellStyle name="Currency 240" xfId="19306" xr:uid="{56F7D3A4-A130-4B15-A51A-0ADCE2383D61}"/>
    <cellStyle name="Currency 240 2" xfId="19307" xr:uid="{ABAB0A82-11EB-482A-89B6-AA4FB717DB08}"/>
    <cellStyle name="Currency 240 2 2" xfId="19308" xr:uid="{35575BAA-89A3-4B6A-ABF7-0E1707A6C910}"/>
    <cellStyle name="Currency 240 2 2 2" xfId="19309" xr:uid="{E9CA028A-1CC3-4FC6-9B8F-26B96A5A97DF}"/>
    <cellStyle name="Currency 240 2 2 2 2" xfId="19310" xr:uid="{970CB29B-A18E-4FBA-A1CC-C917FE3DBE5C}"/>
    <cellStyle name="Currency 240 2 2 3" xfId="19311" xr:uid="{982E6DC3-63EB-4870-BF66-F3D889000254}"/>
    <cellStyle name="Currency 240 2 2 4" xfId="19312" xr:uid="{1C878C3D-641F-418E-B9CD-BFDE5E29B5D3}"/>
    <cellStyle name="Currency 240 2 3" xfId="19313" xr:uid="{317B4B94-E03E-4586-9248-305461C9C063}"/>
    <cellStyle name="Currency 240 2 3 2" xfId="19314" xr:uid="{B85BD3A4-C999-4E0C-B0A2-2CCB31FDDBDC}"/>
    <cellStyle name="Currency 240 2 4" xfId="19315" xr:uid="{293464E8-E3CA-4F0A-8241-E1AE5903B354}"/>
    <cellStyle name="Currency 240 2 5" xfId="19316" xr:uid="{234DAD92-F222-4041-804B-17F08CFA2D96}"/>
    <cellStyle name="Currency 240 3" xfId="19317" xr:uid="{423080B5-A164-4546-838D-422D89248C45}"/>
    <cellStyle name="Currency 240 3 2" xfId="19318" xr:uid="{740A9E33-38F2-4002-80E1-FF2D7D1FB41E}"/>
    <cellStyle name="Currency 240 3 2 2" xfId="19319" xr:uid="{558F03F5-7AA2-4881-B5BD-C5957F64C508}"/>
    <cellStyle name="Currency 240 3 3" xfId="19320" xr:uid="{8CBA5A2C-B74E-4FF0-924D-A0168C7A569A}"/>
    <cellStyle name="Currency 240 3 4" xfId="19321" xr:uid="{05F27B51-E1FE-4615-BC5C-D1FE8103CB6C}"/>
    <cellStyle name="Currency 240 4" xfId="19322" xr:uid="{DC3302F5-F70A-498B-93C1-29DC03EF43A8}"/>
    <cellStyle name="Currency 240 5" xfId="19323" xr:uid="{00A95544-413C-4CAE-B824-F9D2E1F0A4F7}"/>
    <cellStyle name="Currency 240 5 2" xfId="19324" xr:uid="{9381D902-9A12-4ACB-846A-16628EEFC4C3}"/>
    <cellStyle name="Currency 240 6" xfId="19325" xr:uid="{C2A61624-4C70-4728-8BF6-15440EA9E9C4}"/>
    <cellStyle name="Currency 240 7" xfId="19326" xr:uid="{6162C989-BA87-403D-9F22-1AE31DFBC24A}"/>
    <cellStyle name="Currency 241" xfId="19327" xr:uid="{0799E196-3FCA-4068-9B39-EA08A7ECDA28}"/>
    <cellStyle name="Currency 241 2" xfId="19328" xr:uid="{323E85F0-6F46-4462-9F85-63EC90150BF3}"/>
    <cellStyle name="Currency 241 2 2" xfId="19329" xr:uid="{5F477BB0-1104-4F1E-89BC-4F42D295CB72}"/>
    <cellStyle name="Currency 241 2 2 2" xfId="19330" xr:uid="{4F5FED0E-3EE1-41D5-8CAB-5235AAEBED7B}"/>
    <cellStyle name="Currency 241 2 2 2 2" xfId="19331" xr:uid="{55DBB90E-143E-4E06-9C48-CE77B18E33EE}"/>
    <cellStyle name="Currency 241 2 2 3" xfId="19332" xr:uid="{D87B8C14-2A79-468F-8489-E242CA27A27F}"/>
    <cellStyle name="Currency 241 2 2 4" xfId="19333" xr:uid="{19A2345B-A740-4BA7-9764-7389486C7EDE}"/>
    <cellStyle name="Currency 241 2 3" xfId="19334" xr:uid="{D8CD2432-D03A-4B65-9C0D-AA1A75D0A5C7}"/>
    <cellStyle name="Currency 241 2 3 2" xfId="19335" xr:uid="{8160F98C-A719-4720-BC4A-0218B0A5AF1A}"/>
    <cellStyle name="Currency 241 2 4" xfId="19336" xr:uid="{5817569E-489D-4FE5-AEF4-BBB43C70FC62}"/>
    <cellStyle name="Currency 241 2 5" xfId="19337" xr:uid="{F56DA71C-9D4D-4C56-923A-2599ACF8B920}"/>
    <cellStyle name="Currency 241 3" xfId="19338" xr:uid="{E396364A-2DC1-433D-BA42-DF0A85B6DEFF}"/>
    <cellStyle name="Currency 241 3 2" xfId="19339" xr:uid="{9032718D-D48F-4558-8549-DB10FC62C22B}"/>
    <cellStyle name="Currency 241 3 2 2" xfId="19340" xr:uid="{36BC763F-CD55-4FE3-9DF4-A4E07959057D}"/>
    <cellStyle name="Currency 241 3 3" xfId="19341" xr:uid="{DB03A000-AD7D-4E68-A79C-835C932F4DBE}"/>
    <cellStyle name="Currency 241 3 4" xfId="19342" xr:uid="{7BB885BC-3667-4C15-B48C-F83C3246CA30}"/>
    <cellStyle name="Currency 241 4" xfId="19343" xr:uid="{1AC0B42F-8FA2-44B1-AAD3-F7218FFD5292}"/>
    <cellStyle name="Currency 241 5" xfId="19344" xr:uid="{FB959F96-B430-46FA-BDF2-EED869B02D3E}"/>
    <cellStyle name="Currency 241 5 2" xfId="19345" xr:uid="{B89C6A7F-80A0-4184-8303-BB43F48FC7D3}"/>
    <cellStyle name="Currency 241 6" xfId="19346" xr:uid="{F5AE2AD3-FB85-44F3-81E0-6A4DFD4D3BD6}"/>
    <cellStyle name="Currency 241 7" xfId="19347" xr:uid="{5762CD11-6E03-4132-9584-2BD509EA60C4}"/>
    <cellStyle name="Currency 242" xfId="19348" xr:uid="{A76BF0D8-FA55-43D9-9787-240B3414B69A}"/>
    <cellStyle name="Currency 242 2" xfId="19349" xr:uid="{0AA18A6D-F848-4349-A7AA-6BE241E6CB67}"/>
    <cellStyle name="Currency 242 2 2" xfId="19350" xr:uid="{39DA8F4C-ED91-413A-87B8-D4F99CE5B325}"/>
    <cellStyle name="Currency 242 2 2 2" xfId="19351" xr:uid="{4928FB21-BEA2-47C8-A047-5499D94D50E3}"/>
    <cellStyle name="Currency 242 2 2 2 2" xfId="19352" xr:uid="{6D74EF35-5932-4038-A895-D4F98570CC33}"/>
    <cellStyle name="Currency 242 2 2 3" xfId="19353" xr:uid="{C7DB348E-FDA1-446A-AD42-29911500631E}"/>
    <cellStyle name="Currency 242 2 2 4" xfId="19354" xr:uid="{EDB7048F-BCAB-4323-A9CB-309551CE7985}"/>
    <cellStyle name="Currency 242 2 3" xfId="19355" xr:uid="{557F10A0-EA3A-403D-B8C7-9BA264826074}"/>
    <cellStyle name="Currency 242 2 3 2" xfId="19356" xr:uid="{6C7DA34B-5E64-4802-9652-6554D2F33E74}"/>
    <cellStyle name="Currency 242 2 4" xfId="19357" xr:uid="{905311BB-E9EA-41AB-99E0-8665B16B1374}"/>
    <cellStyle name="Currency 242 2 5" xfId="19358" xr:uid="{BBC75C0E-4722-4B2C-9BF1-82B7962A12E1}"/>
    <cellStyle name="Currency 242 3" xfId="19359" xr:uid="{0BC397A6-BD03-4273-8926-F74451E21F29}"/>
    <cellStyle name="Currency 242 3 2" xfId="19360" xr:uid="{5C2A6B36-DB80-4932-8DB8-96E56722C4EC}"/>
    <cellStyle name="Currency 242 3 2 2" xfId="19361" xr:uid="{F7DD9D32-146E-40F5-AED0-70EA982F0B15}"/>
    <cellStyle name="Currency 242 3 3" xfId="19362" xr:uid="{7D798892-E3E9-4443-8D02-BC738D73E67C}"/>
    <cellStyle name="Currency 242 3 4" xfId="19363" xr:uid="{4514E024-602F-4229-A42F-9647DEFE0094}"/>
    <cellStyle name="Currency 242 4" xfId="19364" xr:uid="{3378437B-BBDD-4F91-A6E4-17A8A3D97BDC}"/>
    <cellStyle name="Currency 242 5" xfId="19365" xr:uid="{49C73910-E015-4ABD-9837-86D34F5D0966}"/>
    <cellStyle name="Currency 242 5 2" xfId="19366" xr:uid="{8F7A4E26-5002-40C3-B2FF-02311D69DCBC}"/>
    <cellStyle name="Currency 242 6" xfId="19367" xr:uid="{EA87662D-50D9-48C5-BAD0-A39E1452C5BF}"/>
    <cellStyle name="Currency 242 7" xfId="19368" xr:uid="{9B2EB5FA-5ACC-4ECC-B769-E57EEC534DA3}"/>
    <cellStyle name="Currency 243" xfId="19369" xr:uid="{78AB1025-95AC-46D3-833A-7BD2E35CCD63}"/>
    <cellStyle name="Currency 243 2" xfId="19370" xr:uid="{80B00D34-7BAE-499B-962E-4B0BDD9B80D7}"/>
    <cellStyle name="Currency 243 2 2" xfId="19371" xr:uid="{E5D3B99C-4553-43C5-B079-8B952D880538}"/>
    <cellStyle name="Currency 243 2 2 2" xfId="19372" xr:uid="{E32507C5-ADC1-4522-A248-9B86E1D44EF3}"/>
    <cellStyle name="Currency 243 2 2 2 2" xfId="19373" xr:uid="{F4DE6458-1987-45A8-A8C8-EA98D4D3A5AF}"/>
    <cellStyle name="Currency 243 2 2 3" xfId="19374" xr:uid="{BF8747CE-F661-45FB-A052-BD9E6502D110}"/>
    <cellStyle name="Currency 243 2 2 4" xfId="19375" xr:uid="{CB1CE19D-6095-4CB6-A2E4-A30352468F67}"/>
    <cellStyle name="Currency 243 2 3" xfId="19376" xr:uid="{828CAA37-F12B-4F19-8E1C-79DCA26E6DC4}"/>
    <cellStyle name="Currency 243 2 3 2" xfId="19377" xr:uid="{04925FA1-BCE3-4BE1-8659-F18F78C72B45}"/>
    <cellStyle name="Currency 243 2 4" xfId="19378" xr:uid="{AE9372EE-CE87-46C1-9E04-9D447335491A}"/>
    <cellStyle name="Currency 243 2 5" xfId="19379" xr:uid="{3E576C86-204E-46D8-9165-FA6690505F18}"/>
    <cellStyle name="Currency 243 3" xfId="19380" xr:uid="{8E7DCFFF-2E53-4176-9291-E95842AE6DC4}"/>
    <cellStyle name="Currency 243 3 2" xfId="19381" xr:uid="{0A992E92-17CD-4F3E-BAB1-A8990D1671CF}"/>
    <cellStyle name="Currency 243 3 2 2" xfId="19382" xr:uid="{EFA15987-894C-4C92-A4C3-04880CA77518}"/>
    <cellStyle name="Currency 243 3 3" xfId="19383" xr:uid="{C45B766F-E9C0-42E6-A387-0772078285E5}"/>
    <cellStyle name="Currency 243 3 4" xfId="19384" xr:uid="{98F39691-20E4-4CD2-9950-2B322A83B9FD}"/>
    <cellStyle name="Currency 243 4" xfId="19385" xr:uid="{F619C85F-4BAB-4754-8B5D-A731DBCB59EB}"/>
    <cellStyle name="Currency 243 5" xfId="19386" xr:uid="{8C82759D-0F66-4B81-9A09-BC9D000CD81D}"/>
    <cellStyle name="Currency 243 5 2" xfId="19387" xr:uid="{40786E83-A176-4326-8A1F-D8CA4B73F93D}"/>
    <cellStyle name="Currency 243 6" xfId="19388" xr:uid="{B3B9DFC7-51FA-4A0A-BAAC-20ECB42B501C}"/>
    <cellStyle name="Currency 243 7" xfId="19389" xr:uid="{812FC0F6-5A6B-4A7A-A070-91A97FE7B779}"/>
    <cellStyle name="Currency 244" xfId="19390" xr:uid="{CFB61570-5342-452F-8C55-CEC756D42ED6}"/>
    <cellStyle name="Currency 244 2" xfId="19391" xr:uid="{DD68E3E6-0C44-4749-BAE1-A2D32C55F0B9}"/>
    <cellStyle name="Currency 245" xfId="19392" xr:uid="{799F00A5-79D7-4598-992B-D4D3C8C896D8}"/>
    <cellStyle name="Currency 246" xfId="19393" xr:uid="{00C26B9C-BFD8-40CD-A89C-5A7FFB11F8A4}"/>
    <cellStyle name="Currency 247" xfId="19394" xr:uid="{BD8B30B3-825C-4D62-9E4D-B3AC37AD885E}"/>
    <cellStyle name="Currency 248" xfId="19395" xr:uid="{B920AC9B-30F3-4AB6-9997-F90245B4D74C}"/>
    <cellStyle name="Currency 248 2" xfId="19396" xr:uid="{DE44EB39-03E9-4161-B7FA-3E7883DE379F}"/>
    <cellStyle name="Currency 248 2 2" xfId="19397" xr:uid="{5C75406C-DE70-48F1-941B-37223C292F66}"/>
    <cellStyle name="Currency 248 2 2 2" xfId="19398" xr:uid="{1D5603D6-B57C-4697-BBD4-98E7418599C0}"/>
    <cellStyle name="Currency 248 2 3" xfId="19399" xr:uid="{099DD77A-352B-48EA-9D6A-92F146DF63F1}"/>
    <cellStyle name="Currency 248 2 4" xfId="19400" xr:uid="{BED33062-7A5C-4EB4-AADE-BA976F6DCABD}"/>
    <cellStyle name="Currency 248 3" xfId="19401" xr:uid="{BC9FCFC0-BB3E-4B56-B4B7-B2908BD60B8A}"/>
    <cellStyle name="Currency 248 4" xfId="19402" xr:uid="{2CEBCF67-8570-4928-9AEA-0D4E1D092049}"/>
    <cellStyle name="Currency 248 4 2" xfId="19403" xr:uid="{BDE5F542-E056-4E79-B82F-7AC74446B98B}"/>
    <cellStyle name="Currency 248 5" xfId="19404" xr:uid="{79ED94C0-2A9F-4A1E-9775-3AC1D20D3F9F}"/>
    <cellStyle name="Currency 248 6" xfId="19405" xr:uid="{F8A1FF6F-E77E-4434-94A5-613B24722F2D}"/>
    <cellStyle name="Currency 249" xfId="19406" xr:uid="{0AA847CF-5136-4BEC-A644-694F4D075ADF}"/>
    <cellStyle name="Currency 249 2" xfId="19407" xr:uid="{807BB741-B4DC-466A-93DB-0D2609871B20}"/>
    <cellStyle name="Currency 249 2 2" xfId="19408" xr:uid="{B98667CB-B62B-473B-9CC7-821A1FBE275B}"/>
    <cellStyle name="Currency 249 2 2 2" xfId="19409" xr:uid="{BF6E8D9C-3E34-4532-973E-2C1B533A5394}"/>
    <cellStyle name="Currency 249 2 3" xfId="19410" xr:uid="{BC4B2252-4A20-4441-81C3-A5AE6A8D9B32}"/>
    <cellStyle name="Currency 249 2 4" xfId="19411" xr:uid="{DC0B7909-DAC5-4C0A-BE62-251C4E30D785}"/>
    <cellStyle name="Currency 249 3" xfId="19412" xr:uid="{EAE3E86F-A478-4D7E-AF39-1EBEB97966E4}"/>
    <cellStyle name="Currency 249 4" xfId="19413" xr:uid="{843DB846-6038-4508-A5C4-B8F59FA3A773}"/>
    <cellStyle name="Currency 249 4 2" xfId="19414" xr:uid="{B7F6AFE8-2CB7-452A-B321-4D9CE3916959}"/>
    <cellStyle name="Currency 249 5" xfId="19415" xr:uid="{C459BB94-41EA-4C8F-AB5F-BCDEA7D268AF}"/>
    <cellStyle name="Currency 249 6" xfId="19416" xr:uid="{64D353C6-F52A-41F8-921E-249AD234AF67}"/>
    <cellStyle name="Currency 25" xfId="19417" xr:uid="{E2B76DE3-562D-4623-9603-D05B8DD217ED}"/>
    <cellStyle name="Currency 250" xfId="19418" xr:uid="{A8898B8A-ABAF-418F-850C-7E7CB9B81E8C}"/>
    <cellStyle name="Currency 250 2" xfId="19419" xr:uid="{FBBC8A26-FBAB-4854-972F-330667005078}"/>
    <cellStyle name="Currency 250 2 2" xfId="19420" xr:uid="{852E4D5F-C222-4825-9395-703E3555E622}"/>
    <cellStyle name="Currency 250 2 2 2" xfId="19421" xr:uid="{292461A6-28D2-460A-B9B8-3DFFCEC0BFA1}"/>
    <cellStyle name="Currency 250 2 3" xfId="19422" xr:uid="{EB71DEF2-7047-4C41-9AF6-CE3824416F7E}"/>
    <cellStyle name="Currency 250 2 4" xfId="19423" xr:uid="{161E84F7-9FA9-4C3E-8CD1-1983067E9C96}"/>
    <cellStyle name="Currency 250 3" xfId="19424" xr:uid="{87475FE0-67E0-4B63-A81D-4ED136A5B822}"/>
    <cellStyle name="Currency 250 4" xfId="19425" xr:uid="{5DE8C28F-A772-457C-B8C5-21F3B6600355}"/>
    <cellStyle name="Currency 250 4 2" xfId="19426" xr:uid="{6CA40985-C5DE-412C-BBC0-62AF2D36A66C}"/>
    <cellStyle name="Currency 250 5" xfId="19427" xr:uid="{8B87FFFA-BB06-46AA-A61E-72C098EA9F1E}"/>
    <cellStyle name="Currency 250 6" xfId="19428" xr:uid="{8EF42958-F663-4BC6-B5AE-AF1F40E09A42}"/>
    <cellStyle name="Currency 251" xfId="19429" xr:uid="{B8ECD204-E266-48DC-8869-2FA0BEB700AD}"/>
    <cellStyle name="Currency 251 2" xfId="19430" xr:uid="{C3530A5C-A8EE-4275-908C-55E1276C3ADA}"/>
    <cellStyle name="Currency 252" xfId="19431" xr:uid="{FF046653-8E73-4099-B960-4413C774C918}"/>
    <cellStyle name="Currency 252 2" xfId="19432" xr:uid="{E15D6149-9E1E-4843-B60E-78DC7273C5EE}"/>
    <cellStyle name="Currency 253" xfId="19433" xr:uid="{7ACDEAC4-7883-4F94-A304-620EC0938D6A}"/>
    <cellStyle name="Currency 253 2" xfId="19434" xr:uid="{20493145-C0E1-48C1-A54A-91C2EB6261C2}"/>
    <cellStyle name="Currency 253 3" xfId="19435" xr:uid="{D12C39DD-86C8-438D-992A-394AF77908DA}"/>
    <cellStyle name="Currency 253 3 2" xfId="19436" xr:uid="{306C0FFA-257B-4A42-8932-C85A1FA1B870}"/>
    <cellStyle name="Currency 253 3 3" xfId="19437" xr:uid="{7FC44EBC-B1D7-4A18-9902-32952BD8F6E7}"/>
    <cellStyle name="Currency 253 4" xfId="19438" xr:uid="{35A1523C-EE5C-4F17-A79B-8AEFF575DD2B}"/>
    <cellStyle name="Currency 254" xfId="19439" xr:uid="{7FC483E3-E743-436D-AA7E-BDB2A09DEF69}"/>
    <cellStyle name="Currency 254 2" xfId="19440" xr:uid="{B85B8CFF-DAE4-48A4-B57A-E776EDE49B52}"/>
    <cellStyle name="Currency 254 2 2" xfId="19441" xr:uid="{7EEB5B00-796F-42CE-B5F5-AC523A34BAEC}"/>
    <cellStyle name="Currency 254 2 3" xfId="19442" xr:uid="{1F23E695-5641-42D8-BAA8-5DC6AA09FE2E}"/>
    <cellStyle name="Currency 254 3" xfId="19443" xr:uid="{EFF0F43D-E6B6-4679-9442-60D6B1285931}"/>
    <cellStyle name="Currency 254 4" xfId="19444" xr:uid="{99711E9A-A4F8-40FE-8139-1600A2AF2731}"/>
    <cellStyle name="Currency 255" xfId="19445" xr:uid="{C227799B-7623-4334-95D8-9FF50DAB9A31}"/>
    <cellStyle name="Currency 255 2" xfId="19446" xr:uid="{1BA62D98-0E7A-4579-8A95-3C42106F052C}"/>
    <cellStyle name="Currency 255 2 2" xfId="19447" xr:uid="{A9AF7E06-FCA0-4B55-A4ED-8DA2FD20BFB3}"/>
    <cellStyle name="Currency 255 2 3" xfId="19448" xr:uid="{666FE49E-724D-4047-8683-25AC10BB3D14}"/>
    <cellStyle name="Currency 255 3" xfId="19449" xr:uid="{1E298682-659E-4AF9-A4EF-D7FDF0DFEA51}"/>
    <cellStyle name="Currency 255 4" xfId="19450" xr:uid="{4153589A-4093-4696-8FAF-4891B2C2374F}"/>
    <cellStyle name="Currency 256" xfId="19451" xr:uid="{594CD108-18F3-4768-84D8-434E3E4E770F}"/>
    <cellStyle name="Currency 257" xfId="19452" xr:uid="{46BD6C5A-9B56-427A-BEEE-BE99CA397FFF}"/>
    <cellStyle name="Currency 258" xfId="19453" xr:uid="{F72E9030-8133-4E74-A852-0E8B8BAF811F}"/>
    <cellStyle name="Currency 259" xfId="19454" xr:uid="{3B244AA5-1D7C-476C-B3D9-131D10E204F3}"/>
    <cellStyle name="Currency 26" xfId="19455" xr:uid="{B10EE63B-DD27-430B-A0D8-123BE8D2E0D3}"/>
    <cellStyle name="Currency 260" xfId="19456" xr:uid="{612FA558-574B-4E4B-B58D-62F574E28870}"/>
    <cellStyle name="Currency 261" xfId="19457" xr:uid="{6F6B8356-F8CD-4CF4-8857-EB8316FEA939}"/>
    <cellStyle name="Currency 262" xfId="19458" xr:uid="{D88C1165-E77D-4D9F-8509-5F88077D3056}"/>
    <cellStyle name="Currency 263" xfId="19459" xr:uid="{ED65550E-DB4C-4DA0-AB58-A46555A3BE5F}"/>
    <cellStyle name="Currency 264" xfId="19460" xr:uid="{100C4D29-BD14-4209-B375-D0E58DE8C70C}"/>
    <cellStyle name="Currency 264 2" xfId="19461" xr:uid="{D2324554-D69E-460D-96E6-C1EC3CFF6E31}"/>
    <cellStyle name="Currency 264 2 2" xfId="19462" xr:uid="{252C4E8D-D4B7-49E1-A324-8DE7260F8C69}"/>
    <cellStyle name="Currency 264 3" xfId="19463" xr:uid="{15F99F04-50C8-431B-B484-CD3A9C3C09AC}"/>
    <cellStyle name="Currency 264 4" xfId="19464" xr:uid="{4A936118-92D4-469D-AB61-B5C15BE58B8F}"/>
    <cellStyle name="Currency 265" xfId="19465" xr:uid="{C0DDBFC0-E0AC-41BD-8085-D41068DFE371}"/>
    <cellStyle name="Currency 265 2" xfId="19466" xr:uid="{FE300D11-8609-493B-9732-0A929D04AA33}"/>
    <cellStyle name="Currency 265 2 2" xfId="19467" xr:uid="{68A44D1B-22C9-40B4-930B-3935A7B144A1}"/>
    <cellStyle name="Currency 265 3" xfId="19468" xr:uid="{37D53C2B-784C-49B4-BF05-33E2E9EC1632}"/>
    <cellStyle name="Currency 265 4" xfId="19469" xr:uid="{4795D4BC-C970-43EF-8DB4-6C651612C845}"/>
    <cellStyle name="Currency 266" xfId="19470" xr:uid="{87F31449-70D3-4CA8-860F-1112F28775F1}"/>
    <cellStyle name="Currency 267" xfId="19471" xr:uid="{CC9458AE-338B-46F2-BAF8-E214928F9898}"/>
    <cellStyle name="Currency 268" xfId="19472" xr:uid="{5B484E1A-63D6-4700-AAD0-91692DEA7E80}"/>
    <cellStyle name="Currency 269" xfId="19473" xr:uid="{F42DC28D-95DE-46F7-92B3-AF1B38C57C59}"/>
    <cellStyle name="Currency 27" xfId="19474" xr:uid="{ABA59929-0D4D-4CA4-A645-FE334403F016}"/>
    <cellStyle name="Currency 27 2" xfId="19475" xr:uid="{81A05CD7-F1A5-4CC0-8DBC-A0FB0662E630}"/>
    <cellStyle name="Currency 270" xfId="19476" xr:uid="{B96D44C5-0BC5-4753-A8F5-84C1098427BB}"/>
    <cellStyle name="Currency 271" xfId="19477" xr:uid="{337CCA4E-127C-418D-B0AF-C13FCEF21162}"/>
    <cellStyle name="Currency 272" xfId="19478" xr:uid="{A83C0D73-602D-428A-9787-5514EDE74E3C}"/>
    <cellStyle name="Currency 273" xfId="19479" xr:uid="{1DBFDE16-E255-411B-9958-80930C8DBC29}"/>
    <cellStyle name="Currency 274" xfId="19480" xr:uid="{644CB39C-AB02-498E-8011-9333F371B962}"/>
    <cellStyle name="Currency 275" xfId="19481" xr:uid="{46EFC7F7-3758-48D4-B192-27A7075A12D2}"/>
    <cellStyle name="Currency 276" xfId="19482" xr:uid="{D82093FE-2C17-4CC0-8339-040AEAA16A15}"/>
    <cellStyle name="Currency 277" xfId="35782" xr:uid="{457CC386-649D-43DA-9094-80CD5EAEC845}"/>
    <cellStyle name="Currency 278" xfId="36130" xr:uid="{2D491548-C1AF-437D-A6C3-52ACD357DDF4}"/>
    <cellStyle name="Currency 28" xfId="19483" xr:uid="{F918B859-B0FF-4734-AA45-4FDBA12673E8}"/>
    <cellStyle name="Currency 28 2" xfId="19484" xr:uid="{B1B7E41D-D8F3-453D-ADEE-D1C198B1274B}"/>
    <cellStyle name="Currency 29" xfId="19485" xr:uid="{25913783-342B-449A-8BB1-BDA13C0E4EC5}"/>
    <cellStyle name="Currency 29 2" xfId="19486" xr:uid="{8961C28C-79EB-439B-BB3B-0AF23917C0CB}"/>
    <cellStyle name="Currency 3" xfId="97" xr:uid="{93F7EFF3-02CF-4FC4-ADB7-4B21735C9FDC}"/>
    <cellStyle name="Currency 3 2" xfId="301" xr:uid="{54ABC076-2C1C-49F3-95DD-8F4B23B9C287}"/>
    <cellStyle name="Currency 3 2 2" xfId="19488" xr:uid="{3A3D918C-C512-4FD2-B12E-E527221D6B6E}"/>
    <cellStyle name="Currency 3 2 3" xfId="35606" xr:uid="{A635A112-B9AF-4CB8-AC4F-BDA7A519600C}"/>
    <cellStyle name="Currency 3 2 4" xfId="19487" xr:uid="{FD6D56B9-C9F2-4A0C-B5A6-3BFF325B1451}"/>
    <cellStyle name="Currency 3 3" xfId="19489" xr:uid="{FA9C4A03-1BED-4002-B741-A814F1CFC8EB}"/>
    <cellStyle name="Currency 3 3 2" xfId="19490" xr:uid="{84B86DE6-5A27-428C-A2D5-9288A9489006}"/>
    <cellStyle name="Currency 3 3 3" xfId="19491" xr:uid="{221DA320-C343-4B63-8DF4-8ED2A49B01A3}"/>
    <cellStyle name="Currency 3 4" xfId="19492" xr:uid="{C6360CE8-7FEA-4769-84EF-2D6877DA03AB}"/>
    <cellStyle name="Currency 3 4 2" xfId="19493" xr:uid="{F77039A2-4A93-4BBF-B0D0-59127E3736E2}"/>
    <cellStyle name="Currency 3 4 3" xfId="19494" xr:uid="{1CA1BBDB-3975-4659-BBF3-79FF8D78A116}"/>
    <cellStyle name="Currency 3 4 3 2" xfId="19495" xr:uid="{1FC8C71A-B62A-4A17-85BF-27EF8B224744}"/>
    <cellStyle name="Currency 3 4 3 2 2" xfId="19496" xr:uid="{AA315FF5-D8DC-44D1-8597-A508CD027C33}"/>
    <cellStyle name="Currency 3 4 3 3" xfId="19497" xr:uid="{EC3098CC-DB85-46F1-8AB9-1B87BEE01379}"/>
    <cellStyle name="Currency 3 4 3 4" xfId="19498" xr:uid="{83F9BF40-DF36-474A-B832-57ACBEE4F955}"/>
    <cellStyle name="Currency 3 5" xfId="19499" xr:uid="{A22513EF-DB83-4A0B-981B-13FF9A071160}"/>
    <cellStyle name="Currency 3 6" xfId="35734" xr:uid="{856802DF-FF42-47EF-8639-98CEAA36BEF3}"/>
    <cellStyle name="Currency 30" xfId="19500" xr:uid="{DA2E31A8-077D-40B9-96DA-0A77E0D33DE3}"/>
    <cellStyle name="Currency 30 2" xfId="19501" xr:uid="{299E1D5B-2CC9-46B9-8D2C-9D979A2A6BEE}"/>
    <cellStyle name="Currency 30 2 2" xfId="19502" xr:uid="{35F5BB4A-AA3E-4033-B5F8-6A0BCB20BFED}"/>
    <cellStyle name="Currency 30 3" xfId="19503" xr:uid="{6E6B0BFE-98C8-467B-B4BA-673F77C5A0D7}"/>
    <cellStyle name="Currency 31" xfId="19504" xr:uid="{B39D1396-F0D6-4F38-908D-0C52AA70D2B9}"/>
    <cellStyle name="Currency 31 2" xfId="19505" xr:uid="{4E35409F-3463-4C2D-A84A-E29EE14347F6}"/>
    <cellStyle name="Currency 31 2 2" xfId="19506" xr:uid="{3F8D0389-0416-4B36-965F-E5BF09BFB554}"/>
    <cellStyle name="Currency 31 3" xfId="19507" xr:uid="{E6B46B3D-1F75-422E-BEE4-79E8A10F8010}"/>
    <cellStyle name="Currency 32" xfId="19508" xr:uid="{5C540E27-B70B-48C0-A9CF-780BECF78779}"/>
    <cellStyle name="Currency 32 2" xfId="19509" xr:uid="{08CDF5D0-4EC6-4E3C-8B0B-0366972A607F}"/>
    <cellStyle name="Currency 32 2 2" xfId="19510" xr:uid="{99F10138-004F-4737-9DD7-E9BF729CCBD8}"/>
    <cellStyle name="Currency 32 3" xfId="19511" xr:uid="{29835113-5104-469D-8178-BF93CCD138F1}"/>
    <cellStyle name="Currency 33" xfId="19512" xr:uid="{21D0AE34-16DE-4AE7-B505-F29A5EFF80BF}"/>
    <cellStyle name="Currency 33 2" xfId="19513" xr:uid="{2C37F639-BE53-400B-A38D-5CE22B0CB1AF}"/>
    <cellStyle name="Currency 33 2 2" xfId="19514" xr:uid="{C719A29D-5D99-408D-83AD-F05C8DC4DA83}"/>
    <cellStyle name="Currency 33 3" xfId="19515" xr:uid="{85FD44BF-7D85-4AE5-A391-C0F2C8ED0F83}"/>
    <cellStyle name="Currency 34" xfId="19516" xr:uid="{0FD15EC6-4A93-4010-8D0A-275B1D66DDC0}"/>
    <cellStyle name="Currency 34 2" xfId="19517" xr:uid="{FA19495B-2C04-4661-9B81-5D0D7B5A8D81}"/>
    <cellStyle name="Currency 34 2 2" xfId="19518" xr:uid="{4E39D2A1-4452-4DBF-ABA5-71FFA5F4B80C}"/>
    <cellStyle name="Currency 34 3" xfId="19519" xr:uid="{8CBDBDF3-2135-4A63-9615-4D85213C055F}"/>
    <cellStyle name="Currency 35" xfId="19520" xr:uid="{8BEEF16D-990D-4610-89D2-1680E4D8071D}"/>
    <cellStyle name="Currency 36" xfId="19521" xr:uid="{309F7219-7C39-4513-B176-55D5296BBC61}"/>
    <cellStyle name="Currency 36 2" xfId="19522" xr:uid="{E2F3E430-2463-4E37-BA0E-92FCF4A64A13}"/>
    <cellStyle name="Currency 36 2 2" xfId="19523" xr:uid="{6EEBFED8-7EAD-4D59-A5E7-FA1C11E2FD3B}"/>
    <cellStyle name="Currency 36 3" xfId="19524" xr:uid="{C51AFBCE-5FBB-4E69-B972-0FC99D703769}"/>
    <cellStyle name="Currency 37" xfId="19525" xr:uid="{6C1B6395-ED85-44D0-B85F-2733F556A63A}"/>
    <cellStyle name="Currency 37 2" xfId="19526" xr:uid="{FE5F79A5-D996-44C7-AD38-A649DA21F229}"/>
    <cellStyle name="Currency 37 2 2" xfId="19527" xr:uid="{39292741-AFF1-4032-9604-383A27A882C8}"/>
    <cellStyle name="Currency 37 3" xfId="19528" xr:uid="{9C010F96-02C8-4CBC-8AFB-2DC9988E332A}"/>
    <cellStyle name="Currency 38" xfId="19529" xr:uid="{589CE301-42A1-488D-AA75-3AE76893D1A1}"/>
    <cellStyle name="Currency 38 10" xfId="19530" xr:uid="{ADFA5686-3477-47C0-8DCB-AE5118B5ECD9}"/>
    <cellStyle name="Currency 38 11" xfId="19531" xr:uid="{06A95CB9-2B28-4783-9B67-D33751CCA0E0}"/>
    <cellStyle name="Currency 38 2" xfId="19532" xr:uid="{C67F0ED4-3087-4A5F-91F7-5F2651777FCD}"/>
    <cellStyle name="Currency 38 2 10" xfId="19533" xr:uid="{5082D264-F338-4532-B354-7CA3F4AA00CE}"/>
    <cellStyle name="Currency 38 2 2" xfId="19534" xr:uid="{754DEB14-78CC-426C-8312-4273DEA37CDB}"/>
    <cellStyle name="Currency 38 2 2 2" xfId="19535" xr:uid="{DC84C40B-25B4-4703-BC87-AC10BC9D4C87}"/>
    <cellStyle name="Currency 38 2 2 2 2" xfId="19536" xr:uid="{318D4586-F4F2-436A-9FD7-20D51751A030}"/>
    <cellStyle name="Currency 38 2 2 2 2 2" xfId="19537" xr:uid="{DEAD5D0F-EB61-4640-963F-B342CE770F64}"/>
    <cellStyle name="Currency 38 2 2 2 2 2 2" xfId="19538" xr:uid="{7D7CA24D-3556-4736-ABB5-1B304AFF7C3E}"/>
    <cellStyle name="Currency 38 2 2 2 2 3" xfId="19539" xr:uid="{657EA7EA-7704-4AEC-97DE-264BCB3981D3}"/>
    <cellStyle name="Currency 38 2 2 2 2 4" xfId="19540" xr:uid="{8C613726-B94C-4BA2-9CFD-87472910FD8D}"/>
    <cellStyle name="Currency 38 2 2 2 3" xfId="19541" xr:uid="{D7E327C8-0609-4307-80AF-7706AD25D2F5}"/>
    <cellStyle name="Currency 38 2 2 2 3 2" xfId="19542" xr:uid="{BEE05700-23A6-456B-A605-929021C7E32B}"/>
    <cellStyle name="Currency 38 2 2 2 4" xfId="19543" xr:uid="{5786CC11-356D-4C9A-8C2F-20FA37DF015F}"/>
    <cellStyle name="Currency 38 2 2 2 5" xfId="19544" xr:uid="{2DF18736-5100-4387-BFF9-75B5B7FBD99D}"/>
    <cellStyle name="Currency 38 2 2 3" xfId="19545" xr:uid="{957F6AE2-7CC7-46DD-9E2F-0D29EEB52483}"/>
    <cellStyle name="Currency 38 2 2 3 2" xfId="19546" xr:uid="{B7F380F7-5F48-4D71-BFFE-3CF5004A9207}"/>
    <cellStyle name="Currency 38 2 2 3 2 2" xfId="19547" xr:uid="{B1934902-BA5F-4285-B5D3-823A55620C8C}"/>
    <cellStyle name="Currency 38 2 2 3 2 2 2" xfId="19548" xr:uid="{B576C0CD-78C3-4474-8094-275410B254B1}"/>
    <cellStyle name="Currency 38 2 2 3 2 3" xfId="19549" xr:uid="{9FC4A525-0E57-45EA-B9E6-0477BA6A1A2A}"/>
    <cellStyle name="Currency 38 2 2 3 2 4" xfId="19550" xr:uid="{01C80AE2-6E18-4EFB-BD81-7EDAEA5DFB15}"/>
    <cellStyle name="Currency 38 2 2 3 3" xfId="19551" xr:uid="{E12C8A6A-D62C-443D-B46E-7E00C9DF6FDE}"/>
    <cellStyle name="Currency 38 2 2 3 3 2" xfId="19552" xr:uid="{8A9718D9-6E1D-4300-AD4D-12F0C5905C50}"/>
    <cellStyle name="Currency 38 2 2 3 4" xfId="19553" xr:uid="{C9AE099B-5704-4C9F-BC04-2A13150507CB}"/>
    <cellStyle name="Currency 38 2 2 3 5" xfId="19554" xr:uid="{EE2E65EE-E2D5-4F81-94E6-2F24AA499281}"/>
    <cellStyle name="Currency 38 2 2 4" xfId="19555" xr:uid="{274A629C-0D6D-46F8-8F7D-3C1108E009C1}"/>
    <cellStyle name="Currency 38 2 2 4 2" xfId="19556" xr:uid="{75B96FBF-A0EA-4401-A5BF-4092EF03C901}"/>
    <cellStyle name="Currency 38 2 2 4 2 2" xfId="19557" xr:uid="{3CFA425A-03D3-4D2C-A8AE-417D29542C01}"/>
    <cellStyle name="Currency 38 2 2 4 3" xfId="19558" xr:uid="{0F68C5BF-1153-492C-973F-932CF6C9138B}"/>
    <cellStyle name="Currency 38 2 2 4 4" xfId="19559" xr:uid="{775360FA-0565-43C9-836C-6B4E699725A1}"/>
    <cellStyle name="Currency 38 2 2 5" xfId="19560" xr:uid="{68221462-4319-4DAF-AEEB-B006ABA8B31F}"/>
    <cellStyle name="Currency 38 2 2 5 2" xfId="19561" xr:uid="{FC25BD9E-5B3D-407B-8AAF-AC1CD9700313}"/>
    <cellStyle name="Currency 38 2 2 5 2 2" xfId="19562" xr:uid="{81039198-E9DC-472C-A220-1AD13C09FA96}"/>
    <cellStyle name="Currency 38 2 2 5 3" xfId="19563" xr:uid="{B155E39B-679E-4FE8-8EDB-89EBC3CC9D16}"/>
    <cellStyle name="Currency 38 2 2 5 4" xfId="19564" xr:uid="{FAB8770A-D8E6-4C8B-BE0C-9FE4C2216924}"/>
    <cellStyle name="Currency 38 2 2 6" xfId="19565" xr:uid="{A5BC873E-9DFC-4D46-88B5-C3033260A14A}"/>
    <cellStyle name="Currency 38 2 2 6 2" xfId="19566" xr:uid="{DDB7DF50-C218-4618-ACEF-CD379E069C74}"/>
    <cellStyle name="Currency 38 2 2 6 2 2" xfId="19567" xr:uid="{2FD88D19-7EA7-4E1E-8D3E-AACD9093D1CF}"/>
    <cellStyle name="Currency 38 2 2 6 3" xfId="19568" xr:uid="{CC7C6B4C-560C-45B2-8656-F40F443FB95A}"/>
    <cellStyle name="Currency 38 2 2 6 4" xfId="19569" xr:uid="{BD1F9085-A342-477D-A9AE-3A44967E93EE}"/>
    <cellStyle name="Currency 38 2 2 7" xfId="19570" xr:uid="{9EB5B1FA-C650-41E8-861B-B41C56C5936A}"/>
    <cellStyle name="Currency 38 2 2 7 2" xfId="19571" xr:uid="{DBB845B0-EB98-43DD-BD47-2886B62B1702}"/>
    <cellStyle name="Currency 38 2 2 8" xfId="19572" xr:uid="{8C23C1E5-A9F6-4A18-91F8-1CDA2AADE7B9}"/>
    <cellStyle name="Currency 38 2 2 9" xfId="19573" xr:uid="{4F9C7CDE-2F54-4ABF-A8D4-4876D77D23C8}"/>
    <cellStyle name="Currency 38 2 3" xfId="19574" xr:uid="{B0275EB2-63CA-478C-94B5-1071702CF3FE}"/>
    <cellStyle name="Currency 38 2 3 2" xfId="19575" xr:uid="{AF15296E-AEE1-47FF-9630-0CC0A0FB1A77}"/>
    <cellStyle name="Currency 38 2 3 2 2" xfId="19576" xr:uid="{3C242156-5BBC-42B7-B16F-5EA0EDA649BD}"/>
    <cellStyle name="Currency 38 2 3 2 2 2" xfId="19577" xr:uid="{A942FA0A-533A-4DCC-B056-19C3EAF14FD2}"/>
    <cellStyle name="Currency 38 2 3 2 3" xfId="19578" xr:uid="{B74DE806-C0EE-4C85-BE56-DD69A7C2F608}"/>
    <cellStyle name="Currency 38 2 3 2 4" xfId="19579" xr:uid="{33EBA008-0364-42FE-8E3E-1075C67B3F9F}"/>
    <cellStyle name="Currency 38 2 3 3" xfId="19580" xr:uid="{848FF797-9CAA-4DDD-93EF-3033505C7BFB}"/>
    <cellStyle name="Currency 38 2 3 3 2" xfId="19581" xr:uid="{F7A32A04-4603-49DA-A8E9-70DDBEBCC064}"/>
    <cellStyle name="Currency 38 2 3 4" xfId="19582" xr:uid="{D9256584-101B-40E4-8B5D-CFD892CA12AB}"/>
    <cellStyle name="Currency 38 2 3 5" xfId="19583" xr:uid="{0D446AC9-6F10-497E-A388-FEC58412E958}"/>
    <cellStyle name="Currency 38 2 4" xfId="19584" xr:uid="{A9846C9E-7567-457C-8E1B-A5DC05E0D642}"/>
    <cellStyle name="Currency 38 2 4 2" xfId="19585" xr:uid="{50F3BD4E-DC31-4521-B52F-4FE3D3976F08}"/>
    <cellStyle name="Currency 38 2 4 2 2" xfId="19586" xr:uid="{DB89EF55-9647-4F26-BD5C-EBF7D3269772}"/>
    <cellStyle name="Currency 38 2 4 2 2 2" xfId="19587" xr:uid="{42C87EEF-0038-41E9-ADC6-04DA38B5B0DD}"/>
    <cellStyle name="Currency 38 2 4 2 3" xfId="19588" xr:uid="{78F921D8-ADB5-4D0E-9E5C-5169F5859D2B}"/>
    <cellStyle name="Currency 38 2 4 2 4" xfId="19589" xr:uid="{BF050E1D-2E98-4180-9E17-F05BAF12EA38}"/>
    <cellStyle name="Currency 38 2 4 3" xfId="19590" xr:uid="{CF0B2A71-56FF-47A6-AD52-93276037935A}"/>
    <cellStyle name="Currency 38 2 4 3 2" xfId="19591" xr:uid="{A3B2D377-EC84-4B44-8616-07302DE98D58}"/>
    <cellStyle name="Currency 38 2 4 4" xfId="19592" xr:uid="{549EC456-1F71-4B22-B559-F4497B1E7C02}"/>
    <cellStyle name="Currency 38 2 4 5" xfId="19593" xr:uid="{2836F2BA-D8E0-4C81-81B1-7350D7059330}"/>
    <cellStyle name="Currency 38 2 5" xfId="19594" xr:uid="{23B36A77-7C5C-44ED-AF55-AFCE9E93CCF2}"/>
    <cellStyle name="Currency 38 2 5 2" xfId="19595" xr:uid="{9DEEEDB5-21AF-43B4-8122-34B92AA2A1F0}"/>
    <cellStyle name="Currency 38 2 5 2 2" xfId="19596" xr:uid="{48AB3C2D-6DCD-4ED3-892E-29C2933D01CB}"/>
    <cellStyle name="Currency 38 2 5 3" xfId="19597" xr:uid="{E11BF524-E885-482A-A1D1-A2D13B5A74FE}"/>
    <cellStyle name="Currency 38 2 5 4" xfId="19598" xr:uid="{8F59BA6C-CA88-4875-97CB-6845DFB4F71E}"/>
    <cellStyle name="Currency 38 2 6" xfId="19599" xr:uid="{648EC274-5A82-4005-A225-84DC97DB1C71}"/>
    <cellStyle name="Currency 38 2 6 2" xfId="19600" xr:uid="{948A78FC-CF25-4076-9A1A-9752600FFD06}"/>
    <cellStyle name="Currency 38 2 6 2 2" xfId="19601" xr:uid="{7A27314B-0941-4C97-BD63-B5AEBE9313A5}"/>
    <cellStyle name="Currency 38 2 6 3" xfId="19602" xr:uid="{2F059722-42CD-4312-A8DB-161A24D3C1E2}"/>
    <cellStyle name="Currency 38 2 6 4" xfId="19603" xr:uid="{67AC6FC1-5803-425E-A90D-56066E706FF1}"/>
    <cellStyle name="Currency 38 2 7" xfId="19604" xr:uid="{9EDB5D3F-3557-409F-93B6-CBD9E396512A}"/>
    <cellStyle name="Currency 38 2 7 2" xfId="19605" xr:uid="{2B0ACBF6-DC8E-416B-9650-5EF21D4E98A0}"/>
    <cellStyle name="Currency 38 2 7 2 2" xfId="19606" xr:uid="{08129DC6-ABBE-41EF-8F6C-2C2AEA055B34}"/>
    <cellStyle name="Currency 38 2 7 3" xfId="19607" xr:uid="{7A45CC76-11D7-45B0-9A43-F81DCE565D43}"/>
    <cellStyle name="Currency 38 2 7 4" xfId="19608" xr:uid="{3D0E9095-7A64-4624-B972-5A275FE46EF7}"/>
    <cellStyle name="Currency 38 2 8" xfId="19609" xr:uid="{CA90AF9B-F2D5-4606-8C34-552E94714634}"/>
    <cellStyle name="Currency 38 2 8 2" xfId="19610" xr:uid="{8B0F3A85-9BB9-428A-91A7-2E0770E037BD}"/>
    <cellStyle name="Currency 38 2 9" xfId="19611" xr:uid="{9C9A1C4D-811B-4FC5-A890-C2301BAF6D3B}"/>
    <cellStyle name="Currency 38 3" xfId="19612" xr:uid="{82C072A3-F588-4D47-8317-2B1029708389}"/>
    <cellStyle name="Currency 38 3 2" xfId="19613" xr:uid="{86D347D9-3901-420F-A95A-E813F09D34AC}"/>
    <cellStyle name="Currency 38 3 2 2" xfId="19614" xr:uid="{A6E98A27-9235-443E-99F9-9DD9E64BE732}"/>
    <cellStyle name="Currency 38 3 2 2 2" xfId="19615" xr:uid="{796C4F63-07DF-4012-B6C4-CEB9DD6C72F2}"/>
    <cellStyle name="Currency 38 3 2 2 2 2" xfId="19616" xr:uid="{6A587F72-991E-4055-B9F2-20E3AD9FA03D}"/>
    <cellStyle name="Currency 38 3 2 2 3" xfId="19617" xr:uid="{2D8C15D9-993D-48B5-A053-2379E2DB4EE2}"/>
    <cellStyle name="Currency 38 3 2 2 4" xfId="19618" xr:uid="{D0418FDD-B567-4862-982C-CF077D244B2F}"/>
    <cellStyle name="Currency 38 3 2 3" xfId="19619" xr:uid="{56221B1B-BB61-4130-A41B-E6999FC3E4BE}"/>
    <cellStyle name="Currency 38 3 2 3 2" xfId="19620" xr:uid="{35B0CC8E-4E60-46B7-9F22-A552676E463B}"/>
    <cellStyle name="Currency 38 3 2 4" xfId="19621" xr:uid="{56FF0B09-7B9A-472B-98B9-A45542795BF5}"/>
    <cellStyle name="Currency 38 3 2 5" xfId="19622" xr:uid="{7A7FC54A-0275-4600-A740-3704AAAF5007}"/>
    <cellStyle name="Currency 38 3 3" xfId="19623" xr:uid="{62BC5A8D-1E26-4437-A375-546DFBE82F5B}"/>
    <cellStyle name="Currency 38 3 3 2" xfId="19624" xr:uid="{06C7BA35-4AD8-4ED8-B4F6-656F5E7FAAED}"/>
    <cellStyle name="Currency 38 3 3 2 2" xfId="19625" xr:uid="{8AAC2561-7013-4EB5-9EDB-028DAFCAC31E}"/>
    <cellStyle name="Currency 38 3 3 2 2 2" xfId="19626" xr:uid="{C1FFCC32-F529-4A87-B090-29BDA2D71D53}"/>
    <cellStyle name="Currency 38 3 3 2 3" xfId="19627" xr:uid="{F100B3B1-B964-4845-ABE4-B6882A039D2B}"/>
    <cellStyle name="Currency 38 3 3 2 4" xfId="19628" xr:uid="{BABBAD0D-B2CD-43BC-9046-966364345068}"/>
    <cellStyle name="Currency 38 3 3 3" xfId="19629" xr:uid="{E7880FE4-F907-41CC-BF5E-5A16D8218DF8}"/>
    <cellStyle name="Currency 38 3 3 3 2" xfId="19630" xr:uid="{A2AF9EE2-294B-4477-B02C-84E26E864A6D}"/>
    <cellStyle name="Currency 38 3 3 4" xfId="19631" xr:uid="{9A948876-BC0D-47CC-BC6B-C7C5FFBAA527}"/>
    <cellStyle name="Currency 38 3 3 5" xfId="19632" xr:uid="{92DA1E62-21FE-4DB0-9B45-8062D2EFAD52}"/>
    <cellStyle name="Currency 38 3 4" xfId="19633" xr:uid="{7DF3109D-C276-45C0-921D-7DEA366AE8AC}"/>
    <cellStyle name="Currency 38 3 4 2" xfId="19634" xr:uid="{177E26D3-5B21-4A27-B89D-23504D0E65E3}"/>
    <cellStyle name="Currency 38 3 4 2 2" xfId="19635" xr:uid="{DBE79053-884F-42A3-99EF-0C0A3B237C68}"/>
    <cellStyle name="Currency 38 3 4 3" xfId="19636" xr:uid="{DF64356A-2754-4B8A-8381-F7D62C712E0D}"/>
    <cellStyle name="Currency 38 3 4 4" xfId="19637" xr:uid="{2D13EE1D-3CFF-4DB4-B50A-F45F9B055C09}"/>
    <cellStyle name="Currency 38 3 5" xfId="19638" xr:uid="{77D18412-D9C0-475C-B94A-EB6DF48F6E23}"/>
    <cellStyle name="Currency 38 3 5 2" xfId="19639" xr:uid="{34049B25-7DBF-45E6-8B36-5D0F1E051DC0}"/>
    <cellStyle name="Currency 38 3 5 2 2" xfId="19640" xr:uid="{DC4833F6-941E-4C27-8215-302224CE1B56}"/>
    <cellStyle name="Currency 38 3 5 3" xfId="19641" xr:uid="{0FC54294-8036-4894-9CFA-45A18EEB3CA3}"/>
    <cellStyle name="Currency 38 3 5 4" xfId="19642" xr:uid="{65C03FA7-7DC4-4F1E-8CCA-FBACB7BBF4AA}"/>
    <cellStyle name="Currency 38 3 6" xfId="19643" xr:uid="{29905362-B340-48BB-BC7D-0D16563A4666}"/>
    <cellStyle name="Currency 38 3 6 2" xfId="19644" xr:uid="{D2E6539A-CBD3-4675-AAC2-63047FC22118}"/>
    <cellStyle name="Currency 38 3 6 2 2" xfId="19645" xr:uid="{DB33BBDB-4EF4-4ECF-8E1A-B70C845061F9}"/>
    <cellStyle name="Currency 38 3 6 3" xfId="19646" xr:uid="{3202AFCC-0D88-4C82-91D1-D29D34FFF983}"/>
    <cellStyle name="Currency 38 3 6 4" xfId="19647" xr:uid="{4C3B17AB-7151-4A00-AF7C-5B954F86E56B}"/>
    <cellStyle name="Currency 38 3 7" xfId="19648" xr:uid="{FD9C5724-D2BF-4BFF-A579-893ECCEA25BE}"/>
    <cellStyle name="Currency 38 3 7 2" xfId="19649" xr:uid="{08AB1D6C-A38E-40D5-A369-7FF4C4D81654}"/>
    <cellStyle name="Currency 38 3 8" xfId="19650" xr:uid="{0B57C6E3-262A-4686-8BE7-876DEA06FBCD}"/>
    <cellStyle name="Currency 38 3 9" xfId="19651" xr:uid="{1CD40576-5868-4FD0-BB8B-7DA478CFF616}"/>
    <cellStyle name="Currency 38 4" xfId="19652" xr:uid="{1AA408EF-061E-4585-A5DC-49AA7849B252}"/>
    <cellStyle name="Currency 38 4 2" xfId="19653" xr:uid="{0B8731CE-A5D9-46C4-A634-CBA547960B23}"/>
    <cellStyle name="Currency 38 4 2 2" xfId="19654" xr:uid="{7F3B3E0E-5CCC-4C34-AC86-95C4C40304BA}"/>
    <cellStyle name="Currency 38 4 2 2 2" xfId="19655" xr:uid="{9432A154-4034-45B4-89FD-0409404B8445}"/>
    <cellStyle name="Currency 38 4 2 3" xfId="19656" xr:uid="{ABFB3570-431B-4B7E-932B-B6EDAE6478CA}"/>
    <cellStyle name="Currency 38 4 2 4" xfId="19657" xr:uid="{414020EF-4E1A-4337-814A-D52B9ACF4EC1}"/>
    <cellStyle name="Currency 38 4 3" xfId="19658" xr:uid="{30855D62-48AA-4AD2-83C6-6068B8445EF9}"/>
    <cellStyle name="Currency 38 4 3 2" xfId="19659" xr:uid="{6F729D6B-8F0F-47B1-A2DE-4F13DD52D359}"/>
    <cellStyle name="Currency 38 4 4" xfId="19660" xr:uid="{20819C37-5467-4BE4-A666-530A240067F3}"/>
    <cellStyle name="Currency 38 4 5" xfId="19661" xr:uid="{03575441-9246-4113-88FB-31EE0B180B0F}"/>
    <cellStyle name="Currency 38 5" xfId="19662" xr:uid="{8CBBAF37-8D01-4DFC-B52E-094D9BEDABC8}"/>
    <cellStyle name="Currency 38 5 2" xfId="19663" xr:uid="{B0348453-6D17-4BC2-91D0-D4260AE6EDC9}"/>
    <cellStyle name="Currency 38 5 2 2" xfId="19664" xr:uid="{812AF355-FE6C-4120-A1E2-94DF10D556EF}"/>
    <cellStyle name="Currency 38 5 2 2 2" xfId="19665" xr:uid="{54C6C142-BAF5-429D-9AB7-3D1CCC2E6CEE}"/>
    <cellStyle name="Currency 38 5 2 3" xfId="19666" xr:uid="{7BA00CF7-1665-4E83-AA0F-FEEFAABC9AB2}"/>
    <cellStyle name="Currency 38 5 2 4" xfId="19667" xr:uid="{566D5878-0532-4F84-8A2B-4325953DB30C}"/>
    <cellStyle name="Currency 38 5 3" xfId="19668" xr:uid="{B733BF12-56EF-4695-BCB8-E29B332A13F9}"/>
    <cellStyle name="Currency 38 5 3 2" xfId="19669" xr:uid="{9E8C2A9D-C456-48A7-B799-32211685D488}"/>
    <cellStyle name="Currency 38 5 4" xfId="19670" xr:uid="{C93DD345-E0C1-4AD0-B2F2-6A96D363FDE7}"/>
    <cellStyle name="Currency 38 5 5" xfId="19671" xr:uid="{5C95207C-C097-4647-B65A-09FA9130274D}"/>
    <cellStyle name="Currency 38 6" xfId="19672" xr:uid="{F751CD03-BC41-4BD4-B9A4-566973A57EB8}"/>
    <cellStyle name="Currency 38 6 2" xfId="19673" xr:uid="{0BB5EA7F-A419-4616-BAD9-8FE3CF58B059}"/>
    <cellStyle name="Currency 38 6 2 2" xfId="19674" xr:uid="{C5B74A76-F497-4454-ABFA-BF6F6C6AB55A}"/>
    <cellStyle name="Currency 38 6 3" xfId="19675" xr:uid="{D9F9C6AB-796F-48DC-B691-1C0074ADD8E1}"/>
    <cellStyle name="Currency 38 6 4" xfId="19676" xr:uid="{906DAFBB-9507-4077-BB25-8FC9A2E2D2F0}"/>
    <cellStyle name="Currency 38 7" xfId="19677" xr:uid="{A620820E-817E-4E4C-9F0C-41B87C28FF4B}"/>
    <cellStyle name="Currency 38 7 2" xfId="19678" xr:uid="{A5E606B2-D7F6-4987-B055-AAA221FE8967}"/>
    <cellStyle name="Currency 38 7 2 2" xfId="19679" xr:uid="{0137CFC8-7EEB-4529-9246-2C334A3EEC7F}"/>
    <cellStyle name="Currency 38 7 3" xfId="19680" xr:uid="{49C183C5-A47A-4341-B89F-7FDACB3F547B}"/>
    <cellStyle name="Currency 38 7 4" xfId="19681" xr:uid="{E6FF7D9E-3389-4F2B-84A4-23DC22B60B11}"/>
    <cellStyle name="Currency 38 8" xfId="19682" xr:uid="{D1673603-EF65-401C-917F-F9694207DE31}"/>
    <cellStyle name="Currency 38 8 2" xfId="19683" xr:uid="{540A7780-3E48-48B9-ADFC-A47B1474D09D}"/>
    <cellStyle name="Currency 38 8 2 2" xfId="19684" xr:uid="{7C76E7B5-9E6B-44FD-A4E5-B85CAA9891E0}"/>
    <cellStyle name="Currency 38 8 3" xfId="19685" xr:uid="{67A7FD2E-E54B-4B68-8F7E-5B92662A3CC0}"/>
    <cellStyle name="Currency 38 8 4" xfId="19686" xr:uid="{E2A19959-BB4B-4C53-BDFF-EEF872AA1755}"/>
    <cellStyle name="Currency 38 9" xfId="19687" xr:uid="{8748FA06-7110-444B-A132-4354D40F154D}"/>
    <cellStyle name="Currency 38 9 2" xfId="19688" xr:uid="{171CB4B9-D6A9-48B8-A9FF-D2C3DB7B396A}"/>
    <cellStyle name="Currency 39" xfId="19689" xr:uid="{0C43933D-598A-436C-9829-41EB37E6325F}"/>
    <cellStyle name="Currency 39 10" xfId="19690" xr:uid="{CA820C42-6934-4D04-9C21-291B57C68100}"/>
    <cellStyle name="Currency 39 11" xfId="19691" xr:uid="{67A39070-1506-430F-BBBE-3ADE4A790DF7}"/>
    <cellStyle name="Currency 39 2" xfId="19692" xr:uid="{9BCF4785-394F-4596-8053-98E86C1B3420}"/>
    <cellStyle name="Currency 39 2 10" xfId="19693" xr:uid="{340DC16E-DDF7-4724-AF9D-87F44229CBA8}"/>
    <cellStyle name="Currency 39 2 2" xfId="19694" xr:uid="{AE949540-FA0A-47BF-8265-7C7D755A6B9B}"/>
    <cellStyle name="Currency 39 2 2 2" xfId="19695" xr:uid="{650A3B28-77E4-432F-8A3B-FBBC848CE035}"/>
    <cellStyle name="Currency 39 2 2 2 2" xfId="19696" xr:uid="{287C070A-8759-4D16-9B51-EE644A282F8C}"/>
    <cellStyle name="Currency 39 2 2 2 2 2" xfId="19697" xr:uid="{E7F35411-32B8-4F0A-9163-C52EAB60AEF4}"/>
    <cellStyle name="Currency 39 2 2 2 2 2 2" xfId="19698" xr:uid="{2DC14B0D-5D35-4472-ABCF-970444CDD5E4}"/>
    <cellStyle name="Currency 39 2 2 2 2 3" xfId="19699" xr:uid="{61C35696-3A1D-431C-A6CA-B9934469D321}"/>
    <cellStyle name="Currency 39 2 2 2 2 4" xfId="19700" xr:uid="{8BC6931E-E732-495E-B379-FC3AFAC4EA52}"/>
    <cellStyle name="Currency 39 2 2 2 3" xfId="19701" xr:uid="{8ADCD012-D678-4164-974D-6C79B39B5280}"/>
    <cellStyle name="Currency 39 2 2 2 3 2" xfId="19702" xr:uid="{54364691-74B8-4754-97B9-58B4280A612D}"/>
    <cellStyle name="Currency 39 2 2 2 4" xfId="19703" xr:uid="{D7EB0AE6-D557-45B7-B258-FFBFA4C7EA3F}"/>
    <cellStyle name="Currency 39 2 2 2 5" xfId="19704" xr:uid="{9D62ED41-E49A-469D-8E91-EE6BA6AEC186}"/>
    <cellStyle name="Currency 39 2 2 3" xfId="19705" xr:uid="{ED7CC962-1464-42D1-B68B-EEACBBA3B1C3}"/>
    <cellStyle name="Currency 39 2 2 3 2" xfId="19706" xr:uid="{52DEA460-C361-4618-937D-B4D29D80AC1B}"/>
    <cellStyle name="Currency 39 2 2 3 2 2" xfId="19707" xr:uid="{5E9D5294-973F-48BF-82AB-01B781646981}"/>
    <cellStyle name="Currency 39 2 2 3 2 2 2" xfId="19708" xr:uid="{B64C597D-B24C-4300-9E4F-A3479C936D9C}"/>
    <cellStyle name="Currency 39 2 2 3 2 3" xfId="19709" xr:uid="{AE80C79D-7050-42A2-B63E-DA24783345B9}"/>
    <cellStyle name="Currency 39 2 2 3 2 4" xfId="19710" xr:uid="{8185B826-1E3C-41D0-B931-74457E2AA29F}"/>
    <cellStyle name="Currency 39 2 2 3 3" xfId="19711" xr:uid="{EA313193-172A-41C9-8D46-C82C09665B61}"/>
    <cellStyle name="Currency 39 2 2 3 3 2" xfId="19712" xr:uid="{84AB2841-226A-4092-A536-6136981BC249}"/>
    <cellStyle name="Currency 39 2 2 3 4" xfId="19713" xr:uid="{4ACABC6B-47AE-4ED3-944A-64E039255F28}"/>
    <cellStyle name="Currency 39 2 2 3 5" xfId="19714" xr:uid="{7073143D-95AD-4427-AD1E-BC73E01D3D8D}"/>
    <cellStyle name="Currency 39 2 2 4" xfId="19715" xr:uid="{511014C5-280F-44C5-A2F3-6FC14DAE8B57}"/>
    <cellStyle name="Currency 39 2 2 4 2" xfId="19716" xr:uid="{D43A8039-AC10-48F9-A978-78136C17AD70}"/>
    <cellStyle name="Currency 39 2 2 4 2 2" xfId="19717" xr:uid="{2469229D-A23F-407F-99AA-EB51A7AF1886}"/>
    <cellStyle name="Currency 39 2 2 4 3" xfId="19718" xr:uid="{AF233145-D627-4947-A86D-2683720D1ABA}"/>
    <cellStyle name="Currency 39 2 2 4 4" xfId="19719" xr:uid="{69F5716E-1524-45E1-8152-0A04EABEDB9B}"/>
    <cellStyle name="Currency 39 2 2 5" xfId="19720" xr:uid="{55082692-A40A-48D8-AC1E-3D0A445F8EAB}"/>
    <cellStyle name="Currency 39 2 2 5 2" xfId="19721" xr:uid="{2F8AA20A-9FAB-4A97-841F-DAEEE6B73E55}"/>
    <cellStyle name="Currency 39 2 2 5 2 2" xfId="19722" xr:uid="{12460E4F-12AD-4A7A-A911-458E635A1A3C}"/>
    <cellStyle name="Currency 39 2 2 5 3" xfId="19723" xr:uid="{2889EE40-7203-43A9-BA6C-4036CC4BA2C3}"/>
    <cellStyle name="Currency 39 2 2 5 4" xfId="19724" xr:uid="{9EBB08D0-EDBC-4FAA-A358-B55DFB65D5C7}"/>
    <cellStyle name="Currency 39 2 2 6" xfId="19725" xr:uid="{8FE49DA2-3062-4F1E-8366-C728F9B089F8}"/>
    <cellStyle name="Currency 39 2 2 6 2" xfId="19726" xr:uid="{08479A65-935E-4CF7-B189-DBE5291B9734}"/>
    <cellStyle name="Currency 39 2 2 6 2 2" xfId="19727" xr:uid="{090D9189-73C1-4BE4-8F41-5DB9C5247AE4}"/>
    <cellStyle name="Currency 39 2 2 6 3" xfId="19728" xr:uid="{3F5D98F5-909A-4AED-91BF-57DB2D84F53B}"/>
    <cellStyle name="Currency 39 2 2 6 4" xfId="19729" xr:uid="{074B0FCC-FEEC-4F55-A655-A99061B65CBF}"/>
    <cellStyle name="Currency 39 2 2 7" xfId="19730" xr:uid="{8BE8D438-DE43-481C-AAEF-A452037AE04F}"/>
    <cellStyle name="Currency 39 2 2 7 2" xfId="19731" xr:uid="{9F1F6B3A-47E0-4B1E-8648-4D2BD49FC21E}"/>
    <cellStyle name="Currency 39 2 2 8" xfId="19732" xr:uid="{F5B2CAAC-E185-4EFE-8AFC-38A5E19D13B7}"/>
    <cellStyle name="Currency 39 2 2 9" xfId="19733" xr:uid="{4DC21DA4-2180-42F3-96E3-B4EF3DBD0271}"/>
    <cellStyle name="Currency 39 2 3" xfId="19734" xr:uid="{ACF450FB-9E1D-4AAD-B2D0-C1DA2EEABF26}"/>
    <cellStyle name="Currency 39 2 3 2" xfId="19735" xr:uid="{2D302FBF-8D6A-4D96-9A72-1E536540926D}"/>
    <cellStyle name="Currency 39 2 3 2 2" xfId="19736" xr:uid="{D83098F8-3C2E-4AA7-A0F8-FDAD685DC0EE}"/>
    <cellStyle name="Currency 39 2 3 2 2 2" xfId="19737" xr:uid="{3F395D35-445D-477C-A5B8-E41ABC0219A5}"/>
    <cellStyle name="Currency 39 2 3 2 3" xfId="19738" xr:uid="{A655FC6D-4FE0-45B6-8434-9C3B6FE14068}"/>
    <cellStyle name="Currency 39 2 3 2 4" xfId="19739" xr:uid="{CAF1C137-4C89-4929-B132-86B19B6F060C}"/>
    <cellStyle name="Currency 39 2 3 3" xfId="19740" xr:uid="{6BFB145D-1CC8-4761-A9CF-6E0A60B2CCF2}"/>
    <cellStyle name="Currency 39 2 3 3 2" xfId="19741" xr:uid="{C3A52280-5033-4CC7-8B05-6F6C8FA2257B}"/>
    <cellStyle name="Currency 39 2 3 4" xfId="19742" xr:uid="{620C6234-E3BB-4711-ACA7-C965E63210EA}"/>
    <cellStyle name="Currency 39 2 3 5" xfId="19743" xr:uid="{4B649758-080A-444D-97A3-FB7A9F4B9550}"/>
    <cellStyle name="Currency 39 2 4" xfId="19744" xr:uid="{A6DBB0E4-73E7-49CA-A09D-492CE1B45A08}"/>
    <cellStyle name="Currency 39 2 4 2" xfId="19745" xr:uid="{CF540FDE-B06A-41C6-ABAF-106F6CA549E6}"/>
    <cellStyle name="Currency 39 2 4 2 2" xfId="19746" xr:uid="{A692373D-F484-4513-8328-3B89EAB2EF72}"/>
    <cellStyle name="Currency 39 2 4 2 2 2" xfId="19747" xr:uid="{563C762B-A1DE-4B20-84F0-4216A9F11CBD}"/>
    <cellStyle name="Currency 39 2 4 2 3" xfId="19748" xr:uid="{641AC61E-7230-42F0-B9C9-DDE27D8A63E4}"/>
    <cellStyle name="Currency 39 2 4 2 4" xfId="19749" xr:uid="{7E57BE83-0D49-42BA-A223-3735EDF9FC36}"/>
    <cellStyle name="Currency 39 2 4 3" xfId="19750" xr:uid="{19989B49-09F1-49D4-B752-8E9E2DA576AA}"/>
    <cellStyle name="Currency 39 2 4 3 2" xfId="19751" xr:uid="{3EB0F138-D65A-49B2-AE8A-8AD2F9249355}"/>
    <cellStyle name="Currency 39 2 4 4" xfId="19752" xr:uid="{D1AD459B-BB68-48F8-8793-A6C0A0A2C619}"/>
    <cellStyle name="Currency 39 2 4 5" xfId="19753" xr:uid="{25DA11FB-E6ED-4182-B06F-074153DC19F6}"/>
    <cellStyle name="Currency 39 2 5" xfId="19754" xr:uid="{025DD327-607C-4CA6-A1C7-DC8E48CF060F}"/>
    <cellStyle name="Currency 39 2 5 2" xfId="19755" xr:uid="{5424AA58-387A-4C0F-9643-891A5BDB6EE4}"/>
    <cellStyle name="Currency 39 2 5 2 2" xfId="19756" xr:uid="{FF89E6BE-B878-4A35-930A-46C2325CD0EF}"/>
    <cellStyle name="Currency 39 2 5 3" xfId="19757" xr:uid="{071543E2-4DDC-4F18-9F2B-8C5F3BBF08E1}"/>
    <cellStyle name="Currency 39 2 5 4" xfId="19758" xr:uid="{622C3E1F-0225-4773-9B65-E68E58008C1A}"/>
    <cellStyle name="Currency 39 2 6" xfId="19759" xr:uid="{414274BC-F101-4E62-A77F-8C7BD2EDDD4D}"/>
    <cellStyle name="Currency 39 2 6 2" xfId="19760" xr:uid="{D9A346A3-BDA4-4230-9B2A-0533FF6401C1}"/>
    <cellStyle name="Currency 39 2 6 2 2" xfId="19761" xr:uid="{0D918739-820E-4719-BFCA-EEA58058B04C}"/>
    <cellStyle name="Currency 39 2 6 3" xfId="19762" xr:uid="{B8E18EA0-6DB7-422A-B4F1-C0F9E42554A2}"/>
    <cellStyle name="Currency 39 2 6 4" xfId="19763" xr:uid="{6192A675-2C94-4000-9003-B88F313ADABD}"/>
    <cellStyle name="Currency 39 2 7" xfId="19764" xr:uid="{1F277E8C-2548-4841-92C0-E6E7D0C32835}"/>
    <cellStyle name="Currency 39 2 7 2" xfId="19765" xr:uid="{E1771378-1639-479C-B4F3-215558CA6F12}"/>
    <cellStyle name="Currency 39 2 7 2 2" xfId="19766" xr:uid="{657E36F6-40CD-4328-9F30-9609F0317307}"/>
    <cellStyle name="Currency 39 2 7 3" xfId="19767" xr:uid="{21CCC0EA-6781-49C4-9CAA-3640C7D4139D}"/>
    <cellStyle name="Currency 39 2 7 4" xfId="19768" xr:uid="{7142E605-73C1-4CB4-B307-122D24926AE8}"/>
    <cellStyle name="Currency 39 2 8" xfId="19769" xr:uid="{14F154FC-C308-43D5-B270-7A773EF0AFDC}"/>
    <cellStyle name="Currency 39 2 8 2" xfId="19770" xr:uid="{6059C4B8-CB5C-4BEC-961A-00820342CAA5}"/>
    <cellStyle name="Currency 39 2 9" xfId="19771" xr:uid="{B6525A20-43E7-4B14-913D-6CA7697E59E7}"/>
    <cellStyle name="Currency 39 3" xfId="19772" xr:uid="{BDC76629-5976-41D3-B699-3DBC3E1181DB}"/>
    <cellStyle name="Currency 39 3 2" xfId="19773" xr:uid="{7EA3ACB1-33F4-42CE-9629-B74E1B9DB5ED}"/>
    <cellStyle name="Currency 39 3 2 2" xfId="19774" xr:uid="{0860C702-B5C1-4224-B787-3211C40496AA}"/>
    <cellStyle name="Currency 39 3 2 2 2" xfId="19775" xr:uid="{14B3A00C-9877-408A-BC86-D9277EBE37DD}"/>
    <cellStyle name="Currency 39 3 2 2 2 2" xfId="19776" xr:uid="{40F495EA-8648-473F-975D-80F2D273E4F1}"/>
    <cellStyle name="Currency 39 3 2 2 3" xfId="19777" xr:uid="{8F689C93-3F89-4081-9364-26BDBC569BDC}"/>
    <cellStyle name="Currency 39 3 2 2 4" xfId="19778" xr:uid="{0F3EA65E-BCDE-40F9-AF8E-FAE687EF883B}"/>
    <cellStyle name="Currency 39 3 2 3" xfId="19779" xr:uid="{90941B2B-F929-4881-B25D-BE9FDB93C9B5}"/>
    <cellStyle name="Currency 39 3 2 3 2" xfId="19780" xr:uid="{2BAB18AC-3E6E-447C-A82C-54C4A3E4AD34}"/>
    <cellStyle name="Currency 39 3 2 4" xfId="19781" xr:uid="{AA637083-E556-41BC-8C94-608CD12BCA67}"/>
    <cellStyle name="Currency 39 3 2 5" xfId="19782" xr:uid="{899DE747-204E-4BE3-A1DD-2609D64F951C}"/>
    <cellStyle name="Currency 39 3 3" xfId="19783" xr:uid="{1B49198E-B3C8-49E5-8D2C-9BEE4D792B8F}"/>
    <cellStyle name="Currency 39 3 3 2" xfId="19784" xr:uid="{EB7CA980-CF6E-4087-988B-8C1D83C87596}"/>
    <cellStyle name="Currency 39 3 3 2 2" xfId="19785" xr:uid="{0566E8B9-7EDA-40C2-B449-E373E59E40C6}"/>
    <cellStyle name="Currency 39 3 3 2 2 2" xfId="19786" xr:uid="{CAF4B193-2B95-4250-AABC-8E4B11D6354D}"/>
    <cellStyle name="Currency 39 3 3 2 3" xfId="19787" xr:uid="{D1E22A5A-E8E6-4884-A59F-5541827611BB}"/>
    <cellStyle name="Currency 39 3 3 2 4" xfId="19788" xr:uid="{8B506709-CFF8-4757-9BE7-84836C67247A}"/>
    <cellStyle name="Currency 39 3 3 3" xfId="19789" xr:uid="{2A7C446D-1BE2-41D6-A28B-634D9B9C6B58}"/>
    <cellStyle name="Currency 39 3 3 3 2" xfId="19790" xr:uid="{AA842A1A-F747-4170-A5A7-D96774D1EB6B}"/>
    <cellStyle name="Currency 39 3 3 4" xfId="19791" xr:uid="{89832158-B71E-447C-A16A-3E0AE9516D02}"/>
    <cellStyle name="Currency 39 3 3 5" xfId="19792" xr:uid="{BFA7F370-E1A3-4A9D-8C9C-B49BB9558DC1}"/>
    <cellStyle name="Currency 39 3 4" xfId="19793" xr:uid="{05EBC4D9-56CA-4580-92C9-4D3AF29F088B}"/>
    <cellStyle name="Currency 39 3 4 2" xfId="19794" xr:uid="{1DE8E635-BA8B-402C-BF2D-06F176E380F1}"/>
    <cellStyle name="Currency 39 3 4 2 2" xfId="19795" xr:uid="{D097ED77-817D-4C7B-B897-5A8E522CC978}"/>
    <cellStyle name="Currency 39 3 4 3" xfId="19796" xr:uid="{EC4EADEB-2570-4C6F-B4F7-F8949E56710E}"/>
    <cellStyle name="Currency 39 3 4 4" xfId="19797" xr:uid="{2C859B0C-B255-4261-B739-AF81A74BE43A}"/>
    <cellStyle name="Currency 39 3 5" xfId="19798" xr:uid="{1A254047-8546-46F2-9B44-48CF5208FC09}"/>
    <cellStyle name="Currency 39 3 5 2" xfId="19799" xr:uid="{0F92ED28-13F3-4629-9AB4-0AB357EBCAC0}"/>
    <cellStyle name="Currency 39 3 5 2 2" xfId="19800" xr:uid="{D9BB45B7-62AA-4AB9-B5E7-A4D011DCEEE9}"/>
    <cellStyle name="Currency 39 3 5 3" xfId="19801" xr:uid="{DCA7AB1D-0FD0-4219-BCFD-B17C7DB68B89}"/>
    <cellStyle name="Currency 39 3 5 4" xfId="19802" xr:uid="{A1750B03-C05C-4ECA-879C-F39252C602A9}"/>
    <cellStyle name="Currency 39 3 6" xfId="19803" xr:uid="{353622CE-FF11-4065-94D8-D290A78FF61D}"/>
    <cellStyle name="Currency 39 3 6 2" xfId="19804" xr:uid="{A7651713-530A-45DC-B1EC-6ABEACD8F3ED}"/>
    <cellStyle name="Currency 39 3 6 2 2" xfId="19805" xr:uid="{3FC2348B-C3DD-47F2-ADB7-6EE8AA8E42F1}"/>
    <cellStyle name="Currency 39 3 6 3" xfId="19806" xr:uid="{EC9C6603-5243-4759-973F-0BDDACE57962}"/>
    <cellStyle name="Currency 39 3 6 4" xfId="19807" xr:uid="{DC67FB60-6B7B-4DEB-83DA-6B422B244A2D}"/>
    <cellStyle name="Currency 39 3 7" xfId="19808" xr:uid="{5876D6A4-063C-48D2-B714-90A6AAEF1C41}"/>
    <cellStyle name="Currency 39 3 7 2" xfId="19809" xr:uid="{A4CBDEC7-6D6C-4595-99AE-86FF54D2A2FA}"/>
    <cellStyle name="Currency 39 3 8" xfId="19810" xr:uid="{2B7AE5B8-CD47-4964-BA8A-8C9A3DA82FF7}"/>
    <cellStyle name="Currency 39 3 9" xfId="19811" xr:uid="{68BD44F6-154A-4E23-8F2E-CDA549DEF830}"/>
    <cellStyle name="Currency 39 4" xfId="19812" xr:uid="{04BFC236-E666-4ED8-AD8F-577E833DD9A4}"/>
    <cellStyle name="Currency 39 4 2" xfId="19813" xr:uid="{C6B95334-01F4-474B-AE6A-393B02F1206A}"/>
    <cellStyle name="Currency 39 4 2 2" xfId="19814" xr:uid="{88CD4D9B-B1C2-4E78-9C88-7E3586F451AC}"/>
    <cellStyle name="Currency 39 4 2 2 2" xfId="19815" xr:uid="{A4EF746F-69BD-43A7-B962-31E05ABB4F3E}"/>
    <cellStyle name="Currency 39 4 2 3" xfId="19816" xr:uid="{33D22DC8-F21A-491E-8C33-B89EB04083BF}"/>
    <cellStyle name="Currency 39 4 2 4" xfId="19817" xr:uid="{BA3BABF5-573A-491D-9710-7D1BD7EE0463}"/>
    <cellStyle name="Currency 39 4 3" xfId="19818" xr:uid="{EAC9B5EB-AFCD-4FE9-A2DE-6DD76F2D1FD3}"/>
    <cellStyle name="Currency 39 4 3 2" xfId="19819" xr:uid="{C2F28C30-9E20-4D2D-B22C-3BF3C03130ED}"/>
    <cellStyle name="Currency 39 4 4" xfId="19820" xr:uid="{786615D1-1B4E-4D49-9556-4C5FCC7D6718}"/>
    <cellStyle name="Currency 39 4 5" xfId="19821" xr:uid="{43A32BE0-A38C-438B-945A-6E5BB4C7C084}"/>
    <cellStyle name="Currency 39 5" xfId="19822" xr:uid="{E9DDDC38-4107-4678-9D55-2A44D8D7DFAF}"/>
    <cellStyle name="Currency 39 5 2" xfId="19823" xr:uid="{DD03F53F-C621-4F2E-8ED2-3B40068687FD}"/>
    <cellStyle name="Currency 39 5 2 2" xfId="19824" xr:uid="{624F071B-D5CC-4479-96CA-9D41476D462D}"/>
    <cellStyle name="Currency 39 5 2 2 2" xfId="19825" xr:uid="{073EF7F1-65E9-4552-94DC-71F3541135D0}"/>
    <cellStyle name="Currency 39 5 2 3" xfId="19826" xr:uid="{49896784-5B01-430F-89BE-8DDD4AB6C3D1}"/>
    <cellStyle name="Currency 39 5 2 4" xfId="19827" xr:uid="{42CE3701-3E11-47A7-827F-00E6D1FC47CD}"/>
    <cellStyle name="Currency 39 5 3" xfId="19828" xr:uid="{58294393-2868-4846-BD12-12869D71684E}"/>
    <cellStyle name="Currency 39 5 3 2" xfId="19829" xr:uid="{2C65F57C-9750-4822-B1B3-F07624348D60}"/>
    <cellStyle name="Currency 39 5 4" xfId="19830" xr:uid="{315AE430-5015-4998-8495-A266D95BF60F}"/>
    <cellStyle name="Currency 39 5 5" xfId="19831" xr:uid="{2CB1270F-704A-474D-B677-D32C7621E09F}"/>
    <cellStyle name="Currency 39 6" xfId="19832" xr:uid="{E319F895-3192-41DE-BA0E-6B52E420D0F3}"/>
    <cellStyle name="Currency 39 6 2" xfId="19833" xr:uid="{F6627F4C-BC9A-4DC6-8CC1-BF03B13C7F4C}"/>
    <cellStyle name="Currency 39 6 2 2" xfId="19834" xr:uid="{50303D85-9FC1-498C-A103-AFBE675A8F0F}"/>
    <cellStyle name="Currency 39 6 3" xfId="19835" xr:uid="{F6754CB2-2D47-44B8-89AD-37FC28695C37}"/>
    <cellStyle name="Currency 39 6 4" xfId="19836" xr:uid="{0CEC76DB-14FB-46FF-98D9-9AFAED70DEA6}"/>
    <cellStyle name="Currency 39 7" xfId="19837" xr:uid="{A840F3C7-4BC4-4500-AD1F-24D9EFCBFEEA}"/>
    <cellStyle name="Currency 39 7 2" xfId="19838" xr:uid="{0A61E62E-7EC2-4FA8-B0C3-E0A617D75D9E}"/>
    <cellStyle name="Currency 39 7 2 2" xfId="19839" xr:uid="{8CF43FF2-512E-4E66-ADF7-94E23CECF6FF}"/>
    <cellStyle name="Currency 39 7 3" xfId="19840" xr:uid="{264439BF-AF23-431B-A7A5-35E0BB9E4B76}"/>
    <cellStyle name="Currency 39 7 4" xfId="19841" xr:uid="{A035CD04-C0C0-481F-9949-85A93C16AA6A}"/>
    <cellStyle name="Currency 39 8" xfId="19842" xr:uid="{8B4E0854-C7BA-4DEA-80A6-128D15E1650D}"/>
    <cellStyle name="Currency 39 8 2" xfId="19843" xr:uid="{19B61C95-A555-418F-8235-F78670639DFE}"/>
    <cellStyle name="Currency 39 8 2 2" xfId="19844" xr:uid="{E5954C7A-8E61-4E25-8C6B-78B0D3E13D5D}"/>
    <cellStyle name="Currency 39 8 3" xfId="19845" xr:uid="{AD95D188-32C2-4579-9F65-37312D14DE32}"/>
    <cellStyle name="Currency 39 8 4" xfId="19846" xr:uid="{711CD1DB-F43D-4254-9B8B-314092401D51}"/>
    <cellStyle name="Currency 39 9" xfId="19847" xr:uid="{1B8BEA9B-D048-47EC-93A6-22DF844C2B24}"/>
    <cellStyle name="Currency 39 9 2" xfId="19848" xr:uid="{E8657840-1ED7-47C5-9D9A-4ED2CFB687A6}"/>
    <cellStyle name="Currency 4" xfId="123" xr:uid="{B3E20C32-23F2-46D6-A6B7-51E1DFDB1872}"/>
    <cellStyle name="Currency 4 10" xfId="35607" xr:uid="{78F5BBB9-F30D-4590-AEDC-0A6BADBFD729}"/>
    <cellStyle name="Currency 4 11" xfId="35691" xr:uid="{55716577-1DBE-42EC-8CBD-A3455248CA2F}"/>
    <cellStyle name="Currency 4 12" xfId="19849" xr:uid="{B77121AA-8D44-4E71-B01F-A424D9F0603E}"/>
    <cellStyle name="Currency 4 13" xfId="35805" xr:uid="{063DBAA0-2A52-4288-9D86-CA624C5B1F0B}"/>
    <cellStyle name="Currency 4 2" xfId="187" xr:uid="{D5BE4775-CC20-4956-BECF-B420D348F5F1}"/>
    <cellStyle name="Currency 4 2 2" xfId="361" xr:uid="{D9E28C96-93CE-435D-AE38-5DD7CFF243C3}"/>
    <cellStyle name="Currency 4 2 2 10" xfId="35663" xr:uid="{7452BA46-5C94-44F5-A95E-0A008AD6AE95}"/>
    <cellStyle name="Currency 4 2 2 11" xfId="19851" xr:uid="{3F153DDC-1286-4BDF-90F6-52EB9BFE3C14}"/>
    <cellStyle name="Currency 4 2 2 2" xfId="442" xr:uid="{3D42B0E2-2DFD-48F1-B14B-947160823797}"/>
    <cellStyle name="Currency 4 2 2 2 2" xfId="19853" xr:uid="{802C5403-0447-443C-84F1-F2AB2515EC70}"/>
    <cellStyle name="Currency 4 2 2 2 2 2" xfId="19854" xr:uid="{C329EBCA-455C-40E7-9A1A-2B3B24E71B97}"/>
    <cellStyle name="Currency 4 2 2 2 2 2 2" xfId="19855" xr:uid="{93D33389-61C2-4890-9130-974F81F85457}"/>
    <cellStyle name="Currency 4 2 2 2 2 3" xfId="19856" xr:uid="{9AA88F03-03D3-45E7-B677-787CB81249E3}"/>
    <cellStyle name="Currency 4 2 2 2 2 4" xfId="19857" xr:uid="{62A8A1C2-A232-4ED5-B217-67FCE3352ECE}"/>
    <cellStyle name="Currency 4 2 2 2 3" xfId="19858" xr:uid="{627979B8-0494-4F28-9F11-0A4735FE1111}"/>
    <cellStyle name="Currency 4 2 2 2 3 2" xfId="19859" xr:uid="{A6104C31-6317-48B7-977F-43195A829553}"/>
    <cellStyle name="Currency 4 2 2 2 4" xfId="19860" xr:uid="{74D3217F-D34C-4D71-A35E-76F44CE19BB3}"/>
    <cellStyle name="Currency 4 2 2 2 5" xfId="19861" xr:uid="{EE50EBF2-AF13-461F-A4D4-B3741C6338A8}"/>
    <cellStyle name="Currency 4 2 2 2 6" xfId="35664" xr:uid="{598D5E4C-7814-452B-B3FA-16E4C0357455}"/>
    <cellStyle name="Currency 4 2 2 2 7" xfId="19852" xr:uid="{8F3ABD40-B2B1-4772-B051-2A1201EE69ED}"/>
    <cellStyle name="Currency 4 2 2 3" xfId="19862" xr:uid="{509D75D5-9B72-402E-88E9-84B67CD87A0B}"/>
    <cellStyle name="Currency 4 2 2 3 2" xfId="19863" xr:uid="{454B65F6-EC72-4BE2-B5AE-125B8A2EB78B}"/>
    <cellStyle name="Currency 4 2 2 3 2 2" xfId="19864" xr:uid="{BDD684A8-81F9-4207-B9BD-453097405980}"/>
    <cellStyle name="Currency 4 2 2 3 2 2 2" xfId="19865" xr:uid="{29B32EC8-79C5-42C7-8D63-796375CAA6D4}"/>
    <cellStyle name="Currency 4 2 2 3 2 3" xfId="19866" xr:uid="{D29E7DE3-13D9-4D6E-956C-A08CDFAA01A3}"/>
    <cellStyle name="Currency 4 2 2 3 2 4" xfId="19867" xr:uid="{3935D079-6F0A-4B09-A02F-80EC98028A96}"/>
    <cellStyle name="Currency 4 2 2 3 3" xfId="19868" xr:uid="{3FF2513B-526C-4128-B0AE-A9C358B0CBE2}"/>
    <cellStyle name="Currency 4 2 2 3 3 2" xfId="19869" xr:uid="{C1866A7A-8392-429E-9527-6454D2CAB102}"/>
    <cellStyle name="Currency 4 2 2 3 4" xfId="19870" xr:uid="{65537A76-13A2-4B73-B9AB-0024DCC08647}"/>
    <cellStyle name="Currency 4 2 2 3 5" xfId="19871" xr:uid="{68A78644-B3BB-4657-B172-1B879ABD90A8}"/>
    <cellStyle name="Currency 4 2 2 4" xfId="19872" xr:uid="{16748EAA-C311-4F81-BAFE-3E742ED1A2C8}"/>
    <cellStyle name="Currency 4 2 2 4 2" xfId="19873" xr:uid="{D0C03E63-F542-4164-8767-7E96B5A98A77}"/>
    <cellStyle name="Currency 4 2 2 4 2 2" xfId="19874" xr:uid="{39280411-AA9F-4668-ABBA-D77C9D4FDF0C}"/>
    <cellStyle name="Currency 4 2 2 4 3" xfId="19875" xr:uid="{67A0C02C-D56F-4A40-964F-B8542C1A5010}"/>
    <cellStyle name="Currency 4 2 2 4 4" xfId="19876" xr:uid="{3357E8DE-79FD-4CD4-9C9D-2A2A5FBDC633}"/>
    <cellStyle name="Currency 4 2 2 5" xfId="19877" xr:uid="{C5E1124F-901A-4B8F-926D-FB1016BDE6A6}"/>
    <cellStyle name="Currency 4 2 2 5 2" xfId="19878" xr:uid="{B724D97C-F9B9-4514-8698-732886F35395}"/>
    <cellStyle name="Currency 4 2 2 5 2 2" xfId="19879" xr:uid="{F6C4CC35-B685-41F4-8A5D-28AEFB9074B7}"/>
    <cellStyle name="Currency 4 2 2 5 3" xfId="19880" xr:uid="{518B2E18-F72D-4ABD-B49E-A1AEDEE4A725}"/>
    <cellStyle name="Currency 4 2 2 5 4" xfId="19881" xr:uid="{B167F1E0-64E2-415F-856B-154281D77E88}"/>
    <cellStyle name="Currency 4 2 2 6" xfId="19882" xr:uid="{3C0A573F-7006-4ADF-AADF-B540BE820C81}"/>
    <cellStyle name="Currency 4 2 2 6 2" xfId="19883" xr:uid="{8DE4220E-60B7-4095-BA21-8FF7038E77EB}"/>
    <cellStyle name="Currency 4 2 2 6 2 2" xfId="19884" xr:uid="{A5666E7D-EB8E-4DD6-9C87-C2E1C9AB769A}"/>
    <cellStyle name="Currency 4 2 2 6 3" xfId="19885" xr:uid="{278BD082-42AC-49BD-BB60-662CC6DA0BF6}"/>
    <cellStyle name="Currency 4 2 2 6 4" xfId="19886" xr:uid="{A9242EC4-EDF8-47BC-9ADD-9EE73B3BEB88}"/>
    <cellStyle name="Currency 4 2 2 7" xfId="19887" xr:uid="{E05C995D-6FAE-4C2E-BA5F-44F450A3A3F4}"/>
    <cellStyle name="Currency 4 2 2 7 2" xfId="19888" xr:uid="{AC815837-B21A-4EE6-8BDD-E2963A0A5D48}"/>
    <cellStyle name="Currency 4 2 2 8" xfId="19889" xr:uid="{60CB09D7-E0F5-4A51-A616-31B78011F71D}"/>
    <cellStyle name="Currency 4 2 2 9" xfId="19890" xr:uid="{C58E876D-3885-49B8-8314-730E467007F7}"/>
    <cellStyle name="Currency 4 2 3" xfId="379" xr:uid="{4BF43D3A-4CF6-4A99-9F10-87541F2F51D5}"/>
    <cellStyle name="Currency 4 2 3 2" xfId="460" xr:uid="{FDAEF089-C2A0-4014-AAA6-F639C8AE4455}"/>
    <cellStyle name="Currency 4 2 4" xfId="402" xr:uid="{DB2F793A-8168-46C7-9F41-85FF8F28225C}"/>
    <cellStyle name="Currency 4 2 5" xfId="35608" xr:uid="{D813DA38-61AF-4693-8D5E-8A16E17D893D}"/>
    <cellStyle name="Currency 4 2 6" xfId="19850" xr:uid="{18A31F8C-2FED-4AD9-9761-B53E393DB2AB}"/>
    <cellStyle name="Currency 4 2 7" xfId="35806" xr:uid="{35DFEDFB-AEB1-4CE2-8768-C0C532299E3D}"/>
    <cellStyle name="Currency 4 3" xfId="186" xr:uid="{6FA9D413-A3B5-4A5E-A916-8DD45C163773}"/>
    <cellStyle name="Currency 4 3 2" xfId="35693" xr:uid="{06B653C7-681E-451E-AB9F-9A8B5A32D5A3}"/>
    <cellStyle name="Currency 4 3 3" xfId="19891" xr:uid="{E0366199-F4CB-48B5-B067-5E71E3EBDDCB}"/>
    <cellStyle name="Currency 4 4" xfId="19892" xr:uid="{221367C7-B535-4020-994E-0D4732F24619}"/>
    <cellStyle name="Currency 4 4 2" xfId="19893" xr:uid="{EF08F614-2090-46BF-8248-D57E1AF51E61}"/>
    <cellStyle name="Currency 4 5" xfId="19894" xr:uid="{77F2D1C5-A795-41ED-A7D0-1A2ABDCCE85F}"/>
    <cellStyle name="Currency 4 5 2" xfId="19895" xr:uid="{B389968C-7B53-4BEA-A168-B65D4335CC81}"/>
    <cellStyle name="Currency 4 5 2 2" xfId="19896" xr:uid="{F291607F-563B-4884-9059-CD7F0EF556CA}"/>
    <cellStyle name="Currency 4 5 2 2 2" xfId="19897" xr:uid="{6E410DAE-B259-44EA-82E2-5DFF11EE0FB4}"/>
    <cellStyle name="Currency 4 5 2 3" xfId="19898" xr:uid="{A5737AAC-0190-4E30-AD15-7B67BB3D4CED}"/>
    <cellStyle name="Currency 4 5 2 4" xfId="19899" xr:uid="{F6753408-3828-4380-92C6-7BE0D86650B3}"/>
    <cellStyle name="Currency 4 5 3" xfId="19900" xr:uid="{18E48015-8DB1-4B10-B08A-DE2ABC0992C0}"/>
    <cellStyle name="Currency 4 5 3 2" xfId="19901" xr:uid="{8256CC93-C869-4C9A-921F-572CC4543430}"/>
    <cellStyle name="Currency 4 5 4" xfId="19902" xr:uid="{3C4DD7F8-9043-4F02-9153-47C4875BE080}"/>
    <cellStyle name="Currency 4 5 5" xfId="19903" xr:uid="{FD0A93CD-7BEC-49CD-8765-0F54BA0068E6}"/>
    <cellStyle name="Currency 4 6" xfId="19904" xr:uid="{81D01AD2-2533-4D4F-82BF-1C8A0FECFF50}"/>
    <cellStyle name="Currency 4 6 2" xfId="19905" xr:uid="{791A85F7-872A-4157-84C3-630AC46BACF0}"/>
    <cellStyle name="Currency 4 6 2 2" xfId="19906" xr:uid="{3E76637F-9035-46E5-A88A-700C8494A13C}"/>
    <cellStyle name="Currency 4 6 3" xfId="19907" xr:uid="{5D987282-30F3-4826-9DE7-8559337D2A78}"/>
    <cellStyle name="Currency 4 6 4" xfId="19908" xr:uid="{D4A51E3E-EED6-4A52-9DCF-6B84847ED9E6}"/>
    <cellStyle name="Currency 4 7" xfId="19909" xr:uid="{A0721872-29BB-45FB-B377-5F8FB7F33EAD}"/>
    <cellStyle name="Currency 4 7 2" xfId="19910" xr:uid="{114E3F1D-32ED-4784-82FF-FFC910509513}"/>
    <cellStyle name="Currency 4 8" xfId="19911" xr:uid="{EB6064F6-B67D-4E3D-95AF-A2D103902E9F}"/>
    <cellStyle name="Currency 4 9" xfId="19912" xr:uid="{1CCB4261-9007-43B1-BD1F-0ADD0338BAB3}"/>
    <cellStyle name="Currency 40" xfId="19913" xr:uid="{278E1799-D3D9-48D5-A37F-5C9DEFED2AEF}"/>
    <cellStyle name="Currency 40 10" xfId="19914" xr:uid="{50E7980A-B558-4260-B6E2-449D9864B11B}"/>
    <cellStyle name="Currency 40 11" xfId="19915" xr:uid="{0E93E7D7-645B-436A-A2D5-88A040152250}"/>
    <cellStyle name="Currency 40 2" xfId="19916" xr:uid="{7066412C-5466-408B-856F-1AA1A2C3636E}"/>
    <cellStyle name="Currency 40 2 10" xfId="19917" xr:uid="{AE3CBF94-6873-422D-BB27-64551B8E3E0E}"/>
    <cellStyle name="Currency 40 2 2" xfId="19918" xr:uid="{6CE6AEAC-4B5A-4CB0-8C81-993C4E0EFDF3}"/>
    <cellStyle name="Currency 40 2 2 2" xfId="19919" xr:uid="{CBD1C009-21F9-482D-8032-9F7A38720BFE}"/>
    <cellStyle name="Currency 40 2 2 2 2" xfId="19920" xr:uid="{0E55DF81-936C-4F8C-91FD-6D71B8FAF131}"/>
    <cellStyle name="Currency 40 2 2 2 2 2" xfId="19921" xr:uid="{399C0D02-905B-4732-9DDF-57EE29F9068B}"/>
    <cellStyle name="Currency 40 2 2 2 2 2 2" xfId="19922" xr:uid="{8089C1DC-CD60-4B01-87F8-9377A0B88549}"/>
    <cellStyle name="Currency 40 2 2 2 2 3" xfId="19923" xr:uid="{0E5B9490-ECB6-450B-9B6C-5F5A90D71808}"/>
    <cellStyle name="Currency 40 2 2 2 2 4" xfId="19924" xr:uid="{599B91A9-C4A4-4FE5-BEF6-ACB0BF1564CE}"/>
    <cellStyle name="Currency 40 2 2 2 3" xfId="19925" xr:uid="{7A55AD98-5EE8-4EEB-B186-58D21268BF93}"/>
    <cellStyle name="Currency 40 2 2 2 3 2" xfId="19926" xr:uid="{7613FAF3-03AF-4BA4-A670-C0FD029C798A}"/>
    <cellStyle name="Currency 40 2 2 2 4" xfId="19927" xr:uid="{8773803F-3590-4F66-9376-293DCA01F4C6}"/>
    <cellStyle name="Currency 40 2 2 2 5" xfId="19928" xr:uid="{E47B1E14-FBB6-431F-8497-5DB3B45E9A0E}"/>
    <cellStyle name="Currency 40 2 2 3" xfId="19929" xr:uid="{7FCE9E57-FD5C-4A40-8BF2-8DF48EE6CBE9}"/>
    <cellStyle name="Currency 40 2 2 3 2" xfId="19930" xr:uid="{58A3BA07-FC8D-4818-9443-DE53E78626EC}"/>
    <cellStyle name="Currency 40 2 2 3 2 2" xfId="19931" xr:uid="{38708DF9-FC3B-4F79-A88D-5ED2209B8921}"/>
    <cellStyle name="Currency 40 2 2 3 2 2 2" xfId="19932" xr:uid="{1778C801-D0A1-4BDB-A689-3CBA2E1787C9}"/>
    <cellStyle name="Currency 40 2 2 3 2 3" xfId="19933" xr:uid="{A9AE2CDC-E4A3-4492-B595-24AA2F9C66FE}"/>
    <cellStyle name="Currency 40 2 2 3 2 4" xfId="19934" xr:uid="{6C0AF82C-72C9-411E-B4CD-68A99CB921B0}"/>
    <cellStyle name="Currency 40 2 2 3 3" xfId="19935" xr:uid="{377D5058-6050-43BC-885E-85B43CCB19BD}"/>
    <cellStyle name="Currency 40 2 2 3 3 2" xfId="19936" xr:uid="{56EBB02B-5B77-46E2-AA51-6B20F04C7D7F}"/>
    <cellStyle name="Currency 40 2 2 3 4" xfId="19937" xr:uid="{04D3B762-1CA3-4D77-A492-5B004556A656}"/>
    <cellStyle name="Currency 40 2 2 3 5" xfId="19938" xr:uid="{9E3F443C-91BB-4A6E-A2E8-89225EC56C05}"/>
    <cellStyle name="Currency 40 2 2 4" xfId="19939" xr:uid="{DC794B35-ED61-4D3F-A0E0-A7CC161954D0}"/>
    <cellStyle name="Currency 40 2 2 4 2" xfId="19940" xr:uid="{A4B097C3-552C-4400-97C9-06D003F0E03A}"/>
    <cellStyle name="Currency 40 2 2 4 2 2" xfId="19941" xr:uid="{740BFECA-DBA5-441D-9825-0CEF7AD34C42}"/>
    <cellStyle name="Currency 40 2 2 4 3" xfId="19942" xr:uid="{B3C9FFBC-4F58-414B-B30F-E97CCEED59B6}"/>
    <cellStyle name="Currency 40 2 2 4 4" xfId="19943" xr:uid="{1F3AB3AD-DA74-4146-ABEE-1909A660664D}"/>
    <cellStyle name="Currency 40 2 2 5" xfId="19944" xr:uid="{49EA88DE-1FCE-4CB7-BA8A-7B3E2506A745}"/>
    <cellStyle name="Currency 40 2 2 5 2" xfId="19945" xr:uid="{A3375833-883E-4366-8AF9-7171625D1DA2}"/>
    <cellStyle name="Currency 40 2 2 5 2 2" xfId="19946" xr:uid="{8E91C739-C928-4674-AE2B-9A3356FD6B75}"/>
    <cellStyle name="Currency 40 2 2 5 3" xfId="19947" xr:uid="{1D8F814F-2DEC-486C-94AD-E86DB1581E7B}"/>
    <cellStyle name="Currency 40 2 2 5 4" xfId="19948" xr:uid="{BB4403DC-D718-4581-BC07-886EA2C46A79}"/>
    <cellStyle name="Currency 40 2 2 6" xfId="19949" xr:uid="{A3D257BA-0A82-455E-9E51-3C9AEAE4E6FA}"/>
    <cellStyle name="Currency 40 2 2 6 2" xfId="19950" xr:uid="{6A13D3D5-2506-43E2-A232-A7E5DA9C74DB}"/>
    <cellStyle name="Currency 40 2 2 6 2 2" xfId="19951" xr:uid="{71BF2E5D-BB29-41C4-BAE5-01532058CB94}"/>
    <cellStyle name="Currency 40 2 2 6 3" xfId="19952" xr:uid="{1B9E16B5-4CA3-4E0C-A7FB-97D86607B8AE}"/>
    <cellStyle name="Currency 40 2 2 6 4" xfId="19953" xr:uid="{041AC2D2-E640-4693-B9E0-841ABF9BA235}"/>
    <cellStyle name="Currency 40 2 2 7" xfId="19954" xr:uid="{1C8E7D31-3BF2-49E7-BFAA-F6505207F7BF}"/>
    <cellStyle name="Currency 40 2 2 7 2" xfId="19955" xr:uid="{A782D0D8-4E4E-4199-96AD-7C1160D2AED3}"/>
    <cellStyle name="Currency 40 2 2 8" xfId="19956" xr:uid="{021A7E37-B373-41C8-871D-BD79B411D901}"/>
    <cellStyle name="Currency 40 2 2 9" xfId="19957" xr:uid="{7237E254-3246-4614-8104-D58220655EB7}"/>
    <cellStyle name="Currency 40 2 3" xfId="19958" xr:uid="{2706F63E-CE87-42E8-A5F8-D3DAE236635F}"/>
    <cellStyle name="Currency 40 2 3 2" xfId="19959" xr:uid="{79875226-D3F2-4602-8D87-FFE85BA336CD}"/>
    <cellStyle name="Currency 40 2 3 2 2" xfId="19960" xr:uid="{1167C375-C16B-47F2-B02E-ADC309BA5C43}"/>
    <cellStyle name="Currency 40 2 3 2 2 2" xfId="19961" xr:uid="{6E32306C-8235-49D0-91E9-5EDDBAE62496}"/>
    <cellStyle name="Currency 40 2 3 2 3" xfId="19962" xr:uid="{53DF08C1-B1AA-4235-A988-89C122F257CC}"/>
    <cellStyle name="Currency 40 2 3 2 4" xfId="19963" xr:uid="{D98FB690-E637-4071-BEF8-E6661972447C}"/>
    <cellStyle name="Currency 40 2 3 3" xfId="19964" xr:uid="{E570938E-BFC1-4ECB-919D-12543D2E26A3}"/>
    <cellStyle name="Currency 40 2 3 3 2" xfId="19965" xr:uid="{E99C5D1E-FFD4-4F20-A702-9BA434625D3B}"/>
    <cellStyle name="Currency 40 2 3 4" xfId="19966" xr:uid="{19B8152A-E4AE-4C98-BD9B-85F50A736602}"/>
    <cellStyle name="Currency 40 2 3 5" xfId="19967" xr:uid="{F112D867-2A11-4529-82BE-43034EA68DD8}"/>
    <cellStyle name="Currency 40 2 4" xfId="19968" xr:uid="{00BA0CF9-BF58-467B-91DD-03B1408FB7A6}"/>
    <cellStyle name="Currency 40 2 4 2" xfId="19969" xr:uid="{AD7920E9-67A2-4C59-A746-2A280452C53C}"/>
    <cellStyle name="Currency 40 2 4 2 2" xfId="19970" xr:uid="{B2BF8DD1-5CE1-4750-B172-BE3E1094CF98}"/>
    <cellStyle name="Currency 40 2 4 2 2 2" xfId="19971" xr:uid="{2C912BE3-9F5C-4F16-9A42-417162D8E986}"/>
    <cellStyle name="Currency 40 2 4 2 3" xfId="19972" xr:uid="{A3015DEA-F68B-4C5A-A398-2FFED24223DC}"/>
    <cellStyle name="Currency 40 2 4 2 4" xfId="19973" xr:uid="{056854A4-17F7-4666-A5A0-550EC26C697B}"/>
    <cellStyle name="Currency 40 2 4 3" xfId="19974" xr:uid="{C0DC9AE6-852E-47A3-9333-91B728DF680B}"/>
    <cellStyle name="Currency 40 2 4 3 2" xfId="19975" xr:uid="{BA884A25-D80B-4A84-9F84-95A3126F3D64}"/>
    <cellStyle name="Currency 40 2 4 4" xfId="19976" xr:uid="{00D6AA5A-34B3-4BEF-98B0-BC386F59F4C8}"/>
    <cellStyle name="Currency 40 2 4 5" xfId="19977" xr:uid="{E0BED6D9-65CF-4B95-A188-56693F86E88D}"/>
    <cellStyle name="Currency 40 2 5" xfId="19978" xr:uid="{6A74534B-DC4A-4881-B4CB-6550EFD1DA7C}"/>
    <cellStyle name="Currency 40 2 5 2" xfId="19979" xr:uid="{8CC251E0-6F7E-48EA-8861-89BC3F2C0A7C}"/>
    <cellStyle name="Currency 40 2 5 2 2" xfId="19980" xr:uid="{621F5AC5-463A-4D3D-B54F-7C94F4FAC2E5}"/>
    <cellStyle name="Currency 40 2 5 3" xfId="19981" xr:uid="{030DC594-59D2-455E-AAB5-48E83874FC03}"/>
    <cellStyle name="Currency 40 2 5 4" xfId="19982" xr:uid="{E4A3F311-292A-4912-861B-3B6087764621}"/>
    <cellStyle name="Currency 40 2 6" xfId="19983" xr:uid="{EB28B2D6-2C1C-403D-9473-1BEB294E2B92}"/>
    <cellStyle name="Currency 40 2 6 2" xfId="19984" xr:uid="{6656CE7F-66EB-4DAE-AA7B-543F52F3A704}"/>
    <cellStyle name="Currency 40 2 6 2 2" xfId="19985" xr:uid="{6CE13FD2-D6DA-467F-9C37-CF9FFD52B941}"/>
    <cellStyle name="Currency 40 2 6 3" xfId="19986" xr:uid="{D420E8CD-4451-4A78-B483-9ECD15E352F3}"/>
    <cellStyle name="Currency 40 2 6 4" xfId="19987" xr:uid="{A9C5C484-E11F-4A1F-B92E-214494E9AAD4}"/>
    <cellStyle name="Currency 40 2 7" xfId="19988" xr:uid="{9073A3C6-F201-4693-A1BC-ECB22F58CC8A}"/>
    <cellStyle name="Currency 40 2 7 2" xfId="19989" xr:uid="{B93EE9E4-402C-4133-9A89-2A53F0D1D9C8}"/>
    <cellStyle name="Currency 40 2 7 2 2" xfId="19990" xr:uid="{DD691304-F7B2-453F-90E3-C4E897BAEAFE}"/>
    <cellStyle name="Currency 40 2 7 3" xfId="19991" xr:uid="{665DE690-AD16-4798-9973-1EA8E00B8EF3}"/>
    <cellStyle name="Currency 40 2 7 4" xfId="19992" xr:uid="{89A2CAC6-DCD1-4FFE-A9D6-72C5DC76FC63}"/>
    <cellStyle name="Currency 40 2 8" xfId="19993" xr:uid="{29F02AE0-E19A-4136-B410-8D517D415BEA}"/>
    <cellStyle name="Currency 40 2 8 2" xfId="19994" xr:uid="{87F08D22-CAB7-45FD-88E7-E89964C78039}"/>
    <cellStyle name="Currency 40 2 9" xfId="19995" xr:uid="{A6F5ED21-939A-4FDD-84FC-BBCE6C79CF2A}"/>
    <cellStyle name="Currency 40 3" xfId="19996" xr:uid="{2A4D2018-014B-432A-94A9-573600ACA043}"/>
    <cellStyle name="Currency 40 3 2" xfId="19997" xr:uid="{3B761A28-B3A0-4859-8472-EEB5C09F0A4F}"/>
    <cellStyle name="Currency 40 3 2 2" xfId="19998" xr:uid="{9AC44749-74CE-4514-B080-303FD20A5FA3}"/>
    <cellStyle name="Currency 40 3 2 2 2" xfId="19999" xr:uid="{5A7DC49E-B0D4-42FB-B735-5E2BAAAD8060}"/>
    <cellStyle name="Currency 40 3 2 2 2 2" xfId="20000" xr:uid="{CD4D5527-65F9-4534-B0A7-A68B2FEC9F93}"/>
    <cellStyle name="Currency 40 3 2 2 3" xfId="20001" xr:uid="{C3347F7A-70AA-4D4C-8599-E12181CC367B}"/>
    <cellStyle name="Currency 40 3 2 2 4" xfId="20002" xr:uid="{21BC962C-6B91-4337-88D3-A44EAB015197}"/>
    <cellStyle name="Currency 40 3 2 3" xfId="20003" xr:uid="{67255939-0B74-4176-96B9-279B858895B6}"/>
    <cellStyle name="Currency 40 3 2 3 2" xfId="20004" xr:uid="{1D3B220E-39AC-4A45-9BC0-965B8A437111}"/>
    <cellStyle name="Currency 40 3 2 4" xfId="20005" xr:uid="{0083C34C-A370-4682-B110-BFC976CD6A73}"/>
    <cellStyle name="Currency 40 3 2 5" xfId="20006" xr:uid="{CB759BC7-4944-4155-A8C2-00FB27B6C9E9}"/>
    <cellStyle name="Currency 40 3 3" xfId="20007" xr:uid="{B52DDE9A-8FCF-4D4A-961E-4E76154B8678}"/>
    <cellStyle name="Currency 40 3 3 2" xfId="20008" xr:uid="{13B8B409-DA68-4CD7-BE61-4337093E09F6}"/>
    <cellStyle name="Currency 40 3 3 2 2" xfId="20009" xr:uid="{3691346C-88A4-48BC-BDFB-A5C49E43B792}"/>
    <cellStyle name="Currency 40 3 3 2 2 2" xfId="20010" xr:uid="{887979E2-95AE-4E11-9716-EF1562BC1EEE}"/>
    <cellStyle name="Currency 40 3 3 2 3" xfId="20011" xr:uid="{21158A33-7214-421F-B77A-065EAC9E79C3}"/>
    <cellStyle name="Currency 40 3 3 2 4" xfId="20012" xr:uid="{D398C85B-869C-42B5-8FED-0A0068E4FA73}"/>
    <cellStyle name="Currency 40 3 3 3" xfId="20013" xr:uid="{D31384C7-56E6-4216-A572-09C48F3C06F8}"/>
    <cellStyle name="Currency 40 3 3 3 2" xfId="20014" xr:uid="{099D9FF8-A9D3-47E2-867D-AD016877F12B}"/>
    <cellStyle name="Currency 40 3 3 4" xfId="20015" xr:uid="{A34C094A-4BED-444A-9F5B-352C2C3B1197}"/>
    <cellStyle name="Currency 40 3 3 5" xfId="20016" xr:uid="{EC53FAA2-5047-43CE-B2BC-7E9B24FC762D}"/>
    <cellStyle name="Currency 40 3 4" xfId="20017" xr:uid="{6BDE4392-CD7E-4769-B66A-CE9E381FF8F7}"/>
    <cellStyle name="Currency 40 3 4 2" xfId="20018" xr:uid="{388B3EA2-D37E-45A5-A7F0-6158BA11A645}"/>
    <cellStyle name="Currency 40 3 4 2 2" xfId="20019" xr:uid="{8DD2CA8C-4BD2-45A9-8742-A7A31B02D815}"/>
    <cellStyle name="Currency 40 3 4 3" xfId="20020" xr:uid="{102BFBAD-B196-4C5F-8E0C-F3C79CDEDB6A}"/>
    <cellStyle name="Currency 40 3 4 4" xfId="20021" xr:uid="{F9740A77-4FB2-4AA1-BD80-7C0F232514EF}"/>
    <cellStyle name="Currency 40 3 5" xfId="20022" xr:uid="{B48264ED-E341-46AB-8B4D-938896764B0A}"/>
    <cellStyle name="Currency 40 3 5 2" xfId="20023" xr:uid="{1CBA3AC0-6DC2-4C20-8D32-D0E310427C8A}"/>
    <cellStyle name="Currency 40 3 5 2 2" xfId="20024" xr:uid="{69BEDB3B-BCB2-497E-BCED-3272234CC997}"/>
    <cellStyle name="Currency 40 3 5 3" xfId="20025" xr:uid="{2E7D7148-2548-4B47-9571-483C09622E1F}"/>
    <cellStyle name="Currency 40 3 5 4" xfId="20026" xr:uid="{F1376053-1A4C-4973-B795-B18F371E0F2F}"/>
    <cellStyle name="Currency 40 3 6" xfId="20027" xr:uid="{DE2A19F4-204F-4D9C-A027-9ECE5BEA606F}"/>
    <cellStyle name="Currency 40 3 6 2" xfId="20028" xr:uid="{A2210663-E976-45C7-A799-7B958A7E69F0}"/>
    <cellStyle name="Currency 40 3 6 2 2" xfId="20029" xr:uid="{592CB5CA-E9C1-4CE9-A86C-FAFC5D92034B}"/>
    <cellStyle name="Currency 40 3 6 3" xfId="20030" xr:uid="{2BC7CD41-A9BC-4C06-980F-7E49309E8893}"/>
    <cellStyle name="Currency 40 3 6 4" xfId="20031" xr:uid="{5E80796D-0C1C-4302-A5ED-50F53EF5C611}"/>
    <cellStyle name="Currency 40 3 7" xfId="20032" xr:uid="{5BC0709B-BABC-40F0-8F75-B26BFD04C0CD}"/>
    <cellStyle name="Currency 40 3 7 2" xfId="20033" xr:uid="{4657D66D-1DC3-4DEA-AA9F-51EFFB127149}"/>
    <cellStyle name="Currency 40 3 8" xfId="20034" xr:uid="{54E7EF74-EC82-4A6D-AB50-8172B7FACB90}"/>
    <cellStyle name="Currency 40 3 9" xfId="20035" xr:uid="{5E7FB942-55E0-472F-990E-5EF058692FCD}"/>
    <cellStyle name="Currency 40 4" xfId="20036" xr:uid="{9671008D-2C67-4555-974A-983B45F9AD87}"/>
    <cellStyle name="Currency 40 4 2" xfId="20037" xr:uid="{DB62EE46-8D0B-4B7E-9784-DEA6D964DCE9}"/>
    <cellStyle name="Currency 40 4 2 2" xfId="20038" xr:uid="{D315BC98-585E-4C96-925A-892728506CC4}"/>
    <cellStyle name="Currency 40 4 2 2 2" xfId="20039" xr:uid="{40ECFF16-19A8-4D51-92EC-8DE36F6E322F}"/>
    <cellStyle name="Currency 40 4 2 3" xfId="20040" xr:uid="{6C1A44BF-9F43-4463-8410-A8BA850AF65C}"/>
    <cellStyle name="Currency 40 4 2 4" xfId="20041" xr:uid="{E9F608BE-B18A-4944-8A63-54428BED8B51}"/>
    <cellStyle name="Currency 40 4 3" xfId="20042" xr:uid="{20BD8220-FDE5-4F9E-94A6-3B1EDA41485C}"/>
    <cellStyle name="Currency 40 4 3 2" xfId="20043" xr:uid="{DB12BCA4-50B3-4B49-AB71-922E5915A2FB}"/>
    <cellStyle name="Currency 40 4 4" xfId="20044" xr:uid="{CECA5B0D-F1D2-4EE5-8892-264ADB74F4E9}"/>
    <cellStyle name="Currency 40 4 5" xfId="20045" xr:uid="{E0D1A022-ACA7-45CD-980B-3DA11E8B8024}"/>
    <cellStyle name="Currency 40 5" xfId="20046" xr:uid="{E50A9E43-F028-414D-84BB-64D2FD7D5682}"/>
    <cellStyle name="Currency 40 5 2" xfId="20047" xr:uid="{20B2CDAC-B1C3-41BE-8FED-1BE4B8114114}"/>
    <cellStyle name="Currency 40 5 2 2" xfId="20048" xr:uid="{114C8D8A-0461-437D-97C6-F2E17EEBA2FF}"/>
    <cellStyle name="Currency 40 5 2 2 2" xfId="20049" xr:uid="{6C8719B8-06D2-4EAE-AD9C-8B16E4B952E8}"/>
    <cellStyle name="Currency 40 5 2 3" xfId="20050" xr:uid="{B3CF5486-269E-46D0-9CB5-0B8ABFC12447}"/>
    <cellStyle name="Currency 40 5 2 4" xfId="20051" xr:uid="{097ECE40-38DE-4BD1-937B-F3081A434DCD}"/>
    <cellStyle name="Currency 40 5 3" xfId="20052" xr:uid="{FAE19C45-525D-43F0-897F-6B65D6BDCA9B}"/>
    <cellStyle name="Currency 40 5 3 2" xfId="20053" xr:uid="{58D97EBB-02A4-4EE7-B21E-C8955A7DDE16}"/>
    <cellStyle name="Currency 40 5 4" xfId="20054" xr:uid="{F596FBA6-E675-486E-A8EE-C3BE4C205DC8}"/>
    <cellStyle name="Currency 40 5 5" xfId="20055" xr:uid="{C3FBE8D5-8D35-44F2-84A7-AA38F26E20BA}"/>
    <cellStyle name="Currency 40 6" xfId="20056" xr:uid="{2E76FE6B-57A8-4D41-9994-13DF2DF5579E}"/>
    <cellStyle name="Currency 40 6 2" xfId="20057" xr:uid="{0B9BEECD-8AF6-40E0-82CC-3E121DA58233}"/>
    <cellStyle name="Currency 40 6 2 2" xfId="20058" xr:uid="{1C11EE75-CEE2-4AFC-8B41-4472047B7CDE}"/>
    <cellStyle name="Currency 40 6 3" xfId="20059" xr:uid="{52D1B9C8-C406-4706-9C5F-9D0CF66F5919}"/>
    <cellStyle name="Currency 40 6 4" xfId="20060" xr:uid="{AEB35237-71BE-48B4-8347-FB4F0F743C49}"/>
    <cellStyle name="Currency 40 7" xfId="20061" xr:uid="{B7BCA782-BB38-4EE7-8B07-0248A717557B}"/>
    <cellStyle name="Currency 40 7 2" xfId="20062" xr:uid="{54083FEC-13B7-4D10-B5E0-DD782847B05A}"/>
    <cellStyle name="Currency 40 7 2 2" xfId="20063" xr:uid="{4C02A04C-12F5-4D00-89B0-3CF86F4EE5FB}"/>
    <cellStyle name="Currency 40 7 3" xfId="20064" xr:uid="{AE6F0081-D9E1-4BCC-AD58-767D57819A2A}"/>
    <cellStyle name="Currency 40 7 4" xfId="20065" xr:uid="{4EAF3410-CEEF-4A82-905F-C371911EFE0D}"/>
    <cellStyle name="Currency 40 8" xfId="20066" xr:uid="{B01D473E-63F8-4341-94F4-464A8D2FEA3A}"/>
    <cellStyle name="Currency 40 8 2" xfId="20067" xr:uid="{F289226F-5FD8-407B-98B7-64BC9C9DE7D5}"/>
    <cellStyle name="Currency 40 8 2 2" xfId="20068" xr:uid="{35B825D1-8D13-49D9-98C2-2817B1178D23}"/>
    <cellStyle name="Currency 40 8 3" xfId="20069" xr:uid="{FC0ABEE9-2977-41AC-AE21-ABBDB7920780}"/>
    <cellStyle name="Currency 40 8 4" xfId="20070" xr:uid="{B6AE4B75-AE97-4143-A034-81CD66EAA823}"/>
    <cellStyle name="Currency 40 9" xfId="20071" xr:uid="{9EA9BBC1-344C-4C14-8086-93C8D2DC0F8F}"/>
    <cellStyle name="Currency 40 9 2" xfId="20072" xr:uid="{38210C2A-584B-4C67-BC22-F837B9611DBC}"/>
    <cellStyle name="Currency 41" xfId="20073" xr:uid="{421D5A19-A0E5-44A2-99BB-C4601D7EB4DF}"/>
    <cellStyle name="Currency 41 2" xfId="20074" xr:uid="{460A16D1-D995-419B-8B2A-7E1688D8D604}"/>
    <cellStyle name="Currency 42" xfId="20075" xr:uid="{4416955A-FD57-4FFF-AE95-F1409B898695}"/>
    <cellStyle name="Currency 42 2" xfId="20076" xr:uid="{A309AA94-9D7F-4045-8834-DFF5E576FC0A}"/>
    <cellStyle name="Currency 42 2 2" xfId="20077" xr:uid="{BF17CDB8-0A8F-40DD-B56B-8C0A95BF086E}"/>
    <cellStyle name="Currency 42 3" xfId="20078" xr:uid="{7B81AACB-953C-4B90-8346-EC9ED7B121E2}"/>
    <cellStyle name="Currency 43" xfId="20079" xr:uid="{1830D23B-05C8-4F32-B7C1-376FB9E5D164}"/>
    <cellStyle name="Currency 43 2" xfId="20080" xr:uid="{B4F28BE7-2662-492A-B943-9413CB0A1565}"/>
    <cellStyle name="Currency 43 2 2" xfId="20081" xr:uid="{3D259097-8965-4AE8-B02E-5072E2EAF536}"/>
    <cellStyle name="Currency 43 3" xfId="20082" xr:uid="{601ED618-B06C-4B67-A1A7-F0CB2EEF586D}"/>
    <cellStyle name="Currency 44" xfId="20083" xr:uid="{DFC26397-8188-46DF-9314-2C6BB15BACDC}"/>
    <cellStyle name="Currency 44 2" xfId="20084" xr:uid="{C0ED1617-AF6D-4167-9DD3-E00BD1116F83}"/>
    <cellStyle name="Currency 44 2 2" xfId="20085" xr:uid="{DF371EAB-C3F0-4398-92BE-0867CCD9E905}"/>
    <cellStyle name="Currency 44 3" xfId="20086" xr:uid="{847F7316-49AF-4894-93B6-AE19504297F1}"/>
    <cellStyle name="Currency 45" xfId="20087" xr:uid="{5F17181C-26E1-4BAD-8F50-093BCE21F2B8}"/>
    <cellStyle name="Currency 45 2" xfId="20088" xr:uid="{65CED70E-0C8C-48AA-A932-20425574535B}"/>
    <cellStyle name="Currency 45 2 2" xfId="20089" xr:uid="{3A2C4CB5-6E9D-4361-AA40-D990CE9196A8}"/>
    <cellStyle name="Currency 45 3" xfId="20090" xr:uid="{91ACEFA3-859E-4F27-B1E7-3885EE826F1C}"/>
    <cellStyle name="Currency 46" xfId="20091" xr:uid="{1ABA02D5-BF81-45E7-A575-D645163AB2FB}"/>
    <cellStyle name="Currency 46 2" xfId="20092" xr:uid="{7822F0D3-AF1A-4A1B-8F82-3D7DBD66518E}"/>
    <cellStyle name="Currency 46 2 2" xfId="20093" xr:uid="{FB7D37A0-7280-4444-B938-4298CF0D44D3}"/>
    <cellStyle name="Currency 46 3" xfId="20094" xr:uid="{EC0CF714-86B5-4A70-8C4A-1145E5625BA2}"/>
    <cellStyle name="Currency 47" xfId="20095" xr:uid="{B30B3767-E819-41CF-B063-DB252A08AD3A}"/>
    <cellStyle name="Currency 47 2" xfId="20096" xr:uid="{986D176B-76B3-4DAB-9DCA-4E28B19F89CF}"/>
    <cellStyle name="Currency 47 2 2" xfId="20097" xr:uid="{E298A9C0-0991-4251-AB34-A1A93CD83727}"/>
    <cellStyle name="Currency 47 3" xfId="20098" xr:uid="{5A41BC94-C3B3-4061-997A-D86271E54C48}"/>
    <cellStyle name="Currency 48" xfId="20099" xr:uid="{EBEB3C02-242C-49D2-837D-29ED7441856C}"/>
    <cellStyle name="Currency 48 2" xfId="20100" xr:uid="{48183862-F26D-4A54-9396-47FE9AB83E44}"/>
    <cellStyle name="Currency 48 2 2" xfId="20101" xr:uid="{D37E2A65-D28E-4BB6-8310-2ADE412D9C3F}"/>
    <cellStyle name="Currency 48 3" xfId="20102" xr:uid="{8FEF32E9-3AAB-4EFA-8ACA-D5927838C11D}"/>
    <cellStyle name="Currency 49" xfId="20103" xr:uid="{65817EA2-10F1-469C-832D-BF22CDF82D15}"/>
    <cellStyle name="Currency 49 2" xfId="20104" xr:uid="{DE207002-E93E-40E6-8011-6808883DC396}"/>
    <cellStyle name="Currency 49 2 2" xfId="20105" xr:uid="{46137810-5996-4CF6-B0F7-FE4807AC59F3}"/>
    <cellStyle name="Currency 49 3" xfId="20106" xr:uid="{6C00ABFF-8CC6-473B-9844-C318F38CB73F}"/>
    <cellStyle name="Currency 5" xfId="188" xr:uid="{264DE091-942F-4D1D-B67F-0B3ABAB05AF3}"/>
    <cellStyle name="Currency 5 2" xfId="302" xr:uid="{2652295F-E3A1-4B83-888F-974CB3569707}"/>
    <cellStyle name="Currency 5 2 2" xfId="35609" xr:uid="{00F54EE1-C258-47B9-8B07-75938833D1BE}"/>
    <cellStyle name="Currency 5 2 3" xfId="20107" xr:uid="{6F583556-58AA-4E21-A28E-B1BE17452F8E}"/>
    <cellStyle name="Currency 5 3" xfId="20108" xr:uid="{7B70EE2E-E8F4-4F08-8472-652945E4E03C}"/>
    <cellStyle name="Currency 5 3 2" xfId="20109" xr:uid="{E2713B9D-0423-407E-85B6-5B1096575913}"/>
    <cellStyle name="Currency 5 3 3" xfId="20110" xr:uid="{0F7A48CB-37D7-4B1D-AF25-1CD20DA462CE}"/>
    <cellStyle name="Currency 5 3 3 2" xfId="20111" xr:uid="{A36AC13E-ABBA-47F3-90BA-5062E5A528AB}"/>
    <cellStyle name="Currency 5 3 3 2 2" xfId="20112" xr:uid="{F5DA862A-CF7D-457F-B85C-B62164279061}"/>
    <cellStyle name="Currency 5 3 3 3" xfId="20113" xr:uid="{2AB38F1E-4306-4B77-AC54-9E08BFB8CEFD}"/>
    <cellStyle name="Currency 5 3 3 4" xfId="20114" xr:uid="{A768E869-0CFE-41BF-BC3C-E3D6C6AC713E}"/>
    <cellStyle name="Currency 5 4" xfId="20115" xr:uid="{8966B7B9-9A69-44BB-BD47-A433DCFDC41E}"/>
    <cellStyle name="Currency 50" xfId="20116" xr:uid="{F1B21C93-CF10-4E24-8204-4C90BBBF741F}"/>
    <cellStyle name="Currency 50 2" xfId="20117" xr:uid="{A6AC66A1-5FF3-45D8-BE41-4A705B031295}"/>
    <cellStyle name="Currency 50 2 2" xfId="20118" xr:uid="{660E0536-9330-46B3-AC65-17B27BFF87B6}"/>
    <cellStyle name="Currency 50 3" xfId="20119" xr:uid="{DED106D7-11A9-4C7D-84B3-92B2A244EE7A}"/>
    <cellStyle name="Currency 51" xfId="20120" xr:uid="{2E7B50AD-9E70-48AF-8A76-FE3F12D982E5}"/>
    <cellStyle name="Currency 51 2" xfId="20121" xr:uid="{48F62390-139A-486C-8EF6-A13A4B5447AC}"/>
    <cellStyle name="Currency 51 2 2" xfId="20122" xr:uid="{8268CBCD-5AB2-4D32-A6FE-C1DB2B44B5C3}"/>
    <cellStyle name="Currency 51 3" xfId="20123" xr:uid="{CAA24920-7BBB-43B6-9C6D-2761894C051B}"/>
    <cellStyle name="Currency 52" xfId="20124" xr:uid="{260F2C89-11A6-4BB2-A39B-30CFA23E83CF}"/>
    <cellStyle name="Currency 52 2" xfId="20125" xr:uid="{CAAF4887-1EF5-420C-B32F-D7186A9EF48B}"/>
    <cellStyle name="Currency 53" xfId="20126" xr:uid="{76D48124-D74E-4E1F-9A5A-A370FD606C3B}"/>
    <cellStyle name="Currency 53 2" xfId="20127" xr:uid="{F78C45AC-AE08-4381-BA48-78652714B2CA}"/>
    <cellStyle name="Currency 54" xfId="20128" xr:uid="{0B712471-10F4-40DC-B55C-2F6A53E2C33D}"/>
    <cellStyle name="Currency 54 2" xfId="20129" xr:uid="{160C6011-3403-4C17-89B6-DD1C6E14F4D0}"/>
    <cellStyle name="Currency 55" xfId="20130" xr:uid="{CBE0F57A-629C-46AF-A21A-F4BB38589194}"/>
    <cellStyle name="Currency 55 2" xfId="20131" xr:uid="{CB75B613-3DC2-4F25-825C-61CA0D651511}"/>
    <cellStyle name="Currency 56" xfId="20132" xr:uid="{7F72B6D4-DA09-4133-BB4B-F3F2CEC14AC3}"/>
    <cellStyle name="Currency 56 2" xfId="20133" xr:uid="{3C3619D3-5863-4B44-A9E2-268DA77B2BE5}"/>
    <cellStyle name="Currency 57" xfId="20134" xr:uid="{913F3B8B-7208-4631-971E-689F9E220084}"/>
    <cellStyle name="Currency 57 2" xfId="20135" xr:uid="{9C6D2274-A8DC-4D7E-A86F-43A6EB731089}"/>
    <cellStyle name="Currency 58" xfId="20136" xr:uid="{94635AB1-7B0A-4CE9-9A5F-EC44B192ED75}"/>
    <cellStyle name="Currency 58 2" xfId="20137" xr:uid="{F083DFA0-3E05-4994-A3A8-086D9673CB2F}"/>
    <cellStyle name="Currency 59" xfId="20138" xr:uid="{D32F9D0B-73FE-4151-9101-3B3CF899F583}"/>
    <cellStyle name="Currency 59 2" xfId="20139" xr:uid="{44A303D5-A881-4DD3-8586-05D930E20A74}"/>
    <cellStyle name="Currency 6" xfId="189" xr:uid="{6A5D71DE-8A5C-4FA8-9094-40004569535A}"/>
    <cellStyle name="Currency 6 2" xfId="190" xr:uid="{22F77ED5-2BA5-4D9E-A408-F74D7BBCF0D6}"/>
    <cellStyle name="Currency 6 2 2" xfId="303" xr:uid="{BEC7873C-7C43-4A5F-9D99-5D9F5179F53B}"/>
    <cellStyle name="Currency 6 2 2 2" xfId="423" xr:uid="{6C86AEF9-179D-4BA5-915F-70954B4AC3B0}"/>
    <cellStyle name="Currency 6 2 2 3" xfId="35612" xr:uid="{42BCAC25-4891-40DF-B517-744F8DF5A183}"/>
    <cellStyle name="Currency 6 2 2 4" xfId="20142" xr:uid="{B8A7F47F-7EFA-4AD3-B1D1-07C3311B9EDE}"/>
    <cellStyle name="Currency 6 2 3" xfId="381" xr:uid="{A00761D2-04FB-4B25-B8C9-8651881DB08F}"/>
    <cellStyle name="Currency 6 2 3 2" xfId="462" xr:uid="{8456B428-2AA9-41F0-99C8-D80A841D9F9D}"/>
    <cellStyle name="Currency 6 2 4" xfId="404" xr:uid="{FAD4555D-C639-4F4B-9C2D-EF3629E0191E}"/>
    <cellStyle name="Currency 6 2 5" xfId="35611" xr:uid="{DDDACBD9-6443-4F4A-987D-3C96CE1C8ED5}"/>
    <cellStyle name="Currency 6 2 6" xfId="20141" xr:uid="{5F837E77-F8EF-4A3A-8386-61C88089F79D}"/>
    <cellStyle name="Currency 6 2 7" xfId="35948" xr:uid="{6A521822-57D7-4F0F-B1F9-4F2DB70D15A1}"/>
    <cellStyle name="Currency 6 3" xfId="304" xr:uid="{C93F997B-6BB4-4CA4-BA17-909B87725160}"/>
    <cellStyle name="Currency 6 3 2" xfId="424" xr:uid="{1B4D6F72-F6A1-4B68-8FF3-D6A5DB378E2C}"/>
    <cellStyle name="Currency 6 3 2 2" xfId="35665" xr:uid="{5399BF72-4243-4F94-BDDC-8C60157BC746}"/>
    <cellStyle name="Currency 6 3 2 3" xfId="20144" xr:uid="{B8E74C9F-29F7-4CE1-9193-378F0A9DCE50}"/>
    <cellStyle name="Currency 6 3 3" xfId="20145" xr:uid="{8E68A051-61DA-4C95-A2CF-05821749BC68}"/>
    <cellStyle name="Currency 6 3 3 2" xfId="20146" xr:uid="{8490302A-796E-46BB-BF24-559E5F151192}"/>
    <cellStyle name="Currency 6 3 3 2 2" xfId="20147" xr:uid="{09C57420-3CD6-46B8-AB04-A2D6A10E82F9}"/>
    <cellStyle name="Currency 6 3 3 3" xfId="20148" xr:uid="{7A78BF15-E8B7-456A-B803-0F467CED8D67}"/>
    <cellStyle name="Currency 6 3 3 4" xfId="20149" xr:uid="{78EC4F4E-3702-4F79-90AA-68B36698B883}"/>
    <cellStyle name="Currency 6 3 4" xfId="35613" xr:uid="{5A883EF5-368A-41D9-95AE-1566E4C7C906}"/>
    <cellStyle name="Currency 6 3 5" xfId="20143" xr:uid="{30D5CD8F-D0AD-44D9-A945-9A02D92B6EB7}"/>
    <cellStyle name="Currency 6 4" xfId="380" xr:uid="{7CFCCDBC-8D42-4AC1-AB63-C6B63A37FD88}"/>
    <cellStyle name="Currency 6 4 2" xfId="461" xr:uid="{44113230-CC4F-4669-8611-3CC7BDA32A95}"/>
    <cellStyle name="Currency 6 5" xfId="403" xr:uid="{A4B04C98-C942-4FA7-96AD-CFB9C0CB94FC}"/>
    <cellStyle name="Currency 6 6" xfId="35610" xr:uid="{81897ED8-C49D-4FA4-B8C4-1101938EE728}"/>
    <cellStyle name="Currency 6 7" xfId="20140" xr:uid="{7CD3C688-B75E-498F-BB22-9725CC82A1C2}"/>
    <cellStyle name="Currency 60" xfId="20150" xr:uid="{B342EB51-ADFC-4237-8082-62A6FF630DAF}"/>
    <cellStyle name="Currency 60 2" xfId="20151" xr:uid="{A48CC0BF-5914-42A8-8FF4-EBDF00E29012}"/>
    <cellStyle name="Currency 61" xfId="20152" xr:uid="{42CDA321-3F88-484B-8D6E-E8096C68B578}"/>
    <cellStyle name="Currency 61 2" xfId="20153" xr:uid="{D8800EED-2CDA-4242-8D90-374D69B07095}"/>
    <cellStyle name="Currency 62" xfId="20154" xr:uid="{21FD69FC-0AAA-404C-9D9E-77D37B44D3E2}"/>
    <cellStyle name="Currency 62 2" xfId="20155" xr:uid="{F10BCC25-BABF-4BC8-9001-C8DF94C88304}"/>
    <cellStyle name="Currency 63" xfId="20156" xr:uid="{C5A9B305-DE75-4D7F-B902-7F13E8CCB7AE}"/>
    <cellStyle name="Currency 63 2" xfId="20157" xr:uid="{9A31463E-B01D-47CB-BA6C-18C7562D5F5A}"/>
    <cellStyle name="Currency 64" xfId="20158" xr:uid="{D4A2A1D7-781F-4BD1-B387-61E6E22E8370}"/>
    <cellStyle name="Currency 64 2" xfId="20159" xr:uid="{6BC129D0-A792-479C-956F-65E3B0E45B58}"/>
    <cellStyle name="Currency 65" xfId="20160" xr:uid="{BC862D46-01BC-4EEE-B290-E9884968F2FB}"/>
    <cellStyle name="Currency 65 2" xfId="20161" xr:uid="{17EDD23F-F0EB-4DE4-9229-3A9C9B7430B0}"/>
    <cellStyle name="Currency 66" xfId="20162" xr:uid="{0996FB97-53D4-493E-8D2A-CD8A109DD7D5}"/>
    <cellStyle name="Currency 66 2" xfId="20163" xr:uid="{FD718FB8-743D-452E-AA28-4503D2114E6F}"/>
    <cellStyle name="Currency 67" xfId="20164" xr:uid="{7A2193A2-77C2-4D6B-B531-EFF59F4B921A}"/>
    <cellStyle name="Currency 67 2" xfId="20165" xr:uid="{90BD7B58-4907-470D-85B0-2632BFBB2F59}"/>
    <cellStyle name="Currency 68" xfId="20166" xr:uid="{48A1ED72-F7FF-4DA9-A228-07E144FD3786}"/>
    <cellStyle name="Currency 68 2" xfId="20167" xr:uid="{A9D58F44-FB52-4717-B1C1-20B9005BFB58}"/>
    <cellStyle name="Currency 69" xfId="20168" xr:uid="{06767152-25E9-4F0B-9CAA-81ACD2D04511}"/>
    <cellStyle name="Currency 69 2" xfId="20169" xr:uid="{37510962-FE8D-4776-B3EA-E0D05DF773A1}"/>
    <cellStyle name="Currency 7" xfId="191" xr:uid="{C3412888-CD31-4718-A3BE-4FE2F878DD76}"/>
    <cellStyle name="Currency 7 2" xfId="192" xr:uid="{40807E1F-0002-4DCB-8A32-1D77B5D6C41B}"/>
    <cellStyle name="Currency 7 2 2" xfId="305" xr:uid="{9206DF94-01C4-46F4-BB51-0B03DA9E4F0F}"/>
    <cellStyle name="Currency 7 2 2 2" xfId="425" xr:uid="{3DBCCC71-5827-49D2-A428-842827690E06}"/>
    <cellStyle name="Currency 7 2 2 2 2" xfId="35666" xr:uid="{CA5F8427-F1B0-462C-B8D0-CFCEEC6CA36B}"/>
    <cellStyle name="Currency 7 2 2 2 3" xfId="20173" xr:uid="{148DBC6D-A101-481D-B770-B0D74B92D3B0}"/>
    <cellStyle name="Currency 7 2 2 3" xfId="35616" xr:uid="{CB4BF346-3D88-4339-80D1-7E0147CAF6F8}"/>
    <cellStyle name="Currency 7 2 2 4" xfId="20172" xr:uid="{35AAB643-00F9-405C-9D0E-31007DCFF016}"/>
    <cellStyle name="Currency 7 2 3" xfId="363" xr:uid="{8EFE98F6-0F18-43A1-A4ED-CDC0F509E314}"/>
    <cellStyle name="Currency 7 2 3 2" xfId="444" xr:uid="{9AFDC845-4007-435F-9275-91B22D03831F}"/>
    <cellStyle name="Currency 7 2 3 2 2" xfId="20174" xr:uid="{9AB69690-C156-466D-B790-1797DC254A28}"/>
    <cellStyle name="Currency 7 2 3 2 2 2" xfId="20175" xr:uid="{D1E037AC-24D8-4592-9826-1F3A48DE1C80}"/>
    <cellStyle name="Currency 7 2 3 2 3" xfId="20176" xr:uid="{412B9CFC-DA23-4EEB-92AD-866146551D93}"/>
    <cellStyle name="Currency 7 2 3 2 4" xfId="20177" xr:uid="{8FDE5E91-F2B9-4410-8C86-08868D2A6D11}"/>
    <cellStyle name="Currency 7 2 3 3" xfId="20178" xr:uid="{1F7BBC51-4CA0-4119-9389-195220F332AC}"/>
    <cellStyle name="Currency 7 2 3 3 2" xfId="20179" xr:uid="{878B27BE-992F-426B-AB1F-B79F133D3A71}"/>
    <cellStyle name="Currency 7 2 3 4" xfId="20180" xr:uid="{A3F00FD3-9ABB-46E6-A668-FAB70DEF031D}"/>
    <cellStyle name="Currency 7 2 3 5" xfId="20181" xr:uid="{919EF0FE-2313-4D7C-8F54-52301395226D}"/>
    <cellStyle name="Currency 7 2 4" xfId="383" xr:uid="{0922E1A6-D2AF-4FFF-9152-5299AFFB0E49}"/>
    <cellStyle name="Currency 7 2 4 2" xfId="464" xr:uid="{BB56536D-F36C-4479-A877-10B8F3B3DD59}"/>
    <cellStyle name="Currency 7 2 4 2 2" xfId="20182" xr:uid="{D1B09C5E-1C90-4D93-A1DA-74B539ADB69C}"/>
    <cellStyle name="Currency 7 2 4 3" xfId="20183" xr:uid="{7E47E41D-D8A8-4256-8C0F-BF783A5C28A4}"/>
    <cellStyle name="Currency 7 2 4 4" xfId="20184" xr:uid="{DD7CD6BC-7992-4D0C-96E1-81918AB8CFB1}"/>
    <cellStyle name="Currency 7 2 5" xfId="406" xr:uid="{1FE7650F-6FDB-4E97-96F6-D2A3A04FDD8A}"/>
    <cellStyle name="Currency 7 2 5 2" xfId="20185" xr:uid="{958EC23E-794A-4960-925F-25737F2819BC}"/>
    <cellStyle name="Currency 7 2 6" xfId="20186" xr:uid="{45C3F870-BBBE-4947-A3CC-FFBCCAFEB427}"/>
    <cellStyle name="Currency 7 2 7" xfId="20187" xr:uid="{A658ED84-AC5F-4C71-BC42-4988A914BFF7}"/>
    <cellStyle name="Currency 7 2 8" xfId="35615" xr:uid="{92CDE5C8-0222-4CD9-A263-EF0812D3E74E}"/>
    <cellStyle name="Currency 7 2 9" xfId="20171" xr:uid="{4204845C-571A-4103-A6D0-B02A9DFBAFC2}"/>
    <cellStyle name="Currency 7 3" xfId="306" xr:uid="{E0B47B77-DCEB-49CA-A5F7-4C4B335FD86E}"/>
    <cellStyle name="Currency 7 3 2" xfId="426" xr:uid="{0F8E26D2-620C-4C7E-B83A-4EE6C291F701}"/>
    <cellStyle name="Currency 7 3 2 2" xfId="35667" xr:uid="{0045B090-509F-4D89-A98F-79109DDDBB70}"/>
    <cellStyle name="Currency 7 3 2 3" xfId="20189" xr:uid="{DDAD6F99-1A47-40B7-BE21-73D12CDF9C4E}"/>
    <cellStyle name="Currency 7 3 3" xfId="35617" xr:uid="{CC56DC31-5E70-4B17-8BFF-B9AD42613EBA}"/>
    <cellStyle name="Currency 7 3 4" xfId="20188" xr:uid="{368BA883-8A1B-41D2-B943-79EA8730484D}"/>
    <cellStyle name="Currency 7 4" xfId="362" xr:uid="{16D0F4C8-F6C8-46F7-9F98-4C068F6EE5A9}"/>
    <cellStyle name="Currency 7 4 2" xfId="443" xr:uid="{D90E3446-45D9-4A30-849F-810BE34DD5FA}"/>
    <cellStyle name="Currency 7 5" xfId="382" xr:uid="{BE1B20AF-174F-46C4-AB85-6BFB12900695}"/>
    <cellStyle name="Currency 7 5 2" xfId="463" xr:uid="{4BB20ACB-E04C-44FE-85E5-A9DB94FD9FF8}"/>
    <cellStyle name="Currency 7 6" xfId="405" xr:uid="{8E73F563-3646-4FC8-8136-8A0EA16E476E}"/>
    <cellStyle name="Currency 7 7" xfId="35614" xr:uid="{20517637-DAD7-44C1-94D9-AF096E05A4B5}"/>
    <cellStyle name="Currency 7 8" xfId="20170" xr:uid="{3AD513FB-C535-4D03-9E00-156B46704A8A}"/>
    <cellStyle name="Currency 70" xfId="20190" xr:uid="{4EFB7879-275A-4C09-B1CE-6D582516E919}"/>
    <cellStyle name="Currency 70 2" xfId="20191" xr:uid="{B805FD2C-AEF8-4463-8DE4-226F84E8E797}"/>
    <cellStyle name="Currency 71" xfId="20192" xr:uid="{29C72C2F-138A-4CF1-B2C6-E78BB4785826}"/>
    <cellStyle name="Currency 71 2" xfId="20193" xr:uid="{2D04110D-6D8B-42F0-BCD1-C80E910369D1}"/>
    <cellStyle name="Currency 72" xfId="20194" xr:uid="{B8556697-8895-42C6-ACF5-91D3A9DDE261}"/>
    <cellStyle name="Currency 72 2" xfId="20195" xr:uid="{8F8BF055-DCBF-457C-9136-62DAA56904B1}"/>
    <cellStyle name="Currency 73" xfId="20196" xr:uid="{AC1B38E9-686E-401C-BACD-914CAC2D1AF5}"/>
    <cellStyle name="Currency 73 2" xfId="20197" xr:uid="{D5E8C23B-6F34-4737-A220-9397BBD909A0}"/>
    <cellStyle name="Currency 74" xfId="20198" xr:uid="{2A3A96EB-C443-4D3E-AC13-BF17BC14304B}"/>
    <cellStyle name="Currency 74 2" xfId="20199" xr:uid="{2D5BC46A-3145-4AE9-B6E8-7DF522107EE1}"/>
    <cellStyle name="Currency 75" xfId="20200" xr:uid="{834051A4-32B0-4E4B-9C68-95E41B21E70C}"/>
    <cellStyle name="Currency 75 2" xfId="20201" xr:uid="{D2754A10-75B1-41D1-8399-0DF571F63B34}"/>
    <cellStyle name="Currency 76" xfId="20202" xr:uid="{CC5BE5BA-1634-4475-B7EC-40A002665DE7}"/>
    <cellStyle name="Currency 76 2" xfId="20203" xr:uid="{5D368FCE-A032-4020-8783-AA21AB060B7D}"/>
    <cellStyle name="Currency 77" xfId="20204" xr:uid="{70E158A5-1019-42FC-A5E4-1608F2FC5207}"/>
    <cellStyle name="Currency 77 2" xfId="20205" xr:uid="{4D828E71-F540-4BA5-88D3-8B3F01BC734C}"/>
    <cellStyle name="Currency 78" xfId="20206" xr:uid="{F1E34232-866E-4FA2-A385-5085E51D7B09}"/>
    <cellStyle name="Currency 78 2" xfId="20207" xr:uid="{FBFD862C-7032-49DA-B448-C31A9B89E7A5}"/>
    <cellStyle name="Currency 79" xfId="20208" xr:uid="{D13CC25C-2E7F-4D23-A9E2-7E69F5CED409}"/>
    <cellStyle name="Currency 79 2" xfId="20209" xr:uid="{C102E3F4-A424-4754-9343-848B6D57396D}"/>
    <cellStyle name="Currency 8" xfId="307" xr:uid="{6103E5AA-3491-4242-9E45-8AD38A0EFE54}"/>
    <cellStyle name="Currency 8 2" xfId="427" xr:uid="{805D817E-2F79-40DD-AAEA-DB707BE80FBF}"/>
    <cellStyle name="Currency 8 2 2" xfId="20212" xr:uid="{D378B4AE-C134-4894-B46F-88BE1970CAAE}"/>
    <cellStyle name="Currency 8 2 3" xfId="35668" xr:uid="{9E6F5CBB-8940-4E85-A9F6-C9E0270B8997}"/>
    <cellStyle name="Currency 8 2 4" xfId="20211" xr:uid="{6A0E0841-B1DC-44C6-B09D-D3FF180B7305}"/>
    <cellStyle name="Currency 8 3" xfId="20213" xr:uid="{5FA1E18C-F75E-4DFA-98CC-5DD67ECB5F70}"/>
    <cellStyle name="Currency 8 3 2" xfId="20214" xr:uid="{76764B4C-B2C0-4639-BF0F-75CC9E788214}"/>
    <cellStyle name="Currency 8 4" xfId="35618" xr:uid="{9E3A5A7B-F256-4787-B244-53A11A63D9E9}"/>
    <cellStyle name="Currency 8 5" xfId="20210" xr:uid="{EF88A9DF-4DD7-4B3E-974D-2389DC09AE34}"/>
    <cellStyle name="Currency 80" xfId="20215" xr:uid="{ABB4B301-A19F-460A-AEE2-7504E1619172}"/>
    <cellStyle name="Currency 80 2" xfId="20216" xr:uid="{67372A6B-44A7-411C-897C-1CD35B0F0490}"/>
    <cellStyle name="Currency 81" xfId="20217" xr:uid="{C96292B1-F030-472A-BFAF-A07A3F9232A6}"/>
    <cellStyle name="Currency 81 2" xfId="20218" xr:uid="{6D97AB31-08A7-4980-85BD-E4B784C07BCE}"/>
    <cellStyle name="Currency 82" xfId="20219" xr:uid="{7B5D3217-7776-4C7B-8DC8-31109735B603}"/>
    <cellStyle name="Currency 82 2" xfId="20220" xr:uid="{9688437C-D223-4B7D-AFF6-B0EBBB4578C1}"/>
    <cellStyle name="Currency 83" xfId="20221" xr:uid="{4653850B-A013-44D9-B424-04841C9092A5}"/>
    <cellStyle name="Currency 83 2" xfId="20222" xr:uid="{9F5A0B5A-2786-48CE-878B-008E744FA9FB}"/>
    <cellStyle name="Currency 84" xfId="20223" xr:uid="{86FB66C9-D008-4F29-8D4A-52D316C7BB95}"/>
    <cellStyle name="Currency 84 2" xfId="20224" xr:uid="{0EEA669F-4877-459A-A405-A409743588DB}"/>
    <cellStyle name="Currency 85" xfId="20225" xr:uid="{FFF14D5A-B60A-4977-A39E-6A53802F866E}"/>
    <cellStyle name="Currency 85 2" xfId="20226" xr:uid="{A6C7C410-1C81-45BE-B5BE-8F7328C8F9FF}"/>
    <cellStyle name="Currency 86" xfId="20227" xr:uid="{471E5EA4-173F-4B3E-8FC3-5312BD7303FA}"/>
    <cellStyle name="Currency 86 2" xfId="20228" xr:uid="{F9E2010F-155C-4718-B36D-291A4E3793C1}"/>
    <cellStyle name="Currency 87" xfId="20229" xr:uid="{34A70B2A-C8B8-4FFD-8E84-0BE057370E7C}"/>
    <cellStyle name="Currency 87 2" xfId="20230" xr:uid="{850160E6-5FA5-4F93-8EE4-AA133D0D10E4}"/>
    <cellStyle name="Currency 88" xfId="20231" xr:uid="{EF8723E4-D0D5-4664-8857-C9431809D67B}"/>
    <cellStyle name="Currency 88 2" xfId="20232" xr:uid="{682586C3-5832-43F4-9466-75167F0963F2}"/>
    <cellStyle name="Currency 89" xfId="20233" xr:uid="{CAA5C298-A1C0-42AE-92CB-0F9B072EEC8D}"/>
    <cellStyle name="Currency 89 2" xfId="20234" xr:uid="{5FD7B7CE-69C9-4A09-8B67-119FB4349F51}"/>
    <cellStyle name="Currency 9" xfId="308" xr:uid="{6058D289-3B68-431A-BDD8-37303D96F747}"/>
    <cellStyle name="Currency 9 10" xfId="20235" xr:uid="{48323C2E-B621-4A48-8852-8AD74CBDE822}"/>
    <cellStyle name="Currency 9 2" xfId="20236" xr:uid="{484AE560-F864-476A-B7BB-C860C853E116}"/>
    <cellStyle name="Currency 9 2 2" xfId="20237" xr:uid="{51C8590D-89A1-4194-A6EA-F0D77D98693B}"/>
    <cellStyle name="Currency 9 3" xfId="20238" xr:uid="{3DC3BC6C-AB55-4884-AAFE-93DC9D583F17}"/>
    <cellStyle name="Currency 9 3 2" xfId="20239" xr:uid="{4BC2C8F4-AD63-49E9-8CEE-ECF7CEA66EB8}"/>
    <cellStyle name="Currency 9 4" xfId="20240" xr:uid="{03B49BD4-1CB0-4A31-8174-ECCC436D564C}"/>
    <cellStyle name="Currency 9 4 2" xfId="20241" xr:uid="{4FD7A735-A69C-4215-99F7-F53F614F0DEE}"/>
    <cellStyle name="Currency 9 4 2 2" xfId="20242" xr:uid="{0276F765-0100-469E-BDBD-D0E9E31845BE}"/>
    <cellStyle name="Currency 9 4 2 2 2" xfId="20243" xr:uid="{A720462F-6741-4B93-A4F0-2BCC92360C86}"/>
    <cellStyle name="Currency 9 4 2 3" xfId="20244" xr:uid="{6F41D5CF-B737-4841-94DE-E29721440A8F}"/>
    <cellStyle name="Currency 9 4 2 4" xfId="20245" xr:uid="{96E6B0A5-7EAA-4968-88DD-E57FA3C558B9}"/>
    <cellStyle name="Currency 9 4 3" xfId="20246" xr:uid="{87644844-6F9C-46A7-84D3-65BF36263FDD}"/>
    <cellStyle name="Currency 9 4 3 2" xfId="20247" xr:uid="{921F7246-D687-4AE7-BBB5-2DFD573F679D}"/>
    <cellStyle name="Currency 9 4 4" xfId="20248" xr:uid="{619AF94A-D732-4D3A-9C14-9C947FD90EDD}"/>
    <cellStyle name="Currency 9 4 5" xfId="20249" xr:uid="{ED4E4899-578D-4795-B47A-8749A9D17496}"/>
    <cellStyle name="Currency 9 5" xfId="20250" xr:uid="{D173F6D4-16CD-4AF2-989C-2BB73FDD8E77}"/>
    <cellStyle name="Currency 9 5 2" xfId="20251" xr:uid="{1B8E1E23-1979-4BBF-9B6B-1D19041CEB03}"/>
    <cellStyle name="Currency 9 5 2 2" xfId="20252" xr:uid="{EFD8A920-3CE1-4D9B-96BE-C57BA715AAF7}"/>
    <cellStyle name="Currency 9 5 3" xfId="20253" xr:uid="{C003DE8B-C340-4E99-93F2-A16229DD4A32}"/>
    <cellStyle name="Currency 9 5 4" xfId="20254" xr:uid="{4CFD7394-2235-4ED0-9AFE-39A323B7C6B8}"/>
    <cellStyle name="Currency 9 6" xfId="20255" xr:uid="{A8CB646B-F5F0-4FF7-8B79-D0083FEC0175}"/>
    <cellStyle name="Currency 9 6 2" xfId="20256" xr:uid="{08A3229A-0A1E-4873-829F-FD01BA97CA5A}"/>
    <cellStyle name="Currency 9 7" xfId="20257" xr:uid="{1A86C2E8-B8F3-4506-A7F4-E7585E071728}"/>
    <cellStyle name="Currency 9 8" xfId="20258" xr:uid="{FF3208C7-210E-42A9-98DE-D8473E9D9CB0}"/>
    <cellStyle name="Currency 9 9" xfId="35619" xr:uid="{1E16E143-3C40-4CAE-892C-01F6BA20A76C}"/>
    <cellStyle name="Currency 90" xfId="20259" xr:uid="{1E2DBB67-5102-4DD8-9578-D422B201CD82}"/>
    <cellStyle name="Currency 90 2" xfId="20260" xr:uid="{FB6CA4A5-A49E-4222-91F2-AA2D63CCE5F5}"/>
    <cellStyle name="Currency 91" xfId="20261" xr:uid="{B763F69F-7354-48F6-AE91-019C776BC5F8}"/>
    <cellStyle name="Currency 91 2" xfId="20262" xr:uid="{748CB935-EE39-47A9-A7E4-257915715A5E}"/>
    <cellStyle name="Currency 92" xfId="20263" xr:uid="{882BB4CA-ADBF-48D7-ACB0-D98CE69F2CF4}"/>
    <cellStyle name="Currency 92 2" xfId="20264" xr:uid="{C037F57C-5150-40AD-A989-07E67D5F5F66}"/>
    <cellStyle name="Currency 93" xfId="20265" xr:uid="{46068EF0-7490-493F-A40B-309F3503FFDE}"/>
    <cellStyle name="Currency 93 2" xfId="20266" xr:uid="{77C721F8-B96F-4F83-A6A4-C40B92FBF922}"/>
    <cellStyle name="Currency 94" xfId="20267" xr:uid="{0C828401-76CB-4443-8F0B-B571FB00CABA}"/>
    <cellStyle name="Currency 94 2" xfId="20268" xr:uid="{F0FAA55C-F0A3-4DE7-85BD-DE58953AA373}"/>
    <cellStyle name="Currency 95" xfId="20269" xr:uid="{F5351AE1-0288-40D5-9CC2-CBA02BD4990C}"/>
    <cellStyle name="Currency 95 2" xfId="20270" xr:uid="{5BB7936A-0EDF-43B0-8C74-F6B6DA6C6414}"/>
    <cellStyle name="Currency 96" xfId="20271" xr:uid="{CB01EDC8-D349-41A7-9C26-B026BBCACDD7}"/>
    <cellStyle name="Currency 96 2" xfId="20272" xr:uid="{2063A014-C23F-4E4B-8260-FDB8D9D468F2}"/>
    <cellStyle name="Currency 97" xfId="20273" xr:uid="{4CFDA755-FBD1-4458-AF13-10977C886BBB}"/>
    <cellStyle name="Currency 97 2" xfId="20274" xr:uid="{5197FDBE-8AB0-4A73-9560-8D6C03BC1EC5}"/>
    <cellStyle name="Currency 98" xfId="20275" xr:uid="{8269F61C-6233-4AEA-BA91-F7BF605BF099}"/>
    <cellStyle name="Currency 98 2" xfId="20276" xr:uid="{2DE3214B-5C95-4AE0-B6C1-8C3221C3973A}"/>
    <cellStyle name="Currency 98 2 2" xfId="20277" xr:uid="{A8EBD944-6957-42B5-A7A9-A7B99CA8B992}"/>
    <cellStyle name="Currency 98 3" xfId="20278" xr:uid="{9A7CE8D3-6D47-406C-9648-5444D93C26E3}"/>
    <cellStyle name="Currency 99" xfId="20279" xr:uid="{E309B0E1-7078-4D22-AF43-4EF76F4473EA}"/>
    <cellStyle name="Currency 99 2" xfId="20280" xr:uid="{3AA1363F-83E6-45A2-BD09-E2C4A263BDD1}"/>
    <cellStyle name="Currency 99 2 2" xfId="20281" xr:uid="{C23B90E2-0345-4EC7-AA34-E42BF153D7D4}"/>
    <cellStyle name="Currency 99 3" xfId="20282" xr:uid="{1FBDC84D-80DA-48AD-A635-D50B850EF094}"/>
    <cellStyle name="Currency Assumptions" xfId="35725" xr:uid="{4E655458-5026-4488-A92F-702166DDC2E0}"/>
    <cellStyle name="Currency Input" xfId="35743" xr:uid="{479091B0-AF94-4443-A388-C4D49E25DE10}"/>
    <cellStyle name="D4_B8B1_005004B79812_.wvu.PrintTitlest" xfId="35807" xr:uid="{28E0F395-B0C1-4364-BA9E-E1798A37090E}"/>
    <cellStyle name="Data input" xfId="20283" xr:uid="{4D31859F-0E56-4EDC-993D-4C763ECBC36D}"/>
    <cellStyle name="Data input 2" xfId="20284" xr:uid="{72417523-1585-4833-AF12-1B38C5F9BA0F}"/>
    <cellStyle name="Data input 2 2" xfId="20285" xr:uid="{A8F27DFC-2625-4D5C-B5B5-D202826B9240}"/>
    <cellStyle name="Data input 2 2 2" xfId="20286" xr:uid="{4FD8474E-8A1B-4D4E-9011-FBF1F31A6094}"/>
    <cellStyle name="Data input 2 2 3" xfId="20287" xr:uid="{88448523-DADB-4053-83E4-8A4F6AD84CAD}"/>
    <cellStyle name="Data input 2 2 4" xfId="20288" xr:uid="{A3FFECC9-2A5B-4DA9-A757-BAFCF84E95F3}"/>
    <cellStyle name="Data input 2 2 4 2" xfId="20289" xr:uid="{01E37F48-C68E-482C-B1F0-8ABC5B9A5E43}"/>
    <cellStyle name="Data input 2 2 4 3" xfId="20290" xr:uid="{F134F91A-F985-4EF5-A198-B1CDC431C6E6}"/>
    <cellStyle name="Data input 2 2 5" xfId="20291" xr:uid="{E18D0FCA-C8B3-4A84-B9C6-6C62FF170911}"/>
    <cellStyle name="Data input 2 2 6" xfId="20292" xr:uid="{D64834D1-716B-49CD-98E3-40EDADBB8C07}"/>
    <cellStyle name="Data input 2 3" xfId="20293" xr:uid="{FB54334E-913D-49B4-825C-B293E7533E8D}"/>
    <cellStyle name="Data input 2 3 2" xfId="20294" xr:uid="{CB1B1923-A6E3-4708-9DF6-BF35076775B7}"/>
    <cellStyle name="Data input 2 3 2 2" xfId="20295" xr:uid="{7935D811-73DA-41C3-9EB8-942EAE012581}"/>
    <cellStyle name="Data input 2 3 2 3" xfId="20296" xr:uid="{837B4B80-5033-41AF-831F-479CA6264B87}"/>
    <cellStyle name="Data input 2 3 2 3 2" xfId="20297" xr:uid="{5E64A499-996B-4953-93CE-55605A0DF865}"/>
    <cellStyle name="Data input 2 3 2 3 3" xfId="20298" xr:uid="{D4FCF4F9-5802-474C-8594-1EB91A2A9E2C}"/>
    <cellStyle name="Data input 2 3 2 4" xfId="20299" xr:uid="{58222AA9-C6AD-4C3C-8748-6D3B51C63189}"/>
    <cellStyle name="Data input 2 3 2 5" xfId="20300" xr:uid="{421BFAD8-37E8-44F7-BC1E-85179DD5A809}"/>
    <cellStyle name="Data input 2 3 3" xfId="20301" xr:uid="{F9B5E669-F770-4E50-A797-641000A8F0B5}"/>
    <cellStyle name="Data input 2 3 4" xfId="20302" xr:uid="{9A0ECD55-9654-4C31-A67F-16CA7996C485}"/>
    <cellStyle name="Data input 2 3 4 2" xfId="20303" xr:uid="{43BD020E-D682-40AE-9F5F-82E3F453559F}"/>
    <cellStyle name="Data input 2 3 4 2 2" xfId="20304" xr:uid="{2CC9D10B-125C-4B84-BFE6-E0883AD9E76D}"/>
    <cellStyle name="Data input 2 3 4 2 3" xfId="20305" xr:uid="{925292A3-DA75-4D67-837D-9A807D4DD08D}"/>
    <cellStyle name="Data input 2 3 4 3" xfId="20306" xr:uid="{EC99B845-6256-42CC-97EA-E14F347E67C5}"/>
    <cellStyle name="Data input 2 3 4 4" xfId="20307" xr:uid="{67CAB052-6FD2-43E2-ACCC-69F94FBDB3B2}"/>
    <cellStyle name="Data input 2 3 5" xfId="20308" xr:uid="{B424250D-FA9F-4FF4-8F32-36DE1B2DCE17}"/>
    <cellStyle name="Data input 2 3 6" xfId="20309" xr:uid="{B0F66CAB-B4CB-44D7-908F-D2A0DDC0127B}"/>
    <cellStyle name="Data input 2 4" xfId="20310" xr:uid="{3B37F59F-4341-42A5-9D9A-80405B158CE1}"/>
    <cellStyle name="Data input 2 4 2" xfId="20311" xr:uid="{9BB4D282-1757-4A93-B85B-E100C7B43952}"/>
    <cellStyle name="Data input 2 4 2 2" xfId="20312" xr:uid="{6004B13B-B0FD-433E-86DB-D5158619F816}"/>
    <cellStyle name="Data input 2 4 2 2 2" xfId="20313" xr:uid="{16415728-423E-485A-92F1-26F1D485B81A}"/>
    <cellStyle name="Data input 2 4 2 2 3" xfId="20314" xr:uid="{6322A475-B896-4484-BA0A-E4C2F7ED33D2}"/>
    <cellStyle name="Data input 2 4 2 3" xfId="20315" xr:uid="{5094F42E-292C-4047-8548-A24DD403FEE6}"/>
    <cellStyle name="Data input 2 4 2 4" xfId="20316" xr:uid="{04A19465-EBB9-4327-AC6C-55E6D15B4A4C}"/>
    <cellStyle name="Data input 2 4 3" xfId="20317" xr:uid="{55F986A4-CA90-404C-8029-0A79E6C961D9}"/>
    <cellStyle name="Data input 2 4 4" xfId="20318" xr:uid="{2C754BF8-9354-4EBE-A6AF-4567D6309233}"/>
    <cellStyle name="Data input 2 4 4 2" xfId="20319" xr:uid="{30857110-F661-4436-AFD1-4856E002E45A}"/>
    <cellStyle name="Data input 2 4 4 3" xfId="20320" xr:uid="{FE9A5DAF-BDB3-48C9-8FE8-B1838ED72452}"/>
    <cellStyle name="Data input 2 4 5" xfId="20321" xr:uid="{768ABA81-E25E-4C9A-8D02-7E2034F705C7}"/>
    <cellStyle name="Data input 2 4 6" xfId="20322" xr:uid="{B9FE1987-1D90-4923-B181-E76A5D629038}"/>
    <cellStyle name="Data input 2 5" xfId="20323" xr:uid="{18766F63-B360-4CFF-9DEF-A4D444E3FB59}"/>
    <cellStyle name="Data input 2 6" xfId="20324" xr:uid="{516964C9-AA0B-427E-8C42-0DCF2554B577}"/>
    <cellStyle name="Data input 2 7" xfId="20325" xr:uid="{C5AE676C-52E4-4F8D-8604-788C1B4AE473}"/>
    <cellStyle name="Data input 2 7 2" xfId="20326" xr:uid="{A0492382-9444-4895-B598-050E9BE8448E}"/>
    <cellStyle name="Data input 2 7 2 2" xfId="20327" xr:uid="{4C21F033-C9FC-465B-8DEA-3A4523CA2476}"/>
    <cellStyle name="Data input 2 7 2 3" xfId="20328" xr:uid="{FF1BBB17-D9EE-4350-A3AB-637986D760A6}"/>
    <cellStyle name="Data input 2 7 3" xfId="20329" xr:uid="{E1CA5A85-4782-4FAE-A4E1-DC9013E69B55}"/>
    <cellStyle name="Data input 2 7 4" xfId="20330" xr:uid="{F65DD217-11BB-4C62-BA7C-FCB4BB6C99BA}"/>
    <cellStyle name="Data input 2 8" xfId="20331" xr:uid="{2A829BD2-2C72-4D3E-8F65-FD6C4BA2CB52}"/>
    <cellStyle name="Data input 2 9" xfId="20332" xr:uid="{F0A71BE1-185F-446C-8A99-F17894D66076}"/>
    <cellStyle name="Data input 3" xfId="20333" xr:uid="{2DA6F734-AD0B-4DDF-96F0-1D02C5198700}"/>
    <cellStyle name="Data input 3 2" xfId="20334" xr:uid="{BC1FAAA1-0937-492B-9F7E-1472182EC6B2}"/>
    <cellStyle name="Data input 3 2 2" xfId="20335" xr:uid="{49AB8D25-6640-41F8-B9BC-124739B16BB4}"/>
    <cellStyle name="Data input 3 2 2 2" xfId="20336" xr:uid="{C428AD84-C837-40D4-A84E-81746406801B}"/>
    <cellStyle name="Data input 3 2 2 3" xfId="20337" xr:uid="{3C8047E7-B308-432D-A0FA-C927DFCE6DCE}"/>
    <cellStyle name="Data input 3 2 3" xfId="20338" xr:uid="{410D19C3-3199-41FC-B893-34E6DAAC5E12}"/>
    <cellStyle name="Data input 3 2 4" xfId="20339" xr:uid="{396F3883-C8C3-4D3D-83FF-C902E9923605}"/>
    <cellStyle name="Data input 3 3" xfId="20340" xr:uid="{F96756DC-88A2-4F61-8171-B28D4D7A8BCD}"/>
    <cellStyle name="Data input 3 4" xfId="20341" xr:uid="{5E40206E-730A-4860-84A0-25BE8366AB70}"/>
    <cellStyle name="Data input 3 4 2" xfId="20342" xr:uid="{C753AA82-76A0-4F90-A4DC-4CDD9264C36F}"/>
    <cellStyle name="Data input 3 4 3" xfId="20343" xr:uid="{5593383D-D582-4F8E-920C-27B2501321B5}"/>
    <cellStyle name="Data input 3 5" xfId="20344" xr:uid="{28874E5C-CDBC-4AA6-94AE-F83D08348133}"/>
    <cellStyle name="Data input 3 6" xfId="20345" xr:uid="{CD9D47E2-2065-4B4C-91DA-BD0FE906976C}"/>
    <cellStyle name="Data input 4" xfId="20346" xr:uid="{8690709B-16AE-4091-9058-8281E5EBD051}"/>
    <cellStyle name="Data input 5" xfId="20347" xr:uid="{E47858B1-0F8C-4F8D-A98E-E3AE1702F203}"/>
    <cellStyle name="Data input 6" xfId="20348" xr:uid="{FC35C56D-1BE4-41A6-99CD-7BC4F4F14C2E}"/>
    <cellStyle name="Date" xfId="20349" xr:uid="{28C1CBB4-DD87-46D3-84C9-6A6570B1D1A8}"/>
    <cellStyle name="Date 2" xfId="20350" xr:uid="{B046E5CD-BB7E-4EBC-937A-1CA6DF346A9F}"/>
    <cellStyle name="Date 2 2" xfId="20351" xr:uid="{0BFFEA2B-8A82-4FD3-B436-D393EAC26690}"/>
    <cellStyle name="Date 2 3" xfId="35809" xr:uid="{10DA914D-ED94-477D-92F9-300068AC194B}"/>
    <cellStyle name="Date 3" xfId="35717" xr:uid="{F5652501-9B86-47D6-9DDB-0C9C0CD18029}"/>
    <cellStyle name="Date 4" xfId="35808" xr:uid="{8F5C7D18-BC1C-4134-8D46-8CB3130DDED2}"/>
    <cellStyle name="Date Assumptions" xfId="35718" xr:uid="{5ADF6549-177A-4F99-B8AA-A72D3210DE40}"/>
    <cellStyle name="Date Input" xfId="35742" xr:uid="{88EDAF2A-CBB7-42A7-A75F-DF8B7A4A542E}"/>
    <cellStyle name="Date_ACS Overall" xfId="20352" xr:uid="{7C0EF5DC-2B45-4D5D-B6A7-FAD18BEA872E}"/>
    <cellStyle name="DateD-MMM-YYYY" xfId="309" xr:uid="{CBA8BE1F-40BA-4BDB-9DCC-BDE2C2AE933A}"/>
    <cellStyle name="DateMMM-YY" xfId="310" xr:uid="{ED56AC02-F828-4B13-AB37-5FD9F8A4BBB9}"/>
    <cellStyle name="Dates" xfId="20353" xr:uid="{2B1C0720-1E50-48A8-8F54-ED7EADE47C63}"/>
    <cellStyle name="Dates 2" xfId="20354" xr:uid="{808ED15B-927C-42FA-A0E0-DFF15D0DF45F}"/>
    <cellStyle name="Dates 2 2" xfId="20355" xr:uid="{650A2EEA-1762-4A5D-B73A-7670C2192A8D}"/>
    <cellStyle name="Dates 2 2 2" xfId="20356" xr:uid="{E84A5DD2-17D0-4C5D-87C3-65774E5AB61D}"/>
    <cellStyle name="Dates 2 2 3" xfId="20357" xr:uid="{222598AF-0328-43EF-83DF-E0CA9259688B}"/>
    <cellStyle name="Dates 2 2 4" xfId="20358" xr:uid="{3589C97E-041C-444D-8844-368AC1061130}"/>
    <cellStyle name="Dates 2 2 4 2" xfId="20359" xr:uid="{DAD57144-D2B5-4972-A0C4-6AB2BB6CEC26}"/>
    <cellStyle name="Dates 2 2 4 3" xfId="20360" xr:uid="{0F63ADFD-0930-45E0-993A-5EA8111F5DB2}"/>
    <cellStyle name="Dates 2 2 5" xfId="20361" xr:uid="{C12A7D9E-B99C-410B-B8DE-DED522614AF6}"/>
    <cellStyle name="Dates 2 2 6" xfId="20362" xr:uid="{55257EA4-D449-49A2-98EA-111B55624C4E}"/>
    <cellStyle name="Dates 2 3" xfId="20363" xr:uid="{4B2B9D84-7127-40A3-9A5B-942C9FC5BD0A}"/>
    <cellStyle name="Dates 2 3 2" xfId="20364" xr:uid="{47CAB12D-7CA6-40D9-A9EE-CFFB619E54B7}"/>
    <cellStyle name="Dates 2 3 2 2" xfId="20365" xr:uid="{1337D3ED-078F-4A16-BC75-F09748D78126}"/>
    <cellStyle name="Dates 2 3 2 3" xfId="20366" xr:uid="{80CDBACC-A989-4903-87AD-144794F1A706}"/>
    <cellStyle name="Dates 2 3 2 3 2" xfId="20367" xr:uid="{C395056D-5801-47D7-A93B-1C44AEB3AEED}"/>
    <cellStyle name="Dates 2 3 2 3 3" xfId="20368" xr:uid="{E41B5FA6-58A1-4F30-A09D-2E8E5B262F51}"/>
    <cellStyle name="Dates 2 3 2 4" xfId="20369" xr:uid="{DB3FBF6C-7C13-4B05-B571-287A839966A2}"/>
    <cellStyle name="Dates 2 3 2 5" xfId="20370" xr:uid="{7FE52109-1841-4F50-B5B3-7D9EFA130401}"/>
    <cellStyle name="Dates 2 3 3" xfId="20371" xr:uid="{0B2F52E3-5124-46A7-B496-A136C7F77B89}"/>
    <cellStyle name="Dates 2 3 4" xfId="20372" xr:uid="{43900883-9869-4F6B-8F54-9C638975F13C}"/>
    <cellStyle name="Dates 2 3 4 2" xfId="20373" xr:uid="{AC65DCDC-3576-4730-A2D0-E81781A05FC3}"/>
    <cellStyle name="Dates 2 3 4 2 2" xfId="20374" xr:uid="{62E104E2-628F-4624-A88C-3222060427B3}"/>
    <cellStyle name="Dates 2 3 4 2 3" xfId="20375" xr:uid="{DB04558A-ADB3-4AF3-8398-032D2FCC9CB1}"/>
    <cellStyle name="Dates 2 3 4 3" xfId="20376" xr:uid="{41D96951-6818-4051-BAC4-EB816F9FB8CC}"/>
    <cellStyle name="Dates 2 3 4 4" xfId="20377" xr:uid="{58DD21C0-7784-4712-88B0-F7D8B7450C6A}"/>
    <cellStyle name="Dates 2 3 5" xfId="20378" xr:uid="{D0F36595-CD15-45F0-8646-AAA870C3A147}"/>
    <cellStyle name="Dates 2 3 6" xfId="20379" xr:uid="{BDF9E3EE-AEAA-4CD4-BAE2-1C34039B7D33}"/>
    <cellStyle name="Dates 2 4" xfId="20380" xr:uid="{40A6F029-48CF-418C-BFC8-2D530BDA9E29}"/>
    <cellStyle name="Dates 2 4 2" xfId="20381" xr:uid="{EDE5B88F-D04A-428A-AA03-704F702C50B7}"/>
    <cellStyle name="Dates 2 4 2 2" xfId="20382" xr:uid="{804BC6AB-DC56-4C26-9A9D-E34976232BEB}"/>
    <cellStyle name="Dates 2 4 2 2 2" xfId="20383" xr:uid="{F39DDB77-3051-4F06-BF14-44971F141B95}"/>
    <cellStyle name="Dates 2 4 2 2 3" xfId="20384" xr:uid="{D48C74EB-241E-4604-831E-83F2083C1448}"/>
    <cellStyle name="Dates 2 4 2 3" xfId="20385" xr:uid="{59ABB38C-4E9F-4A79-BFC3-C7C3A4DBF078}"/>
    <cellStyle name="Dates 2 4 2 4" xfId="20386" xr:uid="{FA3778D7-D519-4202-8B82-70F798AFB36F}"/>
    <cellStyle name="Dates 2 4 3" xfId="20387" xr:uid="{D8491753-A7AE-4230-B965-55BB3F7C21E3}"/>
    <cellStyle name="Dates 2 4 4" xfId="20388" xr:uid="{D21CD458-60C1-4539-9EF3-B0DC73E3AA66}"/>
    <cellStyle name="Dates 2 4 4 2" xfId="20389" xr:uid="{86FA8287-167E-4BF4-BC8A-BF5AFB5BE1B0}"/>
    <cellStyle name="Dates 2 4 4 3" xfId="20390" xr:uid="{F41B8061-2F65-4837-8A32-BF82C019EBAA}"/>
    <cellStyle name="Dates 2 4 5" xfId="20391" xr:uid="{89A89A16-1894-423F-AAC4-0B4082F73535}"/>
    <cellStyle name="Dates 2 4 6" xfId="20392" xr:uid="{605C518A-EE52-4F03-9824-9AA8572BD61F}"/>
    <cellStyle name="Dates 2 5" xfId="20393" xr:uid="{F17FA13B-3C5A-4788-A22C-9B6A8819F257}"/>
    <cellStyle name="Dates 2 6" xfId="20394" xr:uid="{8888A747-42E5-4250-9187-5162FD706DB1}"/>
    <cellStyle name="Dates 2 7" xfId="20395" xr:uid="{44C02073-926F-455A-81F6-58D3477B9E7A}"/>
    <cellStyle name="Dates 2 7 2" xfId="20396" xr:uid="{E656207B-69C5-419F-9FE7-5FD3DE98B624}"/>
    <cellStyle name="Dates 2 7 2 2" xfId="20397" xr:uid="{77788965-3085-40CB-886D-539C5F228652}"/>
    <cellStyle name="Dates 2 7 2 3" xfId="20398" xr:uid="{467352CA-E3B3-47F6-9CCA-E709023A8EE6}"/>
    <cellStyle name="Dates 2 7 3" xfId="20399" xr:uid="{883D950D-EB16-452C-8A00-F8FCC6DC7AE8}"/>
    <cellStyle name="Dates 2 7 4" xfId="20400" xr:uid="{530739E6-DC37-43CC-A602-18DF91665C63}"/>
    <cellStyle name="Dates 2 8" xfId="20401" xr:uid="{23E7C5F8-13D4-490D-B5F0-DE9CB9A62ABB}"/>
    <cellStyle name="Dates 2 8 2" xfId="20402" xr:uid="{32E3AAE4-70A4-4ED3-B1F2-501162A9B770}"/>
    <cellStyle name="Dates 2 8 3" xfId="20403" xr:uid="{1B6C13F5-A55B-4725-91C0-A2600BFFFC95}"/>
    <cellStyle name="Dates 3" xfId="20404" xr:uid="{E577B77C-1792-4B55-8013-2EB66024CD8D}"/>
    <cellStyle name="Dates 3 2" xfId="20405" xr:uid="{29CEA237-1F04-41AC-B41B-7444E3293666}"/>
    <cellStyle name="Dates 3 2 2" xfId="20406" xr:uid="{89F99902-DA71-4D6E-A79A-7A9D03F221F5}"/>
    <cellStyle name="Dates 3 2 3" xfId="20407" xr:uid="{52AF195B-01CC-43D4-B746-70C316E4A6F7}"/>
    <cellStyle name="Dates 3 2 3 2" xfId="20408" xr:uid="{C0A9429F-731A-4AB5-8E32-2459DA6487F6}"/>
    <cellStyle name="Dates 3 2 3 3" xfId="20409" xr:uid="{745C00FA-FB59-4246-B304-6BC97D097D63}"/>
    <cellStyle name="Dates 3 3" xfId="20410" xr:uid="{5FFBC6C3-1BFD-4D5E-8D48-8FFBE7A3324D}"/>
    <cellStyle name="Dates 3 4" xfId="20411" xr:uid="{3FFE7EC7-6AFF-444C-9C1C-41FE3C174904}"/>
    <cellStyle name="Dates 3 4 2" xfId="20412" xr:uid="{F2BCBC70-7416-4CA8-8608-F8D35ADE9CE6}"/>
    <cellStyle name="Dates 3 4 3" xfId="20413" xr:uid="{0DC87F5F-8A13-4101-A7BB-4DD4A9A63262}"/>
    <cellStyle name="Dates 4" xfId="20414" xr:uid="{3358035B-0EB1-4510-89F9-AD9E5E7B2550}"/>
    <cellStyle name="Dates 5" xfId="20415" xr:uid="{54BB411D-B6E9-4BCE-A74A-961ADD658234}"/>
    <cellStyle name="Dates 6" xfId="20416" xr:uid="{43C9C08A-7D69-4DF6-A506-62DC5AC1CE35}"/>
    <cellStyle name="dms_Blue_HDR" xfId="35949" xr:uid="{A1730031-7CA1-4B07-8A69-A18C7D228EFA}"/>
    <cellStyle name="Dropdown" xfId="35747" xr:uid="{FD992A51-4E36-4DC1-A706-E4AF1C508692}"/>
    <cellStyle name="Emphasis 1" xfId="35810" xr:uid="{6341E6BA-7BCD-472B-ABCC-9296DA23E929}"/>
    <cellStyle name="Emphasis 2" xfId="35811" xr:uid="{5F15F3C4-7756-4E90-85DC-DEA820A88B53}"/>
    <cellStyle name="Emphasis 3" xfId="35812" xr:uid="{48F61E95-3D07-46E6-9BB6-BFD6C7B1ACF1}"/>
    <cellStyle name="ErrorCheck" xfId="311" xr:uid="{B5EFB5E0-7F62-4730-B306-E15556FF2938}"/>
    <cellStyle name="Euro" xfId="20417" xr:uid="{1A4B0962-603A-48AE-958C-DF735CDE63A6}"/>
    <cellStyle name="Euro 2" xfId="20418" xr:uid="{E70DDB21-1F5B-46AB-8BC2-A2B4737856CA}"/>
    <cellStyle name="Euro 2 2" xfId="20419" xr:uid="{FAE02AEF-C248-43D6-A5D5-96E787F37331}"/>
    <cellStyle name="Euro 3" xfId="20420" xr:uid="{C332182E-4767-40CD-9DE8-80A08098A214}"/>
    <cellStyle name="Euro 3 2" xfId="20421" xr:uid="{8C2963B1-744D-4B72-8592-9ACB8A3B8C95}"/>
    <cellStyle name="Euro 4" xfId="20422" xr:uid="{2E516843-085D-4056-B427-A8A82E055C8E}"/>
    <cellStyle name="Euro 4 2" xfId="20423" xr:uid="{9A9D8577-6BF6-4849-A31D-CA30CF839498}"/>
    <cellStyle name="Euro 5" xfId="20424" xr:uid="{19BBEFAE-DF70-44E3-AC57-AACFE0F0CA43}"/>
    <cellStyle name="Euro 6" xfId="35813" xr:uid="{94DCA139-D8AB-438D-B437-BDDDACF27AD3}"/>
    <cellStyle name="Explanatory Text" xfId="19" builtinId="53" customBuiltin="1"/>
    <cellStyle name="Explanatory Text 2" xfId="99" xr:uid="{69E9E722-96EC-495B-A709-684EBE3E08F8}"/>
    <cellStyle name="Explanatory Text 2 2" xfId="20425" xr:uid="{2C44030A-777E-400E-8506-08D6F0CD504F}"/>
    <cellStyle name="Explanatory Text 2 2 2" xfId="20426" xr:uid="{D7CC2A8D-E927-451A-832A-2A535C56EE30}"/>
    <cellStyle name="Explanatory Text 2 3" xfId="20427" xr:uid="{39848575-DD25-4FDC-91F4-BE50CC54DD7D}"/>
    <cellStyle name="Explanatory Text 2 3 2" xfId="20428" xr:uid="{09B11D22-CAB0-45EB-8B6F-42B3F919FED4}"/>
    <cellStyle name="Explanatory Text 2 4" xfId="20429" xr:uid="{18DE72C1-5941-461B-B0A5-FAA5BB5A4074}"/>
    <cellStyle name="Explanatory Text 2 4 2" xfId="20430" xr:uid="{5D6DD1F6-4AB8-4AA0-8EB3-BF61606B52F8}"/>
    <cellStyle name="Explanatory Text 2 5" xfId="20431" xr:uid="{62F0E834-2AB0-4F25-9B08-FAE11B123B5E}"/>
    <cellStyle name="Explanatory Text 3" xfId="193" xr:uid="{27C4618A-2CAF-4ADE-8BBF-D0E6A9C8C42B}"/>
    <cellStyle name="Explanatory Text 3 2" xfId="20433" xr:uid="{129A2582-24D2-4CA3-8856-C59756469F5A}"/>
    <cellStyle name="Explanatory Text 3 3" xfId="20434" xr:uid="{824B687A-43E7-43F8-A5C4-8ECED47AA549}"/>
    <cellStyle name="Explanatory Text 3 4" xfId="20435" xr:uid="{BA96A6F9-D822-48F2-A06F-63CE2D68A912}"/>
    <cellStyle name="Explanatory Text 3 5" xfId="20432" xr:uid="{5CD9E63C-6AA5-462D-B0BD-A70368B5C09D}"/>
    <cellStyle name="Explanatory Text 4" xfId="20436" xr:uid="{C6774940-A41A-4297-A1E3-0AEAC23A25CE}"/>
    <cellStyle name="Explanatory Text 4 2" xfId="20437" xr:uid="{74A59269-F183-4812-9E4C-0F86FEA3633C}"/>
    <cellStyle name="Explanatory Text 4 3" xfId="20438" xr:uid="{8100A611-16A0-4613-A774-A2F1D0DBDE3D}"/>
    <cellStyle name="Explanatory Text 5" xfId="20439" xr:uid="{9D0BB966-5DBA-4E71-86E3-4AB158F740DD}"/>
    <cellStyle name="Explanatory Text 6" xfId="20440" xr:uid="{2F1DC7FB-8D69-476B-9636-B795EACBBB1D}"/>
    <cellStyle name="External Link" xfId="35749" xr:uid="{4121E507-69FC-41B1-AF37-805CEE420CBD}"/>
    <cellStyle name="EY%colcalc" xfId="20441" xr:uid="{5482049C-9169-4C02-8BD9-FCA75F76F980}"/>
    <cellStyle name="EY%input" xfId="20442" xr:uid="{8163CD16-83AC-4D3F-8E96-F6BB5A1686FA}"/>
    <cellStyle name="EY%rowcalc" xfId="20443" xr:uid="{4D0FD86A-E139-48FF-A379-C75D18FD8A50}"/>
    <cellStyle name="EY0dp" xfId="20444" xr:uid="{8EF4D3D3-5DF9-4D28-BD6D-B5145D1CEA02}"/>
    <cellStyle name="EY1dp" xfId="20445" xr:uid="{201ED9E4-1F1E-4B3E-8813-673FA09D8996}"/>
    <cellStyle name="EY2dp" xfId="20446" xr:uid="{4709D9D5-44D8-4138-B8D7-1B6F4AB56A17}"/>
    <cellStyle name="EY3dp" xfId="20447" xr:uid="{9D0DE5DF-9BE3-4D37-9D15-FA9CE88626A1}"/>
    <cellStyle name="EYColumnHeading" xfId="20448" xr:uid="{AE5D98BE-E0BE-48AE-987F-3656729E6A21}"/>
    <cellStyle name="EYColumnHeading 2" xfId="20449" xr:uid="{16C5D44C-9DC3-4F8F-9CF8-5BF176DD2084}"/>
    <cellStyle name="EYColumnHeading 2 2" xfId="20450" xr:uid="{9B462579-B086-4A82-9182-00F9876A7AA2}"/>
    <cellStyle name="EYColumnHeading 2 3" xfId="20451" xr:uid="{E8133066-015F-42F2-90DC-1008C4758B17}"/>
    <cellStyle name="EYColumnHeading 2 4" xfId="20452" xr:uid="{D3837C1C-A924-44FF-A138-22E05CEDB5C0}"/>
    <cellStyle name="EYColumnHeading 3" xfId="20453" xr:uid="{28AAA57D-B721-4739-98BE-816980E24226}"/>
    <cellStyle name="EYColumnHeading 3 2" xfId="20454" xr:uid="{225E3A4A-6BF7-406F-9ED3-6D53506096BE}"/>
    <cellStyle name="EYColumnHeading 4" xfId="20455" xr:uid="{9A42AD2B-FAEB-4B3D-B83E-35F20788C0DB}"/>
    <cellStyle name="EYColumnHeading 4 2" xfId="20456" xr:uid="{C4DAC3B5-1984-4B9D-AD89-7CBA4F799A59}"/>
    <cellStyle name="EYHeading1" xfId="20457" xr:uid="{C00BC4AF-0059-43EE-95A3-D641E08B052D}"/>
    <cellStyle name="EYheading2" xfId="20458" xr:uid="{E560C47A-42AA-4491-8032-F0E848C23CC6}"/>
    <cellStyle name="EYheading3" xfId="20459" xr:uid="{BBDF3662-4988-4B76-80B9-3D36058E63D2}"/>
    <cellStyle name="EYnumber" xfId="20460" xr:uid="{F9C81CB6-5AF7-4490-991D-032FB30BE6D2}"/>
    <cellStyle name="EYnumber 2" xfId="20461" xr:uid="{CF8F3987-3B3F-4D23-986A-1E9C41D0A262}"/>
    <cellStyle name="EYnumber 3" xfId="20462" xr:uid="{5DEAFAC3-9E96-4286-8100-857942B987FD}"/>
    <cellStyle name="EYSheetHeader1" xfId="20463" xr:uid="{209A2836-282B-42E3-8DE9-333415ED8339}"/>
    <cellStyle name="EYtext" xfId="20464" xr:uid="{BBAFC8D6-A3F0-4990-B08B-4DB0C6D35F78}"/>
    <cellStyle name="EYtext 2" xfId="20465" xr:uid="{49FA3E3E-1DDC-4BDF-A2FC-D068078A9C8C}"/>
    <cellStyle name="EYtext 2 2" xfId="20466" xr:uid="{27E42613-34A1-45BD-97B2-DF73E33BBA0D}"/>
    <cellStyle name="EYtext 2 3" xfId="20467" xr:uid="{591073B4-C905-48EE-A3EC-B4B258164D62}"/>
    <cellStyle name="EYtext 2 4" xfId="20468" xr:uid="{26B05F79-D1DE-4967-A730-7F521942FBC3}"/>
    <cellStyle name="EYtext 3" xfId="20469" xr:uid="{168725C7-EB03-4CCA-AB55-7E9889620115}"/>
    <cellStyle name="EYtext 3 2" xfId="20470" xr:uid="{165EC8B4-9F2C-4738-96D2-79AACE742D32}"/>
    <cellStyle name="EYtext 4" xfId="20471" xr:uid="{E76023CD-B3E3-4406-9CCA-8C07E9BC18B8}"/>
    <cellStyle name="EYtext 4 2" xfId="20472" xr:uid="{92ADEA92-DDC6-4BBA-BA29-73226049EB5D}"/>
    <cellStyle name="Fixed" xfId="20473" xr:uid="{5B36DFD4-50CB-4C84-AF37-395EB683817C}"/>
    <cellStyle name="Fixed 2" xfId="35815" xr:uid="{1F12B786-0046-4C11-82BD-C3DBFAB22ED3}"/>
    <cellStyle name="Fixed 3" xfId="35814" xr:uid="{30032B31-BE44-4691-9988-D1656F6B3067}"/>
    <cellStyle name="Forecast" xfId="312" xr:uid="{97186D30-7A85-4D69-9C9D-79EDF8165BF8}"/>
    <cellStyle name="ForecastCurrency" xfId="313" xr:uid="{6B20AA12-E30F-4FA6-AE7F-071ACDB36C89}"/>
    <cellStyle name="ForecastPercent" xfId="314" xr:uid="{0FB16445-123A-4BBA-B32E-F83D9318A18D}"/>
    <cellStyle name="ForecastValue" xfId="315" xr:uid="{35D2CD82-262D-47A2-B275-380BC815DE81}"/>
    <cellStyle name="Generic" xfId="316" xr:uid="{2A2F03EF-B3B0-4DE0-981F-A166FD9883FD}"/>
    <cellStyle name="GenericCurrency" xfId="317" xr:uid="{84E7AC8D-22BD-459A-859B-D09162F16536}"/>
    <cellStyle name="GenericPercent" xfId="318" xr:uid="{DD47088E-CDE6-4F72-835B-8D326130876B}"/>
    <cellStyle name="GenericValue" xfId="319" xr:uid="{06F176F6-9423-496C-9EF3-475F959FB577}"/>
    <cellStyle name="Gilsans" xfId="35816" xr:uid="{A1315921-A3A2-4612-B6CE-59E3B46F33B6}"/>
    <cellStyle name="Gilsansl" xfId="35817" xr:uid="{4422DF93-EE79-4443-9295-F7D6058702F2}"/>
    <cellStyle name="Good" xfId="10" builtinId="26" customBuiltin="1"/>
    <cellStyle name="Good 2" xfId="100" xr:uid="{FB9B47A9-CFC3-41AB-BC38-F89DD844CEA2}"/>
    <cellStyle name="Good 2 2" xfId="20475" xr:uid="{D51DB258-296D-4836-8B4A-DE7A6820AE73}"/>
    <cellStyle name="Good 2 2 2" xfId="20476" xr:uid="{9FCE38AC-CFD1-4E0D-95DE-82DFF9BD4634}"/>
    <cellStyle name="Good 2 2 3" xfId="20477" xr:uid="{174F173C-FE2D-4E10-A8B3-0CE5B73459CA}"/>
    <cellStyle name="Good 2 2 4" xfId="20478" xr:uid="{CEDB362E-46B5-473B-917B-50A74C7592B5}"/>
    <cellStyle name="Good 2 3" xfId="20479" xr:uid="{A5046B3A-E97E-4769-9A9B-819D54BE9744}"/>
    <cellStyle name="Good 2 3 2" xfId="20480" xr:uid="{61B421DC-A723-4E12-9649-2F573C951825}"/>
    <cellStyle name="Good 2 4" xfId="20481" xr:uid="{27FCBC56-738B-47EE-BF99-BBF539D4400B}"/>
    <cellStyle name="Good 2 5" xfId="20482" xr:uid="{05416273-08E3-48B3-B4CA-3AD204DBD567}"/>
    <cellStyle name="Good 2 6" xfId="20483" xr:uid="{F06713B8-FC24-4DD1-98B3-7498864FF2A1}"/>
    <cellStyle name="Good 2 6 2" xfId="20484" xr:uid="{FD457969-F78B-480A-BBDC-A187FEAA1AB9}"/>
    <cellStyle name="Good 2 7" xfId="20485" xr:uid="{A0C0CA0C-3CFE-4125-82B8-A59FC76BCD05}"/>
    <cellStyle name="Good 2 8" xfId="20486" xr:uid="{597BF6BC-DF8B-4AEE-86C1-83111FC49553}"/>
    <cellStyle name="Good 2 9" xfId="20474" xr:uid="{A5D3A7E4-FE83-45D0-AEE6-CB9C827488E6}"/>
    <cellStyle name="Good 3" xfId="194" xr:uid="{8CA695E8-DCCF-4048-A90A-7CE79FBCB8E6}"/>
    <cellStyle name="Good 3 2" xfId="20488" xr:uid="{A3064392-AE1D-4CAA-A27A-5DA933F4C77B}"/>
    <cellStyle name="Good 3 3" xfId="20489" xr:uid="{9878E3E0-786D-4303-B911-BAF477E3BFD5}"/>
    <cellStyle name="Good 3 4" xfId="20490" xr:uid="{1BAF31B9-153D-46E0-9024-67BFF734755C}"/>
    <cellStyle name="Good 3 5" xfId="20487" xr:uid="{F03713E8-AAB1-4860-B3A4-4E3545D6C2E4}"/>
    <cellStyle name="Good 4" xfId="20491" xr:uid="{470BE5C8-56A0-45F6-97A1-5947ADA88DF4}"/>
    <cellStyle name="Good 4 2" xfId="20492" xr:uid="{A6D4AA9E-5694-4A04-905B-D493AB1708BB}"/>
    <cellStyle name="Good 4 2 2" xfId="20493" xr:uid="{4E75830E-E0DF-4056-8FB4-73E5C1DE897D}"/>
    <cellStyle name="Good 4 3" xfId="20494" xr:uid="{4C33CF5B-B620-4104-8CF1-C75872AF178C}"/>
    <cellStyle name="Good 5" xfId="20495" xr:uid="{0DD78ECE-AFF0-4F38-BA61-A90FA696A2A0}"/>
    <cellStyle name="Good 6" xfId="20496" xr:uid="{B828B53D-FD67-4479-989B-02361CF82432}"/>
    <cellStyle name="Good 7" xfId="20497" xr:uid="{EF9D5A5A-ADB0-40AF-80C0-7EF0814FCB4B}"/>
    <cellStyle name="Good 8" xfId="20498" xr:uid="{3B1C2212-1186-4036-93B5-5781C98081B7}"/>
    <cellStyle name="Good 9" xfId="20499" xr:uid="{9F34E941-3881-43A3-A65B-75DE099F7714}"/>
    <cellStyle name="Grey" xfId="20500" xr:uid="{D7866568-A289-4A4E-BDB6-9849F6DE4247}"/>
    <cellStyle name="Greyed out" xfId="320" xr:uid="{F7E2DE40-9F0F-44A9-9757-489573C27F93}"/>
    <cellStyle name="Hard Coded" xfId="20501" xr:uid="{31E480BF-B25E-4795-905A-0A7785A1002C}"/>
    <cellStyle name="Hard Coded 10" xfId="20502" xr:uid="{28615B97-C8C7-4FC9-B55F-B77D3A640F08}"/>
    <cellStyle name="Hard Coded 10 2" xfId="20503" xr:uid="{D47EDA7D-E4AF-4B4B-B6CD-8C8E50A681BC}"/>
    <cellStyle name="Hard Coded 10 2 2" xfId="20504" xr:uid="{F71BCD3E-810D-4052-A938-242F8B244067}"/>
    <cellStyle name="Hard Coded 10 2 2 2" xfId="20505" xr:uid="{9999A717-8BB3-4195-98AE-BD4F8E5398F8}"/>
    <cellStyle name="Hard Coded 10 2 2 2 2" xfId="20506" xr:uid="{B020E27B-FE72-4D29-87EE-3D8239C0B77A}"/>
    <cellStyle name="Hard Coded 10 2 2 2 3" xfId="20507" xr:uid="{CDA7AFC4-253D-4408-89E5-BD4E81FA14A9}"/>
    <cellStyle name="Hard Coded 10 2 2 3" xfId="20508" xr:uid="{318A2A8D-0D39-4774-AE81-F6C37DD2E142}"/>
    <cellStyle name="Hard Coded 10 2 2 4" xfId="20509" xr:uid="{F5375649-C3C2-4405-9EF9-C9725171A254}"/>
    <cellStyle name="Hard Coded 10 2 3" xfId="20510" xr:uid="{54B0FCF3-F133-4023-8E2E-CE6713ACC30E}"/>
    <cellStyle name="Hard Coded 10 2 3 2" xfId="20511" xr:uid="{F9A7AFA1-87E8-46A6-AA19-99E061B524B8}"/>
    <cellStyle name="Hard Coded 10 2 3 2 2" xfId="20512" xr:uid="{C21CB0C6-A69A-4E7E-9454-E43E36D2818F}"/>
    <cellStyle name="Hard Coded 10 2 3 2 3" xfId="20513" xr:uid="{FD65EA6B-C0F7-4860-B0CF-A8AE5995F787}"/>
    <cellStyle name="Hard Coded 10 2 3 3" xfId="20514" xr:uid="{DF9C1F08-79C4-493A-8BCB-99BB8D4BCB37}"/>
    <cellStyle name="Hard Coded 10 2 3 4" xfId="20515" xr:uid="{3A482BED-3E38-425A-9FD7-ECC34A2FE80F}"/>
    <cellStyle name="Hard Coded 10 2 4" xfId="20516" xr:uid="{AC6C67EA-51EB-4FC6-92AC-A33AC1C92DF2}"/>
    <cellStyle name="Hard Coded 10 3" xfId="20517" xr:uid="{A79E3F82-0D03-4BBF-B056-B25F2FAF9B19}"/>
    <cellStyle name="Hard Coded 10 3 2" xfId="20518" xr:uid="{F2CA2E87-FE21-4783-BB67-735EDEF73116}"/>
    <cellStyle name="Hard Coded 10 3 2 2" xfId="20519" xr:uid="{1247C04D-7FA2-438E-938B-2E8082DB6F31}"/>
    <cellStyle name="Hard Coded 10 3 2 2 2" xfId="20520" xr:uid="{00593728-B041-408F-977A-832898E95241}"/>
    <cellStyle name="Hard Coded 10 3 2 2 3" xfId="20521" xr:uid="{2D8D8877-E91C-44BD-AE78-E47605F92FC2}"/>
    <cellStyle name="Hard Coded 10 3 2 3" xfId="20522" xr:uid="{C263614D-B302-4555-AC10-66E128988C2C}"/>
    <cellStyle name="Hard Coded 10 3 2 4" xfId="20523" xr:uid="{F9E42DB9-3FF6-4761-9887-B59489AC9944}"/>
    <cellStyle name="Hard Coded 10 3 3" xfId="20524" xr:uid="{974DC3F5-2190-4D8F-9BAE-910C97D2E9A3}"/>
    <cellStyle name="Hard Coded 10 3 3 2" xfId="20525" xr:uid="{AFB21588-16EF-473C-840D-70F555D6FE9D}"/>
    <cellStyle name="Hard Coded 10 3 3 3" xfId="20526" xr:uid="{1D2074CF-7156-4D6F-9D64-C90B4E4667AA}"/>
    <cellStyle name="Hard Coded 10 3 4" xfId="20527" xr:uid="{B1248DFA-1C92-4EF5-AF87-8E47AE51156A}"/>
    <cellStyle name="Hard Coded 10 4" xfId="20528" xr:uid="{052814FB-6DAC-4AAE-AC13-1EC117FFEB28}"/>
    <cellStyle name="Hard Coded 10 4 2" xfId="20529" xr:uid="{1F1A4DF4-B8B2-4AA8-9D5C-EDAB98F99D1D}"/>
    <cellStyle name="Hard Coded 10 4 2 2" xfId="20530" xr:uid="{6A0E83CB-81EC-4593-96E6-9866EA954160}"/>
    <cellStyle name="Hard Coded 10 4 2 3" xfId="20531" xr:uid="{8F1FD6EB-B789-4088-92B7-B8CA4F6B3CA7}"/>
    <cellStyle name="Hard Coded 10 4 3" xfId="20532" xr:uid="{15901527-2A2E-4A97-9E14-8679939EAFE8}"/>
    <cellStyle name="Hard Coded 10 4 4" xfId="20533" xr:uid="{0DAF1527-0FD5-47F5-AEED-549670574ACE}"/>
    <cellStyle name="Hard Coded 10 5" xfId="20534" xr:uid="{C70E773E-FA4C-4086-A4AF-9F82DC5246C2}"/>
    <cellStyle name="Hard Coded 10 5 2" xfId="20535" xr:uid="{B0987D3D-A58B-4ABF-B3B8-CC084AD8DC34}"/>
    <cellStyle name="Hard Coded 10 5 2 2" xfId="20536" xr:uid="{683C269D-917B-4881-AC6E-7684F4901F8D}"/>
    <cellStyle name="Hard Coded 10 5 2 3" xfId="20537" xr:uid="{4B31B16E-0AF8-4E79-96D1-9BA4062B9835}"/>
    <cellStyle name="Hard Coded 10 5 3" xfId="20538" xr:uid="{200C3AF0-D557-4342-B189-80C5B77CAD15}"/>
    <cellStyle name="Hard Coded 10 5 3 2" xfId="20539" xr:uid="{CE82BDEE-8D92-4EA0-8103-2AE19DA92702}"/>
    <cellStyle name="Hard Coded 10 5 3 3" xfId="20540" xr:uid="{E9D66607-E8E2-425F-8863-C1797071FCD4}"/>
    <cellStyle name="Hard Coded 10 5 4" xfId="20541" xr:uid="{AB64A5DD-11C5-4E7F-B1FD-2E08FA4E95CC}"/>
    <cellStyle name="Hard Coded 10 6" xfId="20542" xr:uid="{7C822F81-B60F-4405-8E0E-A8870F1F6D30}"/>
    <cellStyle name="Hard Coded 10 7" xfId="20543" xr:uid="{FE293AB4-0663-4733-9F7E-1D5626FC8123}"/>
    <cellStyle name="Hard Coded 11" xfId="20544" xr:uid="{E5DF6B31-32EF-473F-ACB4-C34D9456ACE6}"/>
    <cellStyle name="Hard Coded 11 2" xfId="20545" xr:uid="{727BFD9A-0180-4CAD-8731-9C201B42C253}"/>
    <cellStyle name="Hard Coded 11 2 2" xfId="20546" xr:uid="{E7D80821-62FC-4A2E-9D81-94DE6C4FAC49}"/>
    <cellStyle name="Hard Coded 11 2 2 2" xfId="20547" xr:uid="{CAB32C48-5FA6-44B9-B52A-5A3220ACD954}"/>
    <cellStyle name="Hard Coded 11 2 2 3" xfId="20548" xr:uid="{C8175F4D-3E84-4A8E-8FFE-C90F988DE4CE}"/>
    <cellStyle name="Hard Coded 11 2 3" xfId="20549" xr:uid="{08EC6DD6-4F33-4416-98D7-CC6C64F43685}"/>
    <cellStyle name="Hard Coded 11 2 4" xfId="20550" xr:uid="{5E2906DA-6A3A-4060-BC98-D67837543524}"/>
    <cellStyle name="Hard Coded 11 3" xfId="20551" xr:uid="{987DC908-88A9-40C3-B4CC-7ED160AA2472}"/>
    <cellStyle name="Hard Coded 11 3 2" xfId="20552" xr:uid="{340C3427-DEDD-44A6-A7F2-6A8241BF765B}"/>
    <cellStyle name="Hard Coded 11 3 2 2" xfId="20553" xr:uid="{2655DAB1-6A3D-4778-9C5C-F1E8BDEDCB05}"/>
    <cellStyle name="Hard Coded 11 3 2 3" xfId="20554" xr:uid="{EC8F366C-9348-4C3E-B9C1-2285A8C3D859}"/>
    <cellStyle name="Hard Coded 11 3 3" xfId="20555" xr:uid="{EBBBD762-3FD4-492D-8402-BA5428779A96}"/>
    <cellStyle name="Hard Coded 11 3 4" xfId="20556" xr:uid="{BE699E34-D822-4BE0-A719-2B719A6479F8}"/>
    <cellStyle name="Hard Coded 11 4" xfId="20557" xr:uid="{E4E3D914-8090-41BF-83D4-3A2903C223AF}"/>
    <cellStyle name="Hard Coded 11 4 2" xfId="20558" xr:uid="{A48A4338-71A3-4A6D-82DF-0EFD91BE78E1}"/>
    <cellStyle name="Hard Coded 11 4 2 2" xfId="20559" xr:uid="{02350280-0E90-4AF0-A122-E2F97265C370}"/>
    <cellStyle name="Hard Coded 11 4 2 3" xfId="20560" xr:uid="{DA8293AC-8E5D-4E46-902B-4B19F95E2CFF}"/>
    <cellStyle name="Hard Coded 11 4 3" xfId="20561" xr:uid="{BE696A46-6749-44E9-8CB9-0C48BD6FC614}"/>
    <cellStyle name="Hard Coded 11 4 4" xfId="20562" xr:uid="{2D70DABD-9178-4F6E-8308-DFE28373A110}"/>
    <cellStyle name="Hard Coded 11 5" xfId="20563" xr:uid="{89D71553-BF21-4327-A32D-C9688386AB9E}"/>
    <cellStyle name="Hard Coded 11 5 2" xfId="20564" xr:uid="{18A8AE0B-339B-49C7-B145-40F2AB788754}"/>
    <cellStyle name="Hard Coded 11 5 3" xfId="20565" xr:uid="{E826AA74-F63A-4FBC-9326-F446255F05F6}"/>
    <cellStyle name="Hard Coded 11 6" xfId="20566" xr:uid="{7A5476EA-5B8A-4D69-A2B6-AC738886B94D}"/>
    <cellStyle name="Hard Coded 12" xfId="20567" xr:uid="{CAE303F3-82FD-451B-A08F-6E93A79C0E8F}"/>
    <cellStyle name="Hard Coded 12 2" xfId="20568" xr:uid="{36F025D1-040E-4CE5-A17F-423E8FE21176}"/>
    <cellStyle name="Hard Coded 12 2 2" xfId="20569" xr:uid="{34553937-D426-4163-A3CB-9E3869F93B75}"/>
    <cellStyle name="Hard Coded 12 2 2 2" xfId="20570" xr:uid="{6183D13A-0544-40CC-9B2F-42AB5D81F91D}"/>
    <cellStyle name="Hard Coded 12 2 2 3" xfId="20571" xr:uid="{AE39B1FF-2396-4D95-AB3C-E1D77DD22114}"/>
    <cellStyle name="Hard Coded 12 2 3" xfId="20572" xr:uid="{37245C10-2C48-4974-A3AA-F08B61A6565B}"/>
    <cellStyle name="Hard Coded 12 2 4" xfId="20573" xr:uid="{A0030B12-C134-40FB-9827-4D7E9882EA40}"/>
    <cellStyle name="Hard Coded 12 3" xfId="20574" xr:uid="{B820EA3B-FB7E-4F4C-A9CE-91DE825C46C9}"/>
    <cellStyle name="Hard Coded 12 3 2" xfId="20575" xr:uid="{4334A9FB-7566-4C95-9EF5-2920C23481E1}"/>
    <cellStyle name="Hard Coded 12 3 3" xfId="20576" xr:uid="{253B63F1-F324-4AE5-9BC8-875336C137DA}"/>
    <cellStyle name="Hard Coded 12 4" xfId="20577" xr:uid="{4DE86FE0-A3FE-40D3-95CA-97B5A0F85C60}"/>
    <cellStyle name="Hard Coded 13" xfId="20578" xr:uid="{29DAF017-D1CF-4250-8EB0-0A2624982295}"/>
    <cellStyle name="Hard Coded 2" xfId="20579" xr:uid="{84E0D7BB-24F2-49D2-AEDA-88982DB519A1}"/>
    <cellStyle name="Hard Coded 2 2" xfId="20580" xr:uid="{C99FA227-182E-44DF-9C4E-0DBBC238E4C3}"/>
    <cellStyle name="Hard Coded 2 2 2" xfId="20581" xr:uid="{4F2C0770-B6A5-491C-94E2-6D59AEA32396}"/>
    <cellStyle name="Hard Coded 2 2 2 2" xfId="20582" xr:uid="{FDD070CC-C47A-4FF3-921B-C569A36E8100}"/>
    <cellStyle name="Hard Coded 2 2 2 2 2" xfId="20583" xr:uid="{EE3E9C5B-38FF-4C2A-8FFF-F4D2C6693D57}"/>
    <cellStyle name="Hard Coded 2 2 2 2 2 2" xfId="20584" xr:uid="{D1E6B564-B90F-4C4C-8FC9-6FD061C6F814}"/>
    <cellStyle name="Hard Coded 2 2 2 2 2 3" xfId="20585" xr:uid="{B90A78ED-01BC-4349-BAA2-7FE7EE68EE92}"/>
    <cellStyle name="Hard Coded 2 2 2 2 3" xfId="20586" xr:uid="{422AEBCC-ED15-41A1-9103-8C91EE8B8038}"/>
    <cellStyle name="Hard Coded 2 2 2 2 4" xfId="20587" xr:uid="{51635062-6EE2-4BC4-B9F0-C007887217BC}"/>
    <cellStyle name="Hard Coded 2 2 2 3" xfId="20588" xr:uid="{4BDDBF79-D052-453B-82C8-C7390FBC0D49}"/>
    <cellStyle name="Hard Coded 2 2 2 3 2" xfId="20589" xr:uid="{E3B1B0A9-30B5-49CD-BCB3-25BC08C72EA1}"/>
    <cellStyle name="Hard Coded 2 2 2 3 2 2" xfId="20590" xr:uid="{96B83C74-58BE-4C66-B03A-0385A0B9CE07}"/>
    <cellStyle name="Hard Coded 2 2 2 3 2 3" xfId="20591" xr:uid="{328A7C65-AD0A-4294-A168-99B176D81774}"/>
    <cellStyle name="Hard Coded 2 2 2 3 3" xfId="20592" xr:uid="{0F4570BA-29FD-47A6-8D9D-D1BCFCAE2856}"/>
    <cellStyle name="Hard Coded 2 2 2 3 4" xfId="20593" xr:uid="{C3F36A52-687B-45B5-AFDB-0C370A9B46B9}"/>
    <cellStyle name="Hard Coded 2 2 2 4" xfId="20594" xr:uid="{2B7A163C-0B5B-4C39-90EA-8162E7DBA65A}"/>
    <cellStyle name="Hard Coded 2 2 3" xfId="20595" xr:uid="{C4F11363-2C34-4094-B850-692FA2657A2B}"/>
    <cellStyle name="Hard Coded 2 2 3 2" xfId="20596" xr:uid="{1F938D52-6690-4C3E-A8B6-CF81D004F8A3}"/>
    <cellStyle name="Hard Coded 2 2 3 2 2" xfId="20597" xr:uid="{300152E5-BC0A-47AD-BB28-128F8CCC1451}"/>
    <cellStyle name="Hard Coded 2 2 3 2 2 2" xfId="20598" xr:uid="{FC88464F-E133-4D45-B8E7-99D4F7903E92}"/>
    <cellStyle name="Hard Coded 2 2 3 2 2 3" xfId="20599" xr:uid="{25EFB51C-B66E-4D07-A33A-41C89334CD26}"/>
    <cellStyle name="Hard Coded 2 2 3 2 3" xfId="20600" xr:uid="{58A16898-8CC4-4B9A-90EE-0687531DE48E}"/>
    <cellStyle name="Hard Coded 2 2 3 2 4" xfId="20601" xr:uid="{411F3F6A-C955-4579-9507-EABAD70C4A8A}"/>
    <cellStyle name="Hard Coded 2 2 3 3" xfId="20602" xr:uid="{E135F79C-B85C-41F6-9089-8CF7FCCAB1A2}"/>
    <cellStyle name="Hard Coded 2 2 3 3 2" xfId="20603" xr:uid="{9E21D494-3F96-413F-A5EB-E03DE8B4F7C2}"/>
    <cellStyle name="Hard Coded 2 2 3 3 3" xfId="20604" xr:uid="{DBFDBE5C-85DD-450F-99DD-CE696729AE48}"/>
    <cellStyle name="Hard Coded 2 2 3 4" xfId="20605" xr:uid="{1BCB59D5-7549-478B-853D-90631FAE0931}"/>
    <cellStyle name="Hard Coded 2 2 4" xfId="20606" xr:uid="{BB060BCE-831A-46E3-8C14-57DC5CB57E38}"/>
    <cellStyle name="Hard Coded 2 2 4 2" xfId="20607" xr:uid="{052C7242-9EAA-450F-8BEF-662EB4BEAD97}"/>
    <cellStyle name="Hard Coded 2 2 4 2 2" xfId="20608" xr:uid="{C6F44D86-810E-4287-AA51-0DC39F6C659A}"/>
    <cellStyle name="Hard Coded 2 2 4 2 3" xfId="20609" xr:uid="{1AFB08F9-9383-4225-BE23-D227DADC28FF}"/>
    <cellStyle name="Hard Coded 2 2 4 3" xfId="20610" xr:uid="{2ACC3649-CA92-4DB0-99BD-5BE6B8039B33}"/>
    <cellStyle name="Hard Coded 2 2 4 4" xfId="20611" xr:uid="{CC6335ED-4A9E-4511-A0D9-3B57D9D1EDE4}"/>
    <cellStyle name="Hard Coded 2 2 5" xfId="20612" xr:uid="{FB8B5967-7C97-41DD-AC3E-D81D25B0D0E0}"/>
    <cellStyle name="Hard Coded 2 2 5 2" xfId="20613" xr:uid="{98A7458F-8504-4801-A09B-28385016D7E1}"/>
    <cellStyle name="Hard Coded 2 2 5 2 2" xfId="20614" xr:uid="{D72832D6-AD90-4DD9-A19E-3075B448EDE9}"/>
    <cellStyle name="Hard Coded 2 2 5 2 3" xfId="20615" xr:uid="{E8D6F4FF-2D40-4C12-B6DA-84D3698F4570}"/>
    <cellStyle name="Hard Coded 2 2 5 3" xfId="20616" xr:uid="{B2B6BB9B-4626-433B-AAC7-1E31F70F2EFD}"/>
    <cellStyle name="Hard Coded 2 2 5 4" xfId="20617" xr:uid="{03061209-1B27-4890-8475-DDD4F702DBFF}"/>
    <cellStyle name="Hard Coded 2 2 6" xfId="20618" xr:uid="{DDF7558F-0ED0-4608-BB28-75636AF31D89}"/>
    <cellStyle name="Hard Coded 2 2 6 2" xfId="20619" xr:uid="{00F3E9F0-6FE8-4E34-A894-8079528CF79A}"/>
    <cellStyle name="Hard Coded 2 2 6 3" xfId="20620" xr:uid="{70519840-B45B-4114-9A94-CE9CA5F9AC40}"/>
    <cellStyle name="Hard Coded 2 2 7" xfId="20621" xr:uid="{5B032109-1C2A-4467-BA09-52E4890718D1}"/>
    <cellStyle name="Hard Coded 2 3" xfId="20622" xr:uid="{F4C25BC8-381F-4FAC-8CFA-A57EABFAF8AE}"/>
    <cellStyle name="Hard Coded 2 3 2" xfId="20623" xr:uid="{3870558F-4FEF-4B26-88C9-627FB6C3F3A5}"/>
    <cellStyle name="Hard Coded 2 3 2 2" xfId="20624" xr:uid="{85941C2E-D9D6-4807-BDF3-1AD1C183F000}"/>
    <cellStyle name="Hard Coded 2 3 2 2 2" xfId="20625" xr:uid="{8063BCB4-A9E7-4D78-A68E-3D06B155060A}"/>
    <cellStyle name="Hard Coded 2 3 2 2 2 2" xfId="20626" xr:uid="{7B6CB8B3-BDC7-4875-A9C4-289AEBD73C0E}"/>
    <cellStyle name="Hard Coded 2 3 2 2 2 3" xfId="20627" xr:uid="{41126EEB-397E-49D4-B94C-512D35A9E704}"/>
    <cellStyle name="Hard Coded 2 3 2 2 3" xfId="20628" xr:uid="{7CA060B3-59D2-46EF-99CF-9A6D7429FCE0}"/>
    <cellStyle name="Hard Coded 2 3 2 2 4" xfId="20629" xr:uid="{397E889A-EDDB-4B46-AC37-8A2A72E64839}"/>
    <cellStyle name="Hard Coded 2 3 2 3" xfId="20630" xr:uid="{AD8539CD-5183-4893-B32C-3D3F7362B940}"/>
    <cellStyle name="Hard Coded 2 3 2 3 2" xfId="20631" xr:uid="{230C7646-A42C-47E4-B44B-2B84F298168E}"/>
    <cellStyle name="Hard Coded 2 3 2 3 2 2" xfId="20632" xr:uid="{AF8B1504-8DDB-4859-A6C0-3C487D4BCFE7}"/>
    <cellStyle name="Hard Coded 2 3 2 3 2 3" xfId="20633" xr:uid="{4FC125F8-6273-4BA9-B796-F88669D50378}"/>
    <cellStyle name="Hard Coded 2 3 2 3 3" xfId="20634" xr:uid="{D1FEDF3D-3905-4A21-A441-99A4D72770CF}"/>
    <cellStyle name="Hard Coded 2 3 2 3 4" xfId="20635" xr:uid="{6FA26639-9E53-444E-B3DC-B8B9B40A15C8}"/>
    <cellStyle name="Hard Coded 2 3 2 4" xfId="20636" xr:uid="{794715AE-FD44-4AF6-A0E6-5FD136A8282C}"/>
    <cellStyle name="Hard Coded 2 3 3" xfId="20637" xr:uid="{0EA1DC61-54E9-4C5A-AC15-7BC2DEB1FD54}"/>
    <cellStyle name="Hard Coded 2 3 3 2" xfId="20638" xr:uid="{26411D63-975B-4A58-9797-FDE8F7529612}"/>
    <cellStyle name="Hard Coded 2 3 3 2 2" xfId="20639" xr:uid="{DE5775A4-9303-4926-8312-4F56C4D175E6}"/>
    <cellStyle name="Hard Coded 2 3 3 2 2 2" xfId="20640" xr:uid="{75985D40-8CEF-40CB-924F-E1E9446F8A50}"/>
    <cellStyle name="Hard Coded 2 3 3 2 2 3" xfId="20641" xr:uid="{C363CEC1-FEEF-47D0-A83D-0FA2F929E6E0}"/>
    <cellStyle name="Hard Coded 2 3 3 2 3" xfId="20642" xr:uid="{0719BB09-7073-4817-8A81-049DDDDA8A21}"/>
    <cellStyle name="Hard Coded 2 3 3 2 4" xfId="20643" xr:uid="{1FFD466B-6A12-4DD6-AE0D-1E0BE6FA0050}"/>
    <cellStyle name="Hard Coded 2 3 3 3" xfId="20644" xr:uid="{54AA646B-190A-4B1F-B7BE-4937F65E4609}"/>
    <cellStyle name="Hard Coded 2 3 3 3 2" xfId="20645" xr:uid="{B03790FD-F131-44A5-9802-CF570123CC0C}"/>
    <cellStyle name="Hard Coded 2 3 3 3 3" xfId="20646" xr:uid="{823EAABB-CE01-43DF-A334-E856D2E96938}"/>
    <cellStyle name="Hard Coded 2 3 3 4" xfId="20647" xr:uid="{09012B09-F190-4BBE-81B0-163F773FEB5C}"/>
    <cellStyle name="Hard Coded 2 3 4" xfId="20648" xr:uid="{898DFE1E-F920-4A75-8971-F243020BE60B}"/>
    <cellStyle name="Hard Coded 2 3 4 2" xfId="20649" xr:uid="{39C60487-4BB0-4506-B016-DD867ED7E74D}"/>
    <cellStyle name="Hard Coded 2 3 4 2 2" xfId="20650" xr:uid="{2D5A451A-5D4B-4E67-881E-6C106D0CC154}"/>
    <cellStyle name="Hard Coded 2 3 4 2 3" xfId="20651" xr:uid="{9BC327D8-D637-426B-9156-776205561D87}"/>
    <cellStyle name="Hard Coded 2 3 4 3" xfId="20652" xr:uid="{66ED50B5-AB89-4E56-8259-90CA97A6A710}"/>
    <cellStyle name="Hard Coded 2 3 4 4" xfId="20653" xr:uid="{69DECA75-E14B-4295-AFAF-B66DAF892C0D}"/>
    <cellStyle name="Hard Coded 2 3 5" xfId="20654" xr:uid="{E41B7903-5048-4410-AEAD-7A935472F7AD}"/>
    <cellStyle name="Hard Coded 2 3 5 2" xfId="20655" xr:uid="{84D70BAE-2DDE-406C-806B-75F1A233CA60}"/>
    <cellStyle name="Hard Coded 2 3 5 2 2" xfId="20656" xr:uid="{AAA44B74-D298-4B1C-B160-436DCA6EE424}"/>
    <cellStyle name="Hard Coded 2 3 5 2 3" xfId="20657" xr:uid="{185B6AE7-D0AA-4F12-86EE-244669D13619}"/>
    <cellStyle name="Hard Coded 2 3 5 3" xfId="20658" xr:uid="{45402EEF-9EE1-4312-B47E-7074F4A93CAD}"/>
    <cellStyle name="Hard Coded 2 3 5 4" xfId="20659" xr:uid="{1DA56C1A-4DF1-4F39-8647-168C31406B45}"/>
    <cellStyle name="Hard Coded 2 3 6" xfId="20660" xr:uid="{6A18FF05-E3D5-4EA4-830B-74CD41251645}"/>
    <cellStyle name="Hard Coded 2 3 6 2" xfId="20661" xr:uid="{8EBF5EB1-FD37-474F-B32B-295EA09A34DC}"/>
    <cellStyle name="Hard Coded 2 3 6 2 2" xfId="20662" xr:uid="{CDC5DD2C-76DB-4CB5-A23D-FDF1252885C5}"/>
    <cellStyle name="Hard Coded 2 3 6 2 3" xfId="20663" xr:uid="{67767F14-E855-49EA-AE6A-AA367D34F7B3}"/>
    <cellStyle name="Hard Coded 2 3 6 3" xfId="20664" xr:uid="{A364426C-7095-43C8-983B-049538C7289B}"/>
    <cellStyle name="Hard Coded 2 3 6 3 2" xfId="20665" xr:uid="{5565D6E6-C2D9-4F4C-AE83-FBCC5BC0EE17}"/>
    <cellStyle name="Hard Coded 2 3 6 3 3" xfId="20666" xr:uid="{C682B771-46F0-4234-8F37-810CE3E1BD89}"/>
    <cellStyle name="Hard Coded 2 3 6 4" xfId="20667" xr:uid="{FEF8CDBF-AF6C-4D8D-9FB3-250AC89F60C7}"/>
    <cellStyle name="Hard Coded 2 3 7" xfId="20668" xr:uid="{E8C4AB96-BDC1-415B-A59C-FDFBC1DBAD89}"/>
    <cellStyle name="Hard Coded 2 4" xfId="20669" xr:uid="{A27B4F47-12C9-46D5-B266-84F71166F813}"/>
    <cellStyle name="Hard Coded 2 4 2" xfId="20670" xr:uid="{BE119A66-A3B9-41A0-AB38-D565E32BDD96}"/>
    <cellStyle name="Hard Coded 2 4 2 2" xfId="20671" xr:uid="{B91DB8DA-F267-402C-8699-E3079D87AC09}"/>
    <cellStyle name="Hard Coded 2 4 2 2 2" xfId="20672" xr:uid="{6360ADDD-940E-40B2-9925-E4F31D36F6F5}"/>
    <cellStyle name="Hard Coded 2 4 2 2 3" xfId="20673" xr:uid="{4CC491BC-C7BE-4002-8D88-AC01D1DBD80F}"/>
    <cellStyle name="Hard Coded 2 4 2 3" xfId="20674" xr:uid="{71B9AE98-57ED-4719-A94E-2F6D8FAB79EE}"/>
    <cellStyle name="Hard Coded 2 4 2 4" xfId="20675" xr:uid="{4F85A031-7FFB-412B-B315-2AA8B27CF837}"/>
    <cellStyle name="Hard Coded 2 4 3" xfId="20676" xr:uid="{9EE559C7-4F8F-4372-953C-0FF07CCEA08E}"/>
    <cellStyle name="Hard Coded 2 4 3 2" xfId="20677" xr:uid="{07EA94FE-E251-434C-BCC5-9A5C2F0284B5}"/>
    <cellStyle name="Hard Coded 2 4 3 3" xfId="20678" xr:uid="{00D92B9E-8DAE-4E76-9D6C-6B67FD6CC2DC}"/>
    <cellStyle name="Hard Coded 2 4 4" xfId="20679" xr:uid="{D418588F-0AF0-41F4-85D5-2E52740638C3}"/>
    <cellStyle name="Hard Coded 2 5" xfId="20680" xr:uid="{8495B4E8-587B-47B8-890A-2F97CC2F607C}"/>
    <cellStyle name="Hard Coded 2 5 2" xfId="20681" xr:uid="{255F8670-DD87-43ED-9100-54998AE5E08C}"/>
    <cellStyle name="Hard Coded 2 5 2 2" xfId="20682" xr:uid="{A1A766D3-E42E-4E14-9AEA-080F95FCC877}"/>
    <cellStyle name="Hard Coded 2 5 2 2 2" xfId="20683" xr:uid="{589D1987-897D-4354-BA2B-8B9737AE06CA}"/>
    <cellStyle name="Hard Coded 2 5 2 2 3" xfId="20684" xr:uid="{AE735B1F-14A7-428F-9D57-B87662E5CCEA}"/>
    <cellStyle name="Hard Coded 2 5 2 3" xfId="20685" xr:uid="{AA2CD32C-7AAB-41F9-9459-1DA6E73E1FAE}"/>
    <cellStyle name="Hard Coded 2 5 2 4" xfId="20686" xr:uid="{4FDFAEFA-C3B5-4C21-8CB4-2E4BB7D8F9E3}"/>
    <cellStyle name="Hard Coded 2 5 3" xfId="20687" xr:uid="{097B2A19-D3F2-4C46-9685-99755D55CE5C}"/>
    <cellStyle name="Hard Coded 2 5 3 2" xfId="20688" xr:uid="{E35C6563-D91F-452C-B08B-E9E53A78E396}"/>
    <cellStyle name="Hard Coded 2 5 3 3" xfId="20689" xr:uid="{698E3846-B0FE-452A-8C8A-FA98B8F24E07}"/>
    <cellStyle name="Hard Coded 2 5 4" xfId="20690" xr:uid="{82011751-EB5C-46EE-8F90-7C9F79FE679C}"/>
    <cellStyle name="Hard Coded 2 6" xfId="20691" xr:uid="{87F6EAEA-9B6B-4557-8E09-8DACA69A364A}"/>
    <cellStyle name="Hard Coded 2 6 2" xfId="20692" xr:uid="{2933D29A-0EB1-4831-BDA1-3989E00B5880}"/>
    <cellStyle name="Hard Coded 2 6 2 2" xfId="20693" xr:uid="{974CDF6C-B822-424E-8D6C-5275286CB94A}"/>
    <cellStyle name="Hard Coded 2 6 2 3" xfId="20694" xr:uid="{4FDCFA1B-8FFB-408F-9965-D55D910D0F65}"/>
    <cellStyle name="Hard Coded 2 6 3" xfId="20695" xr:uid="{7FECF4EC-1ACD-4A21-836D-7EDA30441DFA}"/>
    <cellStyle name="Hard Coded 2 6 4" xfId="20696" xr:uid="{DC53B2F6-3185-4A28-A50B-9613C624D472}"/>
    <cellStyle name="Hard Coded 2 7" xfId="20697" xr:uid="{5A866358-67DE-4FF9-A43C-459BF6951CA5}"/>
    <cellStyle name="Hard Coded 2 7 2" xfId="20698" xr:uid="{317F04D8-C1C2-47C6-86EA-475219969E7B}"/>
    <cellStyle name="Hard Coded 2 7 2 2" xfId="20699" xr:uid="{C8DD6A2C-351C-4040-9D3C-DDDBA7EF9CCD}"/>
    <cellStyle name="Hard Coded 2 7 2 3" xfId="20700" xr:uid="{72B4090F-4E81-400E-BBDA-C61C83850791}"/>
    <cellStyle name="Hard Coded 2 7 3" xfId="20701" xr:uid="{9E2608F1-CE37-4485-A471-A8467BB8CA7E}"/>
    <cellStyle name="Hard Coded 2 7 3 2" xfId="20702" xr:uid="{C971B607-0997-4ADC-A588-58BD1A19E362}"/>
    <cellStyle name="Hard Coded 2 7 3 3" xfId="20703" xr:uid="{C4BD1B7A-4ED2-4610-A9BE-366B57CE35A0}"/>
    <cellStyle name="Hard Coded 2 7 4" xfId="20704" xr:uid="{4B120106-63CD-4132-B7E2-02D943A017CC}"/>
    <cellStyle name="Hard Coded 2 8" xfId="20705" xr:uid="{6C563C3C-C40B-43F2-B978-05EAD7DDF3A2}"/>
    <cellStyle name="Hard Coded 3" xfId="20706" xr:uid="{01918CDC-2630-4280-BB70-E541762FBB5B}"/>
    <cellStyle name="Hard Coded 3 2" xfId="20707" xr:uid="{E87DC9F5-4659-4E3A-9792-FB61DDC23741}"/>
    <cellStyle name="Hard Coded 3 2 2" xfId="20708" xr:uid="{3B563ADA-8802-4303-9993-26060245DF2B}"/>
    <cellStyle name="Hard Coded 3 2 2 2" xfId="20709" xr:uid="{BCDCF90B-76BE-4D10-9B51-7968CD206FFD}"/>
    <cellStyle name="Hard Coded 3 2 2 2 2" xfId="20710" xr:uid="{BE31AF98-85EC-43D1-BADE-BE9F133AFA11}"/>
    <cellStyle name="Hard Coded 3 2 2 2 2 2" xfId="20711" xr:uid="{5A9E6FB1-0DC9-4FFC-BE3F-3720D594EE58}"/>
    <cellStyle name="Hard Coded 3 2 2 2 2 3" xfId="20712" xr:uid="{BD36B698-48E6-44BB-A969-C7CD7C516979}"/>
    <cellStyle name="Hard Coded 3 2 2 2 3" xfId="20713" xr:uid="{4997D8C5-062B-4B95-9E76-095C8D786E99}"/>
    <cellStyle name="Hard Coded 3 2 2 2 4" xfId="20714" xr:uid="{9ECDE8D4-8910-48B4-AD75-5FE30AB8CCDA}"/>
    <cellStyle name="Hard Coded 3 2 2 3" xfId="20715" xr:uid="{EC12C5C7-88DF-4E8A-B055-69219D5DE1D0}"/>
    <cellStyle name="Hard Coded 3 2 2 3 2" xfId="20716" xr:uid="{2579EFE1-CAB4-4B7F-AEEB-A57C9B1704AC}"/>
    <cellStyle name="Hard Coded 3 2 2 3 2 2" xfId="20717" xr:uid="{EF238902-6AB0-484E-B9D8-E2670C03FA7B}"/>
    <cellStyle name="Hard Coded 3 2 2 3 2 3" xfId="20718" xr:uid="{A8C09B14-79CB-420C-A585-D5DAAE091B3C}"/>
    <cellStyle name="Hard Coded 3 2 2 3 3" xfId="20719" xr:uid="{E38014CF-6319-4C2C-9517-F53B143D06D2}"/>
    <cellStyle name="Hard Coded 3 2 2 3 4" xfId="20720" xr:uid="{23BD7C94-7ED9-4CF5-B527-F54BF5292E2A}"/>
    <cellStyle name="Hard Coded 3 2 2 4" xfId="20721" xr:uid="{31AE181E-E987-4463-9B4F-85FB3480ABA0}"/>
    <cellStyle name="Hard Coded 3 2 3" xfId="20722" xr:uid="{167EC535-2C9D-422E-9310-48E6B8B349C1}"/>
    <cellStyle name="Hard Coded 3 2 3 2" xfId="20723" xr:uid="{9BD90E71-9BD0-43F6-9E16-6130D128614C}"/>
    <cellStyle name="Hard Coded 3 2 3 2 2" xfId="20724" xr:uid="{611C41D6-737D-46D0-84B2-3AE5DD399E98}"/>
    <cellStyle name="Hard Coded 3 2 3 2 2 2" xfId="20725" xr:uid="{32AAA23B-640E-4851-B5A1-3F02510F7007}"/>
    <cellStyle name="Hard Coded 3 2 3 2 2 3" xfId="20726" xr:uid="{EC2CA612-E815-49B3-ACDF-85FF5D866751}"/>
    <cellStyle name="Hard Coded 3 2 3 2 3" xfId="20727" xr:uid="{884AF1F2-2494-4301-80D4-CC6902C26CE4}"/>
    <cellStyle name="Hard Coded 3 2 3 2 4" xfId="20728" xr:uid="{D7AAFD42-759B-4B18-BD85-DBF1B0C1CCEE}"/>
    <cellStyle name="Hard Coded 3 2 3 3" xfId="20729" xr:uid="{748D1A22-3059-4661-83ED-34978D9D9543}"/>
    <cellStyle name="Hard Coded 3 2 3 3 2" xfId="20730" xr:uid="{44FD18F2-64FB-400A-9855-828C2E50FB2E}"/>
    <cellStyle name="Hard Coded 3 2 3 3 3" xfId="20731" xr:uid="{3100F444-7A68-468C-87B3-79C21F3F0849}"/>
    <cellStyle name="Hard Coded 3 2 3 4" xfId="20732" xr:uid="{66E46F44-0AE4-4064-94A3-9758C1588B51}"/>
    <cellStyle name="Hard Coded 3 2 4" xfId="20733" xr:uid="{9190E6FD-4A3C-441E-8337-27DBDB1101B1}"/>
    <cellStyle name="Hard Coded 3 2 4 2" xfId="20734" xr:uid="{52329DDF-ED12-4415-91C6-BCE9C7DCDF65}"/>
    <cellStyle name="Hard Coded 3 2 4 2 2" xfId="20735" xr:uid="{BAEB1501-A698-40E3-8CC1-8E27EC510A57}"/>
    <cellStyle name="Hard Coded 3 2 4 2 3" xfId="20736" xr:uid="{18B5CB65-B7AE-40D8-BEE8-8C0AF410A84A}"/>
    <cellStyle name="Hard Coded 3 2 4 3" xfId="20737" xr:uid="{F80DDE49-17BD-462F-8EEA-5A645149CF1E}"/>
    <cellStyle name="Hard Coded 3 2 4 4" xfId="20738" xr:uid="{5E7009F5-8FA5-4814-939F-C97A492DB562}"/>
    <cellStyle name="Hard Coded 3 2 5" xfId="20739" xr:uid="{F0F6E780-2498-4A8D-9210-87DF6399CEBA}"/>
    <cellStyle name="Hard Coded 3 2 5 2" xfId="20740" xr:uid="{E4E4E390-1813-43B6-8C56-C71C5CD35839}"/>
    <cellStyle name="Hard Coded 3 2 5 2 2" xfId="20741" xr:uid="{017F45EA-C605-4BE1-88A3-62921CAFCB5E}"/>
    <cellStyle name="Hard Coded 3 2 5 2 3" xfId="20742" xr:uid="{0084833A-33D2-416A-83BC-F41F81AB3388}"/>
    <cellStyle name="Hard Coded 3 2 5 3" xfId="20743" xr:uid="{77CA2445-DE2B-4BD0-BE35-56FA162F3708}"/>
    <cellStyle name="Hard Coded 3 2 5 4" xfId="20744" xr:uid="{182DD8DF-C10D-4F72-9455-85346E50379C}"/>
    <cellStyle name="Hard Coded 3 2 6" xfId="20745" xr:uid="{F8BDA338-12FA-45B9-89B3-BE07D05F908A}"/>
    <cellStyle name="Hard Coded 3 2 6 2" xfId="20746" xr:uid="{2569FB3F-4C56-45BA-99CD-846D679B2158}"/>
    <cellStyle name="Hard Coded 3 2 6 3" xfId="20747" xr:uid="{CE8DFC5B-3F43-415F-9745-26E9A557A109}"/>
    <cellStyle name="Hard Coded 3 2 7" xfId="20748" xr:uid="{1EEADB83-3FCC-4929-AE8C-DCF6951BB936}"/>
    <cellStyle name="Hard Coded 3 3" xfId="20749" xr:uid="{E8CB61BF-111C-4CAA-B25E-F60A29991FA1}"/>
    <cellStyle name="Hard Coded 3 3 2" xfId="20750" xr:uid="{DD318B22-2399-4AA7-BFAD-D23969D2E278}"/>
    <cellStyle name="Hard Coded 3 3 2 2" xfId="20751" xr:uid="{BD6E95D1-0647-428A-95B8-316AEE9946FC}"/>
    <cellStyle name="Hard Coded 3 3 2 2 2" xfId="20752" xr:uid="{AA1AA3A3-3228-4E93-8E82-84ED6119573B}"/>
    <cellStyle name="Hard Coded 3 3 2 2 2 2" xfId="20753" xr:uid="{96E1D10D-9852-4E77-BB4A-D65FD2B1291C}"/>
    <cellStyle name="Hard Coded 3 3 2 2 2 3" xfId="20754" xr:uid="{12FE0EE8-5B50-4DD2-B9CB-ADA72035590C}"/>
    <cellStyle name="Hard Coded 3 3 2 2 3" xfId="20755" xr:uid="{FD0EAAEE-FD4B-44A9-AB90-AB4D68E421C4}"/>
    <cellStyle name="Hard Coded 3 3 2 2 4" xfId="20756" xr:uid="{7A7B05E5-9068-4153-A97A-FC56E8214B9F}"/>
    <cellStyle name="Hard Coded 3 3 2 3" xfId="20757" xr:uid="{C97B07E7-0230-49DC-9574-7B370D557717}"/>
    <cellStyle name="Hard Coded 3 3 2 3 2" xfId="20758" xr:uid="{F570941D-53C3-4D2D-9C53-44F4BAEA465B}"/>
    <cellStyle name="Hard Coded 3 3 2 3 3" xfId="20759" xr:uid="{19F404DA-67CC-4440-8A26-ED1254780BDA}"/>
    <cellStyle name="Hard Coded 3 3 2 4" xfId="20760" xr:uid="{89ACF312-4D75-4976-A674-2864C4BECF78}"/>
    <cellStyle name="Hard Coded 3 3 3" xfId="20761" xr:uid="{6D220EB5-7155-4D57-95AA-7784A436B75D}"/>
    <cellStyle name="Hard Coded 3 3 3 2" xfId="20762" xr:uid="{D25A7918-961C-401B-BCE2-F2B41130E23D}"/>
    <cellStyle name="Hard Coded 3 3 3 2 2" xfId="20763" xr:uid="{9504BD91-D94F-492B-8DA5-8A641D1A794F}"/>
    <cellStyle name="Hard Coded 3 3 3 2 2 2" xfId="20764" xr:uid="{71B560E1-895F-4414-8B09-401291E77D58}"/>
    <cellStyle name="Hard Coded 3 3 3 2 2 3" xfId="20765" xr:uid="{0216B7BF-90BC-4F7B-A915-C4CB9583237A}"/>
    <cellStyle name="Hard Coded 3 3 3 2 3" xfId="20766" xr:uid="{AD565A44-A73F-437C-88ED-195CC87F62C9}"/>
    <cellStyle name="Hard Coded 3 3 3 2 4" xfId="20767" xr:uid="{90818CFC-986F-4C04-A3FE-06A62C5BA9FC}"/>
    <cellStyle name="Hard Coded 3 3 3 3" xfId="20768" xr:uid="{977F5279-4106-464D-8EC4-C54CF18AAE1D}"/>
    <cellStyle name="Hard Coded 3 3 3 3 2" xfId="20769" xr:uid="{74BF2578-5D7C-45DE-B691-57C15DC35564}"/>
    <cellStyle name="Hard Coded 3 3 3 3 3" xfId="20770" xr:uid="{86A65C20-6163-4B4F-953F-29230D484048}"/>
    <cellStyle name="Hard Coded 3 3 3 4" xfId="20771" xr:uid="{1E28618F-BA06-4EE3-A673-94A6D0850601}"/>
    <cellStyle name="Hard Coded 3 3 4" xfId="20772" xr:uid="{FFAC0502-6D97-44D0-A7F3-EC1E55F3A527}"/>
    <cellStyle name="Hard Coded 3 3 4 2" xfId="20773" xr:uid="{D081A8AD-7223-4868-AC16-E671E92A7CE0}"/>
    <cellStyle name="Hard Coded 3 3 4 2 2" xfId="20774" xr:uid="{B72811D5-4EFD-4171-89A8-24E59E2D5A1A}"/>
    <cellStyle name="Hard Coded 3 3 4 2 3" xfId="20775" xr:uid="{8E595370-79E0-47F1-A0C1-CB0EDDB85A9C}"/>
    <cellStyle name="Hard Coded 3 3 4 3" xfId="20776" xr:uid="{2EB4C4D2-1EC8-4747-BCBD-1C70CBBF7AAB}"/>
    <cellStyle name="Hard Coded 3 3 4 4" xfId="20777" xr:uid="{A5E8FD6A-7B60-419C-8AFE-CD83C83DFCE9}"/>
    <cellStyle name="Hard Coded 3 3 5" xfId="20778" xr:uid="{873F7B86-50A1-4AE5-BD25-F91CB3159A13}"/>
    <cellStyle name="Hard Coded 3 3 6" xfId="20779" xr:uid="{D97EBC4A-6F1D-42E6-8657-3A55BB1B8D3E}"/>
    <cellStyle name="Hard Coded 3 4" xfId="20780" xr:uid="{DA407DF3-0576-4CE5-92EE-42D0F4ADB1C8}"/>
    <cellStyle name="Hard Coded 3 4 2" xfId="20781" xr:uid="{C35D09DE-6C5F-4871-83B8-D0F37FE94F64}"/>
    <cellStyle name="Hard Coded 3 4 2 2" xfId="20782" xr:uid="{DB4B56F0-C2E7-40A8-A27A-B8BDF667AC17}"/>
    <cellStyle name="Hard Coded 3 4 2 2 2" xfId="20783" xr:uid="{8E93F49E-2027-45E3-B65C-8861E8B45473}"/>
    <cellStyle name="Hard Coded 3 4 2 2 3" xfId="20784" xr:uid="{B03DEB61-84ED-49DA-9AAE-B667DE35C2D9}"/>
    <cellStyle name="Hard Coded 3 4 2 3" xfId="20785" xr:uid="{678603F9-05A0-4F61-9E03-704DACE0AD4D}"/>
    <cellStyle name="Hard Coded 3 4 2 4" xfId="20786" xr:uid="{4275F58D-0339-4E9E-8037-17B2113182B3}"/>
    <cellStyle name="Hard Coded 3 4 3" xfId="20787" xr:uid="{9E0D561C-4914-486F-8076-9838630D1A28}"/>
    <cellStyle name="Hard Coded 3 4 3 2" xfId="20788" xr:uid="{F05C812B-106B-4F88-8565-094DB3BD9255}"/>
    <cellStyle name="Hard Coded 3 4 3 3" xfId="20789" xr:uid="{FBAFC726-E6FF-4E89-B774-657416234BCE}"/>
    <cellStyle name="Hard Coded 3 4 4" xfId="20790" xr:uid="{F46987DE-4A77-4192-ACA5-AFF1AACDE715}"/>
    <cellStyle name="Hard Coded 3 5" xfId="20791" xr:uid="{534C3456-987E-41F4-9055-290D61E68A3B}"/>
    <cellStyle name="Hard Coded 3 5 2" xfId="20792" xr:uid="{C27E59EE-CF35-4EA3-BE0B-90F72ACFCFF3}"/>
    <cellStyle name="Hard Coded 3 5 2 2" xfId="20793" xr:uid="{A17E9B19-61FB-4CD7-B57B-0246A56DB134}"/>
    <cellStyle name="Hard Coded 3 5 2 2 2" xfId="20794" xr:uid="{B66E6E56-4A2C-4C0D-B872-D3AEBA22105B}"/>
    <cellStyle name="Hard Coded 3 5 2 2 3" xfId="20795" xr:uid="{914F76AC-B486-4DF9-B1DA-C19E1A2750D9}"/>
    <cellStyle name="Hard Coded 3 5 2 3" xfId="20796" xr:uid="{A7DA40EE-922F-4825-8842-6F916E926A28}"/>
    <cellStyle name="Hard Coded 3 5 2 4" xfId="20797" xr:uid="{0F82A68D-E239-479B-BE17-5F4ED576E27B}"/>
    <cellStyle name="Hard Coded 3 5 3" xfId="20798" xr:uid="{F441AE3A-0E6D-4405-B13A-2D00BF07FDFD}"/>
    <cellStyle name="Hard Coded 3 5 3 2" xfId="20799" xr:uid="{244F7C45-8027-455C-8A25-267B5F5D846F}"/>
    <cellStyle name="Hard Coded 3 5 3 3" xfId="20800" xr:uid="{6A10E012-FB89-41C0-8841-75739EFC1CD9}"/>
    <cellStyle name="Hard Coded 3 5 4" xfId="20801" xr:uid="{E4E5265A-B465-4BFD-98FC-7FA204A0E274}"/>
    <cellStyle name="Hard Coded 3 6" xfId="20802" xr:uid="{6038704A-3F51-4765-97E1-77DE0EAD1CF5}"/>
    <cellStyle name="Hard Coded 3 6 2" xfId="20803" xr:uid="{063288E9-38A1-4804-8074-0CDF889D8D48}"/>
    <cellStyle name="Hard Coded 3 6 2 2" xfId="20804" xr:uid="{CCFE5901-F706-4EB5-BE77-3DC45FD00D76}"/>
    <cellStyle name="Hard Coded 3 6 2 3" xfId="20805" xr:uid="{0AF8980E-3376-4DB1-9B2D-D1B439EDCDF2}"/>
    <cellStyle name="Hard Coded 3 6 3" xfId="20806" xr:uid="{FD5B72BC-68EA-43D4-9F50-F34329AC4F48}"/>
    <cellStyle name="Hard Coded 3 6 4" xfId="20807" xr:uid="{25136846-F8C1-4226-AA21-6F95711987EF}"/>
    <cellStyle name="Hard Coded 3 7" xfId="20808" xr:uid="{F749BB7E-1673-42C3-AB73-7C0AAB5A7C37}"/>
    <cellStyle name="Hard Coded 3 7 2" xfId="20809" xr:uid="{9C67DD3D-1861-4E8D-8347-D6B51B215723}"/>
    <cellStyle name="Hard Coded 3 7 2 2" xfId="20810" xr:uid="{205EC9B3-771B-47A1-9A4D-97E3E9FEC727}"/>
    <cellStyle name="Hard Coded 3 7 2 3" xfId="20811" xr:uid="{230DEEBE-BA5D-4F6D-B47E-FD36F9C2EC88}"/>
    <cellStyle name="Hard Coded 3 7 3" xfId="20812" xr:uid="{E049DB81-A317-4357-81F8-212C029C15B7}"/>
    <cellStyle name="Hard Coded 3 7 4" xfId="20813" xr:uid="{1A7B8D7B-23F6-43B2-9BAD-DD7CB86190E5}"/>
    <cellStyle name="Hard Coded 3 8" xfId="20814" xr:uid="{0A0FEA04-9ACF-4821-AC8E-76E8250DF127}"/>
    <cellStyle name="Hard Coded 3 8 2" xfId="20815" xr:uid="{524FD3E7-BBB8-470C-A965-CDB6674BD3F8}"/>
    <cellStyle name="Hard Coded 3 8 3" xfId="20816" xr:uid="{A340A381-7141-47BB-8024-496E29DF4F08}"/>
    <cellStyle name="Hard Coded 3 9" xfId="20817" xr:uid="{66993559-3982-4D0D-9EDC-546F8EC96DF7}"/>
    <cellStyle name="Hard Coded 4" xfId="20818" xr:uid="{C673E4F5-FCD7-4B6C-94FF-594B22466E0B}"/>
    <cellStyle name="Hard Coded 4 2" xfId="20819" xr:uid="{F5951FDA-E111-4D36-AD04-6B574EBD9269}"/>
    <cellStyle name="Hard Coded 4 2 2" xfId="20820" xr:uid="{7274EC49-3A64-40AD-8597-3899156B6190}"/>
    <cellStyle name="Hard Coded 4 2 2 2" xfId="20821" xr:uid="{C1FD3ED6-961D-4B3D-B75B-D0E472BC854C}"/>
    <cellStyle name="Hard Coded 4 2 2 2 2" xfId="20822" xr:uid="{BE824987-733F-49D2-80C9-A87BD75F8A05}"/>
    <cellStyle name="Hard Coded 4 2 2 2 2 2" xfId="20823" xr:uid="{6534E034-FAB2-4A77-980B-C10FC555DFB2}"/>
    <cellStyle name="Hard Coded 4 2 2 2 2 3" xfId="20824" xr:uid="{FE973367-0C8E-49F4-8487-1B295112591E}"/>
    <cellStyle name="Hard Coded 4 2 2 2 3" xfId="20825" xr:uid="{DB7CD6FB-A433-4903-AE65-2ECC5ADABB2D}"/>
    <cellStyle name="Hard Coded 4 2 2 2 4" xfId="20826" xr:uid="{1C3FEB5C-4EE2-4F5B-BD84-FEE0E3FFAD22}"/>
    <cellStyle name="Hard Coded 4 2 2 3" xfId="20827" xr:uid="{7348940C-2264-47A4-8327-27276BEDAF9B}"/>
    <cellStyle name="Hard Coded 4 2 2 3 2" xfId="20828" xr:uid="{B08FC2D4-8860-4FB6-AC2D-BC6048737E3F}"/>
    <cellStyle name="Hard Coded 4 2 2 3 2 2" xfId="20829" xr:uid="{F3B401C4-E90E-4381-A6D5-3A79C574A85C}"/>
    <cellStyle name="Hard Coded 4 2 2 3 2 3" xfId="20830" xr:uid="{13377B8F-C8D7-4647-8320-EB9C0634CCCB}"/>
    <cellStyle name="Hard Coded 4 2 2 3 3" xfId="20831" xr:uid="{50464CED-6E05-44E7-9BE4-5F66D3330EB8}"/>
    <cellStyle name="Hard Coded 4 2 2 3 4" xfId="20832" xr:uid="{DEAE4D67-3869-4387-AFB8-24ADB5B4A8C3}"/>
    <cellStyle name="Hard Coded 4 2 2 4" xfId="20833" xr:uid="{5A71BE0D-F80A-4326-9549-49976CB128CF}"/>
    <cellStyle name="Hard Coded 4 2 3" xfId="20834" xr:uid="{AC8A70BB-A8DA-4459-9E38-9846BBFA3A5C}"/>
    <cellStyle name="Hard Coded 4 2 3 2" xfId="20835" xr:uid="{5638DEFE-25DE-44DE-B80E-ED4A116930A0}"/>
    <cellStyle name="Hard Coded 4 2 3 2 2" xfId="20836" xr:uid="{83A3C734-E486-456B-BDEA-3F200631B6B4}"/>
    <cellStyle name="Hard Coded 4 2 3 2 2 2" xfId="20837" xr:uid="{C4B043BC-1479-430F-999A-3E79DCC035CA}"/>
    <cellStyle name="Hard Coded 4 2 3 2 2 3" xfId="20838" xr:uid="{AA560040-4E93-458C-9D0A-B073E9C5E389}"/>
    <cellStyle name="Hard Coded 4 2 3 2 3" xfId="20839" xr:uid="{0A39C85F-E1E1-48FF-B8BA-AC38583F4771}"/>
    <cellStyle name="Hard Coded 4 2 3 2 4" xfId="20840" xr:uid="{897CA481-2EC5-4E07-A227-6A00488DDDFA}"/>
    <cellStyle name="Hard Coded 4 2 3 3" xfId="20841" xr:uid="{B95D0559-9B42-4F37-A6E2-1D25603E8B47}"/>
    <cellStyle name="Hard Coded 4 2 3 3 2" xfId="20842" xr:uid="{7EDDEB48-D383-4A88-866A-B12224C9D3C1}"/>
    <cellStyle name="Hard Coded 4 2 3 3 3" xfId="20843" xr:uid="{211E661E-6D5C-4520-A336-9D13188205C3}"/>
    <cellStyle name="Hard Coded 4 2 3 4" xfId="20844" xr:uid="{F5034B5E-9CA4-42BD-928D-E6C03641644F}"/>
    <cellStyle name="Hard Coded 4 2 4" xfId="20845" xr:uid="{DBDE3C69-82A0-4E58-827E-1605A3F6D945}"/>
    <cellStyle name="Hard Coded 4 2 4 2" xfId="20846" xr:uid="{3ECBB31D-26F7-4B83-B511-2A9F8B422CA1}"/>
    <cellStyle name="Hard Coded 4 2 4 2 2" xfId="20847" xr:uid="{D5E1240A-5EE6-4BA8-B07B-B10988700915}"/>
    <cellStyle name="Hard Coded 4 2 4 2 3" xfId="20848" xr:uid="{2A1AB413-FF34-4FF0-BF5F-53991991BCAC}"/>
    <cellStyle name="Hard Coded 4 2 4 3" xfId="20849" xr:uid="{B2E13FDA-BC2B-4D87-B035-2573F9210DC4}"/>
    <cellStyle name="Hard Coded 4 2 4 4" xfId="20850" xr:uid="{60E7DAED-24FB-4027-9456-78F5A5E871B4}"/>
    <cellStyle name="Hard Coded 4 2 5" xfId="20851" xr:uid="{7945A0F3-3619-49C5-B0C6-FCB06F673F5E}"/>
    <cellStyle name="Hard Coded 4 2 5 2" xfId="20852" xr:uid="{B593317A-EC0D-4FF7-A2B9-D878C20FEDEC}"/>
    <cellStyle name="Hard Coded 4 2 5 2 2" xfId="20853" xr:uid="{EDEB6355-400F-4C6D-AD4D-AC7813BCE1BD}"/>
    <cellStyle name="Hard Coded 4 2 5 2 3" xfId="20854" xr:uid="{5E22A7B0-878A-4EC8-A068-4DFA18EE025C}"/>
    <cellStyle name="Hard Coded 4 2 5 3" xfId="20855" xr:uid="{B8532722-F834-4B51-B47E-3E0B959E62FE}"/>
    <cellStyle name="Hard Coded 4 2 5 4" xfId="20856" xr:uid="{3AA9B484-BDD0-493E-9834-13459D3D2FBD}"/>
    <cellStyle name="Hard Coded 4 2 6" xfId="20857" xr:uid="{29B3F32A-20D7-4551-A68D-68283E786A09}"/>
    <cellStyle name="Hard Coded 4 2 7" xfId="20858" xr:uid="{8B2B8368-528A-4A77-BAFB-DA386E621FB9}"/>
    <cellStyle name="Hard Coded 4 3" xfId="20859" xr:uid="{DAABF8B0-E822-4184-A714-9AA5ED4A200C}"/>
    <cellStyle name="Hard Coded 4 3 2" xfId="20860" xr:uid="{D2780D5B-72C7-40F0-B709-9A70A68F42D3}"/>
    <cellStyle name="Hard Coded 4 3 2 2" xfId="20861" xr:uid="{D47AEDC9-D289-4AAF-9F72-0D0E6E7B5A63}"/>
    <cellStyle name="Hard Coded 4 3 2 2 2" xfId="20862" xr:uid="{EB94C1CA-73F9-4A7A-A3FC-526D96F23FAE}"/>
    <cellStyle name="Hard Coded 4 3 2 2 2 2" xfId="20863" xr:uid="{D1F7F95D-50CF-4AFA-A775-48296B329E28}"/>
    <cellStyle name="Hard Coded 4 3 2 2 2 3" xfId="20864" xr:uid="{A788DBCA-B60D-46E0-B1E8-B94044F4D2F5}"/>
    <cellStyle name="Hard Coded 4 3 2 2 3" xfId="20865" xr:uid="{7028FC11-0DFD-48FA-8B0D-F4407280902D}"/>
    <cellStyle name="Hard Coded 4 3 2 2 4" xfId="20866" xr:uid="{C66273FC-5C05-462C-B3CE-F657E935A017}"/>
    <cellStyle name="Hard Coded 4 3 2 3" xfId="20867" xr:uid="{223A3660-7D5E-4AA2-BAE2-8310F54F9949}"/>
    <cellStyle name="Hard Coded 4 3 2 3 2" xfId="20868" xr:uid="{7E9FDE42-B688-4216-8D69-3655854F0A49}"/>
    <cellStyle name="Hard Coded 4 3 2 3 3" xfId="20869" xr:uid="{1249D371-69DE-40E6-B0EC-6AC66F88BE3E}"/>
    <cellStyle name="Hard Coded 4 3 2 4" xfId="20870" xr:uid="{6B1A2ED8-284F-421E-B313-88C6C3189082}"/>
    <cellStyle name="Hard Coded 4 3 3" xfId="20871" xr:uid="{B57656A8-AA4A-4631-A8E4-7ADE373ACB89}"/>
    <cellStyle name="Hard Coded 4 3 3 2" xfId="20872" xr:uid="{D3BCEB66-1ACF-4C24-AE58-F5B02ACA2FD7}"/>
    <cellStyle name="Hard Coded 4 3 3 2 2" xfId="20873" xr:uid="{E853DCDF-F190-4234-B957-D00604A3077B}"/>
    <cellStyle name="Hard Coded 4 3 3 2 2 2" xfId="20874" xr:uid="{3C51B96F-2FF2-4326-B259-199F30401685}"/>
    <cellStyle name="Hard Coded 4 3 3 2 2 3" xfId="20875" xr:uid="{A4F115EA-C51B-484A-BCC2-7648D40BF0DA}"/>
    <cellStyle name="Hard Coded 4 3 3 2 3" xfId="20876" xr:uid="{DE09D81D-C7EC-484B-A983-3BC8CBCF3590}"/>
    <cellStyle name="Hard Coded 4 3 3 2 4" xfId="20877" xr:uid="{766D8863-E9E9-4144-857A-19F9940A95C6}"/>
    <cellStyle name="Hard Coded 4 3 3 3" xfId="20878" xr:uid="{95435431-3928-4ECE-984A-091F87E429A7}"/>
    <cellStyle name="Hard Coded 4 3 3 3 2" xfId="20879" xr:uid="{DFC9E7F3-79A8-4B04-BB92-88782098C948}"/>
    <cellStyle name="Hard Coded 4 3 3 3 3" xfId="20880" xr:uid="{2359F8AC-9857-4469-80E9-E22770FE3998}"/>
    <cellStyle name="Hard Coded 4 3 3 4" xfId="20881" xr:uid="{AC0D79F6-BBD6-41FA-8E8F-2913158CD125}"/>
    <cellStyle name="Hard Coded 4 3 4" xfId="20882" xr:uid="{72203201-AC0C-4119-9541-C92913AF47CB}"/>
    <cellStyle name="Hard Coded 4 3 4 2" xfId="20883" xr:uid="{BC846DE8-6C1F-4BE6-ADE7-3B9B82908FFA}"/>
    <cellStyle name="Hard Coded 4 3 4 2 2" xfId="20884" xr:uid="{D80BD274-B000-42DF-B63A-C5085C41AC9E}"/>
    <cellStyle name="Hard Coded 4 3 4 2 3" xfId="20885" xr:uid="{65DB9B07-1679-43D0-BF67-F4C8193F5636}"/>
    <cellStyle name="Hard Coded 4 3 4 3" xfId="20886" xr:uid="{622E1AFF-DD11-4925-B343-13E609E2DD2E}"/>
    <cellStyle name="Hard Coded 4 3 4 4" xfId="20887" xr:uid="{076B722E-4C43-43EF-8067-592130156E14}"/>
    <cellStyle name="Hard Coded 4 3 5" xfId="20888" xr:uid="{859A6580-6541-471D-8D44-203437A875D4}"/>
    <cellStyle name="Hard Coded 4 3 6" xfId="20889" xr:uid="{52E7152B-40B0-43D5-BF23-D105EA92EAB0}"/>
    <cellStyle name="Hard Coded 4 4" xfId="20890" xr:uid="{60416DE7-EA7C-48D5-8245-FF032B54FADA}"/>
    <cellStyle name="Hard Coded 4 4 2" xfId="20891" xr:uid="{6F4FC802-1436-4D19-8F3B-992988DEAC3A}"/>
    <cellStyle name="Hard Coded 4 4 2 2" xfId="20892" xr:uid="{32EEFB7D-C92C-4FD1-9519-6E00C5912A2B}"/>
    <cellStyle name="Hard Coded 4 4 2 2 2" xfId="20893" xr:uid="{1A3A601D-C171-47CF-A4C5-484E0D9CCED3}"/>
    <cellStyle name="Hard Coded 4 4 2 2 3" xfId="20894" xr:uid="{3C676912-EC21-414F-9CCD-C4E99B6AD1B1}"/>
    <cellStyle name="Hard Coded 4 4 2 3" xfId="20895" xr:uid="{FD39A0F2-3DE4-45C7-B71B-1F2010595098}"/>
    <cellStyle name="Hard Coded 4 4 2 4" xfId="20896" xr:uid="{F17C31EB-DC0C-4A4C-A559-F24AD44073BE}"/>
    <cellStyle name="Hard Coded 4 4 3" xfId="20897" xr:uid="{D0C924FF-DA23-4E0D-AA3A-0994ECA5BA2E}"/>
    <cellStyle name="Hard Coded 4 4 3 2" xfId="20898" xr:uid="{A3753E44-242D-43C6-963C-E464B9D3300D}"/>
    <cellStyle name="Hard Coded 4 4 3 3" xfId="20899" xr:uid="{7D8DDEBC-FFF4-4B13-9334-029660D2A62A}"/>
    <cellStyle name="Hard Coded 4 4 4" xfId="20900" xr:uid="{B532C7CE-D963-462D-AAD4-377DFD8289F5}"/>
    <cellStyle name="Hard Coded 4 5" xfId="20901" xr:uid="{B083B4F4-71CE-414D-AF3E-0E41208B0D19}"/>
    <cellStyle name="Hard Coded 4 5 2" xfId="20902" xr:uid="{FF8ECB3F-0A3A-44D3-876D-80CF7FA2F2AF}"/>
    <cellStyle name="Hard Coded 4 5 2 2" xfId="20903" xr:uid="{A799A328-7237-439B-8366-7E8C8B735B8D}"/>
    <cellStyle name="Hard Coded 4 5 2 2 2" xfId="20904" xr:uid="{BD01CAFA-77C3-4AF8-A36E-F4CA1D53A932}"/>
    <cellStyle name="Hard Coded 4 5 2 2 3" xfId="20905" xr:uid="{6322DAD6-A758-4846-9402-AC50E22E74CB}"/>
    <cellStyle name="Hard Coded 4 5 2 3" xfId="20906" xr:uid="{09B9179D-AFFA-453F-B104-D8F41BA31CC8}"/>
    <cellStyle name="Hard Coded 4 5 2 4" xfId="20907" xr:uid="{BB4867EC-8718-4030-A5C4-2586901C5999}"/>
    <cellStyle name="Hard Coded 4 5 3" xfId="20908" xr:uid="{E4894334-117A-4135-837A-75E9C697E457}"/>
    <cellStyle name="Hard Coded 4 5 3 2" xfId="20909" xr:uid="{3A28BDDF-2B9F-488B-9BC7-274349C23B2F}"/>
    <cellStyle name="Hard Coded 4 5 3 3" xfId="20910" xr:uid="{EF689687-0D2F-41AA-9984-FFEDC32A0B93}"/>
    <cellStyle name="Hard Coded 4 5 4" xfId="20911" xr:uid="{7EC033E4-5FC6-4067-BC8D-9A6E1D04B4B7}"/>
    <cellStyle name="Hard Coded 4 6" xfId="20912" xr:uid="{5E58F5C3-6F2A-4F39-BC0B-D6F0ABE5E28F}"/>
    <cellStyle name="Hard Coded 4 6 2" xfId="20913" xr:uid="{3FC04057-B889-4691-B8C6-1933960C4722}"/>
    <cellStyle name="Hard Coded 4 6 2 2" xfId="20914" xr:uid="{DDA0A92C-EC73-46C8-923D-A2339563ECE9}"/>
    <cellStyle name="Hard Coded 4 6 2 3" xfId="20915" xr:uid="{17A242D4-833F-4BE6-B946-D6928ADBED07}"/>
    <cellStyle name="Hard Coded 4 6 3" xfId="20916" xr:uid="{A9BD151F-1BC6-4697-ABDE-5D23D2329038}"/>
    <cellStyle name="Hard Coded 4 6 4" xfId="20917" xr:uid="{48AD8032-AF9A-499B-BC34-EBA4FF9DA6DA}"/>
    <cellStyle name="Hard Coded 4 7" xfId="20918" xr:uid="{A21EF4E9-43BB-4E03-B7A7-AAC9FA180128}"/>
    <cellStyle name="Hard Coded 4 7 2" xfId="20919" xr:uid="{CC947FCF-5AA6-4F1D-8A11-1E94228ABE97}"/>
    <cellStyle name="Hard Coded 4 7 2 2" xfId="20920" xr:uid="{8CE56834-6DCF-45A3-8D93-362EF54B5C86}"/>
    <cellStyle name="Hard Coded 4 7 2 3" xfId="20921" xr:uid="{E6052025-6E40-4D61-BF68-1F6543A0281A}"/>
    <cellStyle name="Hard Coded 4 7 3" xfId="20922" xr:uid="{A3F137DE-2182-4979-ADF2-CD72B1534EAC}"/>
    <cellStyle name="Hard Coded 4 7 4" xfId="20923" xr:uid="{CAE3A57F-B4EA-4C37-8F52-5A64BAB0D323}"/>
    <cellStyle name="Hard Coded 4 8" xfId="20924" xr:uid="{03A868D2-F5DC-4F73-A98E-C8347AADC634}"/>
    <cellStyle name="Hard Coded 4 9" xfId="20925" xr:uid="{51F29101-0F2D-4914-BE51-1605C7FFAA3C}"/>
    <cellStyle name="Hard Coded 5" xfId="20926" xr:uid="{CA414BC4-CDB8-4099-9E02-65D57040E332}"/>
    <cellStyle name="Hard Coded 5 2" xfId="20927" xr:uid="{39142B77-E87A-49EC-A838-457096C2F4C3}"/>
    <cellStyle name="Hard Coded 5 2 2" xfId="20928" xr:uid="{10915E55-3794-4066-AD37-24D6D6C249A5}"/>
    <cellStyle name="Hard Coded 5 2 2 2" xfId="20929" xr:uid="{B2F4538B-ADD5-4414-A448-E1D609D952DD}"/>
    <cellStyle name="Hard Coded 5 2 2 2 2" xfId="20930" xr:uid="{88340F95-0E2A-409D-A438-D0225980DB3A}"/>
    <cellStyle name="Hard Coded 5 2 2 2 2 2" xfId="20931" xr:uid="{A30D0CF5-98B8-48D0-9004-0842A045BCBD}"/>
    <cellStyle name="Hard Coded 5 2 2 2 2 3" xfId="20932" xr:uid="{BB6F7341-EC28-4D6D-8F53-F47D15BFCCDF}"/>
    <cellStyle name="Hard Coded 5 2 2 2 3" xfId="20933" xr:uid="{E14D3AFF-7B93-4634-9ED3-EABF8C1DD2DF}"/>
    <cellStyle name="Hard Coded 5 2 2 2 4" xfId="20934" xr:uid="{858CACC1-1262-4CEF-83C8-ECA2342A431B}"/>
    <cellStyle name="Hard Coded 5 2 2 3" xfId="20935" xr:uid="{10E8E6FD-5388-48E7-8613-064B069569F6}"/>
    <cellStyle name="Hard Coded 5 2 2 3 2" xfId="20936" xr:uid="{F23E2124-B38B-4CA5-B2DE-34A847D148A5}"/>
    <cellStyle name="Hard Coded 5 2 2 3 2 2" xfId="20937" xr:uid="{1275EA95-144D-4F9E-AA40-D1C7B2D0C90C}"/>
    <cellStyle name="Hard Coded 5 2 2 3 2 3" xfId="20938" xr:uid="{DCC584C4-CA34-4AE7-86EB-17411449EB7B}"/>
    <cellStyle name="Hard Coded 5 2 2 3 3" xfId="20939" xr:uid="{9B81DC69-2A41-47D6-A604-49A980A58153}"/>
    <cellStyle name="Hard Coded 5 2 2 3 4" xfId="20940" xr:uid="{E25F9EBC-0EB8-4388-8377-A1F8B6117F40}"/>
    <cellStyle name="Hard Coded 5 2 2 4" xfId="20941" xr:uid="{83145D93-CD51-42AB-8460-85FE207B4B84}"/>
    <cellStyle name="Hard Coded 5 2 3" xfId="20942" xr:uid="{4D467431-2CCE-41B5-B0F4-A84832C5A4CC}"/>
    <cellStyle name="Hard Coded 5 2 3 2" xfId="20943" xr:uid="{E977E828-5734-45C2-90C5-33725EAC7599}"/>
    <cellStyle name="Hard Coded 5 2 3 2 2" xfId="20944" xr:uid="{FBE0C84F-2959-44E5-AB41-E468DFD93000}"/>
    <cellStyle name="Hard Coded 5 2 3 2 2 2" xfId="20945" xr:uid="{6BDF8468-4EE5-4407-8822-EF904B8E818D}"/>
    <cellStyle name="Hard Coded 5 2 3 2 2 3" xfId="20946" xr:uid="{CC7B1232-CA23-40A7-8723-DD76FFD6D4B6}"/>
    <cellStyle name="Hard Coded 5 2 3 2 3" xfId="20947" xr:uid="{E6EB17F6-F61D-49F9-A3E0-B09C5DF19DCC}"/>
    <cellStyle name="Hard Coded 5 2 3 2 4" xfId="20948" xr:uid="{262F7BA4-1F39-4385-B355-A92B103A7352}"/>
    <cellStyle name="Hard Coded 5 2 3 3" xfId="20949" xr:uid="{750DA918-E645-48A9-B1A2-8308E3C3458A}"/>
    <cellStyle name="Hard Coded 5 2 3 3 2" xfId="20950" xr:uid="{A4484595-4AA4-4FD9-B46F-8583E662711C}"/>
    <cellStyle name="Hard Coded 5 2 3 3 3" xfId="20951" xr:uid="{6D9244C7-1480-4DD4-B332-FEA6F5C16053}"/>
    <cellStyle name="Hard Coded 5 2 3 4" xfId="20952" xr:uid="{EA1E12C6-4F72-4D83-8253-546CCE6FDACE}"/>
    <cellStyle name="Hard Coded 5 2 4" xfId="20953" xr:uid="{C28D1E7C-D381-404D-A3CE-1931B0392CF1}"/>
    <cellStyle name="Hard Coded 5 2 4 2" xfId="20954" xr:uid="{EF7BBBEA-5794-4BB4-A833-F64F627ACE64}"/>
    <cellStyle name="Hard Coded 5 2 4 2 2" xfId="20955" xr:uid="{7F3F48F3-DB1D-40CA-9871-752F486D6496}"/>
    <cellStyle name="Hard Coded 5 2 4 2 3" xfId="20956" xr:uid="{19CFA0AB-BAB9-4EF3-B539-3395D11CDCAD}"/>
    <cellStyle name="Hard Coded 5 2 4 3" xfId="20957" xr:uid="{FD13B355-A5A2-4478-8467-F001B4AD4760}"/>
    <cellStyle name="Hard Coded 5 2 4 4" xfId="20958" xr:uid="{267855D7-F76B-4B42-9AD1-AC87D565F0B9}"/>
    <cellStyle name="Hard Coded 5 2 5" xfId="20959" xr:uid="{EFD2B398-ABF5-46B3-8736-5E184F7A76C7}"/>
    <cellStyle name="Hard Coded 5 2 5 2" xfId="20960" xr:uid="{BE79BDFF-C745-4DE7-8C96-B619F5DFDE38}"/>
    <cellStyle name="Hard Coded 5 2 5 2 2" xfId="20961" xr:uid="{125DFCEC-8492-4D41-9422-981441B349DB}"/>
    <cellStyle name="Hard Coded 5 2 5 2 3" xfId="20962" xr:uid="{D3EAE585-A89F-4AD6-8A00-77C624703CDD}"/>
    <cellStyle name="Hard Coded 5 2 5 3" xfId="20963" xr:uid="{96FB6893-2EC9-4459-8ABA-C96AF7E10A46}"/>
    <cellStyle name="Hard Coded 5 2 5 4" xfId="20964" xr:uid="{1F8CFE88-FC51-49F3-9568-A75B4E3F0230}"/>
    <cellStyle name="Hard Coded 5 2 6" xfId="20965" xr:uid="{1DBC7A73-8451-4297-949E-27E4496D0676}"/>
    <cellStyle name="Hard Coded 5 2 7" xfId="20966" xr:uid="{FB37103E-9402-4521-87E5-0118CF0E9EF9}"/>
    <cellStyle name="Hard Coded 5 3" xfId="20967" xr:uid="{0574DDA8-03CE-4187-AC1B-AF48A10DABD5}"/>
    <cellStyle name="Hard Coded 5 3 2" xfId="20968" xr:uid="{939B6C4C-8FDA-4ABA-A1D7-C9C7FD3AEE83}"/>
    <cellStyle name="Hard Coded 5 3 2 2" xfId="20969" xr:uid="{2590A30B-FDD4-459E-9011-0E75D896B89E}"/>
    <cellStyle name="Hard Coded 5 3 2 2 2" xfId="20970" xr:uid="{ADAA80CB-965B-4869-9976-CA77AF76E4BA}"/>
    <cellStyle name="Hard Coded 5 3 2 2 2 2" xfId="20971" xr:uid="{39D40181-DF46-4440-B22D-1F98872E5172}"/>
    <cellStyle name="Hard Coded 5 3 2 2 2 3" xfId="20972" xr:uid="{7B74F295-39D9-4012-8D70-5E6E68514C22}"/>
    <cellStyle name="Hard Coded 5 3 2 2 3" xfId="20973" xr:uid="{9B2949AA-0D09-47E8-A1DF-69FC80DE713A}"/>
    <cellStyle name="Hard Coded 5 3 2 2 4" xfId="20974" xr:uid="{FEC06EF1-5FAA-4A64-9FE7-34AB60885202}"/>
    <cellStyle name="Hard Coded 5 3 2 3" xfId="20975" xr:uid="{4B04572E-E57D-41E6-B66E-B48FF8D639C4}"/>
    <cellStyle name="Hard Coded 5 3 2 3 2" xfId="20976" xr:uid="{4D8DFEE7-BB5A-486F-B7F7-6DE0A9E3B41C}"/>
    <cellStyle name="Hard Coded 5 3 2 3 3" xfId="20977" xr:uid="{EF2E2CCA-20A1-4571-89C9-286AD11F795E}"/>
    <cellStyle name="Hard Coded 5 3 2 4" xfId="20978" xr:uid="{4D8887EA-6E4D-499E-AE99-F27C7F27A6EC}"/>
    <cellStyle name="Hard Coded 5 3 3" xfId="20979" xr:uid="{AE97AB97-402A-4657-B4F1-D1A19E42B656}"/>
    <cellStyle name="Hard Coded 5 3 3 2" xfId="20980" xr:uid="{60644D82-3B38-4155-B0B2-724AF49A9541}"/>
    <cellStyle name="Hard Coded 5 3 3 2 2" xfId="20981" xr:uid="{1193D248-0ACC-4DC6-BBE1-492FC1D75815}"/>
    <cellStyle name="Hard Coded 5 3 3 2 2 2" xfId="20982" xr:uid="{569C294C-CF1D-43E9-9F70-C522C02D182B}"/>
    <cellStyle name="Hard Coded 5 3 3 2 2 3" xfId="20983" xr:uid="{1B25373F-A66C-4EF0-8ED5-C2E81B25D01F}"/>
    <cellStyle name="Hard Coded 5 3 3 2 3" xfId="20984" xr:uid="{37614E35-196B-495A-8714-588BB6F70540}"/>
    <cellStyle name="Hard Coded 5 3 3 2 4" xfId="20985" xr:uid="{5D96E5CF-0097-4946-8768-D69C244D7BC5}"/>
    <cellStyle name="Hard Coded 5 3 3 3" xfId="20986" xr:uid="{BBB882FB-DD53-402F-8E3D-A675CC9F940A}"/>
    <cellStyle name="Hard Coded 5 3 3 3 2" xfId="20987" xr:uid="{CDF56AB7-FE6C-41C9-BC2D-AC4EED73AFF5}"/>
    <cellStyle name="Hard Coded 5 3 3 3 3" xfId="20988" xr:uid="{40D8A816-1E94-435A-A4E2-1676DABA7E2A}"/>
    <cellStyle name="Hard Coded 5 3 3 4" xfId="20989" xr:uid="{5D77A1CE-3B0E-43E3-8F18-575F430A396B}"/>
    <cellStyle name="Hard Coded 5 3 4" xfId="20990" xr:uid="{4C370C78-1244-4F4C-84D5-773DFE0B9E2D}"/>
    <cellStyle name="Hard Coded 5 3 4 2" xfId="20991" xr:uid="{AB99B7A0-1705-40E4-9C32-D96C7F252E62}"/>
    <cellStyle name="Hard Coded 5 3 4 2 2" xfId="20992" xr:uid="{C04B4715-4319-4E46-A994-7ED7EB56631B}"/>
    <cellStyle name="Hard Coded 5 3 4 2 3" xfId="20993" xr:uid="{2667878E-338C-47D7-8DB7-FD7A598C0E6C}"/>
    <cellStyle name="Hard Coded 5 3 4 3" xfId="20994" xr:uid="{CA74FB44-BEFD-4FBA-A863-42D9F8625B90}"/>
    <cellStyle name="Hard Coded 5 3 4 4" xfId="20995" xr:uid="{984A4BFF-55F0-49B5-BAAE-1E7E906FA461}"/>
    <cellStyle name="Hard Coded 5 3 5" xfId="20996" xr:uid="{FA166541-E172-4166-9094-A7EF2DD2BFF7}"/>
    <cellStyle name="Hard Coded 5 3 6" xfId="20997" xr:uid="{99D8E96D-CEE7-4240-9E6B-09943ABDBB1B}"/>
    <cellStyle name="Hard Coded 5 4" xfId="20998" xr:uid="{E20D6BB6-A3DF-4EF9-B533-0A9EDAE5AFDF}"/>
    <cellStyle name="Hard Coded 5 4 2" xfId="20999" xr:uid="{0BB8DB13-3D21-4A51-AF10-A9F5385E821C}"/>
    <cellStyle name="Hard Coded 5 4 2 2" xfId="21000" xr:uid="{03B11BAA-CA6E-4248-BA0E-83CCA25B7858}"/>
    <cellStyle name="Hard Coded 5 4 2 2 2" xfId="21001" xr:uid="{B4A35C2F-05A4-4A5F-BFF5-D10DCCE88A3A}"/>
    <cellStyle name="Hard Coded 5 4 2 2 3" xfId="21002" xr:uid="{92C5C19A-BC16-407F-98C3-990271235187}"/>
    <cellStyle name="Hard Coded 5 4 2 3" xfId="21003" xr:uid="{760556F5-BA13-40E8-9AE8-2E16203570CB}"/>
    <cellStyle name="Hard Coded 5 4 2 4" xfId="21004" xr:uid="{35871F6D-6380-4635-8B0E-60F73F0CFE63}"/>
    <cellStyle name="Hard Coded 5 4 3" xfId="21005" xr:uid="{9652AF99-9BAD-407E-A8AB-3A15D874EEC5}"/>
    <cellStyle name="Hard Coded 5 4 3 2" xfId="21006" xr:uid="{E993078A-4D11-41E1-8C01-AA3692998E5B}"/>
    <cellStyle name="Hard Coded 5 4 3 3" xfId="21007" xr:uid="{A44676F3-E2C6-4B2A-AB43-7F5618FC12FB}"/>
    <cellStyle name="Hard Coded 5 4 4" xfId="21008" xr:uid="{B4CE5736-FE7A-4E5E-948E-5D5B77195479}"/>
    <cellStyle name="Hard Coded 5 5" xfId="21009" xr:uid="{C11ED42D-AC7E-4289-8617-A9AC37E66300}"/>
    <cellStyle name="Hard Coded 5 5 2" xfId="21010" xr:uid="{1FE94EDA-FE78-40FE-9902-3777309AB0EF}"/>
    <cellStyle name="Hard Coded 5 5 2 2" xfId="21011" xr:uid="{C4B82099-F416-4E53-B701-B839D8F3F0D9}"/>
    <cellStyle name="Hard Coded 5 5 2 2 2" xfId="21012" xr:uid="{7E7A7645-76E4-42C6-B12E-0522DCFB43A4}"/>
    <cellStyle name="Hard Coded 5 5 2 2 3" xfId="21013" xr:uid="{CBC17744-D420-4887-BECB-EBE10187F8C3}"/>
    <cellStyle name="Hard Coded 5 5 2 3" xfId="21014" xr:uid="{A2C5FD5C-2D41-4EC6-ADAF-15ACD1D36968}"/>
    <cellStyle name="Hard Coded 5 5 2 4" xfId="21015" xr:uid="{C05AA4A2-C610-4C54-961E-739D008AD620}"/>
    <cellStyle name="Hard Coded 5 5 3" xfId="21016" xr:uid="{451F17FD-91D3-48CD-8E16-FCEC5A83A667}"/>
    <cellStyle name="Hard Coded 5 5 3 2" xfId="21017" xr:uid="{25015DEE-2CF7-4851-B162-360B9E24999B}"/>
    <cellStyle name="Hard Coded 5 5 3 3" xfId="21018" xr:uid="{04914274-F982-4D45-AF99-01D7C8A7F936}"/>
    <cellStyle name="Hard Coded 5 5 4" xfId="21019" xr:uid="{5FE13F4D-B084-4FAC-8457-EBEBBCB62488}"/>
    <cellStyle name="Hard Coded 5 6" xfId="21020" xr:uid="{3DEE6BF2-9EF3-43D8-A8E3-D5AEB98537DB}"/>
    <cellStyle name="Hard Coded 5 6 2" xfId="21021" xr:uid="{87B6DB5B-E954-4A0F-95A9-F85E3E224B76}"/>
    <cellStyle name="Hard Coded 5 6 2 2" xfId="21022" xr:uid="{AA29349E-DD8A-4431-8114-B6CA37120FA2}"/>
    <cellStyle name="Hard Coded 5 6 2 3" xfId="21023" xr:uid="{A00BCD79-675D-45A5-94D7-B314DA82B369}"/>
    <cellStyle name="Hard Coded 5 6 3" xfId="21024" xr:uid="{8B4FA380-E9DC-4407-8F6C-D1D2ED389F93}"/>
    <cellStyle name="Hard Coded 5 6 4" xfId="21025" xr:uid="{C110D5E5-59F6-4E3D-8EFF-0E189F946B73}"/>
    <cellStyle name="Hard Coded 5 7" xfId="21026" xr:uid="{83A86C49-6177-430B-8C60-1AC0FAF3201C}"/>
    <cellStyle name="Hard Coded 5 7 2" xfId="21027" xr:uid="{6E155C95-BFDE-4D71-8902-8EB3E0EBB8C6}"/>
    <cellStyle name="Hard Coded 5 7 2 2" xfId="21028" xr:uid="{AA750E9C-D51C-4CEC-934E-E539A696407B}"/>
    <cellStyle name="Hard Coded 5 7 2 3" xfId="21029" xr:uid="{2E2C33C8-5586-4933-9494-0D46929A5850}"/>
    <cellStyle name="Hard Coded 5 7 3" xfId="21030" xr:uid="{A442AA13-F46E-45B4-966E-39D0EBCA2F8C}"/>
    <cellStyle name="Hard Coded 5 7 4" xfId="21031" xr:uid="{E69351AC-958E-4318-B5D9-1EF17110DACB}"/>
    <cellStyle name="Hard Coded 5 8" xfId="21032" xr:uid="{9ADC0022-5FDC-4AC8-8C73-DFA1D9C9FA80}"/>
    <cellStyle name="Hard Coded 5 9" xfId="21033" xr:uid="{16E2F5AC-29C7-4299-AE06-EBA40AD958F0}"/>
    <cellStyle name="Hard Coded 6" xfId="21034" xr:uid="{2F37C8AB-3828-461D-BF6E-E417FFDAD0FA}"/>
    <cellStyle name="Hard Coded 6 2" xfId="21035" xr:uid="{F502AD6C-8B2C-4EFF-896B-277F3519CBF6}"/>
    <cellStyle name="Hard Coded 6 2 2" xfId="21036" xr:uid="{73267F82-77F2-4E51-8F4D-976EA9BCC797}"/>
    <cellStyle name="Hard Coded 6 2 2 2" xfId="21037" xr:uid="{B6EA7057-3387-49FF-89BA-A1B21FF6CA38}"/>
    <cellStyle name="Hard Coded 6 2 2 2 2" xfId="21038" xr:uid="{E908C84A-BE8E-4FA3-8A89-16D7F5ADDF0F}"/>
    <cellStyle name="Hard Coded 6 2 2 2 2 2" xfId="21039" xr:uid="{460721AB-6235-438A-98F2-8910FA29A8F8}"/>
    <cellStyle name="Hard Coded 6 2 2 2 2 3" xfId="21040" xr:uid="{E4E2F3CE-09B0-4049-A00C-AC3BD0352306}"/>
    <cellStyle name="Hard Coded 6 2 2 2 3" xfId="21041" xr:uid="{8614FC35-EA55-464D-AE95-F7D759482D21}"/>
    <cellStyle name="Hard Coded 6 2 2 2 4" xfId="21042" xr:uid="{12ED7E89-5F4F-4AAD-BAAA-E2967AE3BE8A}"/>
    <cellStyle name="Hard Coded 6 2 2 3" xfId="21043" xr:uid="{AA2AAB99-5E86-4E41-8CFC-F784562BCEB7}"/>
    <cellStyle name="Hard Coded 6 2 2 3 2" xfId="21044" xr:uid="{42B2B8A5-F2AF-4B5C-8F80-9031C92052F0}"/>
    <cellStyle name="Hard Coded 6 2 2 3 2 2" xfId="21045" xr:uid="{5CDC50A2-9769-441C-9080-413A5B8EF6EF}"/>
    <cellStyle name="Hard Coded 6 2 2 3 2 3" xfId="21046" xr:uid="{C25256BF-B499-44E4-A05E-9D0C7CCD4497}"/>
    <cellStyle name="Hard Coded 6 2 2 3 3" xfId="21047" xr:uid="{BD7307B4-EFF3-4490-BAC4-88FFF10225AA}"/>
    <cellStyle name="Hard Coded 6 2 2 3 4" xfId="21048" xr:uid="{620BF41A-599C-41CD-AC42-16826A51B9EE}"/>
    <cellStyle name="Hard Coded 6 2 2 4" xfId="21049" xr:uid="{608AA0A2-A9C6-4A59-A0A6-1278C2ACF111}"/>
    <cellStyle name="Hard Coded 6 2 3" xfId="21050" xr:uid="{B516313C-0ACE-4972-83D6-1A6EFA39D23B}"/>
    <cellStyle name="Hard Coded 6 2 3 2" xfId="21051" xr:uid="{B0D655FD-5448-429C-825F-9E8384215FD3}"/>
    <cellStyle name="Hard Coded 6 2 3 2 2" xfId="21052" xr:uid="{0C2E0ED6-5A56-4451-9DAE-AF667048CA7A}"/>
    <cellStyle name="Hard Coded 6 2 3 2 2 2" xfId="21053" xr:uid="{2B28D95F-876D-41A5-8232-F753CB4E96BA}"/>
    <cellStyle name="Hard Coded 6 2 3 2 2 3" xfId="21054" xr:uid="{9E14169E-A6DA-47AD-9CF1-E7DFBA71C9D1}"/>
    <cellStyle name="Hard Coded 6 2 3 2 3" xfId="21055" xr:uid="{D850A1AA-EE47-4045-A0AC-0B0029CD8038}"/>
    <cellStyle name="Hard Coded 6 2 3 2 4" xfId="21056" xr:uid="{7D1F4763-8420-4DBB-BF92-A062C4CD9D07}"/>
    <cellStyle name="Hard Coded 6 2 3 3" xfId="21057" xr:uid="{78C6B9BE-ED9F-4BE9-9084-431F46504E22}"/>
    <cellStyle name="Hard Coded 6 2 3 3 2" xfId="21058" xr:uid="{ECCA0F78-F6C9-45A0-B0F6-549E22D96611}"/>
    <cellStyle name="Hard Coded 6 2 3 3 3" xfId="21059" xr:uid="{91C54232-1A45-4F97-A276-3CEABEBEA28C}"/>
    <cellStyle name="Hard Coded 6 2 3 4" xfId="21060" xr:uid="{FDDEBC14-2CD6-44D2-A90F-0779EC049464}"/>
    <cellStyle name="Hard Coded 6 2 4" xfId="21061" xr:uid="{6FF3374B-C89E-47DC-AE38-611A339440DC}"/>
    <cellStyle name="Hard Coded 6 2 4 2" xfId="21062" xr:uid="{4F544437-F4AC-4C81-B34B-6AF6716B6448}"/>
    <cellStyle name="Hard Coded 6 2 4 2 2" xfId="21063" xr:uid="{019E9E3E-AE99-4830-9088-B379E5988DA9}"/>
    <cellStyle name="Hard Coded 6 2 4 2 3" xfId="21064" xr:uid="{0C022250-7436-4686-BB4C-8370A7A6EE69}"/>
    <cellStyle name="Hard Coded 6 2 4 3" xfId="21065" xr:uid="{D537D332-0AE4-414F-A0DA-324382F9D638}"/>
    <cellStyle name="Hard Coded 6 2 4 4" xfId="21066" xr:uid="{B089DBF6-589E-4973-A00B-DEF72924F3F3}"/>
    <cellStyle name="Hard Coded 6 2 5" xfId="21067" xr:uid="{5E06884B-557F-4721-BE38-452699B04B47}"/>
    <cellStyle name="Hard Coded 6 2 5 2" xfId="21068" xr:uid="{23E80422-6DB0-41AC-989B-1AC0EF90EE5A}"/>
    <cellStyle name="Hard Coded 6 2 5 2 2" xfId="21069" xr:uid="{DFE02EF4-1D36-4740-928C-CA81452FBE46}"/>
    <cellStyle name="Hard Coded 6 2 5 2 3" xfId="21070" xr:uid="{F3DB0CA3-CD0D-4E94-9E04-FE4735E31396}"/>
    <cellStyle name="Hard Coded 6 2 5 3" xfId="21071" xr:uid="{951AADEA-DF11-48C8-AED9-5FECD0C60B9F}"/>
    <cellStyle name="Hard Coded 6 2 5 4" xfId="21072" xr:uid="{C6D88D03-B42A-4B8E-BE1F-D1E2A622B86B}"/>
    <cellStyle name="Hard Coded 6 2 6" xfId="21073" xr:uid="{4DBB61F9-E803-40FD-BB14-012E7BE76B9A}"/>
    <cellStyle name="Hard Coded 6 2 7" xfId="21074" xr:uid="{8A9B6467-E7FA-4701-8DC3-C4BDA6001521}"/>
    <cellStyle name="Hard Coded 6 3" xfId="21075" xr:uid="{8EDE3D10-51BA-4556-A5E4-E9005333874A}"/>
    <cellStyle name="Hard Coded 6 3 2" xfId="21076" xr:uid="{FD26FD0B-C8B8-4BCE-831D-F9C2F9573627}"/>
    <cellStyle name="Hard Coded 6 3 2 2" xfId="21077" xr:uid="{5414158A-592B-44B7-9692-C099AAABD4C6}"/>
    <cellStyle name="Hard Coded 6 3 2 2 2" xfId="21078" xr:uid="{BC9EA7C6-376D-4725-8955-00E845C31CEB}"/>
    <cellStyle name="Hard Coded 6 3 2 2 2 2" xfId="21079" xr:uid="{743BA2B7-5CE8-4BE7-B164-A687EC9E54B2}"/>
    <cellStyle name="Hard Coded 6 3 2 2 2 3" xfId="21080" xr:uid="{1CAC0740-761B-4644-8D59-A7B8DD330B28}"/>
    <cellStyle name="Hard Coded 6 3 2 2 3" xfId="21081" xr:uid="{15BA0FF3-3C39-4C97-BD05-1CA76F052515}"/>
    <cellStyle name="Hard Coded 6 3 2 2 4" xfId="21082" xr:uid="{6F6960E9-3F6B-4497-8CE8-20B596D34538}"/>
    <cellStyle name="Hard Coded 6 3 2 3" xfId="21083" xr:uid="{16BADF90-2C5B-4240-9A49-C67A852D072D}"/>
    <cellStyle name="Hard Coded 6 3 2 3 2" xfId="21084" xr:uid="{A22A90ED-345E-428F-B8AA-9924D94F80FC}"/>
    <cellStyle name="Hard Coded 6 3 2 3 3" xfId="21085" xr:uid="{CB8787E8-81B2-4100-BC1A-DFF5DDD11C55}"/>
    <cellStyle name="Hard Coded 6 3 2 4" xfId="21086" xr:uid="{7E7068D5-CDC9-420E-AFF2-63BC44D21C7E}"/>
    <cellStyle name="Hard Coded 6 3 3" xfId="21087" xr:uid="{D0350C9A-88F9-42AD-9A58-1B12A3C8142F}"/>
    <cellStyle name="Hard Coded 6 3 3 2" xfId="21088" xr:uid="{CEBE4201-2DF6-41AC-B92C-41D7B4B02121}"/>
    <cellStyle name="Hard Coded 6 3 3 2 2" xfId="21089" xr:uid="{2B6EA21D-662A-4370-8367-34D1285DB13D}"/>
    <cellStyle name="Hard Coded 6 3 3 2 2 2" xfId="21090" xr:uid="{EA67BAC5-78F0-4EA5-BB78-A91158867882}"/>
    <cellStyle name="Hard Coded 6 3 3 2 2 3" xfId="21091" xr:uid="{5C472D02-2882-40F7-91DE-1AB9991F4086}"/>
    <cellStyle name="Hard Coded 6 3 3 2 3" xfId="21092" xr:uid="{2161DAB7-1CC2-480B-8917-06615CF88526}"/>
    <cellStyle name="Hard Coded 6 3 3 2 4" xfId="21093" xr:uid="{AC03CBB6-727E-4383-BFDA-3459CAC523F1}"/>
    <cellStyle name="Hard Coded 6 3 3 3" xfId="21094" xr:uid="{9CCB6DB2-A8AA-4655-A4F7-44D47B3AE9AA}"/>
    <cellStyle name="Hard Coded 6 3 3 3 2" xfId="21095" xr:uid="{3BFB43CE-261C-4977-82FE-6702E55DC671}"/>
    <cellStyle name="Hard Coded 6 3 3 3 3" xfId="21096" xr:uid="{3DB19A92-2C87-48AF-A410-FBA3663EB342}"/>
    <cellStyle name="Hard Coded 6 3 3 4" xfId="21097" xr:uid="{74ADD961-6BFA-4BA9-9FA0-29CCD30A5EC2}"/>
    <cellStyle name="Hard Coded 6 3 4" xfId="21098" xr:uid="{DC9D681D-9C19-4F05-B570-6D19A35209DD}"/>
    <cellStyle name="Hard Coded 6 3 4 2" xfId="21099" xr:uid="{C0A3EDF5-289C-461A-BEFC-461BE0C27396}"/>
    <cellStyle name="Hard Coded 6 3 4 2 2" xfId="21100" xr:uid="{8269C953-4E53-4380-9217-66B64EB12F98}"/>
    <cellStyle name="Hard Coded 6 3 4 2 3" xfId="21101" xr:uid="{497F8AB0-52C0-4F8A-99AF-B56899B73D04}"/>
    <cellStyle name="Hard Coded 6 3 4 3" xfId="21102" xr:uid="{0D085D76-8E43-41B4-BFBD-9AB627DA2B9C}"/>
    <cellStyle name="Hard Coded 6 3 4 4" xfId="21103" xr:uid="{BF53CCAA-2B38-4B5F-8253-94E2396E5309}"/>
    <cellStyle name="Hard Coded 6 3 5" xfId="21104" xr:uid="{768A272B-CDA4-4B0F-8198-D8C6A8195FD7}"/>
    <cellStyle name="Hard Coded 6 3 6" xfId="21105" xr:uid="{AEA55042-127A-4F65-8A3E-E10EDACEA999}"/>
    <cellStyle name="Hard Coded 6 4" xfId="21106" xr:uid="{D8C91586-DFB2-4575-B302-6A8C11B71705}"/>
    <cellStyle name="Hard Coded 6 4 2" xfId="21107" xr:uid="{A63DC71A-77AD-458D-941E-E23486F37597}"/>
    <cellStyle name="Hard Coded 6 4 2 2" xfId="21108" xr:uid="{484611F2-61AB-4B4B-BA8A-2348F5AFB334}"/>
    <cellStyle name="Hard Coded 6 4 2 2 2" xfId="21109" xr:uid="{058EE348-2B6A-4B8B-92D0-3662A80044DA}"/>
    <cellStyle name="Hard Coded 6 4 2 2 3" xfId="21110" xr:uid="{68D64FC4-0F41-44E8-8A2E-8CD5FBE4BB42}"/>
    <cellStyle name="Hard Coded 6 4 2 3" xfId="21111" xr:uid="{D34CDC85-CBA0-4D71-9345-8E4AAFDC63CA}"/>
    <cellStyle name="Hard Coded 6 4 2 4" xfId="21112" xr:uid="{BAC39F04-0272-488C-9C48-D5C71530A96E}"/>
    <cellStyle name="Hard Coded 6 4 3" xfId="21113" xr:uid="{4D2D3434-5DA8-400A-9863-DED46209EE99}"/>
    <cellStyle name="Hard Coded 6 4 3 2" xfId="21114" xr:uid="{9313000C-91A8-4353-98D1-68B81B0099AD}"/>
    <cellStyle name="Hard Coded 6 4 3 3" xfId="21115" xr:uid="{34764A6E-218A-4D07-950D-C9FA8D1DC213}"/>
    <cellStyle name="Hard Coded 6 4 4" xfId="21116" xr:uid="{A786BDBF-D724-4FAB-807F-4A7913561751}"/>
    <cellStyle name="Hard Coded 6 5" xfId="21117" xr:uid="{4AC9DBCB-7DCC-45F2-B94A-47843A49E02C}"/>
    <cellStyle name="Hard Coded 6 5 2" xfId="21118" xr:uid="{49C1C0A8-1C44-4490-9C20-48206B9EFDEB}"/>
    <cellStyle name="Hard Coded 6 5 2 2" xfId="21119" xr:uid="{8A8B0303-1DB4-47DF-854B-3D8FCD356DCA}"/>
    <cellStyle name="Hard Coded 6 5 2 2 2" xfId="21120" xr:uid="{2B4ADD8F-DCEA-4624-A80C-0C1D590C576C}"/>
    <cellStyle name="Hard Coded 6 5 2 2 3" xfId="21121" xr:uid="{71B69592-D87A-4B55-9E20-23FE83606502}"/>
    <cellStyle name="Hard Coded 6 5 2 3" xfId="21122" xr:uid="{6C52CB00-2C60-4C46-A19E-0164A6D2805D}"/>
    <cellStyle name="Hard Coded 6 5 2 4" xfId="21123" xr:uid="{897C0376-5A4D-4C3A-9F75-9D564937A305}"/>
    <cellStyle name="Hard Coded 6 5 3" xfId="21124" xr:uid="{454017B4-5247-40C0-AB59-30F7CF1BBBD8}"/>
    <cellStyle name="Hard Coded 6 5 3 2" xfId="21125" xr:uid="{803B8F62-27FD-43A3-8473-FB2409BE4D33}"/>
    <cellStyle name="Hard Coded 6 5 3 3" xfId="21126" xr:uid="{2D086290-6DF9-44D1-AFF4-30C723FFD008}"/>
    <cellStyle name="Hard Coded 6 5 4" xfId="21127" xr:uid="{23E9BA08-FFF9-4DDA-B6AB-3640B1ACC504}"/>
    <cellStyle name="Hard Coded 6 6" xfId="21128" xr:uid="{E6A4D5ED-1D8E-49F7-876D-77749DBDA082}"/>
    <cellStyle name="Hard Coded 6 6 2" xfId="21129" xr:uid="{EE49B2C5-261C-4FA1-9786-E4BC06714371}"/>
    <cellStyle name="Hard Coded 6 6 2 2" xfId="21130" xr:uid="{DB7AE7AE-1C4E-4B01-9C29-0D5899C0663B}"/>
    <cellStyle name="Hard Coded 6 6 2 3" xfId="21131" xr:uid="{13E8E10E-274C-4353-8E36-71CA6D0F400A}"/>
    <cellStyle name="Hard Coded 6 6 3" xfId="21132" xr:uid="{D01E53C4-3751-4278-BACB-35C932D8FF0A}"/>
    <cellStyle name="Hard Coded 6 6 4" xfId="21133" xr:uid="{F61E8D5B-31E5-4F80-988C-843D9083BD79}"/>
    <cellStyle name="Hard Coded 6 7" xfId="21134" xr:uid="{B86332AF-AD47-4D78-B0A6-4884AA43FBA2}"/>
    <cellStyle name="Hard Coded 6 7 2" xfId="21135" xr:uid="{6D5692DC-A4EC-4924-8912-1E0CC712E5B6}"/>
    <cellStyle name="Hard Coded 6 7 2 2" xfId="21136" xr:uid="{FD18F3FA-1718-4028-9286-8131AEA0AFFF}"/>
    <cellStyle name="Hard Coded 6 7 2 3" xfId="21137" xr:uid="{226A97C2-04AE-4761-83F7-5768D7661652}"/>
    <cellStyle name="Hard Coded 6 7 3" xfId="21138" xr:uid="{44FB8B88-FDE4-4736-8F0F-3D52FA9D5C8F}"/>
    <cellStyle name="Hard Coded 6 7 4" xfId="21139" xr:uid="{CF2B8F14-A96C-4A18-9D37-01065F8E1315}"/>
    <cellStyle name="Hard Coded 6 8" xfId="21140" xr:uid="{C09EC84C-2833-4441-AB96-EA6544D2B325}"/>
    <cellStyle name="Hard Coded 6 9" xfId="21141" xr:uid="{C5559CE2-1145-418D-BCA4-E3AF0E1230E6}"/>
    <cellStyle name="Hard Coded 7" xfId="21142" xr:uid="{8B7833F3-8973-4D04-A999-4E8E0A87B0E4}"/>
    <cellStyle name="Hard Coded 7 2" xfId="21143" xr:uid="{F79E6800-3560-44D1-BFFE-3E89719D126B}"/>
    <cellStyle name="Hard Coded 7 2 2" xfId="21144" xr:uid="{316D2DDF-6C1F-4551-82EB-FB22F32F28CA}"/>
    <cellStyle name="Hard Coded 7 2 2 2" xfId="21145" xr:uid="{810B9DA6-78A8-4B8B-872A-977D6E90E520}"/>
    <cellStyle name="Hard Coded 7 2 2 2 2" xfId="21146" xr:uid="{FDA6BF81-FCE2-4B20-B400-0D5D37E0DCEF}"/>
    <cellStyle name="Hard Coded 7 2 2 2 2 2" xfId="21147" xr:uid="{4662111B-ED99-43A6-AA47-A2ED955FA6BB}"/>
    <cellStyle name="Hard Coded 7 2 2 2 2 3" xfId="21148" xr:uid="{5F49572D-3202-4D04-A2F2-01CD4FF18299}"/>
    <cellStyle name="Hard Coded 7 2 2 2 3" xfId="21149" xr:uid="{7E38E968-CEDC-4AB9-AAFB-0B4A1024AECD}"/>
    <cellStyle name="Hard Coded 7 2 2 2 4" xfId="21150" xr:uid="{2C563766-5A30-4100-BF20-238E22BD6708}"/>
    <cellStyle name="Hard Coded 7 2 2 3" xfId="21151" xr:uid="{8ED29352-3EAB-4392-BE88-9A8614B339CD}"/>
    <cellStyle name="Hard Coded 7 2 2 3 2" xfId="21152" xr:uid="{FDABEBE4-F0F9-4FAE-9B09-C405765B89DD}"/>
    <cellStyle name="Hard Coded 7 2 2 3 2 2" xfId="21153" xr:uid="{83029504-CC7A-474B-93E3-6CF292466D55}"/>
    <cellStyle name="Hard Coded 7 2 2 3 2 3" xfId="21154" xr:uid="{FB8E35E3-4AB2-4E48-8960-4B3733C02062}"/>
    <cellStyle name="Hard Coded 7 2 2 3 3" xfId="21155" xr:uid="{90DF6EA8-3076-444D-B1A9-0F844A7628B3}"/>
    <cellStyle name="Hard Coded 7 2 2 3 4" xfId="21156" xr:uid="{CB82C83A-A074-49F5-B6D1-151FF10084CC}"/>
    <cellStyle name="Hard Coded 7 2 2 4" xfId="21157" xr:uid="{E0F32149-AA29-4BFA-9FBF-77C5722470C1}"/>
    <cellStyle name="Hard Coded 7 2 3" xfId="21158" xr:uid="{930310F7-9A90-43BD-8815-51CF12BE136E}"/>
    <cellStyle name="Hard Coded 7 2 3 2" xfId="21159" xr:uid="{36B6893E-8234-4646-9169-A3E5FCF5BBCE}"/>
    <cellStyle name="Hard Coded 7 2 3 2 2" xfId="21160" xr:uid="{026B3308-97A3-4BDE-AEBA-686D0477A27A}"/>
    <cellStyle name="Hard Coded 7 2 3 2 2 2" xfId="21161" xr:uid="{D539249E-3180-4FBA-80B8-FFB5E652C8D9}"/>
    <cellStyle name="Hard Coded 7 2 3 2 2 3" xfId="21162" xr:uid="{4EA589D9-BE13-4B11-8443-FF449DA243EB}"/>
    <cellStyle name="Hard Coded 7 2 3 2 3" xfId="21163" xr:uid="{52D27864-26DC-45B9-8333-75EB2EF6AD28}"/>
    <cellStyle name="Hard Coded 7 2 3 2 4" xfId="21164" xr:uid="{93B6023D-6706-4FBF-8357-7A839FAA94B7}"/>
    <cellStyle name="Hard Coded 7 2 3 3" xfId="21165" xr:uid="{81FDAC7D-2ED1-432B-B738-1E9E7FB1A3C6}"/>
    <cellStyle name="Hard Coded 7 2 3 3 2" xfId="21166" xr:uid="{E21CBAA8-0085-4EF9-9B6A-AFE4BAAF9927}"/>
    <cellStyle name="Hard Coded 7 2 3 3 3" xfId="21167" xr:uid="{1230C616-720E-4AD8-A98E-C5A501BBFD30}"/>
    <cellStyle name="Hard Coded 7 2 3 4" xfId="21168" xr:uid="{B8735949-AFF5-429B-ACE8-A6213E4D210D}"/>
    <cellStyle name="Hard Coded 7 2 4" xfId="21169" xr:uid="{57938118-913B-45D2-8FE6-8E0B5F78BD5A}"/>
    <cellStyle name="Hard Coded 7 2 4 2" xfId="21170" xr:uid="{73F6A78E-6054-41F8-9AD3-7FD9BED1E728}"/>
    <cellStyle name="Hard Coded 7 2 4 2 2" xfId="21171" xr:uid="{189EC0E1-63EC-4CE1-8600-BC316E7B05C2}"/>
    <cellStyle name="Hard Coded 7 2 4 2 3" xfId="21172" xr:uid="{8A791118-7487-4AB1-A672-1DAF50837772}"/>
    <cellStyle name="Hard Coded 7 2 4 3" xfId="21173" xr:uid="{EB1A9C81-BEF2-43FB-B12D-1A603ECF725E}"/>
    <cellStyle name="Hard Coded 7 2 4 4" xfId="21174" xr:uid="{873BEA83-FB17-4512-814A-9C8C4EFD097E}"/>
    <cellStyle name="Hard Coded 7 2 5" xfId="21175" xr:uid="{84481F73-5265-4CFD-A872-17BE101DFD52}"/>
    <cellStyle name="Hard Coded 7 2 5 2" xfId="21176" xr:uid="{8FBB5E9C-F10D-4C87-B493-51269EC273A4}"/>
    <cellStyle name="Hard Coded 7 2 5 2 2" xfId="21177" xr:uid="{6455A292-693D-4D61-930E-3D0B1FA85430}"/>
    <cellStyle name="Hard Coded 7 2 5 2 3" xfId="21178" xr:uid="{849F91EF-36B4-4E4A-A54F-481161270DD7}"/>
    <cellStyle name="Hard Coded 7 2 5 3" xfId="21179" xr:uid="{5413F700-06D8-4C2C-8E36-04C2D78494B9}"/>
    <cellStyle name="Hard Coded 7 2 5 4" xfId="21180" xr:uid="{C630D0E9-1589-4F4D-B2B7-9EFF22194AE1}"/>
    <cellStyle name="Hard Coded 7 2 6" xfId="21181" xr:uid="{5F9DFE19-C1E6-41D9-86DF-F043A6B6CF97}"/>
    <cellStyle name="Hard Coded 7 2 7" xfId="21182" xr:uid="{5A84C036-05E1-4397-B253-C996224BE28A}"/>
    <cellStyle name="Hard Coded 7 3" xfId="21183" xr:uid="{9EE8FE9D-2F39-45BA-8408-CAFF20BC029E}"/>
    <cellStyle name="Hard Coded 7 3 2" xfId="21184" xr:uid="{DF44F8E3-5D02-4DBA-9D41-3611DF93CBA9}"/>
    <cellStyle name="Hard Coded 7 3 2 2" xfId="21185" xr:uid="{C502AA8B-E275-472A-A4B7-554C4E559836}"/>
    <cellStyle name="Hard Coded 7 3 2 2 2" xfId="21186" xr:uid="{C3931C1D-E5D1-41DC-930B-15BB28D7CBDC}"/>
    <cellStyle name="Hard Coded 7 3 2 2 2 2" xfId="21187" xr:uid="{B6584309-746A-4065-9B33-6C709BE533AD}"/>
    <cellStyle name="Hard Coded 7 3 2 2 2 3" xfId="21188" xr:uid="{FD70161C-87BD-4F17-B1D9-0A7A4A4D1101}"/>
    <cellStyle name="Hard Coded 7 3 2 2 3" xfId="21189" xr:uid="{73C7FB81-7D9B-4E65-80E5-318C82B2C7ED}"/>
    <cellStyle name="Hard Coded 7 3 2 2 4" xfId="21190" xr:uid="{329C5DEB-CC57-4454-B5F3-F9FF1FB02677}"/>
    <cellStyle name="Hard Coded 7 3 2 3" xfId="21191" xr:uid="{592F8DA2-096F-452A-A0DD-E0B9829E61DA}"/>
    <cellStyle name="Hard Coded 7 3 2 3 2" xfId="21192" xr:uid="{B08F15C6-5FD9-4AC2-A06C-70F7096916CF}"/>
    <cellStyle name="Hard Coded 7 3 2 3 3" xfId="21193" xr:uid="{624F74F2-B9FF-49FA-873F-128097A998E7}"/>
    <cellStyle name="Hard Coded 7 3 2 4" xfId="21194" xr:uid="{CD55B56B-A3C6-4880-B56D-1A824DFF1866}"/>
    <cellStyle name="Hard Coded 7 3 3" xfId="21195" xr:uid="{4D083B9B-52F1-4189-BF18-6D6BBBF18DF2}"/>
    <cellStyle name="Hard Coded 7 3 3 2" xfId="21196" xr:uid="{096CB979-D21E-482B-9183-22DF17FF284E}"/>
    <cellStyle name="Hard Coded 7 3 3 2 2" xfId="21197" xr:uid="{0E62C4F6-7732-444F-8AAE-3543AA1A0966}"/>
    <cellStyle name="Hard Coded 7 3 3 2 2 2" xfId="21198" xr:uid="{4C4133CA-7493-44E3-8FD8-4F8AAAD519B1}"/>
    <cellStyle name="Hard Coded 7 3 3 2 2 3" xfId="21199" xr:uid="{BBA244F9-2E4C-4D66-A998-8D88A40A21A0}"/>
    <cellStyle name="Hard Coded 7 3 3 2 3" xfId="21200" xr:uid="{02862028-EB8A-44D0-99F0-C025A3D94D41}"/>
    <cellStyle name="Hard Coded 7 3 3 2 4" xfId="21201" xr:uid="{CBE37DC5-120B-424E-A1C7-8CB71306D4B5}"/>
    <cellStyle name="Hard Coded 7 3 3 3" xfId="21202" xr:uid="{DD83750B-F95E-49C6-9702-D42D1D18F88E}"/>
    <cellStyle name="Hard Coded 7 3 3 3 2" xfId="21203" xr:uid="{FF2AD086-F14C-4DE9-BE55-BA132E6E93E1}"/>
    <cellStyle name="Hard Coded 7 3 3 3 3" xfId="21204" xr:uid="{4114DF72-D780-4EE2-B88E-2ABE4A1C187F}"/>
    <cellStyle name="Hard Coded 7 3 3 4" xfId="21205" xr:uid="{DA271FF5-F8EC-4C51-9D14-C4CF8A76BA05}"/>
    <cellStyle name="Hard Coded 7 3 4" xfId="21206" xr:uid="{E2437C5B-3B57-4ECB-A71E-A01FD6235DDD}"/>
    <cellStyle name="Hard Coded 7 3 4 2" xfId="21207" xr:uid="{05A8CA1F-7546-43A2-B858-34A4F86A741B}"/>
    <cellStyle name="Hard Coded 7 3 4 2 2" xfId="21208" xr:uid="{F15A04D0-2B4D-4C1D-99DC-F4F8E134AE30}"/>
    <cellStyle name="Hard Coded 7 3 4 2 3" xfId="21209" xr:uid="{81C30044-845C-4056-87E4-9F136DD6B818}"/>
    <cellStyle name="Hard Coded 7 3 4 3" xfId="21210" xr:uid="{C6CCADF3-B816-4D6A-93AC-EC99D2D2D21C}"/>
    <cellStyle name="Hard Coded 7 3 4 4" xfId="21211" xr:uid="{A7622E2E-7B6A-40EC-BD3B-F2F44524045B}"/>
    <cellStyle name="Hard Coded 7 3 5" xfId="21212" xr:uid="{2A82522D-093D-42A8-9830-64D0BEF834EB}"/>
    <cellStyle name="Hard Coded 7 3 6" xfId="21213" xr:uid="{F81CBDAA-9160-4CBA-9C22-C1BFBFED56F6}"/>
    <cellStyle name="Hard Coded 7 4" xfId="21214" xr:uid="{C10EF884-8238-4F03-8D62-CE2547A270D5}"/>
    <cellStyle name="Hard Coded 7 4 2" xfId="21215" xr:uid="{EFA04B91-87A1-4A4C-8782-344D5ABB2D84}"/>
    <cellStyle name="Hard Coded 7 4 2 2" xfId="21216" xr:uid="{FDA28CF7-A0E6-46FF-AB28-98E022054C57}"/>
    <cellStyle name="Hard Coded 7 4 2 2 2" xfId="21217" xr:uid="{72BF5562-6286-4F5E-ADE8-663C36335F51}"/>
    <cellStyle name="Hard Coded 7 4 2 2 3" xfId="21218" xr:uid="{94C1A87E-4DD4-4AF9-862D-AAAC0902A216}"/>
    <cellStyle name="Hard Coded 7 4 2 3" xfId="21219" xr:uid="{038F10AF-3471-4E72-B481-053F471EAD0C}"/>
    <cellStyle name="Hard Coded 7 4 2 4" xfId="21220" xr:uid="{A8EBFAB1-428F-4C37-9563-015A8D83AFD8}"/>
    <cellStyle name="Hard Coded 7 4 3" xfId="21221" xr:uid="{5A5D6B2C-0557-4166-A66D-1CE5E8F517D9}"/>
    <cellStyle name="Hard Coded 7 4 3 2" xfId="21222" xr:uid="{D4702D0F-88DD-4EA5-9705-698DEC10F260}"/>
    <cellStyle name="Hard Coded 7 4 3 3" xfId="21223" xr:uid="{1FEAEB65-B7A7-4270-97E9-5F3A66858DAC}"/>
    <cellStyle name="Hard Coded 7 4 4" xfId="21224" xr:uid="{F1622A93-EA49-496D-BE07-0E4FC56E6CE3}"/>
    <cellStyle name="Hard Coded 7 5" xfId="21225" xr:uid="{3DEC7BDF-5FF5-4237-BDE2-B584F2D867D6}"/>
    <cellStyle name="Hard Coded 7 5 2" xfId="21226" xr:uid="{C0D591E1-245A-417B-BE1C-4C3F3FBA4173}"/>
    <cellStyle name="Hard Coded 7 5 2 2" xfId="21227" xr:uid="{BDA1EE81-0391-4784-9424-DC52D77C38D8}"/>
    <cellStyle name="Hard Coded 7 5 2 2 2" xfId="21228" xr:uid="{335416C5-B07F-4B81-B59B-8C53FA339668}"/>
    <cellStyle name="Hard Coded 7 5 2 2 3" xfId="21229" xr:uid="{C9067012-6C9E-4B05-BD2A-2BF2A74FBE04}"/>
    <cellStyle name="Hard Coded 7 5 2 3" xfId="21230" xr:uid="{479DA191-FEA4-49D8-BB05-6A2C3E77D415}"/>
    <cellStyle name="Hard Coded 7 5 2 4" xfId="21231" xr:uid="{398D832C-D7E0-4F6E-B73C-95D89370D4D4}"/>
    <cellStyle name="Hard Coded 7 5 3" xfId="21232" xr:uid="{414D3A94-D9E7-40A8-A1AA-60BC5EF82A1D}"/>
    <cellStyle name="Hard Coded 7 5 3 2" xfId="21233" xr:uid="{0D2C617A-A19A-4EC3-89F5-E76D8F896631}"/>
    <cellStyle name="Hard Coded 7 5 3 3" xfId="21234" xr:uid="{2E2004EF-A23A-40F2-87B5-B173D5BBD737}"/>
    <cellStyle name="Hard Coded 7 5 4" xfId="21235" xr:uid="{5E2A1672-5DD5-47CE-89F2-9AD942512954}"/>
    <cellStyle name="Hard Coded 7 6" xfId="21236" xr:uid="{23BE83A4-52CB-42BA-8277-575896B04625}"/>
    <cellStyle name="Hard Coded 7 6 2" xfId="21237" xr:uid="{C8C51A10-F28F-417F-9BE6-116B85D5B689}"/>
    <cellStyle name="Hard Coded 7 6 2 2" xfId="21238" xr:uid="{D4C41CBD-615C-4197-B898-595E416BD1D9}"/>
    <cellStyle name="Hard Coded 7 6 2 3" xfId="21239" xr:uid="{5DD6F590-4CD8-4F84-AADF-2DDFB0ABD60E}"/>
    <cellStyle name="Hard Coded 7 6 3" xfId="21240" xr:uid="{2F6D47A5-2D38-4945-85F5-98F02A79795A}"/>
    <cellStyle name="Hard Coded 7 6 4" xfId="21241" xr:uid="{8DEB1B31-45D9-4BEB-B103-BCBAC71F74D8}"/>
    <cellStyle name="Hard Coded 7 7" xfId="21242" xr:uid="{E65A0EA9-E425-406A-B20C-28996CD9593F}"/>
    <cellStyle name="Hard Coded 7 7 2" xfId="21243" xr:uid="{83E8629E-E61E-4D63-9532-7E34608C81F8}"/>
    <cellStyle name="Hard Coded 7 7 2 2" xfId="21244" xr:uid="{2E5AB291-DEC6-4A25-9E8B-7020A8866918}"/>
    <cellStyle name="Hard Coded 7 7 2 3" xfId="21245" xr:uid="{BEB123F1-17B7-445F-884F-FB0B7CAF5537}"/>
    <cellStyle name="Hard Coded 7 7 3" xfId="21246" xr:uid="{8BB505AD-EBAA-49BF-B565-350460B9D584}"/>
    <cellStyle name="Hard Coded 7 7 4" xfId="21247" xr:uid="{36A756B7-E91D-493D-8E4B-6C04BBA05BB7}"/>
    <cellStyle name="Hard Coded 7 8" xfId="21248" xr:uid="{6259C80C-0F2A-470D-9004-A0DA22D8034B}"/>
    <cellStyle name="Hard Coded 7 9" xfId="21249" xr:uid="{ABAFE285-1A06-4890-9B08-4FFC80C47184}"/>
    <cellStyle name="Hard Coded 8" xfId="21250" xr:uid="{6A5BEA6E-CE9E-4F71-911C-28882CD20FDC}"/>
    <cellStyle name="Hard Coded 8 2" xfId="21251" xr:uid="{D71BC1A0-541A-4C3C-AA57-B4D23A2E963E}"/>
    <cellStyle name="Hard Coded 8 2 2" xfId="21252" xr:uid="{17DA1968-490D-4911-9F38-FA97387CF79E}"/>
    <cellStyle name="Hard Coded 8 2 2 2" xfId="21253" xr:uid="{27E32D8B-3A9C-46FF-A7AE-AA9363604EDE}"/>
    <cellStyle name="Hard Coded 8 2 2 2 2" xfId="21254" xr:uid="{6C808FE2-F05D-4DB8-8D0E-FA430584CC65}"/>
    <cellStyle name="Hard Coded 8 2 2 2 2 2" xfId="21255" xr:uid="{8FE563C0-A4E7-4348-9FB7-94463744F043}"/>
    <cellStyle name="Hard Coded 8 2 2 2 2 3" xfId="21256" xr:uid="{A05FEAB8-DC5B-40A0-AB04-44E69A03F24E}"/>
    <cellStyle name="Hard Coded 8 2 2 2 3" xfId="21257" xr:uid="{13DF5199-175A-416F-B05C-074114956E31}"/>
    <cellStyle name="Hard Coded 8 2 2 2 4" xfId="21258" xr:uid="{42A9B4C3-DD77-471F-9FC2-F23B54ECC21E}"/>
    <cellStyle name="Hard Coded 8 2 2 3" xfId="21259" xr:uid="{18829B75-B2F8-4FDB-AE89-74FF9A65510A}"/>
    <cellStyle name="Hard Coded 8 2 2 3 2" xfId="21260" xr:uid="{65795BBA-29D7-47D2-B7DA-BC5EB745B938}"/>
    <cellStyle name="Hard Coded 8 2 2 3 2 2" xfId="21261" xr:uid="{67C3F3FD-763C-4272-ACF2-4304509124D4}"/>
    <cellStyle name="Hard Coded 8 2 2 3 2 3" xfId="21262" xr:uid="{32DAEA41-6BAF-4951-B29D-46C3649AD17C}"/>
    <cellStyle name="Hard Coded 8 2 2 3 3" xfId="21263" xr:uid="{BA3629C5-DCD6-4B7B-A2B4-97DDC4098D3F}"/>
    <cellStyle name="Hard Coded 8 2 2 3 4" xfId="21264" xr:uid="{D639BD1C-DE9C-48C7-B6A8-8294F55E1786}"/>
    <cellStyle name="Hard Coded 8 2 2 4" xfId="21265" xr:uid="{71E285B5-1E20-4E89-8CA0-712ADC92C2F8}"/>
    <cellStyle name="Hard Coded 8 2 3" xfId="21266" xr:uid="{0DA59A6D-C936-4BFD-94E2-FB0A728AC856}"/>
    <cellStyle name="Hard Coded 8 2 3 2" xfId="21267" xr:uid="{2A0C29E5-2439-4837-9030-3791AC868AEE}"/>
    <cellStyle name="Hard Coded 8 2 3 2 2" xfId="21268" xr:uid="{6E7B5F11-A037-4C94-880F-3D577A471947}"/>
    <cellStyle name="Hard Coded 8 2 3 2 2 2" xfId="21269" xr:uid="{4EFF5EEF-E1FD-4E78-9095-7D1E8C3657B3}"/>
    <cellStyle name="Hard Coded 8 2 3 2 2 3" xfId="21270" xr:uid="{9BDBE6BA-C9E9-4E35-80F5-C91595B285F0}"/>
    <cellStyle name="Hard Coded 8 2 3 2 3" xfId="21271" xr:uid="{67E9B7CB-86EB-4862-AE9E-9F995461C338}"/>
    <cellStyle name="Hard Coded 8 2 3 2 4" xfId="21272" xr:uid="{FCFD0A45-9B50-4F47-9912-D6A6991F072F}"/>
    <cellStyle name="Hard Coded 8 2 3 3" xfId="21273" xr:uid="{DAD85AFB-A8D1-4FC4-8B76-63EA96F65749}"/>
    <cellStyle name="Hard Coded 8 2 3 3 2" xfId="21274" xr:uid="{44950711-FFED-4B54-B216-98D5E423F0D1}"/>
    <cellStyle name="Hard Coded 8 2 3 3 3" xfId="21275" xr:uid="{CFF4AE39-AE6D-41F2-B4B8-A30BE8C6BB7D}"/>
    <cellStyle name="Hard Coded 8 2 3 4" xfId="21276" xr:uid="{D9665F99-935F-4B42-A6A5-E3AD1D856D8F}"/>
    <cellStyle name="Hard Coded 8 2 4" xfId="21277" xr:uid="{65BA1E0A-CFC0-455B-B73C-1FEB2337BCB0}"/>
    <cellStyle name="Hard Coded 8 2 4 2" xfId="21278" xr:uid="{84C95C3D-9F65-4A1C-B8EA-B2BEDEA16259}"/>
    <cellStyle name="Hard Coded 8 2 4 2 2" xfId="21279" xr:uid="{C4242025-6ACF-4250-A0D0-F6A8C3D462F7}"/>
    <cellStyle name="Hard Coded 8 2 4 2 3" xfId="21280" xr:uid="{E7C08659-538C-49FC-A94C-E9067AF42F2F}"/>
    <cellStyle name="Hard Coded 8 2 4 3" xfId="21281" xr:uid="{8F2DB7C9-B5B8-4F52-8369-0F455A243425}"/>
    <cellStyle name="Hard Coded 8 2 4 4" xfId="21282" xr:uid="{47E0FBB8-999C-48E8-8CE2-431D17695D18}"/>
    <cellStyle name="Hard Coded 8 2 5" xfId="21283" xr:uid="{7F557483-BBF9-4A79-847D-0CF3336D8CAB}"/>
    <cellStyle name="Hard Coded 8 3" xfId="21284" xr:uid="{786D9963-FB70-4368-ACBD-944FC97E9D10}"/>
    <cellStyle name="Hard Coded 8 3 2" xfId="21285" xr:uid="{779FED12-B46D-45BA-98A8-4F5153F3634C}"/>
    <cellStyle name="Hard Coded 8 3 2 2" xfId="21286" xr:uid="{F5F8B770-1A0F-47F4-B6E3-6A83FA268E5E}"/>
    <cellStyle name="Hard Coded 8 3 2 2 2" xfId="21287" xr:uid="{8F0FD600-23FD-48AA-9F36-4A215DFF7007}"/>
    <cellStyle name="Hard Coded 8 3 2 2 2 2" xfId="21288" xr:uid="{214CFB03-01F8-4773-8DA6-FA72987BC90D}"/>
    <cellStyle name="Hard Coded 8 3 2 2 2 3" xfId="21289" xr:uid="{D3F95605-8325-4E4C-823E-A916959742CD}"/>
    <cellStyle name="Hard Coded 8 3 2 2 3" xfId="21290" xr:uid="{66FA840C-97A1-4CAF-A44E-0909CD3E2D2C}"/>
    <cellStyle name="Hard Coded 8 3 2 2 4" xfId="21291" xr:uid="{3E11E4E7-B71D-4416-827A-83859C461C47}"/>
    <cellStyle name="Hard Coded 8 3 2 3" xfId="21292" xr:uid="{5B5DB2F3-74B1-494E-8D78-CFC2BD585EC3}"/>
    <cellStyle name="Hard Coded 8 3 2 3 2" xfId="21293" xr:uid="{4D072273-BE32-4EA0-9DAB-89DE5A51C2FF}"/>
    <cellStyle name="Hard Coded 8 3 2 3 2 2" xfId="21294" xr:uid="{D5F7DD97-43A7-48F0-AEC9-9C5D7E694D76}"/>
    <cellStyle name="Hard Coded 8 3 2 3 2 3" xfId="21295" xr:uid="{A47FAB8B-327F-4584-8025-BEB483381E45}"/>
    <cellStyle name="Hard Coded 8 3 2 3 3" xfId="21296" xr:uid="{C9D7A2AB-BACD-4DC6-AEB3-628A90F41C63}"/>
    <cellStyle name="Hard Coded 8 3 2 3 4" xfId="21297" xr:uid="{9FC054FE-D4D5-437C-B13B-88D268780805}"/>
    <cellStyle name="Hard Coded 8 3 2 4" xfId="21298" xr:uid="{21796733-7766-49D6-9E2E-B56521151833}"/>
    <cellStyle name="Hard Coded 8 3 3" xfId="21299" xr:uid="{0794260B-0A49-49A7-9E61-4E3E13EA608C}"/>
    <cellStyle name="Hard Coded 8 3 3 2" xfId="21300" xr:uid="{CD32DA2C-50FC-4F37-BB0B-39F8A6587C13}"/>
    <cellStyle name="Hard Coded 8 3 3 2 2" xfId="21301" xr:uid="{59A359F0-8D8E-422B-820E-E3C8475E0DF7}"/>
    <cellStyle name="Hard Coded 8 3 3 2 2 2" xfId="21302" xr:uid="{5823DC1B-AD26-490E-9E34-067C84C5B973}"/>
    <cellStyle name="Hard Coded 8 3 3 2 2 3" xfId="21303" xr:uid="{394616EC-B8F2-4B71-B65F-358212B5060D}"/>
    <cellStyle name="Hard Coded 8 3 3 2 3" xfId="21304" xr:uid="{44B46BC2-DDBA-4B33-BE8E-CF95742340E0}"/>
    <cellStyle name="Hard Coded 8 3 3 2 4" xfId="21305" xr:uid="{218BFBAE-57F9-402A-97B6-0B2F19E96DFB}"/>
    <cellStyle name="Hard Coded 8 3 3 3" xfId="21306" xr:uid="{80703E9A-1443-46A1-8C3C-03A1710AEF6F}"/>
    <cellStyle name="Hard Coded 8 3 3 3 2" xfId="21307" xr:uid="{E869FB46-E0DB-49AD-8FA5-020F7E737E83}"/>
    <cellStyle name="Hard Coded 8 3 3 3 3" xfId="21308" xr:uid="{48B7092D-4346-478F-AAD2-19AD71047E70}"/>
    <cellStyle name="Hard Coded 8 3 3 4" xfId="21309" xr:uid="{2AA5FEE2-58B1-492E-A824-4086A14B5E1F}"/>
    <cellStyle name="Hard Coded 8 3 4" xfId="21310" xr:uid="{4EB98434-D1EA-4D00-BF56-378433CDF544}"/>
    <cellStyle name="Hard Coded 8 3 4 2" xfId="21311" xr:uid="{2923FA18-E4A9-4D2C-8649-32A52742C8F5}"/>
    <cellStyle name="Hard Coded 8 3 4 2 2" xfId="21312" xr:uid="{2743BAC9-C516-42B2-A136-A60F1438C5BF}"/>
    <cellStyle name="Hard Coded 8 3 4 2 3" xfId="21313" xr:uid="{08A7C038-9C26-438B-834E-AA87DA2FA775}"/>
    <cellStyle name="Hard Coded 8 3 4 3" xfId="21314" xr:uid="{15FD6658-EBC9-4BB2-8EB2-914C9BC9D5D0}"/>
    <cellStyle name="Hard Coded 8 3 4 4" xfId="21315" xr:uid="{43FC984B-1A36-4A0B-A143-C12E4485E229}"/>
    <cellStyle name="Hard Coded 8 3 5" xfId="21316" xr:uid="{2525E0B2-4FB4-4351-B33C-6DB18A284F39}"/>
    <cellStyle name="Hard Coded 8 4" xfId="21317" xr:uid="{BBAD42C0-432F-4817-A3C7-45B809D74423}"/>
    <cellStyle name="Hard Coded 8 4 2" xfId="21318" xr:uid="{92EC1166-E7D3-42B6-965D-80FE61B1A8AA}"/>
    <cellStyle name="Hard Coded 8 4 2 2" xfId="21319" xr:uid="{D9FD546C-F21E-4BF6-BBC0-333F04BA071B}"/>
    <cellStyle name="Hard Coded 8 4 2 2 2" xfId="21320" xr:uid="{7F7D0238-5BA7-4E7B-87BD-9C656507CABF}"/>
    <cellStyle name="Hard Coded 8 4 2 2 2 2" xfId="21321" xr:uid="{BA139FA6-6ADC-4D25-922D-5786F6273108}"/>
    <cellStyle name="Hard Coded 8 4 2 2 2 3" xfId="21322" xr:uid="{37A36C8D-4021-4B2B-B630-77E82F74A263}"/>
    <cellStyle name="Hard Coded 8 4 2 2 3" xfId="21323" xr:uid="{62CA6196-C71B-4A96-ABE4-194D20C55364}"/>
    <cellStyle name="Hard Coded 8 4 2 2 4" xfId="21324" xr:uid="{80408313-B864-48FE-B807-AA6059E5F4F1}"/>
    <cellStyle name="Hard Coded 8 4 2 3" xfId="21325" xr:uid="{2093C594-04F4-48A2-BAA2-5DFFBF17D2E6}"/>
    <cellStyle name="Hard Coded 8 4 2 3 2" xfId="21326" xr:uid="{4DA49706-30AC-4EC7-AF4C-02E233E96E9E}"/>
    <cellStyle name="Hard Coded 8 4 2 3 3" xfId="21327" xr:uid="{71A00A17-79BA-4174-84FE-30CF5D5A4D1B}"/>
    <cellStyle name="Hard Coded 8 4 2 4" xfId="21328" xr:uid="{F6821412-0CEF-4BF6-AC0E-5FA1E23CE7E6}"/>
    <cellStyle name="Hard Coded 8 4 3" xfId="21329" xr:uid="{487CCC26-1A88-434C-B7F2-D77D33D4E720}"/>
    <cellStyle name="Hard Coded 8 4 3 2" xfId="21330" xr:uid="{887651E3-AF58-451B-8FC8-C624E5846A87}"/>
    <cellStyle name="Hard Coded 8 4 3 2 2" xfId="21331" xr:uid="{6B141161-887F-4456-88AF-F737B19486E3}"/>
    <cellStyle name="Hard Coded 8 4 3 2 2 2" xfId="21332" xr:uid="{8B42B391-A9CB-4E9E-A68B-C0AD05A8ED57}"/>
    <cellStyle name="Hard Coded 8 4 3 2 2 3" xfId="21333" xr:uid="{93DE5C63-86A9-4159-913B-AF062F4370F9}"/>
    <cellStyle name="Hard Coded 8 4 3 2 3" xfId="21334" xr:uid="{16447358-9AF4-478C-8984-F6CD0FD504D0}"/>
    <cellStyle name="Hard Coded 8 4 3 2 4" xfId="21335" xr:uid="{C06A612B-2D50-4917-9DC2-3859325AAA81}"/>
    <cellStyle name="Hard Coded 8 4 3 3" xfId="21336" xr:uid="{4F0916B0-601F-4556-8F6A-D429AC61E026}"/>
    <cellStyle name="Hard Coded 8 4 3 3 2" xfId="21337" xr:uid="{05853A16-CEAB-41E7-8476-1D6CDAE54DBE}"/>
    <cellStyle name="Hard Coded 8 4 3 3 3" xfId="21338" xr:uid="{762B743D-239E-48CD-AA8B-2141EC8467C4}"/>
    <cellStyle name="Hard Coded 8 4 3 4" xfId="21339" xr:uid="{60CC6C36-87B2-4975-913A-D1CD79EE1B72}"/>
    <cellStyle name="Hard Coded 8 4 4" xfId="21340" xr:uid="{0E104B5D-2CF5-4A24-9F47-D6FD25C05F67}"/>
    <cellStyle name="Hard Coded 8 4 4 2" xfId="21341" xr:uid="{2F3F53AB-8983-474B-AEE4-BEC63E68A422}"/>
    <cellStyle name="Hard Coded 8 4 4 2 2" xfId="21342" xr:uid="{DDC625E5-6C70-4908-B312-701EF9B38CB3}"/>
    <cellStyle name="Hard Coded 8 4 4 2 3" xfId="21343" xr:uid="{DDA46E9D-451C-4782-AFC0-1E7B04C36CAB}"/>
    <cellStyle name="Hard Coded 8 4 4 3" xfId="21344" xr:uid="{630CF937-FE52-4BC3-AC20-6FF596C38C38}"/>
    <cellStyle name="Hard Coded 8 4 4 4" xfId="21345" xr:uid="{8733699B-4DFF-4DE9-9F40-791C73F67A32}"/>
    <cellStyle name="Hard Coded 8 4 5" xfId="21346" xr:uid="{983C78E8-A951-4473-A3B5-15FDA1A62385}"/>
    <cellStyle name="Hard Coded 8 4 6" xfId="21347" xr:uid="{66A9F480-0E2C-4115-AE06-0B0B7521DB98}"/>
    <cellStyle name="Hard Coded 8 5" xfId="21348" xr:uid="{A677C17D-B4E2-46F9-9AD5-C72B4C9517D7}"/>
    <cellStyle name="Hard Coded 8 5 2" xfId="21349" xr:uid="{DE6C32EA-0249-48ED-85AC-18E67C2473D7}"/>
    <cellStyle name="Hard Coded 8 5 2 2" xfId="21350" xr:uid="{FF358E88-EA31-49D8-A6C9-F16EA88BE7AF}"/>
    <cellStyle name="Hard Coded 8 5 2 2 2" xfId="21351" xr:uid="{7256FE88-7C1B-4AE2-81DF-7CB538ED1261}"/>
    <cellStyle name="Hard Coded 8 5 2 2 3" xfId="21352" xr:uid="{1AB05E38-D101-4C2F-82CB-1DCB5449B87B}"/>
    <cellStyle name="Hard Coded 8 5 2 3" xfId="21353" xr:uid="{6B27C982-E822-45E8-AB05-A8A03AE87226}"/>
    <cellStyle name="Hard Coded 8 5 2 4" xfId="21354" xr:uid="{4AB86601-C7EB-48EB-935B-57FA1E95EF15}"/>
    <cellStyle name="Hard Coded 8 5 3" xfId="21355" xr:uid="{748179D6-BB0B-48CC-AA70-14D49C7945A9}"/>
    <cellStyle name="Hard Coded 8 5 3 2" xfId="21356" xr:uid="{53BD822D-0164-49DA-B8A1-A80D09CF2BEA}"/>
    <cellStyle name="Hard Coded 8 5 3 3" xfId="21357" xr:uid="{525C3A49-64B4-481E-AE48-519B893CD7DE}"/>
    <cellStyle name="Hard Coded 8 5 4" xfId="21358" xr:uid="{C62D29F6-D32A-485A-9316-F1CE31371EE7}"/>
    <cellStyle name="Hard Coded 8 6" xfId="21359" xr:uid="{8E779D8E-2AF9-4B73-853B-2F5CDE60B188}"/>
    <cellStyle name="Hard Coded 8 6 2" xfId="21360" xr:uid="{57D9479B-093D-4F66-BBD8-583D070A9470}"/>
    <cellStyle name="Hard Coded 8 6 2 2" xfId="21361" xr:uid="{3A7E2548-8D57-49ED-A818-ADD8AB770A08}"/>
    <cellStyle name="Hard Coded 8 6 2 2 2" xfId="21362" xr:uid="{5F3467DA-5F36-4064-A98A-8DF3E977C1E0}"/>
    <cellStyle name="Hard Coded 8 6 2 2 3" xfId="21363" xr:uid="{4EB12B9D-809E-4203-A953-03B58AA7DADB}"/>
    <cellStyle name="Hard Coded 8 6 2 3" xfId="21364" xr:uid="{1DD99AA1-1D44-44A3-B924-5128A361B578}"/>
    <cellStyle name="Hard Coded 8 6 2 4" xfId="21365" xr:uid="{42B61E4A-24E0-42E7-BD8E-7132E5F3A0AF}"/>
    <cellStyle name="Hard Coded 8 6 3" xfId="21366" xr:uid="{D2FB7EA2-863A-427A-B05A-7E4D0525D8ED}"/>
    <cellStyle name="Hard Coded 8 6 3 2" xfId="21367" xr:uid="{2CC0C4C1-AB93-4B0D-858E-6D78528B24B5}"/>
    <cellStyle name="Hard Coded 8 6 3 3" xfId="21368" xr:uid="{21DAB9ED-E0EB-496A-A29B-BA87C51C69E5}"/>
    <cellStyle name="Hard Coded 8 6 4" xfId="21369" xr:uid="{EDA98201-CB7D-4787-B1DB-3CA2A49344EC}"/>
    <cellStyle name="Hard Coded 8 7" xfId="21370" xr:uid="{7FAD4A41-BA45-443F-9789-6FDACA5EC242}"/>
    <cellStyle name="Hard Coded 9" xfId="21371" xr:uid="{5E0C04C9-9DC9-4CB4-8384-CD574D92BB25}"/>
    <cellStyle name="Hard Coded 9 2" xfId="21372" xr:uid="{5A482BB6-A587-402E-A263-09C714B394EB}"/>
    <cellStyle name="Hard Coded 9 2 2" xfId="21373" xr:uid="{8815E590-570E-4093-8CEC-A0A3A8F8890F}"/>
    <cellStyle name="Hard Coded 9 2 2 2" xfId="21374" xr:uid="{58AE03FE-6596-41D0-B4EC-9E9F896C677C}"/>
    <cellStyle name="Hard Coded 9 2 2 2 2" xfId="21375" xr:uid="{0CBC0D6E-61DE-48AD-A182-92E1ACE6A665}"/>
    <cellStyle name="Hard Coded 9 2 2 2 3" xfId="21376" xr:uid="{B6058605-BAA0-469C-935F-35B065E38478}"/>
    <cellStyle name="Hard Coded 9 2 2 3" xfId="21377" xr:uid="{A3FD6E78-3EE4-4BDB-8C28-1193C7B934AB}"/>
    <cellStyle name="Hard Coded 9 2 2 4" xfId="21378" xr:uid="{C42BAA08-2C40-4C62-BF5A-F6301C3FF610}"/>
    <cellStyle name="Hard Coded 9 2 3" xfId="21379" xr:uid="{78E7A179-CC23-4EB2-A7AD-8E16FE37384E}"/>
    <cellStyle name="Hard Coded 9 2 3 2" xfId="21380" xr:uid="{3B7E7A00-D43D-4BF8-8A6D-15F7C5EFB564}"/>
    <cellStyle name="Hard Coded 9 2 3 2 2" xfId="21381" xr:uid="{E4D49238-1D4F-44A2-82DD-D5A1465CE4B0}"/>
    <cellStyle name="Hard Coded 9 2 3 2 3" xfId="21382" xr:uid="{8E333133-058E-412F-AB2F-70A22042FE70}"/>
    <cellStyle name="Hard Coded 9 2 3 3" xfId="21383" xr:uid="{3125163D-0AA6-43CF-8A95-78B470703654}"/>
    <cellStyle name="Hard Coded 9 2 3 4" xfId="21384" xr:uid="{EEB6A851-D5F5-43B7-97CE-F7740C51EF42}"/>
    <cellStyle name="Hard Coded 9 2 4" xfId="21385" xr:uid="{2AF8D755-B1E9-44CF-9ABE-6C72C02E8A75}"/>
    <cellStyle name="Hard Coded 9 3" xfId="21386" xr:uid="{A93A5AE5-5EC4-411E-AAD1-6D0F315D9068}"/>
    <cellStyle name="Hard Coded 9 3 2" xfId="21387" xr:uid="{3CC3C171-6E88-4438-AA82-4E10EA9711C6}"/>
    <cellStyle name="Hard Coded 9 3 2 2" xfId="21388" xr:uid="{720662EF-68EC-4CB9-AC2D-087EE61DFD5D}"/>
    <cellStyle name="Hard Coded 9 3 2 2 2" xfId="21389" xr:uid="{0B322ED5-3156-4145-BD22-A4CEE65C832E}"/>
    <cellStyle name="Hard Coded 9 3 2 2 3" xfId="21390" xr:uid="{C477B9BF-0F74-466B-B712-8226651052B2}"/>
    <cellStyle name="Hard Coded 9 3 2 3" xfId="21391" xr:uid="{0E8B1B21-BE38-41C7-ADAC-BB0452F1FF25}"/>
    <cellStyle name="Hard Coded 9 3 2 4" xfId="21392" xr:uid="{B9B1E2F8-D1AA-4F2E-A04E-F92713079B62}"/>
    <cellStyle name="Hard Coded 9 3 3" xfId="21393" xr:uid="{92BFC27F-2057-4CD2-92D0-2BB476717B81}"/>
    <cellStyle name="Hard Coded 9 3 3 2" xfId="21394" xr:uid="{C13E24F0-7ACF-4BC1-B371-17E50095E14A}"/>
    <cellStyle name="Hard Coded 9 3 3 3" xfId="21395" xr:uid="{4FACC76C-097A-4FAC-91DA-624F0D3062E3}"/>
    <cellStyle name="Hard Coded 9 3 4" xfId="21396" xr:uid="{A967B69E-CE63-457F-B6E2-9D647069D538}"/>
    <cellStyle name="Hard Coded 9 4" xfId="21397" xr:uid="{B936FF94-7A90-474E-A51A-C4BEFA8EB939}"/>
    <cellStyle name="Hard Coded 9 4 2" xfId="21398" xr:uid="{9BDCDF32-89B5-4789-A1F2-2ACB9506CB33}"/>
    <cellStyle name="Hard Coded 9 4 2 2" xfId="21399" xr:uid="{FC378051-457B-470D-A1A5-D61890CC38E7}"/>
    <cellStyle name="Hard Coded 9 4 2 3" xfId="21400" xr:uid="{95789481-8B77-48C4-8C93-321D5B43412D}"/>
    <cellStyle name="Hard Coded 9 4 3" xfId="21401" xr:uid="{E8F89099-EFA8-4C5B-ABEB-FCDDC0C4E1A4}"/>
    <cellStyle name="Hard Coded 9 4 4" xfId="21402" xr:uid="{9AF44F44-EED8-4DA9-B49F-008BF42EAA84}"/>
    <cellStyle name="Hard Coded 9 5" xfId="21403" xr:uid="{95E37D4C-863F-49B8-89D3-6F1B2A462DFF}"/>
    <cellStyle name="Hard Coded 9 5 2" xfId="21404" xr:uid="{75341ECB-69AC-4570-86EB-E1344ADFD4BE}"/>
    <cellStyle name="Hard Coded 9 5 2 2" xfId="21405" xr:uid="{305AF10B-B182-443C-821A-A8E1A46D5521}"/>
    <cellStyle name="Hard Coded 9 5 2 3" xfId="21406" xr:uid="{3E5399F9-12F2-4AA4-977D-F96B65BAECE3}"/>
    <cellStyle name="Hard Coded 9 5 3" xfId="21407" xr:uid="{A3B2014E-AEFC-4B9C-A93E-9A761AD497A6}"/>
    <cellStyle name="Hard Coded 9 5 4" xfId="21408" xr:uid="{25E24509-6755-41D0-8647-D82DC4C94798}"/>
    <cellStyle name="Hard Coded 9 6" xfId="21409" xr:uid="{273F15C7-2FDA-42E0-B1AE-2AA171603513}"/>
    <cellStyle name="Hard Coded 9 6 2" xfId="21410" xr:uid="{3A75242F-8CFD-4A16-B00E-F7EE5E2778A6}"/>
    <cellStyle name="Hard Coded 9 6 2 2" xfId="21411" xr:uid="{D1F6571C-8575-40DB-996D-9C53126593A9}"/>
    <cellStyle name="Hard Coded 9 6 2 3" xfId="21412" xr:uid="{B9F21D19-7F2C-4F49-A103-017175F7D90A}"/>
    <cellStyle name="Hard Coded 9 6 3" xfId="21413" xr:uid="{B384EDED-31EE-4EE7-83BE-9AEE47E626CF}"/>
    <cellStyle name="Hard Coded 9 6 3 2" xfId="21414" xr:uid="{D89B90E7-9A21-44FC-8D01-A365F926F7ED}"/>
    <cellStyle name="Hard Coded 9 6 3 3" xfId="21415" xr:uid="{4A26914E-B5FD-4599-B198-E62E41766794}"/>
    <cellStyle name="Hard Coded 9 6 4" xfId="21416" xr:uid="{C8208EAF-A19A-4EDC-BE92-73607D0644B9}"/>
    <cellStyle name="Hard Coded 9 7" xfId="21417" xr:uid="{09438C1B-8106-4C66-96B8-8584EA6F2086}"/>
    <cellStyle name="Header1" xfId="21418" xr:uid="{D803332C-4315-4C87-9A88-383CD3BF661D}"/>
    <cellStyle name="Header1 2" xfId="21419" xr:uid="{E01456E2-DC3A-468E-AD39-9FA88E01A5B9}"/>
    <cellStyle name="Header1 2 10" xfId="21420" xr:uid="{576D8362-FA22-489D-A7C6-3F72CE46B7BB}"/>
    <cellStyle name="Header1 2 2" xfId="21421" xr:uid="{4EB5DCC6-5A1C-4FCB-B1EB-5D6B0442C2D5}"/>
    <cellStyle name="Header1 2 2 2" xfId="21422" xr:uid="{808CD383-20F9-42FF-9A18-996C51F5B7D8}"/>
    <cellStyle name="Header1 2 2 2 2" xfId="21423" xr:uid="{858139D7-D6FD-4AE1-812E-D03E1B250779}"/>
    <cellStyle name="Header1 2 2 3" xfId="21424" xr:uid="{A20B533C-F007-4F4A-86BF-3EAAE2E83F41}"/>
    <cellStyle name="Header1 2 2 4" xfId="21425" xr:uid="{BF671EBB-1458-4AB9-AF04-5D82B643F41D}"/>
    <cellStyle name="Header1 2 2 5" xfId="21426" xr:uid="{F51F9100-95BF-47A2-9E28-7EF47266D9BA}"/>
    <cellStyle name="Header1 2 2 6" xfId="21427" xr:uid="{82E5227D-8A20-497B-B737-FC1D2D29EE23}"/>
    <cellStyle name="Header1 2 2 7" xfId="21428" xr:uid="{87B0B72A-1D01-49A2-A9CE-864E054344C9}"/>
    <cellStyle name="Header1 2 2 8" xfId="21429" xr:uid="{0A10ADAD-1290-48B8-B709-FB7505165756}"/>
    <cellStyle name="Header1 2 2 9" xfId="21430" xr:uid="{6F463699-A2A4-47FE-A5E5-D882EA1CD644}"/>
    <cellStyle name="Header1 2 3" xfId="21431" xr:uid="{E5F8A14B-DF5B-44CE-A6F2-2B21282B0B61}"/>
    <cellStyle name="Header1 2 3 2" xfId="21432" xr:uid="{B191D403-6D79-4E2B-A3C6-8325C7F59755}"/>
    <cellStyle name="Header1 2 3 2 2" xfId="21433" xr:uid="{A3F6A096-A621-4A1F-96BB-6A49891AC58D}"/>
    <cellStyle name="Header1 2 3 3" xfId="21434" xr:uid="{30D347DB-A189-432E-A75A-48A8F0012A24}"/>
    <cellStyle name="Header1 2 3 4" xfId="21435" xr:uid="{97FE7CD3-85CF-4D92-A9B6-95B7ACEA5452}"/>
    <cellStyle name="Header1 2 3 5" xfId="21436" xr:uid="{9FAAA63D-3DC5-4137-B07A-3846A8B70A30}"/>
    <cellStyle name="Header1 2 3 6" xfId="21437" xr:uid="{651B7A82-35B2-402F-9D38-7CC09B288CC4}"/>
    <cellStyle name="Header1 2 3 7" xfId="21438" xr:uid="{7EF7A84D-E671-4714-97C4-99EB8186E04C}"/>
    <cellStyle name="Header1 2 3 8" xfId="21439" xr:uid="{D6BDDC96-7331-4D36-A960-81FFA4F653C9}"/>
    <cellStyle name="Header1 2 4" xfId="21440" xr:uid="{365DAEE5-0A0A-4E93-A0CC-E160F8D2D56D}"/>
    <cellStyle name="Header1 2 5" xfId="21441" xr:uid="{00C35C9D-D521-4D43-8A38-637AFB8306C3}"/>
    <cellStyle name="Header1 2 6" xfId="21442" xr:uid="{E9916DEC-CA49-4EF1-B6F6-6CFFCD849A44}"/>
    <cellStyle name="Header1 2 7" xfId="21443" xr:uid="{7761A325-457E-4542-B2D0-2D245BBC1EE8}"/>
    <cellStyle name="Header1 2 8" xfId="21444" xr:uid="{1AEA25C3-A34D-485D-B8CD-03A5A1550B5F}"/>
    <cellStyle name="Header1 2 9" xfId="21445" xr:uid="{2CE3C45A-E4DE-4FA4-AB96-A9C0193B966A}"/>
    <cellStyle name="Header1 3" xfId="21446" xr:uid="{7F537003-9387-46BF-AA23-3C1142152788}"/>
    <cellStyle name="Header1 3 2" xfId="21447" xr:uid="{E99F5823-9B55-4FBE-BE5D-5832F6326A81}"/>
    <cellStyle name="Header1 3 2 2" xfId="21448" xr:uid="{AE49FD11-76F7-4B6E-A8D2-4A77AFA259D6}"/>
    <cellStyle name="Header1 3 3" xfId="21449" xr:uid="{5C836D63-2561-4323-B803-8DC6D20AF468}"/>
    <cellStyle name="Header1 3 4" xfId="21450" xr:uid="{613B1BA8-0115-4B02-BD78-546C8EEB8D6B}"/>
    <cellStyle name="Header1 3 5" xfId="21451" xr:uid="{6FFB75F3-205B-42AC-BD04-4879B4B9BAE5}"/>
    <cellStyle name="Header1 3 6" xfId="21452" xr:uid="{3B287539-FED5-4C79-9415-50C2BC88A1C3}"/>
    <cellStyle name="Header1 3 7" xfId="21453" xr:uid="{B1FA22ED-957F-4FA7-81A6-CDE09A76C9CF}"/>
    <cellStyle name="Header1 3 8" xfId="21454" xr:uid="{F9AB7C03-26E7-4DA7-BA11-733D61B25922}"/>
    <cellStyle name="Header1 3 9" xfId="21455" xr:uid="{36DAFD33-0C2B-4169-B16C-E3B61F6C48FB}"/>
    <cellStyle name="Header1 4" xfId="21456" xr:uid="{7FCFC5D5-B078-4EAE-845E-32260EB826B5}"/>
    <cellStyle name="Header1 4 2" xfId="21457" xr:uid="{2FF242F2-E275-4F1F-9222-BBE00B606820}"/>
    <cellStyle name="Header1 4 2 2" xfId="21458" xr:uid="{0CBD8BCD-4A6C-40AB-B3A3-49E4B39A246A}"/>
    <cellStyle name="Header1 4 3" xfId="21459" xr:uid="{C2EB5EA1-D490-49DC-8080-C31652CB64D0}"/>
    <cellStyle name="Header1 4 4" xfId="21460" xr:uid="{88FACB73-9F38-493A-9C94-73D88AA22B48}"/>
    <cellStyle name="Header1 4 5" xfId="21461" xr:uid="{C35319D4-3810-4716-9979-CD6CF6BFBC7D}"/>
    <cellStyle name="Header1 4 6" xfId="21462" xr:uid="{454C4FBD-0BFD-4EF7-90B7-A0779B48AF1E}"/>
    <cellStyle name="Header1 4 7" xfId="21463" xr:uid="{F6C1B89C-B98A-40F5-8A97-26789BF5641E}"/>
    <cellStyle name="Header1 4 8" xfId="21464" xr:uid="{2366BDF5-0D1F-4FBB-B9B5-BB0B098BD726}"/>
    <cellStyle name="Header1 5" xfId="21465" xr:uid="{A31FB8E7-82A0-44CE-BBB6-D950785E4FCD}"/>
    <cellStyle name="Header1 5 2" xfId="21466" xr:uid="{3718F001-5774-4587-B906-8A1D2C2C4D14}"/>
    <cellStyle name="Header1 5 2 2" xfId="21467" xr:uid="{86816F82-77BC-462B-A823-AA78ECF47E00}"/>
    <cellStyle name="Header1 5 3" xfId="21468" xr:uid="{7EFE4D3C-91E2-416B-9E05-9340C6DA6036}"/>
    <cellStyle name="Header1 5 4" xfId="21469" xr:uid="{5E53004D-DFAB-4F51-82C7-57AA443F6204}"/>
    <cellStyle name="Header1 5 5" xfId="21470" xr:uid="{30C79C71-0169-4A66-9410-9D8E5ECF18C9}"/>
    <cellStyle name="Header1 5 6" xfId="21471" xr:uid="{FA69C9CF-5AE1-400E-B4C9-AE4511BE72AB}"/>
    <cellStyle name="Header1 5 7" xfId="21472" xr:uid="{219653F5-B2B5-4694-AFBF-98FA01F35756}"/>
    <cellStyle name="Header1 6" xfId="21473" xr:uid="{C2CE8775-5639-400D-BE09-8F645019A559}"/>
    <cellStyle name="Header2" xfId="21474" xr:uid="{C6C7AC3F-C3C2-4443-A55A-101B1AB5B23E}"/>
    <cellStyle name="Heading" xfId="21475" xr:uid="{3E9D441C-EDA7-424A-81D2-8801C1D5086D}"/>
    <cellStyle name="Heading 1" xfId="6" builtinId="16" customBuiltin="1"/>
    <cellStyle name="Heading 1 2" xfId="101" xr:uid="{E837FAF3-6FF3-4046-AD9E-2C56E56C9AFD}"/>
    <cellStyle name="Heading 1 2 10" xfId="35755" xr:uid="{D448D652-AB39-4AC6-A175-64D09009E254}"/>
    <cellStyle name="Heading 1 2 11" xfId="35818" xr:uid="{1CBE188B-68A8-4833-8247-5C43770FD157}"/>
    <cellStyle name="Heading 1 2 2" xfId="21477" xr:uid="{FBEDDE78-4863-4D31-A203-087C542BADD3}"/>
    <cellStyle name="Heading 1 2 2 2" xfId="21478" xr:uid="{B95C5A1F-4260-4407-8E4B-EF01BAB92A84}"/>
    <cellStyle name="Heading 1 2 2 3" xfId="21479" xr:uid="{5F776C18-7ADF-43A3-9383-760046EF56DF}"/>
    <cellStyle name="Heading 1 2 2 4" xfId="21480" xr:uid="{4BAFACE4-C7A3-4363-9B17-B8CD0D78F6C7}"/>
    <cellStyle name="Heading 1 2 2 5" xfId="35819" xr:uid="{15570933-8B83-45B8-A761-518202132412}"/>
    <cellStyle name="Heading 1 2 3" xfId="21481" xr:uid="{61B6E5C4-C5B3-4A2C-B8E5-0CF90C1DA3D3}"/>
    <cellStyle name="Heading 1 2 3 2" xfId="21482" xr:uid="{1CDA0B33-6D61-46B2-8D56-D8E5BB19D5A4}"/>
    <cellStyle name="Heading 1 2 4" xfId="21483" xr:uid="{463B26EB-3CB0-4C4D-BED0-AE09A957AC65}"/>
    <cellStyle name="Heading 1 2 5" xfId="21484" xr:uid="{8AAEA7B3-761E-46F9-8BD9-895FAD89DE2C}"/>
    <cellStyle name="Heading 1 2 6" xfId="21485" xr:uid="{1B3644F5-0220-477F-ADA6-0DE460A62228}"/>
    <cellStyle name="Heading 1 2 6 2" xfId="21486" xr:uid="{DA060699-0D08-4146-8F6C-467E35C92D27}"/>
    <cellStyle name="Heading 1 2 7" xfId="21487" xr:uid="{46E089A0-2A74-490D-B62F-4ED2F8A62B6E}"/>
    <cellStyle name="Heading 1 2 8" xfId="35620" xr:uid="{2CC7D5DF-2E35-4B88-B093-D2EADEA8989F}"/>
    <cellStyle name="Heading 1 2 9" xfId="21476" xr:uid="{4C57F855-91DA-4938-9C8E-0B4D341588EF}"/>
    <cellStyle name="Heading 1 3" xfId="195" xr:uid="{9F3327BE-64CB-403C-BC2C-6C42E7232F08}"/>
    <cellStyle name="Heading 1 3 2" xfId="21489" xr:uid="{6BEFF89D-A007-4B46-B019-BD4BF79A91A4}"/>
    <cellStyle name="Heading 1 3 3" xfId="21490" xr:uid="{7694E760-1730-4528-A705-8670C785A638}"/>
    <cellStyle name="Heading 1 3 4" xfId="21491" xr:uid="{69096814-040B-4BBB-99E3-285D3CFC0C2C}"/>
    <cellStyle name="Heading 1 3 5" xfId="35621" xr:uid="{D58EAC82-F201-44BE-AC13-297429EA0CAC}"/>
    <cellStyle name="Heading 1 3 6" xfId="21488" xr:uid="{18B4EF78-F538-4CE9-80A7-31F4AFD6B0B4}"/>
    <cellStyle name="Heading 1 3 7" xfId="35714" xr:uid="{69F99F96-D075-425A-9E6E-54DE44DEEBA1}"/>
    <cellStyle name="Heading 1 3 8" xfId="35820" xr:uid="{F7AEC400-69A7-4EC1-B2A4-5E22BF8C7B85}"/>
    <cellStyle name="Heading 1 4" xfId="321" xr:uid="{DB3957B5-482D-4A6B-9EE4-7AF45FDD9CED}"/>
    <cellStyle name="Heading 1 4 2" xfId="21493" xr:uid="{BA54A378-2CF6-4F52-BA64-2B0A03B9B3F4}"/>
    <cellStyle name="Heading 1 4 3" xfId="21494" xr:uid="{E51297CC-A6D2-4BB2-AD0F-D415DFE46D45}"/>
    <cellStyle name="Heading 1 4 4" xfId="35622" xr:uid="{1021B30D-84E6-4F96-849A-366ED98AC5A7}"/>
    <cellStyle name="Heading 1 4 5" xfId="21492" xr:uid="{BE621AF2-1811-4B08-B2B1-ECAF23796076}"/>
    <cellStyle name="Heading 1 5" xfId="21495" xr:uid="{4E173092-E9F1-430D-8225-C426D767262D}"/>
    <cellStyle name="Heading 1 6" xfId="21496" xr:uid="{D337D00C-A736-4325-B350-C7D92F3D3290}"/>
    <cellStyle name="Heading 1 7" xfId="21497" xr:uid="{F756DE31-F57A-4F90-B7B6-E86AF4BD9947}"/>
    <cellStyle name="Heading 1 8" xfId="21498" xr:uid="{91DE89FF-D7DD-415A-9DAC-A617D2975269}"/>
    <cellStyle name="Heading 1 9" xfId="21499" xr:uid="{0762D56A-0BBD-462E-B1C5-F474C30E25C2}"/>
    <cellStyle name="Heading 2" xfId="7" builtinId="17" customBuiltin="1"/>
    <cellStyle name="Heading 2 2" xfId="102" xr:uid="{3650F335-528F-449B-9B67-BEA3BBCF3488}"/>
    <cellStyle name="Heading 2 2 10" xfId="35623" xr:uid="{2667A3A7-3FD9-4F7E-85CD-3F694B62C354}"/>
    <cellStyle name="Heading 2 2 11" xfId="21500" xr:uid="{98498D6B-9AE7-424D-BACF-37262E7B3BBF}"/>
    <cellStyle name="Heading 2 2 12" xfId="35756" xr:uid="{126AC0F0-1516-477F-8F6A-C510958795D9}"/>
    <cellStyle name="Heading 2 2 13" xfId="35821" xr:uid="{C8061308-BC47-44D5-B328-5ABC9E417500}"/>
    <cellStyle name="Heading 2 2 2" xfId="21501" xr:uid="{5F689CB7-FFF4-4CC7-9D27-9EB9ADBFDAC9}"/>
    <cellStyle name="Heading 2 2 2 2" xfId="21502" xr:uid="{D624F655-3CEE-4D63-82AF-6836CCA0F88D}"/>
    <cellStyle name="Heading 2 2 2 3" xfId="21503" xr:uid="{E7E29747-EDAD-43A3-BAFD-4165D05C26D6}"/>
    <cellStyle name="Heading 2 2 2 4" xfId="21504" xr:uid="{82AB857B-61CF-4F74-AD2A-85A4357E16FE}"/>
    <cellStyle name="Heading 2 2 2 5" xfId="35822" xr:uid="{D3833698-23B4-441A-8B41-419A3D8D97DE}"/>
    <cellStyle name="Heading 2 2 3" xfId="21505" xr:uid="{FC8B5FEE-C22D-42B0-842C-95CB28AD69D6}"/>
    <cellStyle name="Heading 2 2 3 2" xfId="21506" xr:uid="{DC6BC0CC-7AF1-41E8-B346-3602744B68AC}"/>
    <cellStyle name="Heading 2 2 3 3" xfId="21507" xr:uid="{57DC022D-1097-4C8D-8CF5-FEE2B17886CF}"/>
    <cellStyle name="Heading 2 2 4" xfId="21508" xr:uid="{1ABAE189-9399-413E-A18B-4690935DD59E}"/>
    <cellStyle name="Heading 2 2 4 2" xfId="21509" xr:uid="{369A0FEF-1EF2-4300-ABAD-858F6FD74BC8}"/>
    <cellStyle name="Heading 2 2 4 3" xfId="21510" xr:uid="{DB57E894-71D8-442E-90D8-6052BA9174B0}"/>
    <cellStyle name="Heading 2 2 5" xfId="21511" xr:uid="{C6F054AC-393E-49F0-96B2-6322C4B90A8A}"/>
    <cellStyle name="Heading 2 2 6" xfId="21512" xr:uid="{B0814366-DB0A-42E1-9E58-BDC1FA7F6D53}"/>
    <cellStyle name="Heading 2 2 7" xfId="21513" xr:uid="{9AA57E8C-72D6-4034-8DBB-9E056B073383}"/>
    <cellStyle name="Heading 2 2 8" xfId="21514" xr:uid="{0CCD3E6A-B74A-44EA-828F-5B30407281DD}"/>
    <cellStyle name="Heading 2 2 9" xfId="21515" xr:uid="{3C92CE7B-5C25-4050-A047-199FBA21BDF0}"/>
    <cellStyle name="Heading 2 3" xfId="196" xr:uid="{A0710909-B857-4274-A4BD-99DBB38FB994}"/>
    <cellStyle name="Heading 2 3 2" xfId="21517" xr:uid="{71EAC078-E90A-4542-886D-C5C3ABC50031}"/>
    <cellStyle name="Heading 2 3 3" xfId="21518" xr:uid="{B74E4528-B1AB-4CF9-84D6-21EC0C3E442E}"/>
    <cellStyle name="Heading 2 3 4" xfId="35624" xr:uid="{87856414-95ED-4EB5-BAC1-F7D1D408BD91}"/>
    <cellStyle name="Heading 2 3 5" xfId="21516" xr:uid="{2FE52FE6-F8EA-47BD-86B1-A2F972777B8B}"/>
    <cellStyle name="Heading 2 3 6" xfId="35823" xr:uid="{B67F88BF-41D0-43B1-A970-C24F925376FE}"/>
    <cellStyle name="Heading 2 4" xfId="322" xr:uid="{4C901ADD-7AD7-4B9F-A07F-E30C7EA35635}"/>
    <cellStyle name="Heading 2 4 2" xfId="21520" xr:uid="{9EA26749-0545-4076-B11B-0FDE4FA1B458}"/>
    <cellStyle name="Heading 2 4 3" xfId="21521" xr:uid="{BEA82105-F273-4299-8EEB-17247EDB6ADD}"/>
    <cellStyle name="Heading 2 4 4" xfId="21522" xr:uid="{9B05A496-5302-4C46-AAB1-C0CDC9859599}"/>
    <cellStyle name="Heading 2 4 5" xfId="35625" xr:uid="{2DC25080-5332-49EC-AD30-46ABF76B5E2E}"/>
    <cellStyle name="Heading 2 4 6" xfId="21519" xr:uid="{04E78B35-8621-420D-BED0-E8D36D525E5E}"/>
    <cellStyle name="Heading 2 5" xfId="21523" xr:uid="{26EB6755-1E67-4246-B58E-89FE4F25B1E2}"/>
    <cellStyle name="Heading 2 5 2" xfId="21524" xr:uid="{AED43857-ADD1-4071-9F89-1D492537E229}"/>
    <cellStyle name="Heading 2 6" xfId="21525" xr:uid="{1B30E8B9-A3CF-4340-AA49-6C79AE5D8238}"/>
    <cellStyle name="Heading 2 6 2" xfId="21526" xr:uid="{F99769F0-7298-46A7-883B-C86332207E28}"/>
    <cellStyle name="Heading 2 7" xfId="21527" xr:uid="{10FEEFAB-1364-4BD6-8EFF-8F7E156D357B}"/>
    <cellStyle name="Heading 2 8" xfId="21528" xr:uid="{0C3D323B-9FB0-4868-807F-BE4E50FFAD67}"/>
    <cellStyle name="Heading 2 8 2" xfId="21529" xr:uid="{47E2D69D-35C9-447A-AF91-00E35E9C1C4E}"/>
    <cellStyle name="Heading 2 9" xfId="21530" xr:uid="{5D693EE5-F615-4EAD-AC5B-DCD70D663440}"/>
    <cellStyle name="Heading 2 Input" xfId="35732" xr:uid="{74822AFE-CF67-4E99-B53A-43E25BBB43F0}"/>
    <cellStyle name="Heading 2 Output" xfId="35733" xr:uid="{DB0D4DA5-E7B0-4C56-8379-7288F2E87862}"/>
    <cellStyle name="Heading 3" xfId="8" builtinId="18" customBuiltin="1"/>
    <cellStyle name="Heading 3 2" xfId="103" xr:uid="{5A644299-72CA-4B82-AFB4-24EF2529FAAF}"/>
    <cellStyle name="Heading 3 2 10" xfId="35626" xr:uid="{F03E1A07-1413-4E1F-9804-E4BF8CC3945F}"/>
    <cellStyle name="Heading 3 2 11" xfId="21531" xr:uid="{5A7CA85E-A8E7-4468-B1DB-4BCF3C0A27CB}"/>
    <cellStyle name="Heading 3 2 2" xfId="21532" xr:uid="{7FF560F8-85FD-4968-A7DA-4DF30F3E31E0}"/>
    <cellStyle name="Heading 3 2 2 2" xfId="21533" xr:uid="{2E6B8D47-6CDE-4F9B-92CB-FD2581FCC5F0}"/>
    <cellStyle name="Heading 3 2 2 2 2" xfId="21534" xr:uid="{26EFD203-F7E7-48E1-AC60-674A1FDC9B81}"/>
    <cellStyle name="Heading 3 2 2 2 2 2" xfId="21535" xr:uid="{BA2E72E6-4AB0-40AF-87B3-D72A671D7CBC}"/>
    <cellStyle name="Heading 3 2 2 2 2 2 2" xfId="21536" xr:uid="{1602EAAA-84E2-4D91-B8A7-69BF0162F41D}"/>
    <cellStyle name="Heading 3 2 2 2 2 2 3" xfId="35951" xr:uid="{98592EA6-7B61-4F0D-9A15-FB71087015E4}"/>
    <cellStyle name="Heading 3 2 2 2 2 3" xfId="21537" xr:uid="{5A754C44-AB76-46BD-81BB-5522E01F0558}"/>
    <cellStyle name="Heading 3 2 2 2 2 3 2" xfId="35952" xr:uid="{E36A752E-973F-454B-8D96-FA9800F296FB}"/>
    <cellStyle name="Heading 3 2 2 2 2 4" xfId="35953" xr:uid="{BDF1A736-4DF7-4A67-B378-BE15E2D24CCB}"/>
    <cellStyle name="Heading 3 2 2 2 2 5" xfId="35950" xr:uid="{8687F6B0-B236-4751-8784-249035647543}"/>
    <cellStyle name="Heading 3 2 2 2 3" xfId="21538" xr:uid="{4FE2E684-CE59-47D5-8C23-4C9F060BD1B7}"/>
    <cellStyle name="Heading 3 2 2 2 3 2" xfId="21539" xr:uid="{B90817D1-915A-4C86-B555-B99F8F604264}"/>
    <cellStyle name="Heading 3 2 2 2 3 3" xfId="35954" xr:uid="{A3DDC45F-99BA-43CB-9759-DEDD45A731CC}"/>
    <cellStyle name="Heading 3 2 2 2 4" xfId="35955" xr:uid="{3ACE2047-92C4-44C3-9108-14678C36B304}"/>
    <cellStyle name="Heading 3 2 2 2 5" xfId="35956" xr:uid="{051F6CD7-2328-40B7-B989-1E170DF0C37C}"/>
    <cellStyle name="Heading 3 2 2 2 6" xfId="35908" xr:uid="{84D920E2-F1F9-43CA-8274-92B41F19A436}"/>
    <cellStyle name="Heading 3 2 2 3" xfId="21540" xr:uid="{3F52203F-25C1-438B-BDB1-C36D9BC17F1A}"/>
    <cellStyle name="Heading 3 2 2 3 2" xfId="21541" xr:uid="{824F0F1C-5A85-4A76-BD3C-E0D4A91871A8}"/>
    <cellStyle name="Heading 3 2 2 3 2 2" xfId="21542" xr:uid="{4D25D6CE-0A05-4BF8-BB8E-B11D897BD536}"/>
    <cellStyle name="Heading 3 2 2 3 2 2 2" xfId="35959" xr:uid="{E79A2553-B26D-4B6B-B9D2-207F84EF0305}"/>
    <cellStyle name="Heading 3 2 2 3 2 3" xfId="35960" xr:uid="{EEC6B4B8-92B7-4D67-A11D-9A0635F09867}"/>
    <cellStyle name="Heading 3 2 2 3 2 4" xfId="35961" xr:uid="{41316B9D-27B0-4D27-94F0-65A46A1863FE}"/>
    <cellStyle name="Heading 3 2 2 3 2 5" xfId="35958" xr:uid="{FBD3CDD6-64A1-437B-B9F1-44AD061F311D}"/>
    <cellStyle name="Heading 3 2 2 3 3" xfId="21543" xr:uid="{9535D2C6-B26C-48D5-AAAD-DFA018692DD3}"/>
    <cellStyle name="Heading 3 2 2 3 3 2" xfId="35962" xr:uid="{E5C96D4A-978B-40A2-80AF-03689CB2EFC3}"/>
    <cellStyle name="Heading 3 2 2 3 4" xfId="35963" xr:uid="{2961BB5A-EBBA-40C9-8200-A2C1E5311F02}"/>
    <cellStyle name="Heading 3 2 2 3 5" xfId="35964" xr:uid="{DAE23599-E74F-4D92-BA0B-CB8EFFBBDEA8}"/>
    <cellStyle name="Heading 3 2 2 3 6" xfId="35957" xr:uid="{3C51DCD0-1555-4EDB-A8CA-304CA647DED3}"/>
    <cellStyle name="Heading 3 2 2 4" xfId="21544" xr:uid="{20B01028-4040-4A30-B9F3-1C59308438DE}"/>
    <cellStyle name="Heading 3 2 2 4 2" xfId="21545" xr:uid="{D3385D91-BEC8-437B-BE3F-935B902C93D0}"/>
    <cellStyle name="Heading 3 2 2 4 2 2" xfId="21546" xr:uid="{59C96BC0-9180-4FD6-A0E6-F451320FC804}"/>
    <cellStyle name="Heading 3 2 2 4 2 3" xfId="35966" xr:uid="{BADB8F87-AD60-4FEB-B73E-A8C536C03B28}"/>
    <cellStyle name="Heading 3 2 2 4 3" xfId="21547" xr:uid="{870AB63F-8165-4272-9779-E5C49A6B0381}"/>
    <cellStyle name="Heading 3 2 2 4 3 2" xfId="35967" xr:uid="{9D671A11-A0D9-40B4-BC0B-F92C5021C718}"/>
    <cellStyle name="Heading 3 2 2 4 4" xfId="35968" xr:uid="{A0BEF8F5-018E-4D96-8923-1BD50B7668C8}"/>
    <cellStyle name="Heading 3 2 2 4 5" xfId="35965" xr:uid="{CFE12DB9-A571-4FCA-9F94-B032EECAFA29}"/>
    <cellStyle name="Heading 3 2 2 5" xfId="21548" xr:uid="{3124F40D-7D82-4D3D-81F7-B3F85297D1C9}"/>
    <cellStyle name="Heading 3 2 2 5 2" xfId="21549" xr:uid="{BE830013-F95F-4B00-B840-0DEB6A0154E0}"/>
    <cellStyle name="Heading 3 2 2 5 2 2" xfId="21550" xr:uid="{C2F28CFC-03A1-46ED-BF48-DF356F594EBD}"/>
    <cellStyle name="Heading 3 2 2 5 2 3" xfId="35970" xr:uid="{72207D3D-3098-4038-BA4A-74E31824E66A}"/>
    <cellStyle name="Heading 3 2 2 5 3" xfId="21551" xr:uid="{E102D142-0D21-4C74-B925-CB553680F6AA}"/>
    <cellStyle name="Heading 3 2 2 5 3 2" xfId="35971" xr:uid="{C7F38752-2FAA-4C79-A854-CFDF76B59422}"/>
    <cellStyle name="Heading 3 2 2 5 4" xfId="35969" xr:uid="{9A1EE432-DBC8-4CAA-936D-2B5F7566EBE6}"/>
    <cellStyle name="Heading 3 2 2 6" xfId="21552" xr:uid="{721E13CA-CEC6-401F-ACFD-70FF4CB89914}"/>
    <cellStyle name="Heading 3 2 2 6 2" xfId="21553" xr:uid="{74AD22AC-649D-4A84-BCCC-4BC3EF6FCE23}"/>
    <cellStyle name="Heading 3 2 2 7" xfId="35824" xr:uid="{65DAED7E-863C-44AB-86B0-4FA576F3BF37}"/>
    <cellStyle name="Heading 3 2 3" xfId="21554" xr:uid="{27C4BA50-2076-4A05-BEDA-09BAF9FCFEBD}"/>
    <cellStyle name="Heading 3 2 3 2" xfId="21555" xr:uid="{E4A9A87D-869A-4F2C-8D8D-5F81BC04B5D4}"/>
    <cellStyle name="Heading 3 2 3 2 2" xfId="21556" xr:uid="{05D9C96C-BE40-4A22-A135-A003E7EF1015}"/>
    <cellStyle name="Heading 3 2 3 2 2 2" xfId="21557" xr:uid="{001A7E37-C2EF-4C54-94BB-699609A2AB10}"/>
    <cellStyle name="Heading 3 2 3 2 3" xfId="21558" xr:uid="{8F51FEED-99E7-4D72-98CE-5F1690430A6F}"/>
    <cellStyle name="Heading 3 2 3 3" xfId="35825" xr:uid="{A91289A0-F7D2-4918-BD08-7EC0D8E44146}"/>
    <cellStyle name="Heading 3 2 4" xfId="21559" xr:uid="{34AC483F-F9A8-4600-A164-9F87EE811DA3}"/>
    <cellStyle name="Heading 3 2 4 2" xfId="21560" xr:uid="{694495F3-21A8-44FE-880E-40E6696FB876}"/>
    <cellStyle name="Heading 3 2 4 2 2" xfId="21561" xr:uid="{FFA522B3-24EB-4C60-BFE0-88B5FE853ED9}"/>
    <cellStyle name="Heading 3 2 4 2 2 2" xfId="35973" xr:uid="{3871F79B-EB90-4CD5-BB53-8550B0C1F6A4}"/>
    <cellStyle name="Heading 3 2 4 2 3" xfId="35974" xr:uid="{AA84F97C-9B2F-4677-AD21-56354314F36D}"/>
    <cellStyle name="Heading 3 2 4 2 4" xfId="35975" xr:uid="{2D7A8541-C003-4E02-B076-D40093440E4F}"/>
    <cellStyle name="Heading 3 2 4 2 5" xfId="35972" xr:uid="{859A97BA-09E4-473D-AD4B-6818B770FDBB}"/>
    <cellStyle name="Heading 3 2 4 3" xfId="35976" xr:uid="{F26EA5BC-AF6D-44C8-AD6B-88486CB46673}"/>
    <cellStyle name="Heading 3 2 4 4" xfId="35977" xr:uid="{A10DD92C-F600-4C99-896B-1AE65C5178BD}"/>
    <cellStyle name="Heading 3 2 4 5" xfId="35978" xr:uid="{22103F59-AA5A-4F29-BBBD-3A785B25C73E}"/>
    <cellStyle name="Heading 3 2 4 6" xfId="35907" xr:uid="{D0867DB8-5203-4AE6-AD93-A38BA9166B84}"/>
    <cellStyle name="Heading 3 2 5" xfId="21562" xr:uid="{7ACEB900-41C6-40B1-BF68-4D431216B3EF}"/>
    <cellStyle name="Heading 3 2 5 2" xfId="21563" xr:uid="{ED0A26A9-9201-4CA9-8334-B50A64387F1D}"/>
    <cellStyle name="Heading 3 2 5 2 2" xfId="21564" xr:uid="{0C2926EF-696E-41F3-9CE8-C9CF7EE45E5A}"/>
    <cellStyle name="Heading 3 2 5 2 2 2" xfId="21565" xr:uid="{C152C66C-6BE5-4A58-989F-B311D88A925A}"/>
    <cellStyle name="Heading 3 2 5 2 2 3" xfId="35981" xr:uid="{E8931CB9-96CA-46BE-8F4E-1A9FA8ABD734}"/>
    <cellStyle name="Heading 3 2 5 2 3" xfId="21566" xr:uid="{381658BD-629A-4541-9F64-5D472002B4A4}"/>
    <cellStyle name="Heading 3 2 5 2 3 2" xfId="35982" xr:uid="{C9C3BF29-857C-497A-BF30-25599CFD5D80}"/>
    <cellStyle name="Heading 3 2 5 2 4" xfId="35983" xr:uid="{24B15A79-6CB3-4AE4-9A46-8767C97B54F4}"/>
    <cellStyle name="Heading 3 2 5 2 5" xfId="35980" xr:uid="{541D5C3C-0DFF-487C-9439-CE99BEED9C76}"/>
    <cellStyle name="Heading 3 2 5 3" xfId="21567" xr:uid="{6D3E1970-6BFF-4F8D-9D23-4DC8B495B432}"/>
    <cellStyle name="Heading 3 2 5 3 2" xfId="21568" xr:uid="{22CF1A23-0211-40EB-BDD2-2DDD53756701}"/>
    <cellStyle name="Heading 3 2 5 3 3" xfId="35984" xr:uid="{5D1CAB78-9F19-4AA5-9CD0-232FE612E8D5}"/>
    <cellStyle name="Heading 3 2 5 4" xfId="35985" xr:uid="{DA1E5EC7-FEB5-4AAB-A7C0-63BF8500DFE5}"/>
    <cellStyle name="Heading 3 2 5 5" xfId="35986" xr:uid="{AD5936B3-9984-45E1-B0C5-2C5CE3C7F913}"/>
    <cellStyle name="Heading 3 2 5 6" xfId="35979" xr:uid="{6CE2E158-4134-427E-AE3A-692601455699}"/>
    <cellStyle name="Heading 3 2 6" xfId="21569" xr:uid="{21964E1B-1F28-413B-A746-C215F3DB00E8}"/>
    <cellStyle name="Heading 3 2 6 2" xfId="21570" xr:uid="{D31687C4-8D5E-4FD6-9A3D-CBBD4C0E3059}"/>
    <cellStyle name="Heading 3 2 6 2 2" xfId="21571" xr:uid="{F9CEA11F-91DC-44A5-8ACF-77C29201002F}"/>
    <cellStyle name="Heading 3 2 6 2 3" xfId="35988" xr:uid="{BF239363-BD6A-4CA4-BFAC-225AED1E9613}"/>
    <cellStyle name="Heading 3 2 6 3" xfId="21572" xr:uid="{C579AA74-436D-400B-B38D-DCC97C1BC364}"/>
    <cellStyle name="Heading 3 2 6 3 2" xfId="35989" xr:uid="{0B984ED8-0D0C-4667-84EC-8DA95F42F3FF}"/>
    <cellStyle name="Heading 3 2 6 4" xfId="35990" xr:uid="{EFD14098-2243-4027-BF05-B818E84B044B}"/>
    <cellStyle name="Heading 3 2 6 5" xfId="35987" xr:uid="{4F5AB3BA-396C-4DF3-B757-61B90A730997}"/>
    <cellStyle name="Heading 3 2 7" xfId="21573" xr:uid="{CE6C6D19-CE96-451B-A00F-4FB13DC52E92}"/>
    <cellStyle name="Heading 3 2 7 2" xfId="21574" xr:uid="{45AAF9F5-3435-4479-9673-1F837BDA7DEC}"/>
    <cellStyle name="Heading 3 2 7 2 2" xfId="21575" xr:uid="{11CFD541-76F5-445A-9B5C-AB12B73DAC29}"/>
    <cellStyle name="Heading 3 2 7 2 3" xfId="35992" xr:uid="{71FF64D5-0518-4462-A437-86AA2313D37F}"/>
    <cellStyle name="Heading 3 2 7 3" xfId="35993" xr:uid="{42931C71-24F3-49BC-842B-D00410A31DAC}"/>
    <cellStyle name="Heading 3 2 7 4" xfId="35991" xr:uid="{FA179765-102D-4DBF-B93B-5D9117D37D55}"/>
    <cellStyle name="Heading 3 2 8" xfId="21576" xr:uid="{68AA0667-74B2-40E4-A57A-CA0505622AC2}"/>
    <cellStyle name="Heading 3 2 8 2" xfId="21577" xr:uid="{95625AD1-E276-4399-873B-D97C6346234A}"/>
    <cellStyle name="Heading 3 2 8 2 2" xfId="21578" xr:uid="{2C29E346-F1F9-460F-BE36-E2FCC9844BFF}"/>
    <cellStyle name="Heading 3 2 8 3" xfId="21579" xr:uid="{9D75A245-2A70-473D-99E9-8D414A778EB9}"/>
    <cellStyle name="Heading 3 2 9" xfId="21580" xr:uid="{FD673073-CA99-4C6C-9DA4-81BC0CB3B201}"/>
    <cellStyle name="Heading 3 2 9 2" xfId="21581" xr:uid="{5414756A-EC0E-4894-9DEC-94933405553E}"/>
    <cellStyle name="Heading 3 3" xfId="197" xr:uid="{59927773-11B7-477B-90DF-93946435E3CE}"/>
    <cellStyle name="Heading 3 3 2" xfId="21583" xr:uid="{83C4A894-019B-4615-9093-02F51E821939}"/>
    <cellStyle name="Heading 3 3 2 2" xfId="21584" xr:uid="{1446C6AB-9F4F-4BA1-80D1-EDD7CB14030F}"/>
    <cellStyle name="Heading 3 3 2 2 2" xfId="21585" xr:uid="{962C770C-43CD-420E-8E4A-9ABCEF08EDF4}"/>
    <cellStyle name="Heading 3 3 3" xfId="21586" xr:uid="{029CED73-2258-4945-9A03-D162ABFD1176}"/>
    <cellStyle name="Heading 3 3 3 2" xfId="21587" xr:uid="{1ADD8793-709B-4E8D-B8A5-37BD351CE666}"/>
    <cellStyle name="Heading 3 3 3 2 2" xfId="21588" xr:uid="{D1BABB68-85B1-4C1B-BE86-20B689DDF16A}"/>
    <cellStyle name="Heading 3 3 3 3" xfId="21589" xr:uid="{04BDF12A-4211-4BAB-ABA6-D24906352EF3}"/>
    <cellStyle name="Heading 3 3 4" xfId="21590" xr:uid="{CFCD4FA4-04F2-4F66-8D53-55B6AD2B842D}"/>
    <cellStyle name="Heading 3 3 4 2" xfId="21591" xr:uid="{5E15C081-973F-486B-BCFD-32CCC5AD3589}"/>
    <cellStyle name="Heading 3 3 4 2 2" xfId="21592" xr:uid="{2176AD6D-F24F-4654-9429-D2A7991AC0F6}"/>
    <cellStyle name="Heading 3 3 4 3" xfId="21593" xr:uid="{6B1A5A2C-1944-4F75-9DB5-E2E64662244D}"/>
    <cellStyle name="Heading 3 3 5" xfId="21594" xr:uid="{D17318B8-C64A-4641-A49E-112F571F1F20}"/>
    <cellStyle name="Heading 3 3 5 2" xfId="21595" xr:uid="{6DA94B0C-6B6C-41BF-AA3F-8BE2C219312D}"/>
    <cellStyle name="Heading 3 3 5 2 2" xfId="21596" xr:uid="{A12B0F57-90C8-41A1-AF59-EA1441E50A8B}"/>
    <cellStyle name="Heading 3 3 5 3" xfId="21597" xr:uid="{E8D58AEB-281D-47B5-89B6-130F68B8DF9E}"/>
    <cellStyle name="Heading 3 3 6" xfId="21598" xr:uid="{305F3307-2639-4319-8261-EC277BECA274}"/>
    <cellStyle name="Heading 3 3 6 2" xfId="21599" xr:uid="{66685E27-89BF-4296-A044-58FC2ED563CC}"/>
    <cellStyle name="Heading 3 3 7" xfId="35627" xr:uid="{38D445FB-9257-4135-A28B-11D374990258}"/>
    <cellStyle name="Heading 3 3 8" xfId="21582" xr:uid="{E77D8D39-682F-420B-B217-B57E0CD9E778}"/>
    <cellStyle name="Heading 3 3 9" xfId="35826" xr:uid="{B5C175C6-4A58-42A2-8A05-E6AE0838427A}"/>
    <cellStyle name="Heading 3 4" xfId="323" xr:uid="{C492FFF8-4820-4198-B6BF-937C7BCC583E}"/>
    <cellStyle name="Heading 3 4 2" xfId="21601" xr:uid="{ED68ABD9-8E99-4C31-A338-34D7140EF648}"/>
    <cellStyle name="Heading 3 4 2 2" xfId="21602" xr:uid="{462F2FB8-218B-4537-8ED6-BB43858F4064}"/>
    <cellStyle name="Heading 3 4 2 2 2" xfId="21603" xr:uid="{CCC1C207-1749-41C3-B46D-8ADCB9727D3B}"/>
    <cellStyle name="Heading 3 4 2 3" xfId="21604" xr:uid="{C33390BC-2019-4543-8BDD-DB65ABF38321}"/>
    <cellStyle name="Heading 3 4 3" xfId="21605" xr:uid="{72B0FA2C-3E12-4144-89A8-925251BD487F}"/>
    <cellStyle name="Heading 3 4 4" xfId="35628" xr:uid="{2E7B6CCB-2E27-450C-832B-179BC93C19C2}"/>
    <cellStyle name="Heading 3 4 5" xfId="21600" xr:uid="{046356AA-7FAA-40D0-8F19-DA07857E569D}"/>
    <cellStyle name="Heading 3 5" xfId="21606" xr:uid="{44E995EC-0A3E-405E-ABDE-9D50DDF7C206}"/>
    <cellStyle name="Heading 3 5 2" xfId="21607" xr:uid="{E27EB109-015A-4638-9B6C-78A3487D96D5}"/>
    <cellStyle name="Heading 3 5 2 2" xfId="21608" xr:uid="{6393981E-AA3A-4458-A418-BD9D390405F6}"/>
    <cellStyle name="Heading 3 5 2 2 2" xfId="21609" xr:uid="{2C5C2F90-8D49-438C-9B82-800075A4C045}"/>
    <cellStyle name="Heading 3 5 2 3" xfId="21610" xr:uid="{05AB3639-DC1B-4FCF-B013-FD4F130968EA}"/>
    <cellStyle name="Heading 3 5 3" xfId="21611" xr:uid="{0924CB33-2349-42FD-B6AF-DD432405BDFB}"/>
    <cellStyle name="Heading 3 5 3 2" xfId="21612" xr:uid="{B6403C0C-3B8B-445E-94E4-1816B284BD9D}"/>
    <cellStyle name="Heading 3 6" xfId="21613" xr:uid="{F8891EF5-EDA4-4DE3-A269-041A21182AE0}"/>
    <cellStyle name="Heading 3 6 2" xfId="21614" xr:uid="{0EEB9CEF-CB9E-451C-B4BD-015537C7105D}"/>
    <cellStyle name="Heading 3 6 2 2" xfId="21615" xr:uid="{E4F350EC-930C-434E-928A-F5B7F3B42356}"/>
    <cellStyle name="Heading 3 7" xfId="21616" xr:uid="{C9DF2CDA-00A8-45F3-B73E-746D8AC37516}"/>
    <cellStyle name="Heading 3 7 2" xfId="21617" xr:uid="{097224B4-F8A3-4A76-A8DA-663C9ACD9496}"/>
    <cellStyle name="Heading 3 7 2 2" xfId="21618" xr:uid="{675ED4B9-93A6-4897-B8CB-11603EF6C523}"/>
    <cellStyle name="Heading 3 7 3" xfId="21619" xr:uid="{F2CB3A77-8EB5-4F06-8DBE-C9E151CCE38D}"/>
    <cellStyle name="Heading 3 8" xfId="21620" xr:uid="{75040768-DB5B-4FD2-8E60-89A920DE0B2F}"/>
    <cellStyle name="Heading 3 8 2" xfId="21621" xr:uid="{31189CA6-F163-4D4D-8EEF-36E6C262AE28}"/>
    <cellStyle name="Heading 3 8 2 2" xfId="21622" xr:uid="{9A16F8E1-1759-41BF-B253-E8516550CE74}"/>
    <cellStyle name="Heading 3 8 3" xfId="21623" xr:uid="{A74829CF-3AA0-4514-A180-2BAFBAA30A50}"/>
    <cellStyle name="Heading 3 9" xfId="21624" xr:uid="{21CFE158-ED5B-4E66-9444-E5A81B5FCEAC}"/>
    <cellStyle name="Heading 3 Input" xfId="35729" xr:uid="{E408A640-FCD5-4295-B139-3608DBF3AC33}"/>
    <cellStyle name="Heading 3 Output" xfId="35711" xr:uid="{312ABFBF-F80E-4683-8780-1D5C7E4C43E7}"/>
    <cellStyle name="Heading 3 Output 2" xfId="35754" xr:uid="{3405E0E6-BA40-46BF-B53D-97B9F9BD10F9}"/>
    <cellStyle name="Heading 3 Output 3" xfId="35730" xr:uid="{38548E31-9696-4EA3-A28D-95DE9DC0A53A}"/>
    <cellStyle name="Heading 4" xfId="9" builtinId="19" customBuiltin="1"/>
    <cellStyle name="Heading 4 2" xfId="104" xr:uid="{62E04817-318B-4103-B8C8-639031B0DAEC}"/>
    <cellStyle name="Heading 4 2 2" xfId="21626" xr:uid="{22686B7E-17C4-4759-ADE6-6A43FF5D609E}"/>
    <cellStyle name="Heading 4 2 2 2" xfId="21627" xr:uid="{9D87B9B4-F96C-473E-880F-C96403014E5D}"/>
    <cellStyle name="Heading 4 2 2 3" xfId="21628" xr:uid="{A0862ED0-4FD9-4E19-901D-2EDEFDE0F1C0}"/>
    <cellStyle name="Heading 4 2 2 4" xfId="21629" xr:uid="{8ECC5CA1-8820-4EB7-BDF1-BFBB2FFE07FD}"/>
    <cellStyle name="Heading 4 2 2 5" xfId="35828" xr:uid="{43A4D7D3-5F06-41A7-8E17-5E8189942858}"/>
    <cellStyle name="Heading 4 2 3" xfId="21630" xr:uid="{23D0DB69-8CE7-4B60-A22B-ED0807366D4A}"/>
    <cellStyle name="Heading 4 2 3 2" xfId="21631" xr:uid="{E189BCF6-23AA-4D53-833E-2590020C20E3}"/>
    <cellStyle name="Heading 4 2 4" xfId="21632" xr:uid="{5C1854E0-F04C-479E-A1DF-FD2F1EF72C91}"/>
    <cellStyle name="Heading 4 2 5" xfId="21633" xr:uid="{46774742-6F59-4897-AC41-7D0C97ECA15E}"/>
    <cellStyle name="Heading 4 2 6" xfId="21634" xr:uid="{D80D2598-5F5C-4D14-83E6-181E9B633B10}"/>
    <cellStyle name="Heading 4 2 6 2" xfId="21635" xr:uid="{DCBE4918-D315-41EB-A42A-965F128CA270}"/>
    <cellStyle name="Heading 4 2 7" xfId="21636" xr:uid="{23CCBAEF-F949-4E9F-BBCA-7C2C7F17ECA9}"/>
    <cellStyle name="Heading 4 2 8" xfId="21625" xr:uid="{3331D1BD-FC76-48FA-A41E-B0E582585845}"/>
    <cellStyle name="Heading 4 2 9" xfId="35827" xr:uid="{3E7515E1-5E0D-436F-9853-03440CD63385}"/>
    <cellStyle name="Heading 4 3" xfId="198" xr:uid="{AC71BD3A-B3B4-44D8-9E41-921A80844393}"/>
    <cellStyle name="Heading 4 3 2" xfId="21638" xr:uid="{B8C2982F-6BAE-4F82-AA61-CE889AA79E75}"/>
    <cellStyle name="Heading 4 3 3" xfId="21639" xr:uid="{CBBAB163-3B0A-4E7C-A2CC-202C1978D03E}"/>
    <cellStyle name="Heading 4 3 4" xfId="21640" xr:uid="{910FBE9E-5E85-4A97-B4BC-C620A5EAEAC6}"/>
    <cellStyle name="Heading 4 3 5" xfId="21637" xr:uid="{F86CC6F1-9428-48DC-9E69-FBD49FDBFAFC}"/>
    <cellStyle name="Heading 4 3 6" xfId="35829" xr:uid="{D534B2B5-BBE4-4DCB-96BB-4CA1BEECB33C}"/>
    <cellStyle name="Heading 4 4" xfId="324" xr:uid="{FA472E42-2385-4C30-90DF-95FABC62C958}"/>
    <cellStyle name="Heading 4 4 2" xfId="21642" xr:uid="{FE154BDB-AD4A-4A92-B9CF-2D5BB0385F3C}"/>
    <cellStyle name="Heading 4 4 3" xfId="21643" xr:uid="{4D3C3064-851E-40A4-B7E7-F9E61D1ABE63}"/>
    <cellStyle name="Heading 4 4 4" xfId="35629" xr:uid="{6FD99A11-690F-4B75-A159-AA59822317BD}"/>
    <cellStyle name="Heading 4 4 5" xfId="21641" xr:uid="{05F1C2CC-B132-49A3-B992-E2A6BFB13905}"/>
    <cellStyle name="Heading 4 5" xfId="21644" xr:uid="{894F37D5-D5F2-40AA-80F8-9A9D8297452A}"/>
    <cellStyle name="Heading 4 6" xfId="21645" xr:uid="{3BA7431E-0CB5-4D95-9571-D360C02ED951}"/>
    <cellStyle name="Heading 4 7" xfId="21646" xr:uid="{D8C1059D-5994-446E-8D8C-4754C4225555}"/>
    <cellStyle name="Heading 4 8" xfId="21647" xr:uid="{AFB439F1-B70D-4E3C-AC60-6909AD93B6B5}"/>
    <cellStyle name="Heading 4 Assumptions" xfId="35710" xr:uid="{424B0A7A-2D32-44AA-9B57-A57A853AB687}"/>
    <cellStyle name="Heading 4 Input" xfId="35731" xr:uid="{BCFF6D8C-6FDD-4F76-B58A-3E3DF9B83B86}"/>
    <cellStyle name="Heading 4 Input 2" xfId="35758" xr:uid="{7E148635-1271-42A6-80B4-FB2F6E2ED15B}"/>
    <cellStyle name="Heading 4 Output" xfId="35712" xr:uid="{890575AD-09D3-41CC-BD34-227C1221ED23}"/>
    <cellStyle name="Heading 5" xfId="21648" xr:uid="{F31BE6A8-0A54-4D86-8AD7-69AF4D478527}"/>
    <cellStyle name="Heading 6" xfId="21649" xr:uid="{A98E1E24-042D-45CB-894B-A9538840532F}"/>
    <cellStyle name="Heading 7" xfId="21650" xr:uid="{8F09D781-C841-44F8-9DBC-69AC4FF3312E}"/>
    <cellStyle name="Heading(4)" xfId="35830" xr:uid="{26D5AE94-DC4D-4C17-A25D-37BD4491BAB8}"/>
    <cellStyle name="Heading1" xfId="325" xr:uid="{BBAFE242-5AA4-4D39-A1BC-35669477FC60}"/>
    <cellStyle name="Heading2" xfId="326" xr:uid="{15217525-97B6-4123-BECE-4848C18147E8}"/>
    <cellStyle name="Heading3" xfId="327" xr:uid="{7F806135-FE54-4C17-82FF-79A4C37A11B8}"/>
    <cellStyle name="HeadingTitle" xfId="21651" xr:uid="{91BE3928-4455-4151-8C1F-F49A7F52589C}"/>
    <cellStyle name="HeadingTitle 2" xfId="21652" xr:uid="{7DE44874-534D-4270-B7FC-9CC06EC04D2B}"/>
    <cellStyle name="Hyperlink" xfId="3" builtinId="8"/>
    <cellStyle name="Hyperlink 2" xfId="118" xr:uid="{6822C4B0-1249-4FA9-8A39-DE5380E89AE2}"/>
    <cellStyle name="Hyperlink 2 2" xfId="21654" xr:uid="{BFA40127-49B5-4037-A5D6-ED2F3B4B2A17}"/>
    <cellStyle name="Hyperlink 2 2 2" xfId="21655" xr:uid="{ECC4A911-33B9-4B37-A69D-264BDBCB79B7}"/>
    <cellStyle name="Hyperlink 2 2 3" xfId="35921" xr:uid="{2EC0A540-F44E-4BCA-93DF-6555B1AEB04C}"/>
    <cellStyle name="Hyperlink 2 3" xfId="21656" xr:uid="{A669F52F-30F0-4673-851A-E3C1362BB867}"/>
    <cellStyle name="Hyperlink 2 3 2" xfId="35994" xr:uid="{CF5828FE-018E-45F8-8960-26B9B17AEEC1}"/>
    <cellStyle name="Hyperlink 2 4" xfId="35689" xr:uid="{0DF11DBB-3433-49D4-8F32-3D8DDBD93034}"/>
    <cellStyle name="Hyperlink 2 5" xfId="21653" xr:uid="{626A6C32-2DD6-4922-BFB1-D405B8437D17}"/>
    <cellStyle name="Hyperlink 2 6" xfId="35727" xr:uid="{67CBF9A9-D715-4C6B-940A-9CD4C1B9F8E0}"/>
    <cellStyle name="Hyperlink 2 7" xfId="35831" xr:uid="{427A4F63-DE4E-441A-9D5B-7A9E3FC42641}"/>
    <cellStyle name="Hyperlink 3" xfId="21657" xr:uid="{EA278B56-4112-4FE6-910D-6FE4DAB507FB}"/>
    <cellStyle name="Hyperlink 3 2" xfId="21658" xr:uid="{8459A184-36B2-4D87-B27D-31F824A12469}"/>
    <cellStyle name="Hyperlink 3 3" xfId="21659" xr:uid="{73DE42D7-8D87-4917-9D1B-475638597C90}"/>
    <cellStyle name="Hyperlink 3 4" xfId="35995" xr:uid="{F482C757-0942-4AFE-A7AE-74AE7CCFF2FD}"/>
    <cellStyle name="Hyperlink 4" xfId="21660" xr:uid="{01CC504C-297C-4E82-A6DC-BD086400A7B2}"/>
    <cellStyle name="Hyperlink 4 2" xfId="35996" xr:uid="{12D6CBD8-D20D-4AD7-9E0F-756ABAB35671}"/>
    <cellStyle name="Hyperlink 5" xfId="36134" xr:uid="{C283C29C-FA22-4AE9-9E82-B3A3921250EE}"/>
    <cellStyle name="Hyperlink Arrow" xfId="35832" xr:uid="{3ADCFA7F-957C-4D74-933C-2926F2C62DC5}"/>
    <cellStyle name="Hyperlink Text" xfId="35833" xr:uid="{347EBC60-DB1E-4A3D-8CB6-58395FDA1692}"/>
    <cellStyle name="if0 -InpFixed" xfId="21661" xr:uid="{17491FB7-CC0B-48D7-B360-5A562B2DD6E5}"/>
    <cellStyle name="Import" xfId="21662" xr:uid="{60968DDB-8515-4633-AA00-EB9249EEB06F}"/>
    <cellStyle name="import 2" xfId="35922" xr:uid="{75FF1AF8-C392-490E-A6FC-491B112387D7}"/>
    <cellStyle name="Import%" xfId="21663" xr:uid="{F80A7DB7-CEA2-4B1E-AA4E-C5CD565A3739}"/>
    <cellStyle name="import% 2" xfId="35923" xr:uid="{4EA0F547-0D2A-49EF-9CFB-1B59DCB44CCE}"/>
    <cellStyle name="import_ICRC Electricity model 1-1  (1 Feb 2003) " xfId="65" xr:uid="{B0954066-6075-43A6-B114-915BA155EB87}"/>
    <cellStyle name="Inconsistant formula" xfId="328" xr:uid="{A8379302-A52B-4EC4-B427-936BD89B1BDD}"/>
    <cellStyle name="Input" xfId="12" builtinId="20" customBuiltin="1"/>
    <cellStyle name="Input - Macro Pasted" xfId="329" xr:uid="{D859BFCF-A9B8-4B99-96E5-203405362B0C}"/>
    <cellStyle name="Input - Manual" xfId="330" xr:uid="{F7384DCF-8BF1-4F49-A938-2DAD94FE6493}"/>
    <cellStyle name="Input - Manual Data Dump" xfId="331" xr:uid="{89900282-831D-4E45-91F9-799CE5AC9330}"/>
    <cellStyle name="Input [yellow]" xfId="21664" xr:uid="{0A9E256F-8AC8-4182-8DC2-B1EA4B6B841D}"/>
    <cellStyle name="Input 10" xfId="21665" xr:uid="{A6F3A653-0548-41CC-84B9-226819BB1D75}"/>
    <cellStyle name="Input 10 2" xfId="21666" xr:uid="{21351DF3-675F-4C96-88C3-1EC72CE74A7B}"/>
    <cellStyle name="Input 10 2 2" xfId="21667" xr:uid="{15AE6163-C925-4B93-A515-0A276B82C48E}"/>
    <cellStyle name="Input 10 3" xfId="21668" xr:uid="{5257A9C0-454F-4AD1-BDD2-B0B0A8DF30F4}"/>
    <cellStyle name="Input 11" xfId="21669" xr:uid="{70812FE7-FE60-4E66-8999-457D1F841A24}"/>
    <cellStyle name="Input 11 2" xfId="21670" xr:uid="{47046301-7527-400C-95FB-185834D24815}"/>
    <cellStyle name="Input 11 2 2" xfId="21671" xr:uid="{E5BF15B1-D342-4FA8-91DE-0A494B10C3CD}"/>
    <cellStyle name="Input 11 3" xfId="21672" xr:uid="{7378C55D-886F-4C35-81ED-E6C1783E40F8}"/>
    <cellStyle name="Input 12" xfId="21673" xr:uid="{3827860F-E8B6-4F57-99FF-BB685A997F1C}"/>
    <cellStyle name="Input 12 2" xfId="21674" xr:uid="{9BC3F20F-7222-48A1-B7B9-E364F7836D68}"/>
    <cellStyle name="Input 12 2 2" xfId="21675" xr:uid="{1255B451-61E9-4834-BE30-ACDE8E795C3A}"/>
    <cellStyle name="Input 12 3" xfId="21676" xr:uid="{C85C6DA9-36D2-495F-AF92-5E4EF0C42C0C}"/>
    <cellStyle name="Input 13" xfId="21677" xr:uid="{FE66C7B5-97D1-4FE1-9E1E-75B7917FBDE6}"/>
    <cellStyle name="Input 13 2" xfId="21678" xr:uid="{51CAE124-3DF0-4B3E-AB6B-E2065BFE5439}"/>
    <cellStyle name="Input 13 2 2" xfId="21679" xr:uid="{C1DFADB0-57F2-44CC-827E-F6E9FB71A788}"/>
    <cellStyle name="Input 13 3" xfId="21680" xr:uid="{14BBD17B-395C-4149-A3EB-D4C31ABDEDEF}"/>
    <cellStyle name="Input 14" xfId="21681" xr:uid="{60084ED9-3BFD-4A7E-8879-5362F1CF9439}"/>
    <cellStyle name="Input 14 2" xfId="21682" xr:uid="{AC99FE97-3CAC-45A9-AFB1-3B8246A99E21}"/>
    <cellStyle name="Input 14 2 2" xfId="21683" xr:uid="{FBD37C45-B3B8-4EEC-9B4A-DAFFC2CCB30E}"/>
    <cellStyle name="Input 14 3" xfId="21684" xr:uid="{167EE9EF-7CCD-4738-A909-AAE6A812D713}"/>
    <cellStyle name="Input 15" xfId="21685" xr:uid="{F6FB1714-D563-40F0-A825-646652EA93D3}"/>
    <cellStyle name="Input 15 2" xfId="21686" xr:uid="{2F820658-C80A-4ED6-9FC9-9F98456189D6}"/>
    <cellStyle name="Input 15 2 2" xfId="21687" xr:uid="{05E7930B-B189-4FA8-880E-EBD0B478A40C}"/>
    <cellStyle name="Input 15 3" xfId="21688" xr:uid="{893EEDA8-D807-4534-8C0E-8B40B9EC9266}"/>
    <cellStyle name="Input 16" xfId="21689" xr:uid="{E9A40B10-84D5-47F2-9F05-DAA69A440CE0}"/>
    <cellStyle name="Input 16 2" xfId="21690" xr:uid="{D6F9B358-A185-4CAF-BC00-7EA85F5F6FC9}"/>
    <cellStyle name="Input 16 2 2" xfId="21691" xr:uid="{8550F784-DA43-483D-A40A-224EB069A1B8}"/>
    <cellStyle name="Input 16 3" xfId="21692" xr:uid="{A5CE9D26-C93D-42C8-B175-7EB726C24581}"/>
    <cellStyle name="Input 17" xfId="21693" xr:uid="{99EB6DEA-F754-48EA-9655-B68638A888E8}"/>
    <cellStyle name="Input 17 2" xfId="21694" xr:uid="{F4706A1C-A23A-4FFC-96E9-378583C96735}"/>
    <cellStyle name="Input 17 2 2" xfId="21695" xr:uid="{30422039-2E8C-4494-803B-C1820A4BD43F}"/>
    <cellStyle name="Input 17 3" xfId="21696" xr:uid="{728E1F19-D2E5-4D86-AF43-1C5A0DED1CD3}"/>
    <cellStyle name="Input 18" xfId="21697" xr:uid="{40F9D1B4-F507-4C48-8F15-02891CB6E2DE}"/>
    <cellStyle name="Input 18 2" xfId="21698" xr:uid="{956F8C0D-2283-456E-80B6-292D2B53E7C5}"/>
    <cellStyle name="Input 18 2 2" xfId="21699" xr:uid="{39DB691F-7534-4101-8773-BF60FC2ECA4F}"/>
    <cellStyle name="Input 18 3" xfId="21700" xr:uid="{3E2D5FE6-5212-49CF-B400-4159AA34F027}"/>
    <cellStyle name="Input 19" xfId="21701" xr:uid="{544FD41B-7557-40A0-95CB-B469F8CEA87A}"/>
    <cellStyle name="Input 19 2" xfId="21702" xr:uid="{0F2027E4-A394-4729-A6F8-B2B695F3EA48}"/>
    <cellStyle name="Input 19 2 2" xfId="21703" xr:uid="{622530CA-272C-43E0-8AAF-006E6CD89291}"/>
    <cellStyle name="Input 19 3" xfId="21704" xr:uid="{2403E378-C112-4913-8171-E64C6D3175A4}"/>
    <cellStyle name="Input 2" xfId="105" xr:uid="{9107755A-549C-479B-8EF5-3994E1D3C393}"/>
    <cellStyle name="Input 2 10" xfId="21706" xr:uid="{F832295F-DA4B-42F3-A645-F42CBD2C35D0}"/>
    <cellStyle name="Input 2 10 2" xfId="21707" xr:uid="{C77FCDFD-072D-481C-8780-B3015CB6F485}"/>
    <cellStyle name="Input 2 10 2 2" xfId="21708" xr:uid="{81BFDA8E-43DF-4027-A4E0-38CC934148D6}"/>
    <cellStyle name="Input 2 10 3" xfId="21709" xr:uid="{3A273895-BBC6-45EB-8035-954EE280A1F8}"/>
    <cellStyle name="Input 2 10 3 2" xfId="21710" xr:uid="{471FC98E-4085-44AE-A5CA-50CC7B287560}"/>
    <cellStyle name="Input 2 10 4" xfId="21711" xr:uid="{4DF0460F-26B7-40C0-A835-DBF24E9A059B}"/>
    <cellStyle name="Input 2 11" xfId="21712" xr:uid="{9F743289-4FE8-446E-A71A-D45C13F28C30}"/>
    <cellStyle name="Input 2 11 2" xfId="21713" xr:uid="{4C269D24-BC15-40F5-9244-AE34167030BC}"/>
    <cellStyle name="Input 2 11 2 2" xfId="21714" xr:uid="{A389A02F-FBBD-457C-9E1E-81FF8E65C56D}"/>
    <cellStyle name="Input 2 11 3" xfId="21715" xr:uid="{65406B31-5F2C-44DE-BC88-8DF1B1665BA7}"/>
    <cellStyle name="Input 2 12" xfId="21705" xr:uid="{BBE04D1D-E49D-498A-A667-F3E6ED2A44C2}"/>
    <cellStyle name="Input 2 2" xfId="119" xr:uid="{A81282D2-1F6A-48C1-B87F-FF8231F55BEE}"/>
    <cellStyle name="Input 2 2 10" xfId="21717" xr:uid="{0BCCA79D-3FAB-401E-90A7-7781E782BFCA}"/>
    <cellStyle name="Input 2 2 10 2" xfId="21718" xr:uid="{B087EE32-FE7F-40C6-B71A-C8A1AD52140E}"/>
    <cellStyle name="Input 2 2 10 2 2" xfId="21719" xr:uid="{1A07833C-09C8-4295-B033-913B5CDAEFC3}"/>
    <cellStyle name="Input 2 2 10 3" xfId="21720" xr:uid="{AA4FD64A-CD12-4300-A294-5C061DABF9AB}"/>
    <cellStyle name="Input 2 2 11" xfId="21721" xr:uid="{6865286E-F920-4CC6-B330-BADA29FBDC51}"/>
    <cellStyle name="Input 2 2 11 2" xfId="21722" xr:uid="{90C32060-8191-4E4C-90A9-E60FF291E3DF}"/>
    <cellStyle name="Input 2 2 12" xfId="21723" xr:uid="{CB5A1A90-86DA-4B03-AFCA-F4B4FE67DE25}"/>
    <cellStyle name="Input 2 2 13" xfId="21716" xr:uid="{DC30738B-880C-4C90-8EEC-4D21083E179F}"/>
    <cellStyle name="Input 2 2 2" xfId="21724" xr:uid="{7FDB8E79-F934-4881-BC1D-3B5FBC2F3039}"/>
    <cellStyle name="Input 2 2 2 2" xfId="21725" xr:uid="{9DB2CA1D-C7E0-4764-B848-9862CE447E7C}"/>
    <cellStyle name="Input 2 2 2 2 2" xfId="21726" xr:uid="{B14A9D9F-64A1-416B-BA96-21B19390D5D5}"/>
    <cellStyle name="Input 2 2 2 2 2 2" xfId="21727" xr:uid="{48219130-E9D0-45A0-B9A0-FE15FB060358}"/>
    <cellStyle name="Input 2 2 2 2 2 2 2" xfId="21728" xr:uid="{C35B8528-12AB-4AE9-9028-E2F815644D03}"/>
    <cellStyle name="Input 2 2 2 2 2 3" xfId="21729" xr:uid="{6D773325-8886-4577-8B60-ADECB863C18F}"/>
    <cellStyle name="Input 2 2 2 2 2 3 2" xfId="21730" xr:uid="{5E9F68F3-1FAB-4A3A-AD8E-3128474033E0}"/>
    <cellStyle name="Input 2 2 2 2 2 4" xfId="21731" xr:uid="{72ADD6CD-2ED9-419D-B2C9-5C92C759206E}"/>
    <cellStyle name="Input 2 2 2 2 3" xfId="21732" xr:uid="{F7CE409C-A795-44F5-8F56-B2BD1E33EF20}"/>
    <cellStyle name="Input 2 2 2 2 3 2" xfId="21733" xr:uid="{44D60B0B-60EF-462D-A07C-4C6ABA1563AB}"/>
    <cellStyle name="Input 2 2 2 2 3 2 2" xfId="21734" xr:uid="{46B6B502-FA59-450E-940D-035ADA204DB6}"/>
    <cellStyle name="Input 2 2 2 2 3 3" xfId="21735" xr:uid="{02EB247A-97E8-4EE2-B06B-3EA26246ED22}"/>
    <cellStyle name="Input 2 2 2 2 4" xfId="21736" xr:uid="{701D3D3D-DC89-46C8-A4AF-FB6CA45E9DEB}"/>
    <cellStyle name="Input 2 2 2 3" xfId="21737" xr:uid="{899AB295-A473-4A08-AB46-5AA1EDBDE23C}"/>
    <cellStyle name="Input 2 2 2 3 2" xfId="21738" xr:uid="{DD3ADAEC-AA2F-4155-AB70-2418806085A0}"/>
    <cellStyle name="Input 2 2 2 3 2 2" xfId="21739" xr:uid="{68BE8E5F-46E9-430D-8AF3-F8FE1799F04C}"/>
    <cellStyle name="Input 2 2 2 3 3" xfId="21740" xr:uid="{024FF0FB-98C9-4D73-ADDA-3C6535E136A9}"/>
    <cellStyle name="Input 2 2 2 4" xfId="21741" xr:uid="{07B77FE5-BF3D-4B05-862E-1A0D51DD77F7}"/>
    <cellStyle name="Input 2 2 2 4 2" xfId="21742" xr:uid="{0C5C0796-D93B-4AF7-804F-74CF8B6C3DBE}"/>
    <cellStyle name="Input 2 2 2 4 2 2" xfId="21743" xr:uid="{E2F5D656-1645-40AC-9295-1911DA35FD6B}"/>
    <cellStyle name="Input 2 2 2 4 3" xfId="21744" xr:uid="{EAE534D9-C76C-4789-B3F4-0F64FB711C8B}"/>
    <cellStyle name="Input 2 2 2 4 3 2" xfId="21745" xr:uid="{6B2FF45F-46F2-4648-B508-39DF070F2BB5}"/>
    <cellStyle name="Input 2 2 2 4 4" xfId="21746" xr:uid="{9DD195A9-3CDF-4BA9-B2C3-65236BAA3523}"/>
    <cellStyle name="Input 2 2 2 5" xfId="21747" xr:uid="{6ECF11A7-DD27-41CB-A08D-3002B29314C8}"/>
    <cellStyle name="Input 2 2 2 5 2" xfId="21748" xr:uid="{30FA6B36-E7CE-43B3-9251-4B9F7C1B4F93}"/>
    <cellStyle name="Input 2 2 2 5 2 2" xfId="21749" xr:uid="{F7A9ADF1-2A7C-47C4-8801-D9A6342DE5DF}"/>
    <cellStyle name="Input 2 2 2 5 3" xfId="21750" xr:uid="{D3372B18-60AE-4D35-B509-1C098412AFF5}"/>
    <cellStyle name="Input 2 2 2 6" xfId="21751" xr:uid="{AAB2364B-2BDC-45A9-8AA7-CF5EB3898DDD}"/>
    <cellStyle name="Input 2 2 3" xfId="21752" xr:uid="{CADBCDD7-8AB0-4C01-BEAC-6141BF669660}"/>
    <cellStyle name="Input 2 2 3 2" xfId="21753" xr:uid="{78B40AD1-32E4-46F6-896B-9D8B984D09FC}"/>
    <cellStyle name="Input 2 2 3 2 2" xfId="21754" xr:uid="{DAF3BCB5-C38B-43D9-8C2F-27B0AC4F572B}"/>
    <cellStyle name="Input 2 2 3 2 2 2" xfId="21755" xr:uid="{16FD144C-3444-4C54-BA63-14A1D84FEC2B}"/>
    <cellStyle name="Input 2 2 3 2 2 2 2" xfId="21756" xr:uid="{A4D9AA19-B676-4820-94B9-365D1CF7F68D}"/>
    <cellStyle name="Input 2 2 3 2 2 3" xfId="21757" xr:uid="{4B7CF9BA-F939-4ECC-87FF-9D4F75D5064F}"/>
    <cellStyle name="Input 2 2 3 2 2 3 2" xfId="21758" xr:uid="{FFBE8115-8E6C-4884-8961-C137A977F8AE}"/>
    <cellStyle name="Input 2 2 3 2 2 4" xfId="21759" xr:uid="{869E4001-4C41-462D-9298-111DF569EFC9}"/>
    <cellStyle name="Input 2 2 3 2 3" xfId="21760" xr:uid="{EDDCAC40-0289-4B09-AE09-958C2F004F1B}"/>
    <cellStyle name="Input 2 2 3 2 3 2" xfId="21761" xr:uid="{30BEFD9F-E24B-48D3-82F8-DF1E2FC8836B}"/>
    <cellStyle name="Input 2 2 3 2 3 2 2" xfId="21762" xr:uid="{6D5ADF5F-C600-49F3-9F3D-B26A83F2A7B8}"/>
    <cellStyle name="Input 2 2 3 2 3 3" xfId="21763" xr:uid="{5EC07DE1-BB3C-478F-BD6B-8B4174653F9F}"/>
    <cellStyle name="Input 2 2 3 2 4" xfId="21764" xr:uid="{A0692150-3791-4D48-9422-38A154E36432}"/>
    <cellStyle name="Input 2 2 3 3" xfId="21765" xr:uid="{9EAEDD33-A207-4CCB-AF06-6041D31C25E1}"/>
    <cellStyle name="Input 2 2 3 3 2" xfId="21766" xr:uid="{020E5D4D-B202-4BFD-95A9-2ADAB65545B2}"/>
    <cellStyle name="Input 2 2 3 3 2 2" xfId="21767" xr:uid="{F461A804-4361-4960-B06C-307E3254EA5C}"/>
    <cellStyle name="Input 2 2 3 3 3" xfId="21768" xr:uid="{09545D63-F38E-4077-B0C4-076BD7F48D35}"/>
    <cellStyle name="Input 2 2 3 4" xfId="21769" xr:uid="{5D99B466-824B-44BA-9065-A036BCEF0B6E}"/>
    <cellStyle name="Input 2 2 3 4 2" xfId="21770" xr:uid="{761B04DB-8D8E-4E06-B3D8-10561638F927}"/>
    <cellStyle name="Input 2 2 3 4 2 2" xfId="21771" xr:uid="{254BCD00-2FC9-444F-94E2-CFD431BEB9B9}"/>
    <cellStyle name="Input 2 2 3 4 3" xfId="21772" xr:uid="{1B742027-B343-497C-A2A5-3ACADDF4515E}"/>
    <cellStyle name="Input 2 2 3 4 3 2" xfId="21773" xr:uid="{E8553C15-95AE-4AD8-813C-442009DE9C73}"/>
    <cellStyle name="Input 2 2 3 4 4" xfId="21774" xr:uid="{3C1400D9-1C36-405E-9F26-821050ACCBDC}"/>
    <cellStyle name="Input 2 2 3 5" xfId="21775" xr:uid="{D6C3F568-F91C-4B14-8050-50EC5DE126AC}"/>
    <cellStyle name="Input 2 2 3 5 2" xfId="21776" xr:uid="{97AB1A5A-9CBE-443C-82FD-D83D82537F22}"/>
    <cellStyle name="Input 2 2 3 5 2 2" xfId="21777" xr:uid="{66664064-FE7C-49EC-86DD-2836FE20C8B7}"/>
    <cellStyle name="Input 2 2 3 5 3" xfId="21778" xr:uid="{92168B8A-8F13-471E-82D8-A3A4280081FC}"/>
    <cellStyle name="Input 2 2 3 6" xfId="21779" xr:uid="{98653C5B-200E-4FD9-AAEB-5A9196BF098D}"/>
    <cellStyle name="Input 2 2 4" xfId="21780" xr:uid="{0048EBAE-AE1B-4DF5-987D-90787C325E5B}"/>
    <cellStyle name="Input 2 2 4 2" xfId="21781" xr:uid="{AD0AD3C8-094C-4E27-874A-9061C068770D}"/>
    <cellStyle name="Input 2 2 4 2 2" xfId="21782" xr:uid="{5240FE23-A370-4257-8D14-2F1566334265}"/>
    <cellStyle name="Input 2 2 4 2 2 2" xfId="21783" xr:uid="{AC143D78-719A-4685-A263-F943CCCD4099}"/>
    <cellStyle name="Input 2 2 4 2 3" xfId="21784" xr:uid="{FD279647-4159-46CD-AC6B-A2C5DDCDAF09}"/>
    <cellStyle name="Input 2 2 4 3" xfId="21785" xr:uid="{A9030ADF-9A41-45B5-9E5D-3A5C3866D963}"/>
    <cellStyle name="Input 2 2 4 3 2" xfId="21786" xr:uid="{841FD490-5751-4B5F-899D-90D6C0E7212E}"/>
    <cellStyle name="Input 2 2 4 3 2 2" xfId="21787" xr:uid="{B2FAA19F-3164-49C6-B4AB-5225E854F358}"/>
    <cellStyle name="Input 2 2 4 3 3" xfId="21788" xr:uid="{00EEDA59-2028-4FA4-AA43-82E1FB03A93E}"/>
    <cellStyle name="Input 2 2 4 4" xfId="21789" xr:uid="{A89D2555-7842-4ADA-81A3-C4D729430F36}"/>
    <cellStyle name="Input 2 2 4 4 2" xfId="21790" xr:uid="{1709F9E9-FE24-4CD1-9318-BFF4F39718EB}"/>
    <cellStyle name="Input 2 2 4 4 2 2" xfId="21791" xr:uid="{01A42BA9-AC65-468A-9B77-2DD756F24B32}"/>
    <cellStyle name="Input 2 2 4 4 3" xfId="21792" xr:uid="{D23CB875-5D77-49FB-BC8A-85013DFEF800}"/>
    <cellStyle name="Input 2 2 4 4 3 2" xfId="21793" xr:uid="{86FA3001-E0A0-4AA5-9CD9-946C95BE1B2C}"/>
    <cellStyle name="Input 2 2 4 4 4" xfId="21794" xr:uid="{DF492D85-CDCC-491C-8CD8-188847F17525}"/>
    <cellStyle name="Input 2 2 4 5" xfId="21795" xr:uid="{5505C434-4C6D-4D9F-8B6C-298BA1E8F047}"/>
    <cellStyle name="Input 2 2 4 5 2" xfId="21796" xr:uid="{05FB770C-91ED-4921-8DCA-B9C4CB288D5C}"/>
    <cellStyle name="Input 2 2 4 5 2 2" xfId="21797" xr:uid="{3C58E05E-FC7F-4931-B344-F9FB43A33F83}"/>
    <cellStyle name="Input 2 2 4 5 3" xfId="21798" xr:uid="{9BB57483-F538-46D9-9DC8-BAD73EE11530}"/>
    <cellStyle name="Input 2 2 4 6" xfId="21799" xr:uid="{B4F5F271-0549-45EE-AF1C-AD34E60F36B9}"/>
    <cellStyle name="Input 2 2 5" xfId="21800" xr:uid="{0EC41B62-8BE2-44FE-895F-02C4A9FFDA00}"/>
    <cellStyle name="Input 2 2 5 2" xfId="21801" xr:uid="{E18DDE5F-3BFA-4D0D-9B7D-F2093970D013}"/>
    <cellStyle name="Input 2 2 5 2 2" xfId="21802" xr:uid="{A1A382A6-E77B-4A46-BD4E-01E0A3E39C25}"/>
    <cellStyle name="Input 2 2 5 2 2 2" xfId="21803" xr:uid="{02B54364-A615-48AF-97C6-73797732A193}"/>
    <cellStyle name="Input 2 2 5 2 3" xfId="21804" xr:uid="{E6198437-FA35-4939-9040-A4471DDE7A10}"/>
    <cellStyle name="Input 2 2 5 3" xfId="21805" xr:uid="{C723CB75-AFC2-4A82-9957-BA8F31859CD2}"/>
    <cellStyle name="Input 2 2 5 3 2" xfId="21806" xr:uid="{4656E344-DEBB-4E59-B6DF-1837D6749466}"/>
    <cellStyle name="Input 2 2 5 3 2 2" xfId="21807" xr:uid="{0AAFDBEC-AC92-4426-8B13-237D14CEC899}"/>
    <cellStyle name="Input 2 2 5 3 3" xfId="21808" xr:uid="{9E08DCBA-C3DA-4FAB-8A68-777C5CF67033}"/>
    <cellStyle name="Input 2 2 5 4" xfId="21809" xr:uid="{6E262991-5C78-4F38-B3CE-6B7A9672AAA1}"/>
    <cellStyle name="Input 2 2 5 4 2" xfId="21810" xr:uid="{33886B3C-5F35-48C7-A0AB-231635A7BA29}"/>
    <cellStyle name="Input 2 2 5 5" xfId="21811" xr:uid="{5F50AA67-1158-4D15-8501-87CB48BE5DB5}"/>
    <cellStyle name="Input 2 2 6" xfId="21812" xr:uid="{1628FF58-9432-4CD5-ACF2-B299F78EAF60}"/>
    <cellStyle name="Input 2 2 6 2" xfId="21813" xr:uid="{2BF97470-7894-48EB-A2C4-5FC2568F2625}"/>
    <cellStyle name="Input 2 2 6 2 2" xfId="21814" xr:uid="{A2412C28-6DC9-40B3-81DC-487BCF3FA45A}"/>
    <cellStyle name="Input 2 2 6 3" xfId="21815" xr:uid="{44134E8B-9277-4F93-B984-4D58F14C4B0A}"/>
    <cellStyle name="Input 2 2 7" xfId="21816" xr:uid="{3AC0FAF0-2A14-4D43-9393-E2111EB8543C}"/>
    <cellStyle name="Input 2 2 7 2" xfId="21817" xr:uid="{80A1D935-E126-4478-BE7E-7CA0D22FC23C}"/>
    <cellStyle name="Input 2 2 7 2 2" xfId="21818" xr:uid="{74DA8E2A-FA20-4207-AB70-CA593B7A13B5}"/>
    <cellStyle name="Input 2 2 7 3" xfId="21819" xr:uid="{61CD8631-0135-4A07-9D7A-75A54A366ABD}"/>
    <cellStyle name="Input 2 2 8" xfId="21820" xr:uid="{26798CAF-A466-43DC-97EE-B9D9E9F3223B}"/>
    <cellStyle name="Input 2 2 8 2" xfId="21821" xr:uid="{76449905-05B1-4AF8-AD1D-BF0BD0087C5E}"/>
    <cellStyle name="Input 2 2 8 2 2" xfId="21822" xr:uid="{77F499A1-BE6A-418E-AD05-8F58DB0CC899}"/>
    <cellStyle name="Input 2 2 8 3" xfId="21823" xr:uid="{87523E15-815F-4087-9B15-4C39FC5879AE}"/>
    <cellStyle name="Input 2 2 9" xfId="21824" xr:uid="{1DA9A487-B12C-4189-9605-FE400A3F5CD7}"/>
    <cellStyle name="Input 2 2 9 2" xfId="21825" xr:uid="{5E5B09E0-2625-45A9-8FFE-727F7C079BE8}"/>
    <cellStyle name="Input 2 2 9 2 2" xfId="21826" xr:uid="{8B62C14C-DF3F-4AA6-8622-9751881A5529}"/>
    <cellStyle name="Input 2 2 9 3" xfId="21827" xr:uid="{B0A8879E-0CEE-4E16-8A0E-431522D410B7}"/>
    <cellStyle name="Input 2 2 9 3 2" xfId="21828" xr:uid="{083A9FE4-C3F1-4A0C-A91D-53BF7D4755AE}"/>
    <cellStyle name="Input 2 2 9 4" xfId="21829" xr:uid="{EF432ABF-6DA7-443E-BE34-72723008A658}"/>
    <cellStyle name="Input 2 3" xfId="473" xr:uid="{32A5E19E-A9F5-42AE-8E40-510F1090C781}"/>
    <cellStyle name="Input 2 3 10" xfId="21830" xr:uid="{BAB93AF3-F483-4B8E-9A82-359729D76042}"/>
    <cellStyle name="Input 2 3 10 2" xfId="21831" xr:uid="{8E3C4C48-2530-4CA9-AA58-88E4783204BE}"/>
    <cellStyle name="Input 2 3 10 2 2" xfId="21832" xr:uid="{50672E0B-A534-46D2-9E1E-C3BCF84FE8A6}"/>
    <cellStyle name="Input 2 3 10 3" xfId="21833" xr:uid="{C28F93CC-DB42-4BB8-B530-7FF0CA877FFD}"/>
    <cellStyle name="Input 2 3 10 3 2" xfId="21834" xr:uid="{6511E12C-1249-4769-82EE-42B0CE7A5FAD}"/>
    <cellStyle name="Input 2 3 10 4" xfId="21835" xr:uid="{AB6EC814-50DF-48BA-9EB9-81A24A33B81B}"/>
    <cellStyle name="Input 2 3 11" xfId="21836" xr:uid="{F402C216-0311-4536-912D-01A7E5131B53}"/>
    <cellStyle name="Input 2 3 11 2" xfId="21837" xr:uid="{3A5322D5-1A08-437A-AA2F-EB2042E41047}"/>
    <cellStyle name="Input 2 3 11 2 2" xfId="21838" xr:uid="{BCD20022-D1ED-4F69-B555-AA94CE6FD21C}"/>
    <cellStyle name="Input 2 3 11 3" xfId="21839" xr:uid="{DC2602A4-C414-4274-B020-F41B5867E7D1}"/>
    <cellStyle name="Input 2 3 12" xfId="21840" xr:uid="{620115FE-047E-4FE7-A4C9-4F526F340501}"/>
    <cellStyle name="Input 2 3 12 2" xfId="21841" xr:uid="{0DF1BEAD-C21D-4F67-9D70-40D69DED8300}"/>
    <cellStyle name="Input 2 3 2" xfId="21842" xr:uid="{A992F964-F01E-40DB-BC20-30AEF6C03490}"/>
    <cellStyle name="Input 2 3 2 2" xfId="21843" xr:uid="{BA0AF7CE-D12B-404D-9BD5-98D7C277EEA2}"/>
    <cellStyle name="Input 2 3 2 2 2" xfId="21844" xr:uid="{0C8C673A-D669-46E5-BB68-93D6EEA25674}"/>
    <cellStyle name="Input 2 3 2 2 2 2" xfId="21845" xr:uid="{AB81F014-3115-45FC-8A20-82720AD51C12}"/>
    <cellStyle name="Input 2 3 2 2 2 2 2" xfId="21846" xr:uid="{30EE6834-25BA-46E4-95C2-867E667C275B}"/>
    <cellStyle name="Input 2 3 2 2 2 3" xfId="21847" xr:uid="{9E9FA74C-7C6F-48B6-AC11-DCAB3D8D3F48}"/>
    <cellStyle name="Input 2 3 2 2 2 3 2" xfId="21848" xr:uid="{DCC637A6-68CD-4AEF-92D9-CD9720B8FEB9}"/>
    <cellStyle name="Input 2 3 2 2 2 4" xfId="21849" xr:uid="{62DCD788-64D9-41A5-88F1-CC8B5E5552F5}"/>
    <cellStyle name="Input 2 3 2 2 3" xfId="21850" xr:uid="{2FAD89B9-5A90-4A4E-8B83-C629D6D684EC}"/>
    <cellStyle name="Input 2 3 2 2 3 2" xfId="21851" xr:uid="{663C1F7A-600F-4C23-B3B7-90619437BF43}"/>
    <cellStyle name="Input 2 3 2 2 3 2 2" xfId="21852" xr:uid="{5A21ED66-A524-491D-A506-3961EDA88DDD}"/>
    <cellStyle name="Input 2 3 2 2 3 3" xfId="21853" xr:uid="{9AE235EC-89F6-4F3F-8674-50C6B529ED2A}"/>
    <cellStyle name="Input 2 3 2 2 4" xfId="21854" xr:uid="{F061595E-994B-47B1-AEAE-7548E3F2ACC4}"/>
    <cellStyle name="Input 2 3 2 3" xfId="21855" xr:uid="{FB87571A-7BC3-42B8-9934-3B0E3D3FBF94}"/>
    <cellStyle name="Input 2 3 2 3 2" xfId="21856" xr:uid="{C6A8C9F0-E62B-4555-9A82-F9765ECBC23D}"/>
    <cellStyle name="Input 2 3 2 3 2 2" xfId="21857" xr:uid="{8AA9EB1A-7B7F-41F3-A3A4-9CB9413B5B69}"/>
    <cellStyle name="Input 2 3 2 3 3" xfId="21858" xr:uid="{B6B6577B-7BE3-489F-82D3-E347CDD4A0B5}"/>
    <cellStyle name="Input 2 3 2 4" xfId="21859" xr:uid="{04068427-5D4F-4280-96D5-168698F1C12E}"/>
    <cellStyle name="Input 2 3 2 4 2" xfId="21860" xr:uid="{FFCF0D7B-1F4E-4D39-9D43-C5E1A1801B5F}"/>
    <cellStyle name="Input 2 3 2 4 2 2" xfId="21861" xr:uid="{D062FEBA-8D76-476B-8573-2573DDBA3CBD}"/>
    <cellStyle name="Input 2 3 2 4 3" xfId="21862" xr:uid="{09BE69FB-4925-4C03-A584-DD8411182999}"/>
    <cellStyle name="Input 2 3 2 4 3 2" xfId="21863" xr:uid="{5CC6516C-3ABA-4B17-B414-9E99D0CA96CD}"/>
    <cellStyle name="Input 2 3 2 4 4" xfId="21864" xr:uid="{0F9ADAB5-C5B2-4023-8C5E-0E96DB6A5410}"/>
    <cellStyle name="Input 2 3 2 5" xfId="21865" xr:uid="{A1170C56-9FFA-41FD-815C-C1FFE123E41A}"/>
    <cellStyle name="Input 2 3 2 5 2" xfId="21866" xr:uid="{46DE7009-93C2-4C82-A45C-C1D735D4245E}"/>
    <cellStyle name="Input 2 3 2 5 2 2" xfId="21867" xr:uid="{8378D975-4234-4939-8B72-251D53FF4FC1}"/>
    <cellStyle name="Input 2 3 2 5 3" xfId="21868" xr:uid="{CF2F18C3-FFF9-4696-86B4-FFEDFFC21F58}"/>
    <cellStyle name="Input 2 3 2 6" xfId="21869" xr:uid="{BEE1BEF2-7F8F-42DD-8CAF-8E8D719A556C}"/>
    <cellStyle name="Input 2 3 3" xfId="21870" xr:uid="{41D077AF-5202-4E25-99B0-348CF00DD5E6}"/>
    <cellStyle name="Input 2 3 3 2" xfId="21871" xr:uid="{713C17D1-E2CA-403C-BDF7-A47796F435B0}"/>
    <cellStyle name="Input 2 3 3 2 2" xfId="21872" xr:uid="{8094433F-A9B5-46DA-AE3C-8548E83E5700}"/>
    <cellStyle name="Input 2 3 3 2 2 2" xfId="21873" xr:uid="{A236FEB8-EA5E-4A30-9338-5936CEE89AC7}"/>
    <cellStyle name="Input 2 3 3 2 2 2 2" xfId="21874" xr:uid="{AD422F9C-D38D-48A9-8729-31718A415751}"/>
    <cellStyle name="Input 2 3 3 2 2 3" xfId="21875" xr:uid="{AE261642-7D18-40CB-94FF-9475AAAD7FD6}"/>
    <cellStyle name="Input 2 3 3 2 2 3 2" xfId="21876" xr:uid="{95DE54CD-F17D-4902-A37A-560AF0079772}"/>
    <cellStyle name="Input 2 3 3 2 2 4" xfId="21877" xr:uid="{02BC6F32-A640-496A-8F35-A9B9841719A7}"/>
    <cellStyle name="Input 2 3 3 2 3" xfId="21878" xr:uid="{58298A98-7DB5-4496-A88B-5E45FF2C2FAB}"/>
    <cellStyle name="Input 2 3 3 2 3 2" xfId="21879" xr:uid="{0600B7C1-1E36-4404-B53A-060904EE5804}"/>
    <cellStyle name="Input 2 3 3 2 3 2 2" xfId="21880" xr:uid="{98257124-52A1-4BDD-A370-0991498EDBAD}"/>
    <cellStyle name="Input 2 3 3 2 3 3" xfId="21881" xr:uid="{BB0D0D17-1DF5-4E89-883F-9F072E5DEEF9}"/>
    <cellStyle name="Input 2 3 3 2 4" xfId="21882" xr:uid="{05F7873A-7C2C-4711-A2A7-D695DD7A6D7C}"/>
    <cellStyle name="Input 2 3 3 3" xfId="21883" xr:uid="{DF27C8EC-8CA0-40C2-AEEA-BAB5D380D97B}"/>
    <cellStyle name="Input 2 3 3 3 2" xfId="21884" xr:uid="{61E70139-E7E9-4B29-BBB1-1DCFE573CAA9}"/>
    <cellStyle name="Input 2 3 3 3 2 2" xfId="21885" xr:uid="{6A8979DA-D311-42FB-B101-361840F9B811}"/>
    <cellStyle name="Input 2 3 3 3 3" xfId="21886" xr:uid="{E9D5C64E-C611-4DA5-A371-C045C22AF5E0}"/>
    <cellStyle name="Input 2 3 3 4" xfId="21887" xr:uid="{EE47840F-A3A7-452E-9A4E-C781288517A9}"/>
    <cellStyle name="Input 2 3 3 4 2" xfId="21888" xr:uid="{A3C2FAC0-2423-4C44-AE5B-43F08B4DDF52}"/>
    <cellStyle name="Input 2 3 3 4 2 2" xfId="21889" xr:uid="{F4083F4D-255B-46B4-AC32-1C4F92D974B3}"/>
    <cellStyle name="Input 2 3 3 4 3" xfId="21890" xr:uid="{FDB43823-1D6B-49B8-9960-0F0B36A7530C}"/>
    <cellStyle name="Input 2 3 3 4 3 2" xfId="21891" xr:uid="{1E0222F2-E47B-458B-922B-32D8E8E849EC}"/>
    <cellStyle name="Input 2 3 3 4 4" xfId="21892" xr:uid="{B50746B2-6FD1-4AF1-B527-A82EC0194653}"/>
    <cellStyle name="Input 2 3 3 5" xfId="21893" xr:uid="{09BE7F4C-BA5A-4A42-937A-8A3B79E6BA37}"/>
    <cellStyle name="Input 2 3 3 5 2" xfId="21894" xr:uid="{53C790DF-AD39-4F94-86D6-D98F98AF92EB}"/>
    <cellStyle name="Input 2 3 3 5 2 2" xfId="21895" xr:uid="{0C010B13-C3FD-44CC-B9B5-05FA76F990AE}"/>
    <cellStyle name="Input 2 3 3 5 3" xfId="21896" xr:uid="{6BD85BEC-D2CE-4C94-969B-88844E6E2F5F}"/>
    <cellStyle name="Input 2 3 3 6" xfId="21897" xr:uid="{E7E8509F-2111-4A3E-B3CD-7573B1811BD9}"/>
    <cellStyle name="Input 2 3 4" xfId="21898" xr:uid="{1964EBDA-3ADE-490F-8B75-72C2C13E0A62}"/>
    <cellStyle name="Input 2 3 4 2" xfId="21899" xr:uid="{85449065-D4D1-4098-A6A6-5D2D8AC2BC14}"/>
    <cellStyle name="Input 2 3 4 2 2" xfId="21900" xr:uid="{E612C4FF-65A4-4AB1-BC0A-5DC87FDD8BD6}"/>
    <cellStyle name="Input 2 3 4 2 2 2" xfId="21901" xr:uid="{69E34526-01BA-41AC-82EA-A7CE585C1CAF}"/>
    <cellStyle name="Input 2 3 4 2 3" xfId="21902" xr:uid="{D5A3B3F7-FC2C-4D62-A96D-38CA50E19824}"/>
    <cellStyle name="Input 2 3 4 3" xfId="21903" xr:uid="{7CA5FCCC-6612-4453-BB30-350C5F9B904F}"/>
    <cellStyle name="Input 2 3 4 3 2" xfId="21904" xr:uid="{7998E28C-EC09-4DD4-ACBA-81360B6E03E1}"/>
    <cellStyle name="Input 2 3 4 3 2 2" xfId="21905" xr:uid="{267FE1A6-2A22-48E6-B93D-57EEBE84E4CA}"/>
    <cellStyle name="Input 2 3 4 3 3" xfId="21906" xr:uid="{FA71B954-6BCB-484B-AF8E-FB23D39D512C}"/>
    <cellStyle name="Input 2 3 4 4" xfId="21907" xr:uid="{B3F43861-0B59-4589-ADF6-09203082565E}"/>
    <cellStyle name="Input 2 3 4 4 2" xfId="21908" xr:uid="{88AEFB4D-5FDF-4CBF-A829-4E67F97CCE2D}"/>
    <cellStyle name="Input 2 3 4 4 2 2" xfId="21909" xr:uid="{DC5F2906-BE41-4E5E-82BD-9762562C67D8}"/>
    <cellStyle name="Input 2 3 4 4 3" xfId="21910" xr:uid="{4CAA0982-F6C8-478F-8F66-EF53088832B5}"/>
    <cellStyle name="Input 2 3 4 4 3 2" xfId="21911" xr:uid="{6CB05E65-F969-43C6-BECC-83A80D65F182}"/>
    <cellStyle name="Input 2 3 4 4 4" xfId="21912" xr:uid="{D66F6109-F279-46B2-BE7A-47DC3F8F877B}"/>
    <cellStyle name="Input 2 3 4 5" xfId="21913" xr:uid="{F0A4E5BD-CCCB-4A1F-8325-44DE5777B733}"/>
    <cellStyle name="Input 2 3 4 5 2" xfId="21914" xr:uid="{5AB9D09A-4A10-4858-8BD9-3A4CCE2A9E6D}"/>
    <cellStyle name="Input 2 3 4 5 2 2" xfId="21915" xr:uid="{D984BA65-2605-48B1-80D5-80811F2B9A13}"/>
    <cellStyle name="Input 2 3 4 5 3" xfId="21916" xr:uid="{E843C3A4-9150-4261-919F-DAE3B5C19A83}"/>
    <cellStyle name="Input 2 3 4 6" xfId="21917" xr:uid="{8729E234-BC49-45A5-8AA7-6498F2954467}"/>
    <cellStyle name="Input 2 3 5" xfId="21918" xr:uid="{B40CF248-56CF-4581-A2E3-CD13A791E4EF}"/>
    <cellStyle name="Input 2 3 5 2" xfId="21919" xr:uid="{C23266B5-B97E-4B8A-ABC7-757ADA0B1FED}"/>
    <cellStyle name="Input 2 3 5 2 2" xfId="21920" xr:uid="{E7016D04-BA49-40D7-BA0C-1F40FBD2484F}"/>
    <cellStyle name="Input 2 3 5 2 2 2" xfId="21921" xr:uid="{FA75DC48-6735-4C0F-A11A-A1F73FA9DBA3}"/>
    <cellStyle name="Input 2 3 5 2 3" xfId="21922" xr:uid="{9E43850D-7395-483F-90CA-91E9D06FF1CB}"/>
    <cellStyle name="Input 2 3 5 3" xfId="21923" xr:uid="{CCA589F1-5354-44DF-A00D-F18B2B903FFF}"/>
    <cellStyle name="Input 2 3 5 3 2" xfId="21924" xr:uid="{60AB1D1A-C93C-4716-86D9-1C285DACAB5D}"/>
    <cellStyle name="Input 2 3 5 3 2 2" xfId="21925" xr:uid="{CD340FBF-E2CC-423C-B54E-455CBAD205CD}"/>
    <cellStyle name="Input 2 3 5 3 3" xfId="21926" xr:uid="{7E2CB552-386F-4397-A322-EBCCECB51041}"/>
    <cellStyle name="Input 2 3 5 4" xfId="21927" xr:uid="{8A45E557-8275-45DA-8179-45E7DE7DDCDD}"/>
    <cellStyle name="Input 2 3 5 4 2" xfId="21928" xr:uid="{2153623A-B70E-4A20-A1C3-42EF20966C32}"/>
    <cellStyle name="Input 2 3 5 5" xfId="21929" xr:uid="{CD0D35DA-30BC-47F1-8CB7-1EEAE63BA35E}"/>
    <cellStyle name="Input 2 3 6" xfId="21930" xr:uid="{D48A1A61-F42E-4AB6-966E-D9763342BC61}"/>
    <cellStyle name="Input 2 3 6 2" xfId="21931" xr:uid="{60B7FA19-1A2E-4017-BFE3-D58A0D82E1E6}"/>
    <cellStyle name="Input 2 3 6 2 2" xfId="21932" xr:uid="{EEA47238-B596-423C-AECA-45E68E4BD52A}"/>
    <cellStyle name="Input 2 3 6 3" xfId="21933" xr:uid="{70054529-8534-49EF-822E-F756A263CE4F}"/>
    <cellStyle name="Input 2 3 7" xfId="21934" xr:uid="{7D25B8C4-C902-49CC-83D7-1491C5EBFF7C}"/>
    <cellStyle name="Input 2 3 7 2" xfId="21935" xr:uid="{8AE2DDBF-9C00-4619-92CA-471920D61DAA}"/>
    <cellStyle name="Input 2 3 7 2 2" xfId="21936" xr:uid="{762D36B6-F874-4DDC-99F2-8DDE6E0491B4}"/>
    <cellStyle name="Input 2 3 7 3" xfId="21937" xr:uid="{AA9F802D-DC0D-49E4-B8CB-4E0BCECBEDC7}"/>
    <cellStyle name="Input 2 3 8" xfId="21938" xr:uid="{33A242CF-0179-49D0-991C-DBE217BB4DD4}"/>
    <cellStyle name="Input 2 3 9" xfId="21939" xr:uid="{9E741838-94AC-4EB4-8703-DD3B38FEEEB4}"/>
    <cellStyle name="Input 2 3 9 2" xfId="21940" xr:uid="{80212D29-08B7-4689-BD75-C843DFFE3DA7}"/>
    <cellStyle name="Input 2 3 9 2 2" xfId="21941" xr:uid="{EDB002FC-52F2-4A22-BB78-16AC18ED2077}"/>
    <cellStyle name="Input 2 3 9 3" xfId="21942" xr:uid="{5F287529-070F-48B3-A3B4-4244DFF54753}"/>
    <cellStyle name="Input 2 4" xfId="21943" xr:uid="{27D91B14-D36B-4FB7-B958-21F9A7D7D64B}"/>
    <cellStyle name="Input 2 4 2" xfId="21944" xr:uid="{54214210-50B0-4275-8E67-7F265083FC87}"/>
    <cellStyle name="Input 2 4 2 2" xfId="21945" xr:uid="{E3768222-A254-4E35-AF2E-8EC6101BFA4B}"/>
    <cellStyle name="Input 2 4 2 2 2" xfId="21946" xr:uid="{946BD49F-1E93-4525-969F-3211E63A86B9}"/>
    <cellStyle name="Input 2 4 2 2 2 2" xfId="21947" xr:uid="{A96FC6E1-F21F-4E9A-9842-8D0A1DF92C9F}"/>
    <cellStyle name="Input 2 4 2 2 3" xfId="21948" xr:uid="{562EEF71-BC67-4DEA-A429-1CF9D632846E}"/>
    <cellStyle name="Input 2 4 2 3" xfId="21949" xr:uid="{76AAFAE2-B2A6-46D5-983D-2C8AC5868241}"/>
    <cellStyle name="Input 2 4 2 3 2" xfId="21950" xr:uid="{7930795C-1992-463F-A283-1C32DE801B46}"/>
    <cellStyle name="Input 2 4 2 3 2 2" xfId="21951" xr:uid="{BA1AF05F-8E62-4FEE-8A72-FC888CEB841D}"/>
    <cellStyle name="Input 2 4 2 3 3" xfId="21952" xr:uid="{BBD48C33-C7C4-4B29-85C3-B553BC47D01A}"/>
    <cellStyle name="Input 2 4 2 4" xfId="21953" xr:uid="{B4FE63F0-3CFD-4FDA-B721-019BB3CDFB17}"/>
    <cellStyle name="Input 2 4 2 4 2" xfId="21954" xr:uid="{307232F3-DEFE-47A5-A3D2-A91959FE876E}"/>
    <cellStyle name="Input 2 4 2 4 2 2" xfId="21955" xr:uid="{C9E2AA25-BF53-44A9-9461-19ABB24678FE}"/>
    <cellStyle name="Input 2 4 2 4 3" xfId="21956" xr:uid="{FCCEAA69-4028-453B-861F-E8321A7C2E8C}"/>
    <cellStyle name="Input 2 4 2 4 3 2" xfId="21957" xr:uid="{E8E5C831-5AD1-4AA2-B001-57AA0457E453}"/>
    <cellStyle name="Input 2 4 2 4 4" xfId="21958" xr:uid="{7FD4726B-F53A-47F2-9CA3-18C109988985}"/>
    <cellStyle name="Input 2 4 2 5" xfId="21959" xr:uid="{98243F2F-CBDE-4D58-AFA4-00B680FE225D}"/>
    <cellStyle name="Input 2 4 2 5 2" xfId="21960" xr:uid="{A39C06FD-BC1F-4678-B6E8-2DF88B6371A1}"/>
    <cellStyle name="Input 2 4 2 5 2 2" xfId="21961" xr:uid="{0A119447-E75E-4E30-A5C1-D33F002A496A}"/>
    <cellStyle name="Input 2 4 2 5 3" xfId="21962" xr:uid="{A6BB6BDD-31C5-4224-8C0D-F12E8781BA58}"/>
    <cellStyle name="Input 2 4 2 6" xfId="21963" xr:uid="{B0EA08CE-2AF3-4852-A806-90753D97A772}"/>
    <cellStyle name="Input 2 4 3" xfId="21964" xr:uid="{02EBFAA9-42E6-445D-9931-3861EA7ED004}"/>
    <cellStyle name="Input 2 4 3 2" xfId="21965" xr:uid="{F3B3C6B5-A744-482C-BF8A-5F356250792F}"/>
    <cellStyle name="Input 2 4 3 2 2" xfId="21966" xr:uid="{28569532-50B1-46E1-9BCA-26019E1A13D5}"/>
    <cellStyle name="Input 2 4 3 2 2 2" xfId="21967" xr:uid="{7D13D06B-9492-4563-8D78-E09D26828E8D}"/>
    <cellStyle name="Input 2 4 3 2 3" xfId="21968" xr:uid="{167C413D-EDEA-4C91-84A3-87D0BF3BB9CA}"/>
    <cellStyle name="Input 2 4 3 3" xfId="21969" xr:uid="{BA7B6DE8-A20C-47A6-A5C6-BAADDEF0E773}"/>
    <cellStyle name="Input 2 4 3 3 2" xfId="21970" xr:uid="{DEC86A04-470C-4A18-957C-F5D4A6936101}"/>
    <cellStyle name="Input 2 4 3 3 2 2" xfId="21971" xr:uid="{C82EFFC9-C4DB-42BF-BF84-0167BF37814B}"/>
    <cellStyle name="Input 2 4 3 3 3" xfId="21972" xr:uid="{E5C4B882-A033-4AE1-8349-BE5E83776D8C}"/>
    <cellStyle name="Input 2 4 3 4" xfId="21973" xr:uid="{49B9FC80-9AC7-49CA-B6F4-D13489442454}"/>
    <cellStyle name="Input 2 4 3 4 2" xfId="21974" xr:uid="{FB10317C-A1B2-4862-9266-B00D95FDC96D}"/>
    <cellStyle name="Input 2 4 3 5" xfId="21975" xr:uid="{5BC54C70-C594-4599-A51E-7FF83D328A90}"/>
    <cellStyle name="Input 2 4 4" xfId="21976" xr:uid="{4A9846FC-0C1D-4BC6-93A6-2B003A3179AD}"/>
    <cellStyle name="Input 2 4 4 2" xfId="21977" xr:uid="{82519922-3C7B-4571-9683-AADD71959F29}"/>
    <cellStyle name="Input 2 4 4 2 2" xfId="21978" xr:uid="{A0FDD06D-9F99-4CCF-9BBB-37C1E18B8E45}"/>
    <cellStyle name="Input 2 4 4 3" xfId="21979" xr:uid="{6BC8B322-A746-4EF3-9AD3-42C4EFD3D0E2}"/>
    <cellStyle name="Input 2 4 5" xfId="21980" xr:uid="{694E2321-67B3-41A6-8F8B-11014F42154A}"/>
    <cellStyle name="Input 2 4 5 2" xfId="21981" xr:uid="{93E3E07E-D648-46C6-B0FA-E7D8FBE2C21F}"/>
    <cellStyle name="Input 2 4 5 2 2" xfId="21982" xr:uid="{283A3274-04AD-4083-A39D-DA8D3D98B0C0}"/>
    <cellStyle name="Input 2 4 5 3" xfId="21983" xr:uid="{13D3BA8F-2902-4C5C-B0BD-49B331B8E3D8}"/>
    <cellStyle name="Input 2 4 6" xfId="21984" xr:uid="{23D95D9D-D061-40BF-B4ED-2BAB27DC82C0}"/>
    <cellStyle name="Input 2 4 6 2" xfId="21985" xr:uid="{6A5C7F7A-8387-4A42-8C10-B8249F829F14}"/>
    <cellStyle name="Input 2 4 6 2 2" xfId="21986" xr:uid="{E943992D-FADF-4932-9081-06EC53C5E19E}"/>
    <cellStyle name="Input 2 4 6 3" xfId="21987" xr:uid="{FBEA367B-B1B9-419F-8BE0-F91ECF205072}"/>
    <cellStyle name="Input 2 4 6 3 2" xfId="21988" xr:uid="{891BA8CE-9F68-45D8-A266-FC106E6F953E}"/>
    <cellStyle name="Input 2 4 6 4" xfId="21989" xr:uid="{7DFC213F-7291-4057-8B8A-7D43657ECE8E}"/>
    <cellStyle name="Input 2 4 7" xfId="21990" xr:uid="{0F87A15F-ACDE-43D9-9F27-D7C5BBBBCB2F}"/>
    <cellStyle name="Input 2 4 7 2" xfId="21991" xr:uid="{D3B9F66D-EED1-4002-A976-C08953EC0A3A}"/>
    <cellStyle name="Input 2 4 7 2 2" xfId="21992" xr:uid="{3676D3CC-C341-4522-8604-7E19C3ABF2BA}"/>
    <cellStyle name="Input 2 4 7 3" xfId="21993" xr:uid="{9C5F38FF-C5FD-4D43-9114-70284DB7E122}"/>
    <cellStyle name="Input 2 4 8" xfId="21994" xr:uid="{12110655-7025-4611-AEBB-03B54A34CDC3}"/>
    <cellStyle name="Input 2 4 8 2" xfId="21995" xr:uid="{80F51EA7-5BD4-41AA-B71E-248FA3A77E3F}"/>
    <cellStyle name="Input 2 4 9" xfId="21996" xr:uid="{E6E0BB7A-60DB-427B-889D-4347C4A07D0F}"/>
    <cellStyle name="Input 2 5" xfId="21997" xr:uid="{43B6756A-C4B1-4D4D-BC44-4220C1B2366C}"/>
    <cellStyle name="Input 2 5 2" xfId="21998" xr:uid="{3D71CF58-2383-4D88-9F83-BCA47EDA2CB1}"/>
    <cellStyle name="Input 2 5 2 2" xfId="21999" xr:uid="{238AFA1F-E99A-440C-A93D-4A208C2C7E1C}"/>
    <cellStyle name="Input 2 5 2 2 2" xfId="22000" xr:uid="{5F1418FE-417E-4466-A7F9-D8640348D1C0}"/>
    <cellStyle name="Input 2 5 2 2 2 2" xfId="22001" xr:uid="{FDAC54C9-FC77-4040-A9AF-24CE160F1C56}"/>
    <cellStyle name="Input 2 5 2 2 3" xfId="22002" xr:uid="{EFEA977E-BF61-4692-8CD8-84BD7DFF6732}"/>
    <cellStyle name="Input 2 5 2 2 3 2" xfId="22003" xr:uid="{0E75BA72-146A-4202-A70D-4187B544DA21}"/>
    <cellStyle name="Input 2 5 2 2 4" xfId="22004" xr:uid="{A48E76CC-8AD7-45C1-A8CC-41927EE8390E}"/>
    <cellStyle name="Input 2 5 2 3" xfId="22005" xr:uid="{60E781E3-37BD-45EC-ABCE-DC663871D5B4}"/>
    <cellStyle name="Input 2 5 2 3 2" xfId="22006" xr:uid="{3BF71DCC-E9E4-458A-90CC-4D405FB2EAE4}"/>
    <cellStyle name="Input 2 5 2 3 2 2" xfId="22007" xr:uid="{A218F8D0-7260-4F27-B672-6F3F2A670237}"/>
    <cellStyle name="Input 2 5 2 3 3" xfId="22008" xr:uid="{0A19DB13-CCD6-4A03-A4B0-F5BAA34AB4B7}"/>
    <cellStyle name="Input 2 5 2 4" xfId="22009" xr:uid="{1477F4B3-CB72-4F78-9371-9994A73109D3}"/>
    <cellStyle name="Input 2 5 3" xfId="22010" xr:uid="{7EEDFC0C-1089-4035-8120-FB4EE41817A3}"/>
    <cellStyle name="Input 2 5 3 2" xfId="22011" xr:uid="{F2DF36E7-D78A-444E-AAA1-797E701425CE}"/>
    <cellStyle name="Input 2 5 3 2 2" xfId="22012" xr:uid="{EEBBCB21-705A-4E0E-B220-D072550E3381}"/>
    <cellStyle name="Input 2 5 3 3" xfId="22013" xr:uid="{BDD84B85-7E77-4C34-BC9A-AB06CFEC412B}"/>
    <cellStyle name="Input 2 5 4" xfId="22014" xr:uid="{9F412D69-3E87-48B4-94E4-8521F203AA67}"/>
    <cellStyle name="Input 2 5 4 2" xfId="22015" xr:uid="{556F87A2-8A8F-4F8D-9626-F0C53EB7BD62}"/>
    <cellStyle name="Input 2 5 4 2 2" xfId="22016" xr:uid="{34371B6B-83C6-47EC-AA0B-FB55A74C7CB2}"/>
    <cellStyle name="Input 2 5 4 3" xfId="22017" xr:uid="{940E5B3D-D578-4741-B406-0C0EC325804C}"/>
    <cellStyle name="Input 2 5 5" xfId="22018" xr:uid="{FD79DA55-A65B-49A8-829E-2B67EFA88282}"/>
    <cellStyle name="Input 2 5 5 2" xfId="22019" xr:uid="{4A85C796-3110-473D-9E78-387ABCB217DA}"/>
    <cellStyle name="Input 2 5 5 2 2" xfId="22020" xr:uid="{73E80B8F-E69C-484D-9818-ADA56C228257}"/>
    <cellStyle name="Input 2 5 5 3" xfId="22021" xr:uid="{99FA3E05-0F85-4ECA-86E5-D744C537A2FC}"/>
    <cellStyle name="Input 2 5 5 3 2" xfId="22022" xr:uid="{C3D9C4D6-AEA5-415D-A1C0-3CB9C64788C4}"/>
    <cellStyle name="Input 2 5 5 4" xfId="22023" xr:uid="{116D1505-1F1A-4724-ACFF-6637AC4A1C78}"/>
    <cellStyle name="Input 2 5 6" xfId="22024" xr:uid="{FF67F731-4F2D-45AD-A290-611C261CC5BA}"/>
    <cellStyle name="Input 2 5 6 2" xfId="22025" xr:uid="{5448761D-5446-4DF0-B1C1-9C5D90219D10}"/>
    <cellStyle name="Input 2 5 6 2 2" xfId="22026" xr:uid="{1EC49F6C-B55E-4C56-AB02-C9FB30CC4180}"/>
    <cellStyle name="Input 2 5 6 3" xfId="22027" xr:uid="{2BC6AEA5-B9BD-4AD3-BFAA-79E78381668E}"/>
    <cellStyle name="Input 2 5 7" xfId="22028" xr:uid="{9D7BEF8C-D5DC-48E9-84FF-B132A0683BB8}"/>
    <cellStyle name="Input 2 5 7 2" xfId="22029" xr:uid="{24C5D647-133B-4D6E-B976-A0B3BE558CDD}"/>
    <cellStyle name="Input 2 5 8" xfId="22030" xr:uid="{E8D4093A-B323-4FA5-8014-E85A01E33558}"/>
    <cellStyle name="Input 2 6" xfId="22031" xr:uid="{A6638695-FE69-4C8D-8984-4EC36AA1A87F}"/>
    <cellStyle name="Input 2 6 2" xfId="22032" xr:uid="{A4A007DA-17B1-4163-83C6-C555A3E78485}"/>
    <cellStyle name="Input 2 6 2 2" xfId="22033" xr:uid="{CFAE3F97-0C55-4EB0-B30B-40932939FF1A}"/>
    <cellStyle name="Input 2 6 2 2 2" xfId="22034" xr:uid="{0BC4C2B3-524E-4360-B64B-BF67DB75B5E6}"/>
    <cellStyle name="Input 2 6 2 3" xfId="22035" xr:uid="{048B9870-174F-4CE1-9BF8-E9C948643B2C}"/>
    <cellStyle name="Input 2 6 3" xfId="22036" xr:uid="{698A1B94-C713-440C-9084-16082BDD16A9}"/>
    <cellStyle name="Input 2 6 3 2" xfId="22037" xr:uid="{DB6496FF-69EC-4ED7-ADE8-C25F6D0F3069}"/>
    <cellStyle name="Input 2 6 3 2 2" xfId="22038" xr:uid="{B26E23C2-FF99-43B5-B4E0-58CDA41CA1BC}"/>
    <cellStyle name="Input 2 6 3 3" xfId="22039" xr:uid="{54EDA7E5-D4C5-4990-A85C-69B3BAD01717}"/>
    <cellStyle name="Input 2 6 4" xfId="22040" xr:uid="{CA3ED7BE-21C9-4B99-9EDB-A56DE993A235}"/>
    <cellStyle name="Input 2 6 4 2" xfId="22041" xr:uid="{67FA6318-1856-458F-90A8-CC7E4EF9988A}"/>
    <cellStyle name="Input 2 6 4 2 2" xfId="22042" xr:uid="{3AFFAF57-D200-41EE-B9FF-C0C3A595DD68}"/>
    <cellStyle name="Input 2 6 4 3" xfId="22043" xr:uid="{BA244EDD-EDCA-4AFF-BA8A-8CB3138B755F}"/>
    <cellStyle name="Input 2 6 4 3 2" xfId="22044" xr:uid="{312498B7-9C92-4AEB-AB37-BB748E68891F}"/>
    <cellStyle name="Input 2 6 4 4" xfId="22045" xr:uid="{3F6F8BBF-AAE5-408F-98D8-FCC1F865FB26}"/>
    <cellStyle name="Input 2 6 5" xfId="22046" xr:uid="{3AC84760-EC0F-48D7-8CD2-1C7940BF5750}"/>
    <cellStyle name="Input 2 6 5 2" xfId="22047" xr:uid="{98DE5CED-EAF3-4E8B-8046-8F4F2EECE396}"/>
    <cellStyle name="Input 2 6 5 2 2" xfId="22048" xr:uid="{33934E61-B3E2-4531-9356-1B23D5B63D9B}"/>
    <cellStyle name="Input 2 6 5 3" xfId="22049" xr:uid="{4454079A-9769-4E28-986A-B01C597571DA}"/>
    <cellStyle name="Input 2 6 6" xfId="22050" xr:uid="{6FC5783A-C829-4492-82B8-234C1C297B4C}"/>
    <cellStyle name="Input 2 7" xfId="22051" xr:uid="{071A5276-116D-4471-879C-FE4E4B2E4258}"/>
    <cellStyle name="Input 2 7 2" xfId="22052" xr:uid="{F9FE73F5-C675-4F25-9B13-3AEFF580C033}"/>
    <cellStyle name="Input 2 7 2 2" xfId="22053" xr:uid="{EA569809-D378-4D5D-BB7F-524B51ED4D56}"/>
    <cellStyle name="Input 2 7 2 2 2" xfId="22054" xr:uid="{680DD177-D702-4C30-BE5E-669EE5A9AD68}"/>
    <cellStyle name="Input 2 7 2 3" xfId="22055" xr:uid="{A7272194-74B1-44E4-BF66-07D9579C35E4}"/>
    <cellStyle name="Input 2 7 3" xfId="22056" xr:uid="{5C00B0E1-7AD9-4399-A7E1-DABDD5485004}"/>
    <cellStyle name="Input 2 7 3 2" xfId="22057" xr:uid="{447832CF-D543-4646-A44A-FCBBFFC13025}"/>
    <cellStyle name="Input 2 7 3 2 2" xfId="22058" xr:uid="{F6FC11F8-1EFA-4BE7-B5E6-5F57FE7B93AD}"/>
    <cellStyle name="Input 2 7 3 3" xfId="22059" xr:uid="{FBB8273A-A003-4367-BFD3-8AC470AFD847}"/>
    <cellStyle name="Input 2 7 4" xfId="22060" xr:uid="{ABC352BF-3734-40C6-8F22-CE20B569C7FC}"/>
    <cellStyle name="Input 2 7 4 2" xfId="22061" xr:uid="{14551125-FA98-4BFF-AAFB-DD268C38301D}"/>
    <cellStyle name="Input 2 7 5" xfId="22062" xr:uid="{1100A197-C1F0-4660-B61D-F2E83CA0F3A3}"/>
    <cellStyle name="Input 2 8" xfId="22063" xr:uid="{645A097D-2505-49C6-89F5-8B2AD5D14D18}"/>
    <cellStyle name="Input 2 8 2" xfId="22064" xr:uid="{8FF22669-1B3C-4CD2-8ABC-C2DE03F12420}"/>
    <cellStyle name="Input 2 8 2 2" xfId="22065" xr:uid="{13DD26D6-DD13-4C89-9E51-D9C8A755AAB0}"/>
    <cellStyle name="Input 2 8 3" xfId="22066" xr:uid="{15465C0B-C4B0-4592-B68F-2F8A988A7C9A}"/>
    <cellStyle name="Input 2 9" xfId="22067" xr:uid="{F87E4F75-B3F9-46B4-9FA0-03D04E410B6B}"/>
    <cellStyle name="Input 2 9 2" xfId="22068" xr:uid="{91B8E562-B3E0-49F3-840A-F5B3A7DD9614}"/>
    <cellStyle name="Input 2 9 2 2" xfId="22069" xr:uid="{4AB0715B-16FC-48A9-B8DF-6525378CBDCC}"/>
    <cellStyle name="Input 2 9 3" xfId="22070" xr:uid="{73E9300B-68D7-40A2-B6B9-4F0C354C311F}"/>
    <cellStyle name="Input 20" xfId="22071" xr:uid="{9E760C68-8AED-4429-B84B-827310F8F9F9}"/>
    <cellStyle name="Input 20 2" xfId="22072" xr:uid="{C3BEF2A8-8241-4CF5-829B-14B9B4667015}"/>
    <cellStyle name="Input 20 2 2" xfId="22073" xr:uid="{144557F4-C5F3-486C-B35C-B38559C08E39}"/>
    <cellStyle name="Input 20 3" xfId="22074" xr:uid="{15F3A402-FA1E-4706-8374-430187BC7BF7}"/>
    <cellStyle name="Input 21" xfId="22075" xr:uid="{5B7DBEED-BB04-438A-9AE3-C1E1097D383B}"/>
    <cellStyle name="Input 21 2" xfId="22076" xr:uid="{9E13C322-D799-4DDE-B91C-8262229405FB}"/>
    <cellStyle name="Input 21 2 2" xfId="22077" xr:uid="{1B2E9E8C-EAF6-49C2-A2A6-A739BCB80827}"/>
    <cellStyle name="Input 21 3" xfId="22078" xr:uid="{3CD2B279-3965-45FF-A3BA-FCABF0E698E1}"/>
    <cellStyle name="Input 22" xfId="22079" xr:uid="{1FE7A023-0444-46A2-B3B5-170CE0AD29B1}"/>
    <cellStyle name="Input 22 2" xfId="22080" xr:uid="{26D02114-30E7-4DCB-A748-46C663B177CD}"/>
    <cellStyle name="Input 22 2 2" xfId="22081" xr:uid="{7799A29B-7D71-49ED-B7A7-913EDC3284D8}"/>
    <cellStyle name="Input 22 3" xfId="22082" xr:uid="{B25C807A-D41C-48FD-A983-8D3E8E64449C}"/>
    <cellStyle name="Input 23" xfId="22083" xr:uid="{B1CBC1E7-D204-418F-847E-935B08CDFE86}"/>
    <cellStyle name="Input 23 2" xfId="22084" xr:uid="{F087E003-BB03-4903-9F11-8919F5B37491}"/>
    <cellStyle name="Input 23 2 2" xfId="22085" xr:uid="{95954CA6-E3E2-4D98-8CE4-0B8CBF5B5E33}"/>
    <cellStyle name="Input 23 3" xfId="22086" xr:uid="{88B3A0B7-6E59-42BE-BFD5-6AA91B2A714E}"/>
    <cellStyle name="Input 24" xfId="22087" xr:uid="{094F2759-01F6-4605-8E0F-3FAC7625306C}"/>
    <cellStyle name="Input 24 2" xfId="22088" xr:uid="{9D069DC1-EEF8-4FCE-9F16-EA9F145AFF08}"/>
    <cellStyle name="Input 24 2 2" xfId="22089" xr:uid="{0578ECB9-C919-4C90-8626-6A5D67BAB5F3}"/>
    <cellStyle name="Input 24 3" xfId="22090" xr:uid="{40F65A6D-9219-45C0-9CA7-96D1C3C36453}"/>
    <cellStyle name="Input 25" xfId="22091" xr:uid="{4E810A91-264D-4E88-B370-AC828010C26D}"/>
    <cellStyle name="Input 25 2" xfId="22092" xr:uid="{2BBB0683-6E0B-43E6-8ED7-59AF7CA80459}"/>
    <cellStyle name="Input 25 2 2" xfId="22093" xr:uid="{D59E66DF-2355-4E3E-97FA-9A4F8C22C671}"/>
    <cellStyle name="Input 25 3" xfId="22094" xr:uid="{2489931A-E7D3-4B5A-B8A8-FAB5153C37B6}"/>
    <cellStyle name="Input 26" xfId="22095" xr:uid="{E1779C74-8645-4267-BF65-C27AF4068A3A}"/>
    <cellStyle name="Input 26 2" xfId="22096" xr:uid="{A94DDB10-1F84-47CC-B8E0-5F0B5FE0AC7A}"/>
    <cellStyle name="Input 26 2 2" xfId="22097" xr:uid="{1B96C715-D1A2-4DF5-8BA6-9BFF5F336613}"/>
    <cellStyle name="Input 26 3" xfId="22098" xr:uid="{8EBF09E7-4F74-426D-B8DB-6EC00C45922C}"/>
    <cellStyle name="Input 27" xfId="22099" xr:uid="{CF1BE230-DE22-4D82-8DBD-EF426935C76B}"/>
    <cellStyle name="Input 27 2" xfId="22100" xr:uid="{64D597CA-7246-44E5-99EE-AD8DC23B03E4}"/>
    <cellStyle name="Input 27 2 2" xfId="22101" xr:uid="{20C8A4FE-583B-4368-9673-7F2309CED7F9}"/>
    <cellStyle name="Input 27 3" xfId="22102" xr:uid="{87EDC9AF-A03A-4A37-81ED-D3B58D39A557}"/>
    <cellStyle name="Input 28" xfId="22103" xr:uid="{25DA8801-BFDB-4F04-8F21-B7E63FF6B752}"/>
    <cellStyle name="Input 28 2" xfId="22104" xr:uid="{C054DF9D-704F-4C6D-BFFD-E2F6B8046F38}"/>
    <cellStyle name="Input 28 2 2" xfId="22105" xr:uid="{DC40424D-AD3D-4555-88BD-8CCD5D7A5048}"/>
    <cellStyle name="Input 28 3" xfId="22106" xr:uid="{AB1DE1CC-0BE8-4C6E-902D-CB6784EF4AE9}"/>
    <cellStyle name="Input 29" xfId="22107" xr:uid="{6579ACDC-DD8D-4627-94C7-CEB77BE61F43}"/>
    <cellStyle name="Input 29 2" xfId="22108" xr:uid="{1F52BD4F-9C07-4409-B54C-079FE7814294}"/>
    <cellStyle name="Input 29 2 2" xfId="22109" xr:uid="{3FBA0955-4FCC-4924-9ED2-11A5A12973EE}"/>
    <cellStyle name="Input 29 3" xfId="22110" xr:uid="{0F9D2427-2D8C-4201-9383-B607A439E055}"/>
    <cellStyle name="Input 3" xfId="199" xr:uid="{09440850-B0FA-4999-9ADF-9A3BD777F187}"/>
    <cellStyle name="Input 3 10" xfId="22111" xr:uid="{3E93054E-2B5A-4AC4-A39D-578EA368677F}"/>
    <cellStyle name="Input 3 2" xfId="22112" xr:uid="{23685A0A-DD24-418F-AD80-02255D781E06}"/>
    <cellStyle name="Input 3 2 2" xfId="22113" xr:uid="{3E4099FB-6220-4FC1-9BE3-80A4AF707065}"/>
    <cellStyle name="Input 3 2 2 2" xfId="22114" xr:uid="{1C187174-01BF-4DF3-BF0C-5159D356B28D}"/>
    <cellStyle name="Input 3 2 2 2 2" xfId="22115" xr:uid="{452D9BC5-E4E1-4B0E-A766-8692D10B1DE5}"/>
    <cellStyle name="Input 3 2 2 2 2 2" xfId="22116" xr:uid="{EDFCCA6D-5464-4715-B706-06E04DFF9735}"/>
    <cellStyle name="Input 3 2 2 2 3" xfId="22117" xr:uid="{1C53E4A4-6ECF-47EF-BCA6-BAA0EF6D8C1F}"/>
    <cellStyle name="Input 3 2 2 2 3 2" xfId="22118" xr:uid="{A6AB8058-4366-4CB3-B638-4ACDE13EDB98}"/>
    <cellStyle name="Input 3 2 2 2 4" xfId="22119" xr:uid="{E405683A-7B31-4027-83BB-37EFD0B34789}"/>
    <cellStyle name="Input 3 2 2 3" xfId="22120" xr:uid="{B42166A6-D56A-4A17-B9F3-B5454070C780}"/>
    <cellStyle name="Input 3 2 2 3 2" xfId="22121" xr:uid="{A9DA0704-2228-4DEE-8FE1-6259D593C98C}"/>
    <cellStyle name="Input 3 2 2 3 2 2" xfId="22122" xr:uid="{54589D6A-6FA7-4D2C-8A93-0E6DA3E6DAD6}"/>
    <cellStyle name="Input 3 2 2 3 3" xfId="22123" xr:uid="{CBF00835-AEBD-4730-B27D-F011970AF995}"/>
    <cellStyle name="Input 3 2 2 4" xfId="22124" xr:uid="{D223E4E7-FF18-480E-ACA2-706D84491B6C}"/>
    <cellStyle name="Input 3 2 3" xfId="22125" xr:uid="{D9A66FE9-9DB4-4DE1-A2F2-401E38A9FBCA}"/>
    <cellStyle name="Input 3 2 3 2" xfId="22126" xr:uid="{D24788B3-E4B4-43B4-A8CA-E8004B34795E}"/>
    <cellStyle name="Input 3 2 3 2 2" xfId="22127" xr:uid="{12EB2FF0-A41F-442F-AAD8-902E976442E7}"/>
    <cellStyle name="Input 3 2 3 3" xfId="22128" xr:uid="{69AF0661-2F39-4209-81B9-A1FBB8C1E78A}"/>
    <cellStyle name="Input 3 2 4" xfId="22129" xr:uid="{5D4C83C4-D900-4ACB-86FE-C2744BDEEEC8}"/>
    <cellStyle name="Input 3 2 4 2" xfId="22130" xr:uid="{1B641774-7C73-464A-9653-2CA56655EAD1}"/>
    <cellStyle name="Input 3 2 4 2 2" xfId="22131" xr:uid="{BE041DCE-8184-4DB6-82DD-3B8E6FC410CB}"/>
    <cellStyle name="Input 3 2 4 3" xfId="22132" xr:uid="{566A6430-8B07-4119-BE13-7D52F7C45457}"/>
    <cellStyle name="Input 3 2 4 3 2" xfId="22133" xr:uid="{957651D5-9256-4811-A43C-FCA98CF42A8C}"/>
    <cellStyle name="Input 3 2 4 4" xfId="22134" xr:uid="{5B073BD5-0829-4CED-B721-9029D47DA39F}"/>
    <cellStyle name="Input 3 2 5" xfId="22135" xr:uid="{9CFF5958-42D0-457A-A31F-A27AADFE88EA}"/>
    <cellStyle name="Input 3 2 5 2" xfId="22136" xr:uid="{C50D3361-6B7A-43BB-8931-C8564BF031EA}"/>
    <cellStyle name="Input 3 2 5 2 2" xfId="22137" xr:uid="{C0DF3CB5-392A-464E-9EAF-B073B805ED63}"/>
    <cellStyle name="Input 3 2 5 3" xfId="22138" xr:uid="{2F40BFD2-62FD-412F-BC03-60989EFB19DE}"/>
    <cellStyle name="Input 3 2 6" xfId="22139" xr:uid="{6C8C40B6-65F1-45B1-81E3-8762950F8212}"/>
    <cellStyle name="Input 3 3" xfId="22140" xr:uid="{936C1765-598A-4219-9EAE-133CD473263A}"/>
    <cellStyle name="Input 3 3 2" xfId="22141" xr:uid="{01A71373-4E64-48D4-B96E-61BEE4EAEE9B}"/>
    <cellStyle name="Input 3 3 2 2" xfId="22142" xr:uid="{5110AAC6-959A-4663-91C3-8B30CDCB09B9}"/>
    <cellStyle name="Input 3 3 2 2 2" xfId="22143" xr:uid="{AECF4867-860A-4076-83D4-7076155B82DE}"/>
    <cellStyle name="Input 3 3 2 2 2 2" xfId="22144" xr:uid="{0E10E25F-4EF6-4844-9BDA-02E32E5D440B}"/>
    <cellStyle name="Input 3 3 2 2 3" xfId="22145" xr:uid="{4E7E99ED-C747-4231-8CBC-C08A98DFA50A}"/>
    <cellStyle name="Input 3 3 2 2 3 2" xfId="22146" xr:uid="{428028A9-A40E-44C0-A852-307A612DFFD5}"/>
    <cellStyle name="Input 3 3 2 2 4" xfId="22147" xr:uid="{FB77DE7F-CCDB-4CDE-AB0E-9A27D06150A2}"/>
    <cellStyle name="Input 3 3 2 3" xfId="22148" xr:uid="{9BEAD16A-7014-4E65-A9F2-D433E932247D}"/>
    <cellStyle name="Input 3 3 2 3 2" xfId="22149" xr:uid="{A1BC940E-2793-45CA-B5ED-0742B591963B}"/>
    <cellStyle name="Input 3 3 2 3 2 2" xfId="22150" xr:uid="{90251BEE-5C50-4378-9467-724FDECECE78}"/>
    <cellStyle name="Input 3 3 2 3 3" xfId="22151" xr:uid="{958927D4-DA33-4EF8-9895-033B1D3708ED}"/>
    <cellStyle name="Input 3 3 2 4" xfId="22152" xr:uid="{7D4F36B3-E758-4FD7-B914-2E50C1678BF8}"/>
    <cellStyle name="Input 3 3 3" xfId="22153" xr:uid="{A0635837-E261-4390-A993-7DD01EBE4574}"/>
    <cellStyle name="Input 3 3 3 2" xfId="22154" xr:uid="{0AB32BF2-5E15-4791-8DA4-FEF26B02B6FA}"/>
    <cellStyle name="Input 3 3 3 2 2" xfId="22155" xr:uid="{48967E93-7823-44EF-9038-239F2B99D4AA}"/>
    <cellStyle name="Input 3 3 3 3" xfId="22156" xr:uid="{D537FD22-2472-4969-83AF-5B650A16C3FF}"/>
    <cellStyle name="Input 3 3 4" xfId="22157" xr:uid="{76B4B3EC-D929-4DDB-944D-AAD6A7D35982}"/>
    <cellStyle name="Input 3 3 4 2" xfId="22158" xr:uid="{9B9AE9DA-3CB1-405D-8656-74CF3C232024}"/>
    <cellStyle name="Input 3 3 4 2 2" xfId="22159" xr:uid="{4656EF8E-F512-4A01-BC74-C7FA8FA6D1D1}"/>
    <cellStyle name="Input 3 3 4 3" xfId="22160" xr:uid="{97EFC64D-F7EA-4366-8300-DD95D87B79F7}"/>
    <cellStyle name="Input 3 3 4 3 2" xfId="22161" xr:uid="{C5ED25CF-D404-4D65-8D92-45A433EA337B}"/>
    <cellStyle name="Input 3 3 4 4" xfId="22162" xr:uid="{75ADD1F9-AD61-4296-8F55-806F1CD64E4F}"/>
    <cellStyle name="Input 3 3 5" xfId="22163" xr:uid="{B8580320-0CDD-4D3F-B800-995BBFE2ECA5}"/>
    <cellStyle name="Input 3 3 5 2" xfId="22164" xr:uid="{2845A38A-7549-4C1B-A325-5A061951053B}"/>
    <cellStyle name="Input 3 3 5 2 2" xfId="22165" xr:uid="{A5AD5CDA-8C22-4955-82E9-EE1A13E03B0A}"/>
    <cellStyle name="Input 3 3 5 3" xfId="22166" xr:uid="{53A0CDD6-C52D-436E-B56C-8EF504D80B7F}"/>
    <cellStyle name="Input 3 3 6" xfId="22167" xr:uid="{82C281F1-929D-4A59-A2BA-B6658B882B75}"/>
    <cellStyle name="Input 3 4" xfId="22168" xr:uid="{3FB71039-C52C-4EB5-9410-EFA648746B21}"/>
    <cellStyle name="Input 3 4 2" xfId="22169" xr:uid="{8C47580A-09EE-42C9-9218-B75C2D78F6FD}"/>
    <cellStyle name="Input 3 4 2 2" xfId="22170" xr:uid="{EFD60515-C743-4F36-ABD4-4F303BD5B0A8}"/>
    <cellStyle name="Input 3 4 2 2 2" xfId="22171" xr:uid="{F2EB403F-945A-4447-A951-EC7CEBE7783D}"/>
    <cellStyle name="Input 3 4 2 3" xfId="22172" xr:uid="{E6E746FA-5DF1-4F5B-A527-5DEBE6D8D712}"/>
    <cellStyle name="Input 3 4 3" xfId="22173" xr:uid="{36014AA3-9C0A-4023-AC92-4752C59AD50F}"/>
    <cellStyle name="Input 3 4 3 2" xfId="22174" xr:uid="{BBC01679-9734-47F9-8D17-0F7AD8649489}"/>
    <cellStyle name="Input 3 4 3 2 2" xfId="22175" xr:uid="{4F9C281D-CF7A-4138-B1CF-5F8F3A246AF8}"/>
    <cellStyle name="Input 3 4 3 3" xfId="22176" xr:uid="{B629ADC6-315D-40EC-9BA7-DAD27A3A302F}"/>
    <cellStyle name="Input 3 4 4" xfId="22177" xr:uid="{5BF6A3CC-6F51-401B-BFD5-07D30831B99C}"/>
    <cellStyle name="Input 3 4 4 2" xfId="22178" xr:uid="{D3B13A1F-CB5B-4C92-80DC-174F34806222}"/>
    <cellStyle name="Input 3 4 4 2 2" xfId="22179" xr:uid="{353B6D73-7BCC-4DCF-8344-31528986931A}"/>
    <cellStyle name="Input 3 4 4 3" xfId="22180" xr:uid="{114AABA2-11BA-49B2-B3B0-8EAA3397C8A4}"/>
    <cellStyle name="Input 3 4 4 3 2" xfId="22181" xr:uid="{84130BC6-37E4-43C3-B67E-4C50962ED966}"/>
    <cellStyle name="Input 3 4 4 4" xfId="22182" xr:uid="{27B67EFA-371D-4885-989B-1A51CB07FFDE}"/>
    <cellStyle name="Input 3 4 5" xfId="22183" xr:uid="{D28D3462-0B3E-4C98-BC4E-8715DE9363AC}"/>
    <cellStyle name="Input 3 4 5 2" xfId="22184" xr:uid="{04591AB6-511D-4EED-9EA7-0E7AEC70A36C}"/>
    <cellStyle name="Input 3 4 5 2 2" xfId="22185" xr:uid="{03957BB9-DED6-4B7C-8065-0BA5BDF3020A}"/>
    <cellStyle name="Input 3 4 5 3" xfId="22186" xr:uid="{6F8AFEB7-E920-4415-BC6F-72C80ED424C5}"/>
    <cellStyle name="Input 3 4 6" xfId="22187" xr:uid="{34526783-FCA9-4424-8812-14B1843BC58C}"/>
    <cellStyle name="Input 3 5" xfId="22188" xr:uid="{B0D4954B-3A07-456D-9107-6471FC005FDA}"/>
    <cellStyle name="Input 3 5 2" xfId="22189" xr:uid="{EE656459-E1ED-48CC-A98C-87FDDE01EC8A}"/>
    <cellStyle name="Input 3 5 2 2" xfId="22190" xr:uid="{DE027ABE-818F-4D8D-9EB9-C98D1618C92A}"/>
    <cellStyle name="Input 3 5 2 2 2" xfId="22191" xr:uid="{8A3E5815-8A0E-4C44-9475-68431EB3F340}"/>
    <cellStyle name="Input 3 5 2 3" xfId="22192" xr:uid="{934D7B5F-615A-433D-8389-4DC3DCC99BD2}"/>
    <cellStyle name="Input 3 5 3" xfId="22193" xr:uid="{4142E8B6-8D52-41B3-A7D5-F27B2D4F5B03}"/>
    <cellStyle name="Input 3 5 3 2" xfId="22194" xr:uid="{3C46D8E3-7E7F-4610-A8FD-22F090B388AC}"/>
    <cellStyle name="Input 3 5 3 2 2" xfId="22195" xr:uid="{D76D7F2F-6C25-464A-885D-5BD6AACA3A10}"/>
    <cellStyle name="Input 3 5 3 3" xfId="22196" xr:uid="{4676087B-807F-4BE2-B374-602E3038F6BE}"/>
    <cellStyle name="Input 3 5 4" xfId="22197" xr:uid="{68C06733-3972-4854-8483-81AF42A018C2}"/>
    <cellStyle name="Input 3 5 4 2" xfId="22198" xr:uid="{050AAF2C-FFC2-4604-B52F-285B280E21AD}"/>
    <cellStyle name="Input 3 5 5" xfId="22199" xr:uid="{A3C036B1-88E7-4D81-BD97-09E7FE11947F}"/>
    <cellStyle name="Input 3 6" xfId="22200" xr:uid="{D2979358-FBC8-4E04-B613-789A4EE3876A}"/>
    <cellStyle name="Input 3 6 2" xfId="22201" xr:uid="{5A711493-508D-4C20-9934-C700569C052F}"/>
    <cellStyle name="Input 3 6 2 2" xfId="22202" xr:uid="{C1201912-3E19-4E96-8184-5A6F62C388DD}"/>
    <cellStyle name="Input 3 6 3" xfId="22203" xr:uid="{F619859C-EBC6-4B2D-AE89-9DBC74C2CCAE}"/>
    <cellStyle name="Input 3 7" xfId="22204" xr:uid="{45E6C3D6-D7FA-4C02-952F-51BBE4977BA2}"/>
    <cellStyle name="Input 3 7 2" xfId="22205" xr:uid="{9991936A-AF0F-4156-9628-40ACCB95EECC}"/>
    <cellStyle name="Input 3 7 2 2" xfId="22206" xr:uid="{E7983519-705F-434D-981D-6524D4828867}"/>
    <cellStyle name="Input 3 7 3" xfId="22207" xr:uid="{6E12CA6A-7D00-4858-A3C5-6BD7ED3E3BE2}"/>
    <cellStyle name="Input 3 8" xfId="22208" xr:uid="{31C65FE4-2DBE-41E2-966F-0AAC458C2629}"/>
    <cellStyle name="Input 3 8 2" xfId="22209" xr:uid="{8ACDE05F-8C6B-46EE-8034-4F28FF6832CE}"/>
    <cellStyle name="Input 3 8 2 2" xfId="22210" xr:uid="{12AAFAB4-536F-4492-A63F-DFB8579856EE}"/>
    <cellStyle name="Input 3 8 3" xfId="22211" xr:uid="{C779F211-0678-435D-9444-98BCC9702714}"/>
    <cellStyle name="Input 3 8 3 2" xfId="22212" xr:uid="{0F0ADE7D-37C1-43AB-B29E-67BB789603AC}"/>
    <cellStyle name="Input 3 8 4" xfId="22213" xr:uid="{005AA702-1773-4992-86F8-B91BC013A237}"/>
    <cellStyle name="Input 3 9" xfId="22214" xr:uid="{7372336C-D502-44F0-B95F-19231E2C7C07}"/>
    <cellStyle name="Input 3 9 2" xfId="22215" xr:uid="{54955ED5-1A89-4FAA-9CF1-A47104E4E1EE}"/>
    <cellStyle name="Input 3 9 2 2" xfId="22216" xr:uid="{9BF080D4-D5D4-40B8-A143-EA919BB96558}"/>
    <cellStyle name="Input 3 9 3" xfId="22217" xr:uid="{512325AE-96F0-4C78-8A58-3364503748D7}"/>
    <cellStyle name="Input 30" xfId="22218" xr:uid="{C268599D-BF64-419B-A90D-56FAA633D710}"/>
    <cellStyle name="Input 30 2" xfId="22219" xr:uid="{F09ACD45-394F-4C73-A2E4-5C684CE34F0A}"/>
    <cellStyle name="Input 30 2 2" xfId="22220" xr:uid="{BFD25A05-AF34-4C37-A0AE-5C85D84C1A52}"/>
    <cellStyle name="Input 30 3" xfId="22221" xr:uid="{C699C709-0508-4A6B-8AF0-E53DD7375A9A}"/>
    <cellStyle name="Input 31" xfId="22222" xr:uid="{4D11C025-93CD-4147-9C0B-8EAA76A62146}"/>
    <cellStyle name="Input 31 2" xfId="22223" xr:uid="{33F7E7FD-1CDA-48C7-80CD-15BE60937479}"/>
    <cellStyle name="Input 31 2 2" xfId="22224" xr:uid="{60ED9DAE-B061-4253-8AE5-1121BF45903E}"/>
    <cellStyle name="Input 31 3" xfId="22225" xr:uid="{900E2333-CED7-47D3-81AA-AD3D62A6A280}"/>
    <cellStyle name="Input 32" xfId="22226" xr:uid="{DF3F1E1E-E35F-4748-AA67-49F65E8664FE}"/>
    <cellStyle name="Input 32 2" xfId="22227" xr:uid="{7077BA87-BE39-4A03-9987-3F102FFFE811}"/>
    <cellStyle name="Input 32 2 2" xfId="22228" xr:uid="{FDD0EB5B-EE7B-408D-B59A-ED65AF518E34}"/>
    <cellStyle name="Input 32 3" xfId="22229" xr:uid="{6BE9E8F0-341B-42C2-9237-9CCF0A7FAD3C}"/>
    <cellStyle name="Input 33" xfId="22230" xr:uid="{1A7C6389-8653-4AEB-BF5E-D9E1AE573169}"/>
    <cellStyle name="Input 33 2" xfId="22231" xr:uid="{A30789CD-E7CC-483C-B304-C904BFA9EDA5}"/>
    <cellStyle name="Input 33 2 2" xfId="22232" xr:uid="{7257C26F-B0C9-4DFE-BEFA-B7319915782B}"/>
    <cellStyle name="Input 33 3" xfId="22233" xr:uid="{531C4FE1-3480-416D-B698-2F14C5C5E8C2}"/>
    <cellStyle name="Input 34" xfId="22234" xr:uid="{A70A725D-BD75-4B85-94C5-9702B93C13F0}"/>
    <cellStyle name="Input 34 2" xfId="22235" xr:uid="{48E79788-8552-4808-96AC-D56ACA0712E9}"/>
    <cellStyle name="Input 34 2 2" xfId="22236" xr:uid="{D5A7393E-EE94-4E8F-9C46-5C9D385643FC}"/>
    <cellStyle name="Input 34 3" xfId="22237" xr:uid="{D7D64144-EBE9-49B0-B391-8B8B5E80D4D1}"/>
    <cellStyle name="Input 35" xfId="22238" xr:uid="{8661B912-55A8-477F-9223-C44F41D49448}"/>
    <cellStyle name="Input 35 2" xfId="22239" xr:uid="{3618A73C-57F9-48B9-8788-61F6069C3AFD}"/>
    <cellStyle name="Input 35 2 2" xfId="22240" xr:uid="{C867626E-8696-4AA7-BD8D-6BE5378F3F68}"/>
    <cellStyle name="Input 35 3" xfId="22241" xr:uid="{3C0F2DBB-1BD5-4E36-914C-635AC01A3D72}"/>
    <cellStyle name="Input 36" xfId="22242" xr:uid="{ECF56865-ABA2-4297-AEF0-48ECFB53E010}"/>
    <cellStyle name="Input 36 2" xfId="22243" xr:uid="{6BB5C392-F998-4E9D-A2D9-B555CFEB93D1}"/>
    <cellStyle name="Input 36 2 2" xfId="22244" xr:uid="{AA7CE6BB-FDBE-46EC-80CB-E511DC5663DA}"/>
    <cellStyle name="Input 36 3" xfId="22245" xr:uid="{9F186B17-2A0F-4EBF-8552-E10D03880056}"/>
    <cellStyle name="Input 37" xfId="22246" xr:uid="{1C52CE72-1CA7-4AEC-A7A4-105152268B20}"/>
    <cellStyle name="Input 37 2" xfId="22247" xr:uid="{9F330F04-EB11-4EC1-9F7A-7EBD82D179DC}"/>
    <cellStyle name="Input 37 2 2" xfId="22248" xr:uid="{08212458-257A-4804-A6CB-A9E29B359CDC}"/>
    <cellStyle name="Input 37 3" xfId="22249" xr:uid="{1FEE3DA1-893C-4F2B-ADA3-9E3898D7168B}"/>
    <cellStyle name="Input 38" xfId="22250" xr:uid="{DE08D8F8-CB06-4BE6-88CD-FAA6584AEB20}"/>
    <cellStyle name="Input 38 2" xfId="22251" xr:uid="{614C7FEC-1E0D-47A6-B5C9-B4C52AD03BD4}"/>
    <cellStyle name="Input 38 2 2" xfId="22252" xr:uid="{D89B8A09-190E-4BBF-83C6-3FB3E3CF2359}"/>
    <cellStyle name="Input 38 3" xfId="22253" xr:uid="{5D0FB8C1-3A19-4C42-8413-BB57715DF0A6}"/>
    <cellStyle name="Input 39" xfId="22254" xr:uid="{9E4EB4ED-DF29-4D51-9322-FA60751E169E}"/>
    <cellStyle name="Input 39 2" xfId="22255" xr:uid="{9B548E61-635A-411B-A937-099317BF4C18}"/>
    <cellStyle name="Input 39 2 2" xfId="22256" xr:uid="{E09B404C-E13A-471C-BFC0-BA33006748CD}"/>
    <cellStyle name="Input 39 3" xfId="22257" xr:uid="{C3608FE6-F5C6-4C58-B47F-EBAD0168534C}"/>
    <cellStyle name="Input 4" xfId="22258" xr:uid="{A9E408DB-78F7-4551-840C-F83B1E2E49CF}"/>
    <cellStyle name="Input 4 10" xfId="22259" xr:uid="{194B275F-2BF7-4B2A-9159-360A0304CF30}"/>
    <cellStyle name="Input 4 10 2" xfId="22260" xr:uid="{B4EBD2B4-39B3-4F0D-AC98-5C98AF232973}"/>
    <cellStyle name="Input 4 10 2 2" xfId="22261" xr:uid="{9C754417-4D39-422B-BD53-771219D02352}"/>
    <cellStyle name="Input 4 10 3" xfId="22262" xr:uid="{EEB4B4BA-6F5A-4F82-A092-EE2970A2E60B}"/>
    <cellStyle name="Input 4 10 3 2" xfId="22263" xr:uid="{5711F19A-1B14-429A-A153-4B5701A7F39E}"/>
    <cellStyle name="Input 4 10 4" xfId="22264" xr:uid="{3CB69310-0F02-40FE-AF81-C5BBB6C72377}"/>
    <cellStyle name="Input 4 11" xfId="22265" xr:uid="{D7FFEE55-8C17-4A19-8DD4-5608F2D103E8}"/>
    <cellStyle name="Input 4 11 2" xfId="22266" xr:uid="{58B6908A-2995-46F5-9B18-56F3C1D1E83C}"/>
    <cellStyle name="Input 4 11 2 2" xfId="22267" xr:uid="{6802ED7D-36C5-48F5-8236-1F85FD4E8A15}"/>
    <cellStyle name="Input 4 11 3" xfId="22268" xr:uid="{55F4A87F-2CCA-44D5-AAA5-BF0B121255CB}"/>
    <cellStyle name="Input 4 12" xfId="22269" xr:uid="{D2105B5E-7970-4EE8-8F30-7AD0A882D7B3}"/>
    <cellStyle name="Input 4 12 2" xfId="22270" xr:uid="{C6166FB4-DE7B-4FD3-AD40-7E2DFB470114}"/>
    <cellStyle name="Input 4 2" xfId="22271" xr:uid="{8F17542E-1691-463D-8E70-E1571B303FFB}"/>
    <cellStyle name="Input 4 2 2" xfId="22272" xr:uid="{4479B071-C57B-43A2-B85C-CA1CA1D5DD37}"/>
    <cellStyle name="Input 4 2 2 2" xfId="22273" xr:uid="{329B0C18-FD2D-45FB-9AF0-77FAB8ED01C0}"/>
    <cellStyle name="Input 4 2 2 2 2" xfId="22274" xr:uid="{2D56E597-78BA-4188-97E0-D7BB656B6876}"/>
    <cellStyle name="Input 4 2 2 2 2 2" xfId="22275" xr:uid="{058956E6-54B4-4037-B6F7-AEF5AF9743C6}"/>
    <cellStyle name="Input 4 2 2 2 3" xfId="22276" xr:uid="{CD531507-BBCA-4D33-A97F-5F671C2BB437}"/>
    <cellStyle name="Input 4 2 2 2 3 2" xfId="22277" xr:uid="{ACF4F728-BB35-4088-A2FA-C39B908E87FB}"/>
    <cellStyle name="Input 4 2 2 2 4" xfId="22278" xr:uid="{8C460440-D8E9-45FD-91B7-0E5D4B4CD00D}"/>
    <cellStyle name="Input 4 2 2 3" xfId="22279" xr:uid="{13BBB9E0-8C32-4353-B1DB-B19DD796C53F}"/>
    <cellStyle name="Input 4 2 2 3 2" xfId="22280" xr:uid="{FAF65379-0DBA-4884-B26E-4FAF80382BB1}"/>
    <cellStyle name="Input 4 2 2 3 2 2" xfId="22281" xr:uid="{44BC225F-6A32-4E68-8FA4-2432B44BCE72}"/>
    <cellStyle name="Input 4 2 2 3 3" xfId="22282" xr:uid="{AFA425AF-3D65-433D-9006-171CD87EF2DB}"/>
    <cellStyle name="Input 4 2 2 4" xfId="22283" xr:uid="{EA0CC9A8-3A6E-4432-ABAA-0070ED4BEF11}"/>
    <cellStyle name="Input 4 2 3" xfId="22284" xr:uid="{08CD7EB8-330F-4442-B3BC-4F5C22A74DEA}"/>
    <cellStyle name="Input 4 2 3 2" xfId="22285" xr:uid="{9B4DE07C-F72F-46EA-967A-5F6FE907A37D}"/>
    <cellStyle name="Input 4 2 3 2 2" xfId="22286" xr:uid="{FF643587-4561-486A-BD2C-19FFBD61DA57}"/>
    <cellStyle name="Input 4 2 3 3" xfId="22287" xr:uid="{CDAE5F41-69E6-45BC-9152-3299BE22F1D1}"/>
    <cellStyle name="Input 4 2 4" xfId="22288" xr:uid="{9C9C358B-C82B-4320-B8A0-68594A5045B8}"/>
    <cellStyle name="Input 4 2 4 2" xfId="22289" xr:uid="{890D9586-DC1C-4AC4-88FF-CE4375E3872A}"/>
    <cellStyle name="Input 4 2 4 2 2" xfId="22290" xr:uid="{4C7441EE-CB50-4200-8C07-35729DDA2588}"/>
    <cellStyle name="Input 4 2 4 3" xfId="22291" xr:uid="{422CB5D0-A84E-4DFF-A4A6-9FBB4CA3C4DA}"/>
    <cellStyle name="Input 4 2 4 3 2" xfId="22292" xr:uid="{21378533-8C06-4A44-9349-8081F3FB3F4F}"/>
    <cellStyle name="Input 4 2 4 4" xfId="22293" xr:uid="{8C5E2856-DBA1-48F1-A4B8-A18ECABACA8D}"/>
    <cellStyle name="Input 4 2 5" xfId="22294" xr:uid="{9949DA28-E8EB-40D3-8EE9-FED2CDB8F940}"/>
    <cellStyle name="Input 4 2 5 2" xfId="22295" xr:uid="{12290FDC-2C86-4E61-AF26-113955AB0169}"/>
    <cellStyle name="Input 4 2 5 2 2" xfId="22296" xr:uid="{3E9DA062-7987-49A9-8268-D34197AE3A76}"/>
    <cellStyle name="Input 4 2 5 3" xfId="22297" xr:uid="{E3503FB0-6BDF-483F-B265-E2DAC7924112}"/>
    <cellStyle name="Input 4 2 6" xfId="22298" xr:uid="{6BA2C8FF-F477-4F7A-A359-7D4E4ACC794C}"/>
    <cellStyle name="Input 4 3" xfId="22299" xr:uid="{83321B18-F507-48DF-B643-94D20CFB9B48}"/>
    <cellStyle name="Input 4 3 2" xfId="22300" xr:uid="{5F7074B4-E560-4A88-B5EC-B47A4E387CD0}"/>
    <cellStyle name="Input 4 3 2 2" xfId="22301" xr:uid="{C917388E-7FA8-4CAE-881E-D44A75C6737E}"/>
    <cellStyle name="Input 4 3 2 2 2" xfId="22302" xr:uid="{7A776B42-07BB-45F8-A164-C9987245E2CE}"/>
    <cellStyle name="Input 4 3 2 2 2 2" xfId="22303" xr:uid="{93667E92-3270-4007-9645-02CB032BA4B6}"/>
    <cellStyle name="Input 4 3 2 2 3" xfId="22304" xr:uid="{1C8D9E4C-5A21-4BF8-B1B9-2C9F4F56F394}"/>
    <cellStyle name="Input 4 3 2 2 3 2" xfId="22305" xr:uid="{3F2AF6CE-9E05-49F0-A081-D03EBE969921}"/>
    <cellStyle name="Input 4 3 2 2 4" xfId="22306" xr:uid="{E203A1B3-8DE5-42CD-A075-829E72C32F44}"/>
    <cellStyle name="Input 4 3 2 3" xfId="22307" xr:uid="{9A827800-E225-469E-9A38-84B88D5394D8}"/>
    <cellStyle name="Input 4 3 2 3 2" xfId="22308" xr:uid="{3CF17BB4-8389-4D7F-89CD-ED7400783D09}"/>
    <cellStyle name="Input 4 3 2 3 2 2" xfId="22309" xr:uid="{DD16C5B1-C7C8-42A2-8E32-7B1749951732}"/>
    <cellStyle name="Input 4 3 2 3 3" xfId="22310" xr:uid="{FB2340F9-0B70-4026-9B6E-EEFF0655099C}"/>
    <cellStyle name="Input 4 3 2 4" xfId="22311" xr:uid="{C655615C-F32A-4877-A2B1-D99D5D5303D7}"/>
    <cellStyle name="Input 4 3 3" xfId="22312" xr:uid="{D280EEC2-E419-4A29-8EFA-FBB75756ACA6}"/>
    <cellStyle name="Input 4 3 3 2" xfId="22313" xr:uid="{F77DD973-BCD8-453E-AA97-B7B9BFE2DAB1}"/>
    <cellStyle name="Input 4 3 3 2 2" xfId="22314" xr:uid="{3CCFB8A5-637E-439C-A28A-48ADFBB14C86}"/>
    <cellStyle name="Input 4 3 3 3" xfId="22315" xr:uid="{04CB384F-1BA8-4B30-9432-EB196F3C6481}"/>
    <cellStyle name="Input 4 3 4" xfId="22316" xr:uid="{4F9BC850-8820-4A30-A0E0-CD558C01D7BD}"/>
    <cellStyle name="Input 4 3 4 2" xfId="22317" xr:uid="{3677B659-EF8B-4023-A63D-AEDAF2FCF54A}"/>
    <cellStyle name="Input 4 3 4 2 2" xfId="22318" xr:uid="{01F7CAD8-68E1-4140-A449-42112FB4DC8E}"/>
    <cellStyle name="Input 4 3 4 3" xfId="22319" xr:uid="{1518A12B-11E9-4BA8-8836-462C44062CE2}"/>
    <cellStyle name="Input 4 3 4 3 2" xfId="22320" xr:uid="{C4FC4618-5CDE-45EF-93A1-88755A8ADE57}"/>
    <cellStyle name="Input 4 3 4 4" xfId="22321" xr:uid="{D0944CF9-A77D-49AE-9A43-AE1C407B15BD}"/>
    <cellStyle name="Input 4 3 5" xfId="22322" xr:uid="{206A7DD3-FD21-48E9-98F2-F7BD3CD066F4}"/>
    <cellStyle name="Input 4 3 5 2" xfId="22323" xr:uid="{0DD08139-1032-4560-90DE-B2B87A03255E}"/>
    <cellStyle name="Input 4 3 5 2 2" xfId="22324" xr:uid="{B7DE32AB-FF0A-46A8-8937-02254220EABA}"/>
    <cellStyle name="Input 4 3 5 3" xfId="22325" xr:uid="{F7E2FB21-19AC-4C20-8269-D0B2D2B85A4D}"/>
    <cellStyle name="Input 4 3 6" xfId="22326" xr:uid="{B05D96D2-4588-4E43-B2B4-D7CBFFE8F4FA}"/>
    <cellStyle name="Input 4 4" xfId="22327" xr:uid="{0219383C-191D-4692-A15C-A1B9C93AA2CB}"/>
    <cellStyle name="Input 4 4 2" xfId="22328" xr:uid="{7006F6C2-4A84-4DC9-A603-12C4DF092DE6}"/>
    <cellStyle name="Input 4 4 2 2" xfId="22329" xr:uid="{0518E690-F981-4185-9FC4-7E4754AB2304}"/>
    <cellStyle name="Input 4 4 2 2 2" xfId="22330" xr:uid="{B89BC72E-2B50-42A2-9E21-887CA2CFB0BC}"/>
    <cellStyle name="Input 4 4 2 3" xfId="22331" xr:uid="{C6790D60-157E-4827-9849-44F4B3151EA3}"/>
    <cellStyle name="Input 4 4 3" xfId="22332" xr:uid="{68E1F388-303F-421C-9C4A-9099F64DDE50}"/>
    <cellStyle name="Input 4 4 3 2" xfId="22333" xr:uid="{2B027E8E-AE77-491F-9B36-28CC98E09F6A}"/>
    <cellStyle name="Input 4 4 3 2 2" xfId="22334" xr:uid="{6DDE0CE0-E388-4B96-B668-8817ED3C1C31}"/>
    <cellStyle name="Input 4 4 3 3" xfId="22335" xr:uid="{75220263-5571-4032-89E9-CE37BDB8521F}"/>
    <cellStyle name="Input 4 4 4" xfId="22336" xr:uid="{648E2886-2F0A-43AC-93AC-BFF4E767590A}"/>
    <cellStyle name="Input 4 4 4 2" xfId="22337" xr:uid="{C9C894B2-2BC2-4753-9840-E28EEF0F2EB7}"/>
    <cellStyle name="Input 4 4 4 2 2" xfId="22338" xr:uid="{EB4597E1-0AE0-4F1E-A582-4949EAAFAB8C}"/>
    <cellStyle name="Input 4 4 4 3" xfId="22339" xr:uid="{12EA6733-96B0-49C9-9188-158459AA8F7A}"/>
    <cellStyle name="Input 4 4 4 3 2" xfId="22340" xr:uid="{E77FE1B6-E37A-45E8-9E50-C7458E6FB5CA}"/>
    <cellStyle name="Input 4 4 4 4" xfId="22341" xr:uid="{7888C87C-96F2-4A08-87C5-7ACAE75BC54D}"/>
    <cellStyle name="Input 4 4 5" xfId="22342" xr:uid="{7CDDE37A-3FC2-4D6B-8C30-DCFEABC731D8}"/>
    <cellStyle name="Input 4 4 5 2" xfId="22343" xr:uid="{67A6646E-02FB-4D37-8E69-ED214F9C18E0}"/>
    <cellStyle name="Input 4 4 5 2 2" xfId="22344" xr:uid="{830ECD29-4A09-40AA-9501-06311F839E11}"/>
    <cellStyle name="Input 4 4 5 3" xfId="22345" xr:uid="{08D7AB89-4F91-437C-9511-F8C76651748C}"/>
    <cellStyle name="Input 4 4 6" xfId="22346" xr:uid="{F0F76A43-E7A9-4B29-8E12-5AD2FC37539A}"/>
    <cellStyle name="Input 4 5" xfId="22347" xr:uid="{046C856C-80FF-4F03-81DE-44A9446A1CDF}"/>
    <cellStyle name="Input 4 5 2" xfId="22348" xr:uid="{097E11A3-2B4D-4DFC-BE16-F2288768C456}"/>
    <cellStyle name="Input 4 5 2 2" xfId="22349" xr:uid="{72961FC0-D886-435A-A72E-B5E4E33404FF}"/>
    <cellStyle name="Input 4 5 2 2 2" xfId="22350" xr:uid="{7F258A00-F428-4960-A0EE-E29AE68E9B46}"/>
    <cellStyle name="Input 4 5 2 3" xfId="22351" xr:uid="{9FA6DB1F-84CC-4270-B0CF-1DE6C891D81A}"/>
    <cellStyle name="Input 4 5 3" xfId="22352" xr:uid="{2FEEF54A-4CF2-410E-9D35-71826639BC0E}"/>
    <cellStyle name="Input 4 5 3 2" xfId="22353" xr:uid="{CF970842-1E8F-481A-BF72-3671D3B799F1}"/>
    <cellStyle name="Input 4 5 3 2 2" xfId="22354" xr:uid="{DCE2F39D-3CF7-43F9-8F55-5F35045A8FA8}"/>
    <cellStyle name="Input 4 5 3 3" xfId="22355" xr:uid="{4821AB17-946C-4F57-B8C5-09272AB97F56}"/>
    <cellStyle name="Input 4 5 4" xfId="22356" xr:uid="{9A695E08-130C-4FE8-A2FA-DE3F56E90D52}"/>
    <cellStyle name="Input 4 5 4 2" xfId="22357" xr:uid="{43434D8C-83DE-4464-ADE4-B3EA0262E527}"/>
    <cellStyle name="Input 4 5 5" xfId="22358" xr:uid="{53A3552B-9754-4C39-9E6A-17D37F2E899E}"/>
    <cellStyle name="Input 4 6" xfId="22359" xr:uid="{DBD5DD62-DFF7-4346-BB87-AAE4006181F3}"/>
    <cellStyle name="Input 4 6 2" xfId="22360" xr:uid="{B401699A-235B-4D43-8DBD-4B18A4C2F8AA}"/>
    <cellStyle name="Input 4 6 2 2" xfId="22361" xr:uid="{B732D383-33E0-427D-97A8-3FB11E6CB49C}"/>
    <cellStyle name="Input 4 6 3" xfId="22362" xr:uid="{79A59094-403B-4AC8-BEBD-2A9D07EB48B0}"/>
    <cellStyle name="Input 4 7" xfId="22363" xr:uid="{E41153A3-61D8-46A2-B430-3774AB0C9E50}"/>
    <cellStyle name="Input 4 7 2" xfId="22364" xr:uid="{8BB79527-835D-4051-922A-7153AA5F7C6B}"/>
    <cellStyle name="Input 4 7 2 2" xfId="22365" xr:uid="{77CD6F8B-7464-4BCD-A8E1-5DE06409FD8F}"/>
    <cellStyle name="Input 4 7 3" xfId="22366" xr:uid="{F16F74E8-AD1B-4018-8EE1-09E283C9A92F}"/>
    <cellStyle name="Input 4 8" xfId="22367" xr:uid="{E6CDDE4A-2866-42A6-BA8A-1230076A4CB3}"/>
    <cellStyle name="Input 4 9" xfId="22368" xr:uid="{B80C18AB-2344-44C7-87F8-6A41889B0F20}"/>
    <cellStyle name="Input 4 9 2" xfId="22369" xr:uid="{D4515C9D-8357-4A4E-97C8-4A01D7A93B24}"/>
    <cellStyle name="Input 4 9 2 2" xfId="22370" xr:uid="{F5E6B050-9CDE-4CD8-9FC6-B10008AC05C8}"/>
    <cellStyle name="Input 4 9 3" xfId="22371" xr:uid="{E4E598CE-9073-4FF6-A4BB-B63EB0C86FA7}"/>
    <cellStyle name="Input 40" xfId="22372" xr:uid="{1A89C773-71B7-4510-8018-EBA51EC2EF9E}"/>
    <cellStyle name="Input 40 2" xfId="22373" xr:uid="{616002B8-6170-4CD8-A6A4-1593D7C4A65B}"/>
    <cellStyle name="Input 40 2 2" xfId="22374" xr:uid="{0264FF0A-92AA-4360-814F-87D5A3B78602}"/>
    <cellStyle name="Input 40 3" xfId="22375" xr:uid="{7736CD81-7616-4D82-94FC-46B8588F406D}"/>
    <cellStyle name="Input 41" xfId="22376" xr:uid="{50B8445E-F7B0-437C-8F6A-842F66B73B79}"/>
    <cellStyle name="Input 41 2" xfId="22377" xr:uid="{2A01861C-7245-4FBC-A0F7-981DD8D71E76}"/>
    <cellStyle name="Input 41 2 2" xfId="22378" xr:uid="{6C8616E9-678B-470F-B32F-F2FBDBE0148C}"/>
    <cellStyle name="Input 41 3" xfId="22379" xr:uid="{EAD30451-C4B4-4538-AD36-025E5EA7BCAB}"/>
    <cellStyle name="Input 42" xfId="22380" xr:uid="{EF32044F-FB86-4BED-80FC-167A331CEC5E}"/>
    <cellStyle name="Input 42 2" xfId="22381" xr:uid="{F7EB59CC-246E-4FBE-9EB5-6602E4CD9A5E}"/>
    <cellStyle name="Input 42 2 2" xfId="22382" xr:uid="{BC6AFFFD-6D89-4EC8-B2E4-FD01A595E582}"/>
    <cellStyle name="Input 42 3" xfId="22383" xr:uid="{8B9692D5-E469-464C-AB5B-C9E3DF07A9E3}"/>
    <cellStyle name="Input 43" xfId="22384" xr:uid="{98D01212-FAF8-4633-A79C-485B7B61B665}"/>
    <cellStyle name="Input 43 2" xfId="22385" xr:uid="{9A09D813-7E81-42F0-B84C-CB78BD22AEE9}"/>
    <cellStyle name="Input 43 2 2" xfId="22386" xr:uid="{C89223D6-B3A0-4CC4-8FBC-C0D2B3FA277F}"/>
    <cellStyle name="Input 43 3" xfId="22387" xr:uid="{E7C18741-E261-4AE2-9732-D5257E0B4850}"/>
    <cellStyle name="Input 44" xfId="22388" xr:uid="{8AA78683-2DA8-4D43-AA70-387DD75E32D7}"/>
    <cellStyle name="Input 44 2" xfId="22389" xr:uid="{DED687EB-19AD-4787-989D-4DA7DAA1E336}"/>
    <cellStyle name="Input 44 2 2" xfId="22390" xr:uid="{EF5797CA-1506-43EF-8A3F-C936C694BDA6}"/>
    <cellStyle name="Input 44 3" xfId="22391" xr:uid="{8CB481F9-1777-4E71-BBE6-265B2AFFA4E6}"/>
    <cellStyle name="Input 45" xfId="22392" xr:uid="{E923347C-6B3E-493B-8C6D-BE91ECE1D637}"/>
    <cellStyle name="Input 45 2" xfId="22393" xr:uid="{E136BBDA-17B4-462E-910E-A5A2059E1CCF}"/>
    <cellStyle name="Input 45 2 2" xfId="22394" xr:uid="{9CA680FD-9431-49B3-8BBE-6B13BA045F40}"/>
    <cellStyle name="Input 45 3" xfId="22395" xr:uid="{2E3B1D6E-63EC-4EE0-9F16-80385ADE2E8E}"/>
    <cellStyle name="Input 46" xfId="22396" xr:uid="{C5740DF0-A797-4F6F-AA70-628677641CA8}"/>
    <cellStyle name="Input 46 2" xfId="22397" xr:uid="{C9BF84E3-4793-416A-93CB-AAC284F7C6E5}"/>
    <cellStyle name="Input 46 2 2" xfId="22398" xr:uid="{A6285B91-B0F9-42EB-87A0-F7C614F92AA9}"/>
    <cellStyle name="Input 46 3" xfId="22399" xr:uid="{74134C56-1741-441D-AC70-587F9127B4E2}"/>
    <cellStyle name="Input 47" xfId="22400" xr:uid="{F72E1F72-3E8D-4659-9A7D-082A773D7D61}"/>
    <cellStyle name="Input 47 2" xfId="22401" xr:uid="{0585B4EE-B7F8-4428-B2D0-9CCC20102DCE}"/>
    <cellStyle name="Input 47 2 2" xfId="22402" xr:uid="{C402E88B-AEE2-42E3-BC1E-C7AC9384AA37}"/>
    <cellStyle name="Input 47 3" xfId="22403" xr:uid="{70CBADA0-FF34-4371-88BA-D7821B40014E}"/>
    <cellStyle name="Input 48" xfId="22404" xr:uid="{278CF5EB-352B-43E7-A050-F492CF9CCDD0}"/>
    <cellStyle name="Input 48 2" xfId="22405" xr:uid="{28711D99-C061-4888-AD2F-1BF0AD9A1A0D}"/>
    <cellStyle name="Input 48 2 2" xfId="22406" xr:uid="{E6318C9F-4D7F-4979-A527-6070BA312D73}"/>
    <cellStyle name="Input 48 3" xfId="22407" xr:uid="{1679BF0B-14E7-4CB4-A33A-DF6E54D7CDE1}"/>
    <cellStyle name="Input 49" xfId="22408" xr:uid="{1FD496A8-6E67-441D-A3D7-C3B6178BE396}"/>
    <cellStyle name="Input 49 2" xfId="22409" xr:uid="{EA4FF459-A031-40B9-9928-2F52FF74628A}"/>
    <cellStyle name="Input 49 2 2" xfId="22410" xr:uid="{24B1BE94-8C89-473B-B27A-D379CEF11504}"/>
    <cellStyle name="Input 49 3" xfId="22411" xr:uid="{EDFD2C2F-670C-44F9-BDE0-6E1562CE3313}"/>
    <cellStyle name="Input 5" xfId="22412" xr:uid="{B18F41F5-DF7E-4454-998F-78B426099857}"/>
    <cellStyle name="Input 5 10" xfId="22413" xr:uid="{01E9EC82-D5E9-4DF2-B170-0EEF866BA209}"/>
    <cellStyle name="Input 5 10 2" xfId="22414" xr:uid="{39FB7107-668D-45A3-B5B8-E3170E7DE969}"/>
    <cellStyle name="Input 5 10 2 2" xfId="22415" xr:uid="{3A2F307D-5C70-4D5F-A89E-1A9047212D50}"/>
    <cellStyle name="Input 5 10 3" xfId="22416" xr:uid="{92F9B7EA-3861-4043-8C0D-54D7F0AF2280}"/>
    <cellStyle name="Input 5 11" xfId="22417" xr:uid="{D106230F-4D87-4FB6-97DD-83788E31E58D}"/>
    <cellStyle name="Input 5 11 2" xfId="22418" xr:uid="{4C82D284-BAE2-424E-BB89-30B884EF709F}"/>
    <cellStyle name="Input 5 2" xfId="22419" xr:uid="{DD49C725-83AB-4F29-82DF-75B5B5221E54}"/>
    <cellStyle name="Input 5 2 2" xfId="22420" xr:uid="{79764BAD-761B-4588-99C7-3FB12238E1E6}"/>
    <cellStyle name="Input 5 2 2 2" xfId="22421" xr:uid="{EF437956-9B14-4502-AE27-C6885003AD0E}"/>
    <cellStyle name="Input 5 2 2 2 2" xfId="22422" xr:uid="{44686F10-1C3F-41F6-BC54-2F7E59BDF5AD}"/>
    <cellStyle name="Input 5 2 2 2 2 2" xfId="22423" xr:uid="{885B2B5C-F52B-4C5D-BEED-9C8B3212080C}"/>
    <cellStyle name="Input 5 2 2 2 3" xfId="22424" xr:uid="{FE3861CA-B80E-4F58-887D-F1DC6F78E916}"/>
    <cellStyle name="Input 5 2 2 2 3 2" xfId="22425" xr:uid="{6FF93F1B-77A5-4908-B9B1-D0388AB3DD8F}"/>
    <cellStyle name="Input 5 2 2 2 4" xfId="22426" xr:uid="{3F42605C-1377-4710-96E7-10E9B844E230}"/>
    <cellStyle name="Input 5 2 2 3" xfId="22427" xr:uid="{792F0A30-FC12-4DBD-BB4F-D90D903A056B}"/>
    <cellStyle name="Input 5 2 2 3 2" xfId="22428" xr:uid="{A9CFFF08-F7B1-4B3E-93BE-19A95B0AE679}"/>
    <cellStyle name="Input 5 2 2 3 2 2" xfId="22429" xr:uid="{8E0522D6-DA06-4313-A3CA-7583015E5018}"/>
    <cellStyle name="Input 5 2 2 3 3" xfId="22430" xr:uid="{33E6265F-C6BE-4D2B-832C-5C69E02604A0}"/>
    <cellStyle name="Input 5 2 2 4" xfId="22431" xr:uid="{B671E73D-0F24-437B-9168-FF314CFDCD0A}"/>
    <cellStyle name="Input 5 2 3" xfId="22432" xr:uid="{AB7705E4-F288-4AA8-BD33-8A7E116BF968}"/>
    <cellStyle name="Input 5 2 3 2" xfId="22433" xr:uid="{3A126526-3CA9-427E-85A1-854D85FE8880}"/>
    <cellStyle name="Input 5 2 3 2 2" xfId="22434" xr:uid="{504A98EB-61F4-4318-AA85-93779307CCCF}"/>
    <cellStyle name="Input 5 2 3 3" xfId="22435" xr:uid="{37D1E2BE-8D72-4FE7-9841-729A2AD319E1}"/>
    <cellStyle name="Input 5 2 4" xfId="22436" xr:uid="{E5C0C8A5-5286-4559-AA2C-AEE7A187397B}"/>
    <cellStyle name="Input 5 2 4 2" xfId="22437" xr:uid="{07C43BDF-5B3F-4152-AC43-0B864DF0BB58}"/>
    <cellStyle name="Input 5 2 4 2 2" xfId="22438" xr:uid="{C6251560-B128-4460-A487-4C225AC60357}"/>
    <cellStyle name="Input 5 2 4 3" xfId="22439" xr:uid="{D1E600BD-EE7E-49EB-AE37-AF447921D0ED}"/>
    <cellStyle name="Input 5 2 4 3 2" xfId="22440" xr:uid="{4B671032-EAE3-4F9B-9926-FBCDD7725C61}"/>
    <cellStyle name="Input 5 2 4 4" xfId="22441" xr:uid="{53019B2F-8D1F-4906-837A-182A2AB07C8E}"/>
    <cellStyle name="Input 5 2 5" xfId="22442" xr:uid="{A157D1C1-A7AA-48E1-B458-92839D787C05}"/>
    <cellStyle name="Input 5 2 5 2" xfId="22443" xr:uid="{A1C1F68C-6D9F-443F-BC5F-6E6459A67CCE}"/>
    <cellStyle name="Input 5 2 5 2 2" xfId="22444" xr:uid="{02390F90-F863-4479-A199-767FEDB64D47}"/>
    <cellStyle name="Input 5 2 5 3" xfId="22445" xr:uid="{CBCCB084-BFA5-4203-8A07-BAB323A37EE4}"/>
    <cellStyle name="Input 5 2 6" xfId="22446" xr:uid="{60CEF9F9-6BA1-463B-9401-6A2AC20EFB93}"/>
    <cellStyle name="Input 5 3" xfId="22447" xr:uid="{D750286A-B3F5-49D6-BBE7-EB9FBDDDFABC}"/>
    <cellStyle name="Input 5 3 2" xfId="22448" xr:uid="{33337E92-409D-4D0A-A3F3-B4D90F4E01AD}"/>
    <cellStyle name="Input 5 3 2 2" xfId="22449" xr:uid="{182FB9D5-4565-4569-8A0B-7F90938C8E95}"/>
    <cellStyle name="Input 5 3 2 2 2" xfId="22450" xr:uid="{39EAC81B-94FA-4575-80BB-3050792C3F69}"/>
    <cellStyle name="Input 5 3 2 2 2 2" xfId="22451" xr:uid="{E6146668-F13A-44C1-9F86-263B1B1ABA9F}"/>
    <cellStyle name="Input 5 3 2 2 3" xfId="22452" xr:uid="{BCBB2A56-0092-4E7B-909D-C5BAAC9F14D5}"/>
    <cellStyle name="Input 5 3 2 2 3 2" xfId="22453" xr:uid="{AB0A1EAA-7707-46C7-BC8C-D08019BBCDB7}"/>
    <cellStyle name="Input 5 3 2 2 4" xfId="22454" xr:uid="{096720EF-72F9-4855-A910-9BB3B9C2D9CF}"/>
    <cellStyle name="Input 5 3 2 3" xfId="22455" xr:uid="{4AD287CB-A125-432A-9DE8-A61BA7061BD8}"/>
    <cellStyle name="Input 5 3 2 3 2" xfId="22456" xr:uid="{F35747E2-8E80-4519-9738-BF0E913E9587}"/>
    <cellStyle name="Input 5 3 2 3 2 2" xfId="22457" xr:uid="{DC64A458-FFA1-4FF3-9F39-2C2D40CB99C3}"/>
    <cellStyle name="Input 5 3 2 3 3" xfId="22458" xr:uid="{C7E64664-638B-405E-8608-60B9FD04A786}"/>
    <cellStyle name="Input 5 3 2 4" xfId="22459" xr:uid="{253D2E06-1447-401C-A533-E02EA54E7C98}"/>
    <cellStyle name="Input 5 3 3" xfId="22460" xr:uid="{DB313B94-2889-47C8-8BC7-80C88A2F9167}"/>
    <cellStyle name="Input 5 3 3 2" xfId="22461" xr:uid="{F7C7E9DF-5F41-4926-AB18-A670A5A4E41A}"/>
    <cellStyle name="Input 5 3 3 2 2" xfId="22462" xr:uid="{4728988D-F0B3-4C84-9188-C624AB31FA97}"/>
    <cellStyle name="Input 5 3 3 3" xfId="22463" xr:uid="{602CB8A6-461E-41F9-99E3-DCC169E7D920}"/>
    <cellStyle name="Input 5 3 4" xfId="22464" xr:uid="{3F6AEAF2-87F2-4065-9B19-E0D59DBBC4E7}"/>
    <cellStyle name="Input 5 3 4 2" xfId="22465" xr:uid="{74D4733D-724F-4869-A982-4B922D13C640}"/>
    <cellStyle name="Input 5 3 4 2 2" xfId="22466" xr:uid="{BB91F9FC-C6F1-48A7-AD5A-C65DB7AED18C}"/>
    <cellStyle name="Input 5 3 4 3" xfId="22467" xr:uid="{5B8B64F2-E90F-45CC-BDDD-BD13AFFC8F5D}"/>
    <cellStyle name="Input 5 3 4 3 2" xfId="22468" xr:uid="{920743CB-6C52-4D19-8FCE-19ACAF9E459A}"/>
    <cellStyle name="Input 5 3 4 4" xfId="22469" xr:uid="{984792D2-D9EF-4729-AA78-9C8223737177}"/>
    <cellStyle name="Input 5 3 5" xfId="22470" xr:uid="{5AD64073-2590-4803-80C1-28E29A1990C7}"/>
    <cellStyle name="Input 5 3 5 2" xfId="22471" xr:uid="{D4F4D1CC-B5FF-4845-BE73-640D233EEBDC}"/>
    <cellStyle name="Input 5 3 5 2 2" xfId="22472" xr:uid="{94C6DA77-D333-4CBF-AD02-B787F81A6172}"/>
    <cellStyle name="Input 5 3 5 3" xfId="22473" xr:uid="{F0A1A592-135B-4498-9516-D4A4BD82E1B7}"/>
    <cellStyle name="Input 5 3 6" xfId="22474" xr:uid="{06AB363D-5909-4344-8C39-7E70C1CC5658}"/>
    <cellStyle name="Input 5 4" xfId="22475" xr:uid="{C8A31A3F-DD1A-4F95-ADBC-7697E08FEF8A}"/>
    <cellStyle name="Input 5 4 2" xfId="22476" xr:uid="{683E0465-0CFC-4625-8F66-A435CB7A542D}"/>
    <cellStyle name="Input 5 4 2 2" xfId="22477" xr:uid="{048AC3A9-E820-44E7-BFD1-574424321A0D}"/>
    <cellStyle name="Input 5 4 2 2 2" xfId="22478" xr:uid="{A7457CA8-E754-475D-BF07-151A66C55FC6}"/>
    <cellStyle name="Input 5 4 2 3" xfId="22479" xr:uid="{B234C5C9-CD8D-43CC-ACEE-ECA08C3183AC}"/>
    <cellStyle name="Input 5 4 3" xfId="22480" xr:uid="{820675F3-43A1-4A98-81E7-16561EFF9F45}"/>
    <cellStyle name="Input 5 4 3 2" xfId="22481" xr:uid="{9526530A-ADE5-41BC-A1B7-472FF5192DAB}"/>
    <cellStyle name="Input 5 4 3 2 2" xfId="22482" xr:uid="{3C8000D0-AB5C-4428-9A23-EE648D22968C}"/>
    <cellStyle name="Input 5 4 3 3" xfId="22483" xr:uid="{F3548E31-4C37-49C5-8940-4925B4D428DC}"/>
    <cellStyle name="Input 5 4 4" xfId="22484" xr:uid="{6B699170-A538-4EBD-86A7-5A274D4D16C2}"/>
    <cellStyle name="Input 5 4 4 2" xfId="22485" xr:uid="{DAD8A7CF-9518-419B-A43D-F3F9EE0A1149}"/>
    <cellStyle name="Input 5 4 4 2 2" xfId="22486" xr:uid="{78475D08-4847-4396-AD0E-23D67FE2E8E8}"/>
    <cellStyle name="Input 5 4 4 3" xfId="22487" xr:uid="{B3E01C82-DA3B-4DD5-AE83-43D4BAF2331F}"/>
    <cellStyle name="Input 5 4 4 3 2" xfId="22488" xr:uid="{65EED7F4-B8D6-4D99-884C-2FC065C748F5}"/>
    <cellStyle name="Input 5 4 4 4" xfId="22489" xr:uid="{30C69540-8312-42A9-9BF7-E5BFDC6CF100}"/>
    <cellStyle name="Input 5 4 5" xfId="22490" xr:uid="{3329B9BE-DEBB-48A2-8A86-138C26E64006}"/>
    <cellStyle name="Input 5 4 5 2" xfId="22491" xr:uid="{D59B2437-ECED-4AE8-8AD9-BDB19FFDD66A}"/>
    <cellStyle name="Input 5 4 5 2 2" xfId="22492" xr:uid="{08D0BBDD-E5D2-437A-AADD-E8707F89446E}"/>
    <cellStyle name="Input 5 4 5 3" xfId="22493" xr:uid="{4F7BFC92-CFE8-480E-A3AE-D8C2F45D3FA1}"/>
    <cellStyle name="Input 5 4 6" xfId="22494" xr:uid="{A7E1E9F5-F179-49C3-8F82-AB99AFA01841}"/>
    <cellStyle name="Input 5 5" xfId="22495" xr:uid="{E2739564-F144-4F68-921C-6EBC01A31D4C}"/>
    <cellStyle name="Input 5 5 2" xfId="22496" xr:uid="{6F4B43A6-DDE0-4632-80FB-7649A5C88922}"/>
    <cellStyle name="Input 5 5 2 2" xfId="22497" xr:uid="{4057FDEB-CC7B-477C-86BE-621D9D0B3B30}"/>
    <cellStyle name="Input 5 5 2 2 2" xfId="22498" xr:uid="{18F30439-6F66-4994-89A8-0A5EBF8180ED}"/>
    <cellStyle name="Input 5 5 2 3" xfId="22499" xr:uid="{6EFF974E-1A0E-4E3F-B1E2-975AF8A87CA8}"/>
    <cellStyle name="Input 5 5 3" xfId="22500" xr:uid="{62BD33D9-059F-4F16-A0F1-B08A6D3F4970}"/>
    <cellStyle name="Input 5 5 3 2" xfId="22501" xr:uid="{5B5FA576-2985-47EF-9B2F-37780D00295C}"/>
    <cellStyle name="Input 5 5 3 2 2" xfId="22502" xr:uid="{4EAC6215-F5DA-4709-86B4-A0E52F61D7A8}"/>
    <cellStyle name="Input 5 5 3 3" xfId="22503" xr:uid="{42ECFD40-2F63-4B63-A94B-9812FF7A2522}"/>
    <cellStyle name="Input 5 5 4" xfId="22504" xr:uid="{63D118D8-DD47-4134-8BE1-3E321BEDF676}"/>
    <cellStyle name="Input 5 5 4 2" xfId="22505" xr:uid="{4EF0C41A-DFAF-4683-8E61-78444595B411}"/>
    <cellStyle name="Input 5 5 5" xfId="22506" xr:uid="{0ADC684A-426F-4EF8-B9C4-56E47FC85342}"/>
    <cellStyle name="Input 5 6" xfId="22507" xr:uid="{CA586F6A-902C-421A-86F3-018D694BE72E}"/>
    <cellStyle name="Input 5 6 2" xfId="22508" xr:uid="{24182497-88BE-4609-8C09-306D42A8FA9E}"/>
    <cellStyle name="Input 5 6 2 2" xfId="22509" xr:uid="{8C126E34-F17B-4663-ABE8-B4EB2137D4C3}"/>
    <cellStyle name="Input 5 6 3" xfId="22510" xr:uid="{AE0FC130-95F3-451E-A5BA-09C8703355DA}"/>
    <cellStyle name="Input 5 7" xfId="22511" xr:uid="{8B4D739C-4E01-46BE-860F-F8948EBE666E}"/>
    <cellStyle name="Input 5 7 2" xfId="22512" xr:uid="{3890C872-DDB3-4152-A782-7ABD0D072469}"/>
    <cellStyle name="Input 5 7 2 2" xfId="22513" xr:uid="{F05221A5-1FB1-4318-A741-59A5EEF26E46}"/>
    <cellStyle name="Input 5 7 3" xfId="22514" xr:uid="{51FFFBB4-E7F8-4345-9335-2B23D5069786}"/>
    <cellStyle name="Input 5 8" xfId="22515" xr:uid="{A51670E1-9711-4F1F-B04C-C152C5B7DC2E}"/>
    <cellStyle name="Input 5 9" xfId="22516" xr:uid="{FF249FF8-0100-47A1-841C-2BBC9F501B54}"/>
    <cellStyle name="Input 5 9 2" xfId="22517" xr:uid="{01EE19B0-1A10-43BA-8DDF-37103A9DF12A}"/>
    <cellStyle name="Input 5 9 2 2" xfId="22518" xr:uid="{51CDD226-8427-4557-90B4-14F6F9E1CD9F}"/>
    <cellStyle name="Input 5 9 3" xfId="22519" xr:uid="{8D7DFDC7-CF4C-4C39-8D7F-05F051C888C1}"/>
    <cellStyle name="Input 5 9 3 2" xfId="22520" xr:uid="{BFCEB85B-7921-46BC-929B-8D86398BE2E5}"/>
    <cellStyle name="Input 5 9 4" xfId="22521" xr:uid="{643AF12A-F6CC-41F8-9585-88DFE98FA745}"/>
    <cellStyle name="Input 50" xfId="22522" xr:uid="{FB13E48A-0089-47AF-A0DC-61766096AFC2}"/>
    <cellStyle name="Input 50 2" xfId="22523" xr:uid="{9114CB10-4DA7-4F34-A106-E6D7D3576B75}"/>
    <cellStyle name="Input 50 2 2" xfId="22524" xr:uid="{A56ACC81-C957-48F3-8D83-6C65A5A586C8}"/>
    <cellStyle name="Input 50 3" xfId="22525" xr:uid="{B64AD705-51EE-427C-B977-60ABF1CE4840}"/>
    <cellStyle name="Input 51" xfId="22526" xr:uid="{A817256A-BC09-4614-B152-FCD820973EFF}"/>
    <cellStyle name="Input 51 2" xfId="22527" xr:uid="{024D5DD1-5B71-4F84-9793-A47DE9963F1F}"/>
    <cellStyle name="Input 51 2 2" xfId="22528" xr:uid="{92E3DEC6-4A60-4683-A2C1-14DC37A125CF}"/>
    <cellStyle name="Input 51 3" xfId="22529" xr:uid="{EE48FB60-80CC-4AE1-AFF9-31D72E993886}"/>
    <cellStyle name="Input 52" xfId="22530" xr:uid="{C8F3BD80-0176-4BB9-8D74-28FE64AA8793}"/>
    <cellStyle name="Input 52 2" xfId="22531" xr:uid="{324504CB-15D0-4AAE-BD1A-6C85D5CD100A}"/>
    <cellStyle name="Input 52 2 2" xfId="22532" xr:uid="{11AC2D46-7306-476F-9D2C-79D5EE3DA59F}"/>
    <cellStyle name="Input 52 3" xfId="22533" xr:uid="{EFE2C65A-BF78-41E4-8A3C-852DFA11AF81}"/>
    <cellStyle name="Input 53" xfId="22534" xr:uid="{D6854356-16ED-4A79-A291-484AEFA85CAB}"/>
    <cellStyle name="Input 53 2" xfId="22535" xr:uid="{323C8FFC-444D-4A5A-86A5-5848878375C5}"/>
    <cellStyle name="Input 53 2 2" xfId="22536" xr:uid="{CC171772-E8F0-4CFE-BB5F-96F338347831}"/>
    <cellStyle name="Input 53 3" xfId="22537" xr:uid="{B2436C9E-2BB2-4B4B-B5B9-0778533F4A55}"/>
    <cellStyle name="Input 54" xfId="22538" xr:uid="{EAEA0458-906F-41B7-93CE-27D919FA9878}"/>
    <cellStyle name="Input 54 2" xfId="22539" xr:uid="{3BD61037-86DA-4EA5-ADD0-ED97146AB17A}"/>
    <cellStyle name="Input 54 2 2" xfId="22540" xr:uid="{1CE84506-F15D-4385-9331-B7CC2472D457}"/>
    <cellStyle name="Input 54 3" xfId="22541" xr:uid="{EA1ACC53-4638-4467-A1E8-0BA7D55DF553}"/>
    <cellStyle name="Input 55" xfId="22542" xr:uid="{68AF012C-C8A2-4997-9185-543AE0D9A34E}"/>
    <cellStyle name="Input 55 2" xfId="22543" xr:uid="{30505902-2FDB-47DB-82A3-8F880B297166}"/>
    <cellStyle name="Input 55 2 2" xfId="22544" xr:uid="{8A93D4A2-4A99-4BFC-B668-F02111B2BECE}"/>
    <cellStyle name="Input 55 3" xfId="22545" xr:uid="{CD238657-651D-4F30-9156-02D14CB0E60C}"/>
    <cellStyle name="Input 56" xfId="22546" xr:uid="{E079C6DB-9AC0-48B6-8B3C-59DB982B1A53}"/>
    <cellStyle name="Input 56 2" xfId="22547" xr:uid="{89DEEA37-F4C7-4D13-B0CF-83986749E678}"/>
    <cellStyle name="Input 56 2 2" xfId="22548" xr:uid="{1DF13383-49E1-4CA2-ACED-AE5164D2E586}"/>
    <cellStyle name="Input 56 3" xfId="22549" xr:uid="{15C9DABF-44CE-43E3-BC9E-16149CA09705}"/>
    <cellStyle name="Input 57" xfId="22550" xr:uid="{81DCA94A-C8CA-4106-AF5D-7723A0F376E5}"/>
    <cellStyle name="Input 57 2" xfId="22551" xr:uid="{2CBFE760-08A5-4FE0-9047-7CBBCA766FDC}"/>
    <cellStyle name="Input 57 2 2" xfId="22552" xr:uid="{0FF1B9CA-2BF7-4C89-9A2F-8B82418B7AD7}"/>
    <cellStyle name="Input 57 3" xfId="22553" xr:uid="{842753EF-BEDA-4AB2-B0A6-3B851FDC4E21}"/>
    <cellStyle name="Input 58" xfId="22554" xr:uid="{D1F422AA-7088-40EB-8723-740E4E674F45}"/>
    <cellStyle name="Input 58 2" xfId="22555" xr:uid="{1B926DCB-F4F1-47D4-AF1C-C33616B3786B}"/>
    <cellStyle name="Input 58 2 2" xfId="22556" xr:uid="{5C364F91-0603-4D68-A8B0-C69FB828EC0F}"/>
    <cellStyle name="Input 58 3" xfId="22557" xr:uid="{867152DC-5370-40E9-8D34-845FC3FD6860}"/>
    <cellStyle name="Input 59" xfId="22558" xr:uid="{065345D8-33DD-4101-96C9-2FF34958945C}"/>
    <cellStyle name="Input 59 2" xfId="22559" xr:uid="{C1C7C7F2-4277-4827-B29F-56A484F7EEFD}"/>
    <cellStyle name="Input 59 2 2" xfId="22560" xr:uid="{C94C3811-54E8-4727-A682-A21926673A2A}"/>
    <cellStyle name="Input 59 3" xfId="22561" xr:uid="{CE854B81-BA65-4043-97C1-F44B97774500}"/>
    <cellStyle name="Input 6" xfId="22562" xr:uid="{C9B7B678-14F5-476D-A239-6C8D12A80B77}"/>
    <cellStyle name="Input 6 2" xfId="22563" xr:uid="{EC0C29CD-3E3A-43AD-9C21-6A0ADD086EDF}"/>
    <cellStyle name="Input 6 2 2" xfId="22564" xr:uid="{425BA6CB-7AD9-4405-87E8-06B4232D5817}"/>
    <cellStyle name="Input 6 2 2 2" xfId="22565" xr:uid="{24DFDA1B-2C51-4E12-A94A-109D21AF3ECD}"/>
    <cellStyle name="Input 6 2 2 2 2" xfId="22566" xr:uid="{85AF5E0C-62A7-4A13-8431-DA1D79E31E9C}"/>
    <cellStyle name="Input 6 2 2 3" xfId="22567" xr:uid="{AF35F112-63A6-4772-8317-1411229DE245}"/>
    <cellStyle name="Input 6 2 3" xfId="22568" xr:uid="{EAD0BEA7-2340-4207-8526-9B86B162AF9F}"/>
    <cellStyle name="Input 6 2 3 2" xfId="22569" xr:uid="{8B46377F-D5C0-4EBD-B71B-B4C338FCC4B0}"/>
    <cellStyle name="Input 6 2 3 2 2" xfId="22570" xr:uid="{F5266E72-C4F6-43BF-9993-57F469EE05E8}"/>
    <cellStyle name="Input 6 2 3 3" xfId="22571" xr:uid="{F1066549-6CBB-4E33-A4C9-2676062663E1}"/>
    <cellStyle name="Input 6 2 4" xfId="22572" xr:uid="{5BE0015C-94BD-4882-B501-704D53DE7DB2}"/>
    <cellStyle name="Input 6 2 4 2" xfId="22573" xr:uid="{40515D6D-3043-4877-9B46-39A999B71172}"/>
    <cellStyle name="Input 6 2 5" xfId="22574" xr:uid="{A5A89CEF-58DE-4AD3-8A24-95159A085DAC}"/>
    <cellStyle name="Input 6 3" xfId="22575" xr:uid="{5EF61DDA-7122-4C87-81BC-B4EF2981AE12}"/>
    <cellStyle name="Input 6 3 2" xfId="22576" xr:uid="{9C5DCE7F-F8D1-4B28-A55B-254DC25B79EE}"/>
    <cellStyle name="Input 6 3 2 2" xfId="22577" xr:uid="{0CF89FCA-4406-4284-8B23-27497F4FB3EC}"/>
    <cellStyle name="Input 6 3 3" xfId="22578" xr:uid="{ACB9712B-234C-4C70-9CF3-3C35D085D662}"/>
    <cellStyle name="Input 6 4" xfId="22579" xr:uid="{19584140-1AEF-47F7-AF3B-E8A07C76F847}"/>
    <cellStyle name="Input 6 4 2" xfId="22580" xr:uid="{BB14979A-32FA-4686-B44B-135F29C018CA}"/>
    <cellStyle name="Input 6 4 2 2" xfId="22581" xr:uid="{DF3400B4-0E08-4BC5-9787-B86BCF3A5176}"/>
    <cellStyle name="Input 6 4 3" xfId="22582" xr:uid="{8BB5009F-E930-4648-AD8A-357D05B6C249}"/>
    <cellStyle name="Input 6 5" xfId="22583" xr:uid="{B2A150DD-6A33-4BDC-937A-1C1B4545AAD6}"/>
    <cellStyle name="Input 6 6" xfId="22584" xr:uid="{1CE7E811-92B8-485C-ADE3-7D95A8DC05FD}"/>
    <cellStyle name="Input 6 7" xfId="22585" xr:uid="{5620F8B7-78B6-45A2-A779-62F0B6BC0725}"/>
    <cellStyle name="Input 6 7 2" xfId="22586" xr:uid="{5F3505E4-6A34-4F1D-BD16-BB9AFF6513E8}"/>
    <cellStyle name="Input 60" xfId="22587" xr:uid="{40E43F2B-3350-4BD7-B128-9EF94ED2E5E1}"/>
    <cellStyle name="Input 60 2" xfId="22588" xr:uid="{5DBA0C3E-E19B-47A6-AF6B-0624BB24141E}"/>
    <cellStyle name="Input 60 2 2" xfId="22589" xr:uid="{FDCFB78B-5C10-4C9E-B852-5F9B45E77746}"/>
    <cellStyle name="Input 60 3" xfId="22590" xr:uid="{9C01C683-2678-494E-BC1E-AA8EC73613D0}"/>
    <cellStyle name="Input 61" xfId="22591" xr:uid="{3FD5DCE1-52F2-4774-9C03-27F6EE0D590A}"/>
    <cellStyle name="Input 61 2" xfId="22592" xr:uid="{FDCE3762-7E33-4816-8D6C-4D12D68A9C75}"/>
    <cellStyle name="Input 61 2 2" xfId="22593" xr:uid="{88DDF614-571B-415B-B424-F0E09716F2BF}"/>
    <cellStyle name="Input 61 3" xfId="22594" xr:uid="{760B8284-FBE7-4042-9B41-C24383E12445}"/>
    <cellStyle name="Input 62" xfId="22595" xr:uid="{D534D60D-F4E5-4C2E-B77B-A5FE0B3C84A6}"/>
    <cellStyle name="Input 63" xfId="22596" xr:uid="{CB0915F1-ACB8-4B19-BF2E-4F43E496DECE}"/>
    <cellStyle name="Input 64" xfId="22597" xr:uid="{CE63D75B-6B48-4DD3-8083-0F6C2B36C3A0}"/>
    <cellStyle name="Input 7" xfId="22598" xr:uid="{4C89A7A5-87C3-4F03-B1F9-DEF4277E9E9D}"/>
    <cellStyle name="Input 8" xfId="22599" xr:uid="{3E5C007D-B600-462F-A558-97796514817B}"/>
    <cellStyle name="Input 8 2" xfId="22600" xr:uid="{9E4A2170-2067-4B4A-9F09-D2C288BE29E7}"/>
    <cellStyle name="Input 8 2 2" xfId="22601" xr:uid="{2CB35509-2B11-4B71-9E50-3E9B7346603F}"/>
    <cellStyle name="Input 8 3" xfId="22602" xr:uid="{D326C122-F65A-499B-8151-DB54BFC4002B}"/>
    <cellStyle name="Input 9" xfId="22603" xr:uid="{0E4C188B-3B72-4B56-99DE-3BDF3B4D2563}"/>
    <cellStyle name="Input 9 2" xfId="22604" xr:uid="{A23E72A8-1538-4787-B65E-D242490F8FB1}"/>
    <cellStyle name="Input 9 2 2" xfId="22605" xr:uid="{2EF412FD-C43B-4C8E-BC14-44CB67D3AC4F}"/>
    <cellStyle name="Input 9 3" xfId="22606" xr:uid="{C8F40564-6D3E-4A28-A3D1-A1CCEF589C95}"/>
    <cellStyle name="Input1" xfId="200" xr:uid="{8C54E45A-2C2A-4CE3-B4AD-AA09A40C3EBE}"/>
    <cellStyle name="Input1 2" xfId="201" xr:uid="{80CB1381-95B9-4257-935C-09ED294CCDB3}"/>
    <cellStyle name="Input1 2 2" xfId="22608" xr:uid="{B2BA3BFF-064D-428E-B0B0-CEF272E972E9}"/>
    <cellStyle name="Input1 2 2 2" xfId="35997" xr:uid="{24B56340-4528-4577-81B5-7C60E20F8FE1}"/>
    <cellStyle name="Input1 2 3" xfId="35631" xr:uid="{C7DACF30-2994-4527-B378-2DC7054121E4}"/>
    <cellStyle name="Input1 2 4" xfId="22607" xr:uid="{D8F8E1FE-5DA1-45BE-B4C9-AA2435E622CB}"/>
    <cellStyle name="Input1 3" xfId="202" xr:uid="{54C3CE24-6A5F-46D3-A6FC-84E9D1B0561A}"/>
    <cellStyle name="Input1 3 2" xfId="22609" xr:uid="{D846258E-44AF-43A2-AD8B-01FC03AB4B56}"/>
    <cellStyle name="Input1 3 2 2" xfId="22610" xr:uid="{4BEB9E07-30AF-471F-800A-64EB334C76D0}"/>
    <cellStyle name="Input1 3 3" xfId="22611" xr:uid="{A07A8A3D-0828-4A3C-BF48-650430D84147}"/>
    <cellStyle name="Input1 3 4" xfId="35924" xr:uid="{ADFBBBDF-88DE-4611-8C0F-5067507612C7}"/>
    <cellStyle name="Input1 4" xfId="203" xr:uid="{B9BC7DB3-22F4-4F01-9C06-A55FE167F9BB}"/>
    <cellStyle name="Input1 5" xfId="204" xr:uid="{50DCFB2C-FB28-4F3D-A117-BEE7E532E252}"/>
    <cellStyle name="Input1 6" xfId="22612" xr:uid="{54858807-393B-41F8-ABA3-2D00F475F7F2}"/>
    <cellStyle name="Input1 7" xfId="22613" xr:uid="{7CD0484A-52FE-4EDD-A003-6D6C7D36FECC}"/>
    <cellStyle name="Input1 8" xfId="35630" xr:uid="{FFC6112D-040B-4C24-86DC-7C6EF3257E46}"/>
    <cellStyle name="Input1%" xfId="22614" xr:uid="{B365E8B6-61ED-4D3E-B966-E70BCB83044C}"/>
    <cellStyle name="Input1% 2" xfId="35925" xr:uid="{ADAC4A6C-124D-47C3-AA64-85EDC34F2AE4}"/>
    <cellStyle name="Input1_ICRC Electricity model 1-1  (1 Feb 2003) " xfId="66" xr:uid="{CD3F6862-BE0D-45EC-9B4E-7DF387DEC28B}"/>
    <cellStyle name="Input1default" xfId="35926" xr:uid="{403AE6DC-204E-4542-90BE-E26B16A2EE26}"/>
    <cellStyle name="Input1default%" xfId="22615" xr:uid="{C657A121-0ACC-4887-8F03-F7E50CFAB9B4}"/>
    <cellStyle name="Input1default% 2" xfId="35927" xr:uid="{35FD8422-762D-42A7-9413-E3F38085EF63}"/>
    <cellStyle name="Input2" xfId="205" xr:uid="{01748EE3-FA3D-4C6B-977C-84C06AE30055}"/>
    <cellStyle name="Input2 2" xfId="35834" xr:uid="{3D5F9758-07AC-4BB3-9A15-6417074842B0}"/>
    <cellStyle name="Input2 3" xfId="35998" xr:uid="{068FB79C-A7AC-4D17-9BF5-AD6C8C504328}"/>
    <cellStyle name="Input2%" xfId="22616" xr:uid="{FC58A2E3-BEFE-4F8D-BDB8-D5EBD2CF69EF}"/>
    <cellStyle name="Input3" xfId="206" xr:uid="{386A4D17-55A1-42BC-AC5E-255327EAA0E5}"/>
    <cellStyle name="Input3 2" xfId="22617" xr:uid="{0B490DAD-FE7E-4759-BD05-5DF5B46BD73D}"/>
    <cellStyle name="Input3 3" xfId="22618" xr:uid="{A081E09A-088D-4F69-806E-35D54475D08F}"/>
    <cellStyle name="Input3 4" xfId="22619" xr:uid="{C52B987D-A07C-46DD-82DD-DC7F1B1B674D}"/>
    <cellStyle name="Input3 5" xfId="22620" xr:uid="{84679DAA-DEE4-4D06-9DA1-6EF24D99FF77}"/>
    <cellStyle name="Input3%" xfId="22621" xr:uid="{98723988-B6FC-461F-8B29-321725B11A72}"/>
    <cellStyle name="InputCell" xfId="35914" xr:uid="{8FDC7C4C-5F73-49F1-958C-15D53C603007}"/>
    <cellStyle name="InputCell 2" xfId="35999" xr:uid="{7FD82C78-3F6E-45C9-85AB-31CB38DCF20A}"/>
    <cellStyle name="InputCell 3" xfId="36000" xr:uid="{D83B7621-47F6-4D23-949D-B4C07F6D82F0}"/>
    <cellStyle name="InputCellText" xfId="36001" xr:uid="{25FC8CCE-7D07-448E-A6A1-C8C58303A83A}"/>
    <cellStyle name="InputCellText 2" xfId="36002" xr:uid="{11A24ED1-7AA9-40CD-8018-4CCC3CB74C09}"/>
    <cellStyle name="InputCellText 3" xfId="36003" xr:uid="{B2D4CF5A-CB0E-4427-9FEC-666BCDBD4AA9}"/>
    <cellStyle name="Key assumptions" xfId="22622" xr:uid="{F96DA727-B9B0-4E51-B4F6-00CF74F390CC}"/>
    <cellStyle name="Key assumptions 2" xfId="22623" xr:uid="{5A4718B4-00B1-4737-A681-86D8D41EE1A2}"/>
    <cellStyle name="Key assumptions 3" xfId="22624" xr:uid="{6238F488-1931-436F-B008-E0EA82B037F7}"/>
    <cellStyle name="Key assumptions 4" xfId="22625" xr:uid="{0FA6C9A9-D032-4924-BC5E-80A75A64F3BE}"/>
    <cellStyle name="key result" xfId="35928" xr:uid="{684C9A2F-C0D3-48B6-8F62-547D8C134BB1}"/>
    <cellStyle name="Line Item Modifier" xfId="35735" xr:uid="{A4DD5653-376C-4137-BAD5-0577940EC3B1}"/>
    <cellStyle name="lineItems" xfId="22626" xr:uid="{599FE57F-D1E3-4FC3-8D06-B9F9A5624CCA}"/>
    <cellStyle name="lineItems 2" xfId="22627" xr:uid="{21182524-4720-4BBD-A83B-DA068CC40C4E}"/>
    <cellStyle name="lineItems 2 10" xfId="22628" xr:uid="{91B8C9F6-ECAE-4EE4-9160-953A67186692}"/>
    <cellStyle name="lineItems 2 2" xfId="22629" xr:uid="{9C4B36B6-BB4D-4AC0-9AB7-0E6AD3E515CD}"/>
    <cellStyle name="lineItems 2 2 2" xfId="22630" xr:uid="{1AE651E4-5025-45F8-BFA9-EB4ED8C1ED12}"/>
    <cellStyle name="lineItems 2 2 3" xfId="22631" xr:uid="{B5A80888-2B7D-4CC0-B5C7-652D8B613D44}"/>
    <cellStyle name="lineItems 2 2 4" xfId="22632" xr:uid="{0FDEC1B8-4561-4713-9F63-CFC4CE5111EB}"/>
    <cellStyle name="lineItems 2 2 4 2" xfId="22633" xr:uid="{279F12B1-40AB-4297-91A7-F2B65D403F2F}"/>
    <cellStyle name="lineItems 2 2 4 3" xfId="22634" xr:uid="{4ABEDF5F-EED8-4DD6-BE26-4335C75BDB65}"/>
    <cellStyle name="lineItems 2 2 5" xfId="22635" xr:uid="{B5E97FC0-A5AF-4181-8942-228CA17A478F}"/>
    <cellStyle name="lineItems 2 2 6" xfId="22636" xr:uid="{E1274E24-0C7A-485D-8A0D-E12BECCC6493}"/>
    <cellStyle name="lineItems 2 3" xfId="22637" xr:uid="{2646946C-F87F-4069-8C73-C5C2D3CF9813}"/>
    <cellStyle name="lineItems 2 3 2" xfId="22638" xr:uid="{D5D52E57-5D53-4EE6-894C-30FB9D3E3FD1}"/>
    <cellStyle name="lineItems 2 3 2 2" xfId="22639" xr:uid="{7387FF79-AB12-403B-87FA-22FC8EAA5301}"/>
    <cellStyle name="lineItems 2 3 2 3" xfId="22640" xr:uid="{CAD8E1D4-A88D-40F4-8410-38CFB92D90FD}"/>
    <cellStyle name="lineItems 2 3 2 3 2" xfId="22641" xr:uid="{96954352-C0E8-4199-A540-2C9825E7E4D3}"/>
    <cellStyle name="lineItems 2 3 2 3 3" xfId="22642" xr:uid="{BB9095F6-0436-4F95-82B5-5125EB0C97A2}"/>
    <cellStyle name="lineItems 2 3 2 4" xfId="22643" xr:uid="{3ABF69A5-0C0D-44A6-A172-67DFEC694ACA}"/>
    <cellStyle name="lineItems 2 3 2 5" xfId="22644" xr:uid="{5C32CB4C-FE3C-4109-944A-1FDD9E91368A}"/>
    <cellStyle name="lineItems 2 3 3" xfId="22645" xr:uid="{31E73DB7-2EAA-49DB-BEFB-E679A11DB19C}"/>
    <cellStyle name="lineItems 2 3 4" xfId="22646" xr:uid="{FB97493C-82C4-4EB1-96E1-BD1B9DE70886}"/>
    <cellStyle name="lineItems 2 3 4 2" xfId="22647" xr:uid="{B40D84CF-37AF-48E8-B18C-F39EA863A948}"/>
    <cellStyle name="lineItems 2 3 4 2 2" xfId="22648" xr:uid="{0B072E5D-C68F-49C0-85BF-9F9A41BCA0F9}"/>
    <cellStyle name="lineItems 2 3 4 2 3" xfId="22649" xr:uid="{B9281E9E-3285-4A0B-AC12-CC7568A216C4}"/>
    <cellStyle name="lineItems 2 3 4 3" xfId="22650" xr:uid="{BF8E2F46-F721-4C4B-8463-8B34BE318692}"/>
    <cellStyle name="lineItems 2 3 4 4" xfId="22651" xr:uid="{BF0958AA-F272-419D-AF43-D704CBDA8C3D}"/>
    <cellStyle name="lineItems 2 3 5" xfId="22652" xr:uid="{AC1DAEAE-EB8C-4BB5-B327-59755F44D356}"/>
    <cellStyle name="lineItems 2 3 6" xfId="22653" xr:uid="{102A2D4B-D724-4391-AE93-0277ABCD858A}"/>
    <cellStyle name="lineItems 2 4" xfId="22654" xr:uid="{51B643EB-D5A5-4D04-9B71-C86D073600B3}"/>
    <cellStyle name="lineItems 2 4 2" xfId="22655" xr:uid="{5B5D0FAB-6E8C-4B2B-8DB3-4B4096C9A907}"/>
    <cellStyle name="lineItems 2 4 2 2" xfId="22656" xr:uid="{5B826A7E-964A-4646-9933-B38EBC3730E0}"/>
    <cellStyle name="lineItems 2 4 2 2 2" xfId="22657" xr:uid="{203A7D0C-BDC2-47AA-B4B5-3BF8CE760213}"/>
    <cellStyle name="lineItems 2 4 2 2 3" xfId="22658" xr:uid="{8524DEFA-C9FA-4786-A774-C53FECFF8686}"/>
    <cellStyle name="lineItems 2 4 2 3" xfId="22659" xr:uid="{1824CB89-904A-488F-90F3-F66057AA70FE}"/>
    <cellStyle name="lineItems 2 4 2 4" xfId="22660" xr:uid="{15EEE0BA-8E59-4EE1-967C-9DC38DCD4FF6}"/>
    <cellStyle name="lineItems 2 4 3" xfId="22661" xr:uid="{4CF5CC10-3621-4257-B82E-50309DBAACB0}"/>
    <cellStyle name="lineItems 2 4 4" xfId="22662" xr:uid="{20668C01-663C-46C2-A97A-159F0FBA7F11}"/>
    <cellStyle name="lineItems 2 4 4 2" xfId="22663" xr:uid="{E11BFAA2-1F59-4A13-B761-B16796D1A308}"/>
    <cellStyle name="lineItems 2 4 4 3" xfId="22664" xr:uid="{14E40C44-9932-4F85-8462-64D006997BA9}"/>
    <cellStyle name="lineItems 2 4 5" xfId="22665" xr:uid="{6CFDAC25-7BC7-4673-AB02-FBC9A59B23E8}"/>
    <cellStyle name="lineItems 2 4 6" xfId="22666" xr:uid="{80F6A2A0-BA14-4630-8B45-C4E00D4EB84C}"/>
    <cellStyle name="lineItems 2 5" xfId="22667" xr:uid="{EACE7B25-78F2-4D22-9FD4-C577BD3CEBDD}"/>
    <cellStyle name="lineItems 2 5 2" xfId="22668" xr:uid="{1F8A8FEF-6EC3-4123-AFA8-2EB8967492A6}"/>
    <cellStyle name="lineItems 2 6" xfId="22669" xr:uid="{63BB0A09-23AA-42C4-A1D3-760B2822B2F1}"/>
    <cellStyle name="lineItems 2 7" xfId="22670" xr:uid="{02AEE77A-F5D1-4CED-B2A9-0D96558340BC}"/>
    <cellStyle name="lineItems 2 8" xfId="22671" xr:uid="{CE01A35E-7439-4EB2-8729-A40432413831}"/>
    <cellStyle name="lineItems 2 8 2" xfId="22672" xr:uid="{A783A052-547D-4D17-BF7A-9D1E43F7E2F7}"/>
    <cellStyle name="lineItems 2 8 2 2" xfId="22673" xr:uid="{7DFBC641-F209-4659-9F28-597EEA1743A7}"/>
    <cellStyle name="lineItems 2 8 2 3" xfId="22674" xr:uid="{5C57E586-BFAD-4972-8406-573599FD5705}"/>
    <cellStyle name="lineItems 2 8 3" xfId="22675" xr:uid="{617BF3E0-BA08-4DAA-80C3-DBE7C0907F50}"/>
    <cellStyle name="lineItems 2 8 4" xfId="22676" xr:uid="{4E05842A-A8BA-4204-8F22-85AC35C6DD67}"/>
    <cellStyle name="lineItems 2 9" xfId="22677" xr:uid="{34647886-CA49-489B-970A-EB2DF150C5EE}"/>
    <cellStyle name="lineItems 3" xfId="22678" xr:uid="{88DBD8E0-DF0D-40ED-8F76-6554807CEF72}"/>
    <cellStyle name="lineItems 3 2" xfId="22679" xr:uid="{B8B5E183-EDAA-4E6F-BE2D-7ADF0F59BA49}"/>
    <cellStyle name="lineItems 3 2 2" xfId="22680" xr:uid="{E48033E8-487F-4CFE-97D2-745E073187BD}"/>
    <cellStyle name="lineItems 3 2 2 2" xfId="22681" xr:uid="{BE5E87A4-3AFA-4F6C-968C-5DF35BBD9282}"/>
    <cellStyle name="lineItems 3 2 2 2 2" xfId="22682" xr:uid="{240B8F52-A986-4BE0-8974-A26BFA8E4491}"/>
    <cellStyle name="lineItems 3 2 2 2 3" xfId="22683" xr:uid="{2B68C182-FBE5-4A71-8970-746C6C401044}"/>
    <cellStyle name="lineItems 3 2 2 3" xfId="22684" xr:uid="{54515F89-B12B-4B88-AB48-C40C45678A15}"/>
    <cellStyle name="lineItems 3 2 2 4" xfId="22685" xr:uid="{267B3413-9665-4191-ABA2-7A1924FA556E}"/>
    <cellStyle name="lineItems 3 2 3" xfId="22686" xr:uid="{95DDB2C0-A3CE-4AEC-8AB8-8A7D6D298220}"/>
    <cellStyle name="lineItems 3 2 4" xfId="22687" xr:uid="{27E511CA-C849-43D9-BB1C-4BCF18B83F14}"/>
    <cellStyle name="lineItems 3 2 4 2" xfId="22688" xr:uid="{27F697CB-043D-482C-A086-89DBC53902D0}"/>
    <cellStyle name="lineItems 3 2 4 3" xfId="22689" xr:uid="{12B95BB9-4F8E-474B-9D4C-FFB5ECAFD8FF}"/>
    <cellStyle name="lineItems 3 2 5" xfId="22690" xr:uid="{54DC11B0-1406-442B-886A-C2BF07887395}"/>
    <cellStyle name="lineItems 3 2 6" xfId="22691" xr:uid="{F588EAD3-5A28-4A10-ACF1-268393D02225}"/>
    <cellStyle name="lineItems 3 3" xfId="22692" xr:uid="{693C23E4-EF83-465D-88F6-02DE2A488CAC}"/>
    <cellStyle name="lineItems 3 4" xfId="22693" xr:uid="{82EDA897-5CC2-4431-B924-BA422787728B}"/>
    <cellStyle name="lineItems 4" xfId="22694" xr:uid="{3326CAA5-0276-4966-A96C-CAC48EF5B214}"/>
    <cellStyle name="lineItems 4 2" xfId="22695" xr:uid="{1A61BDD1-B7B9-4692-9641-AEE6E9B7D096}"/>
    <cellStyle name="lineItems 4 2 2" xfId="22696" xr:uid="{F620C151-BDB5-4087-8D8A-6575354EC6D5}"/>
    <cellStyle name="lineItems 4 2 2 2" xfId="22697" xr:uid="{DA1A1F57-2D83-4691-8B59-E66468641CBC}"/>
    <cellStyle name="lineItems 4 2 2 3" xfId="22698" xr:uid="{C47C9767-D9E9-443D-B827-AE3F12C300C9}"/>
    <cellStyle name="lineItems 4 2 3" xfId="22699" xr:uid="{E95A084F-F340-48C8-A203-7C23CB4CE54C}"/>
    <cellStyle name="lineItems 4 2 4" xfId="22700" xr:uid="{B9B04550-EC8D-4A2F-BBB7-656B5DDB87D1}"/>
    <cellStyle name="lineItems 4 3" xfId="22701" xr:uid="{CE9274AD-9C00-4931-8ECC-B69A11838F1B}"/>
    <cellStyle name="lineItems 4 4" xfId="22702" xr:uid="{9135AF91-CCFB-4940-8838-FA847ECB72CC}"/>
    <cellStyle name="lineItems 4 5" xfId="22703" xr:uid="{6A7B6E0C-8D29-4417-8DC0-8E9812918D67}"/>
    <cellStyle name="lineItems 4 5 2" xfId="22704" xr:uid="{B6542170-5E52-41E1-8169-0F760800E4B6}"/>
    <cellStyle name="lineItems 4 5 3" xfId="22705" xr:uid="{F90C173A-845D-4249-A37D-291B24540CF1}"/>
    <cellStyle name="lineItems 4 6" xfId="22706" xr:uid="{2E6A28B3-7F5C-4381-8B82-492D63DEC2A5}"/>
    <cellStyle name="lineItems 4 7" xfId="22707" xr:uid="{07786CA1-FF29-447E-9922-943B27F3F718}"/>
    <cellStyle name="lineItems 5" xfId="22708" xr:uid="{F333EC7A-79B0-4037-9D26-8298544A6707}"/>
    <cellStyle name="lineItems 5 2" xfId="22709" xr:uid="{E0B4353C-4E4C-458F-B53C-38DBC082405C}"/>
    <cellStyle name="lineItems 6" xfId="22710" xr:uid="{B35CE574-133E-4CD5-A719-AB70425CA7CD}"/>
    <cellStyle name="lineItems 7" xfId="22711" xr:uid="{BA270691-F030-4CAF-825D-82B36A0DF1EB}"/>
    <cellStyle name="Lines" xfId="35835" xr:uid="{8F8B2962-5DE6-4AA8-9C6B-7090DF048192}"/>
    <cellStyle name="Linked Cell" xfId="15" builtinId="24" customBuiltin="1"/>
    <cellStyle name="Linked Cell 2" xfId="106" xr:uid="{5B1DCF00-E5FF-42EC-B807-C51930639E75}"/>
    <cellStyle name="Linked Cell 2 2" xfId="22713" xr:uid="{5F9AAD67-E86B-40B7-AC09-10E5832CDA75}"/>
    <cellStyle name="Linked Cell 2 2 2" xfId="22714" xr:uid="{ABA3AFCD-28BB-4734-BD4B-4295BAEFD6D3}"/>
    <cellStyle name="Linked Cell 2 2 3" xfId="22715" xr:uid="{C69C5524-2B4F-4797-9E57-FB2980771DF6}"/>
    <cellStyle name="Linked Cell 2 2 4" xfId="22716" xr:uid="{641D2D6E-C5DB-4A3C-B859-6FD7FD726A6B}"/>
    <cellStyle name="Linked Cell 2 3" xfId="22717" xr:uid="{F2C015EF-CF6C-4A32-9824-F8BEF419E999}"/>
    <cellStyle name="Linked Cell 2 3 2" xfId="22718" xr:uid="{97586AEC-8CD0-46B0-88A7-BCC8EE3C63E3}"/>
    <cellStyle name="Linked Cell 2 4" xfId="22719" xr:uid="{62342C67-1554-47AF-A8BB-3F872EF77E69}"/>
    <cellStyle name="Linked Cell 2 5" xfId="22720" xr:uid="{9C404B8B-CCF7-49CF-B90C-27D5B0265BCA}"/>
    <cellStyle name="Linked Cell 2 6" xfId="22721" xr:uid="{A294C548-19DD-42BE-BC09-048AAAEC95E9}"/>
    <cellStyle name="Linked Cell 2 6 2" xfId="22722" xr:uid="{DE8535B4-0040-4243-9185-F4A15713CFD4}"/>
    <cellStyle name="Linked Cell 2 7" xfId="22723" xr:uid="{DA68CFAA-FEBC-4F01-8CDF-FE2148AEC8D0}"/>
    <cellStyle name="Linked Cell 2 8" xfId="22712" xr:uid="{A22AFA59-63BB-4F7B-AA5F-794BE6503B2E}"/>
    <cellStyle name="Linked Cell 3" xfId="207" xr:uid="{B409221A-6A23-4D0E-A1FF-6708386CDF5B}"/>
    <cellStyle name="Linked Cell 3 2" xfId="22725" xr:uid="{6802474D-0E65-4562-9677-ADA51A5023FC}"/>
    <cellStyle name="Linked Cell 3 3" xfId="22726" xr:uid="{AC8EA084-1529-47F6-94BD-C3D0D24A8C64}"/>
    <cellStyle name="Linked Cell 3 4" xfId="22727" xr:uid="{49D2BFE1-57F5-4087-B286-7D32866085B4}"/>
    <cellStyle name="Linked Cell 3 5" xfId="22724" xr:uid="{406B929A-D670-44AC-B35C-7C73181571B7}"/>
    <cellStyle name="Linked Cell 4" xfId="22728" xr:uid="{7D298F44-3B1A-4A4A-95E7-0CB291F2B4B7}"/>
    <cellStyle name="Linked Cell 4 2" xfId="22729" xr:uid="{4F6CFF7E-738D-4811-BD64-0C2DF7604B16}"/>
    <cellStyle name="Linked Cell 4 3" xfId="22730" xr:uid="{AA8A6644-2418-48AB-AE76-BAD352AC2001}"/>
    <cellStyle name="Linked Cell 5" xfId="22731" xr:uid="{429D0CAE-220E-467C-80A5-D080382CDC5A}"/>
    <cellStyle name="Linked Cell 6" xfId="22732" xr:uid="{E9A2867B-ED2F-41AD-B87B-F6C3E9405C38}"/>
    <cellStyle name="Linked Cell 7" xfId="22733" xr:uid="{7ED648FA-BBE2-45FF-A60D-934437E64A0C}"/>
    <cellStyle name="Linked Cell 8" xfId="22734" xr:uid="{DD432F6C-07E3-4E6C-9016-AD215CA84F81}"/>
    <cellStyle name="Local import" xfId="35929" xr:uid="{0FB4A50B-B9E4-4BF4-9AFE-4A0DD190B360}"/>
    <cellStyle name="Local import %" xfId="35930" xr:uid="{38BDD893-C8D5-441C-A47D-530A9A1F4A6E}"/>
    <cellStyle name="Major Heading" xfId="22735" xr:uid="{D94A63F7-7402-4AF5-83F7-F5AAABA8A5C6}"/>
    <cellStyle name="Major Heading 2" xfId="22736" xr:uid="{1CE65825-4317-49E6-B2F6-5ED52DB7EA16}"/>
    <cellStyle name="Major Heading 3" xfId="22737" xr:uid="{53E2DFFA-A2EB-4FC6-9791-9C68FDECF3FD}"/>
    <cellStyle name="Major Heading 4" xfId="22738" xr:uid="{99C157E1-F53E-40BF-8D8A-8C80102381A6}"/>
    <cellStyle name="Major row heading" xfId="22739" xr:uid="{78ACC96E-6AEF-42E7-80ED-58F931A521D3}"/>
    <cellStyle name="Major row heading 2" xfId="22740" xr:uid="{10521960-4A4B-4187-8F8E-6DC5052AD2E7}"/>
    <cellStyle name="Major row heading 3" xfId="22741" xr:uid="{26DDD3A8-4317-4A10-A1DE-F14EA51F3528}"/>
    <cellStyle name="Major row heading 4" xfId="22742" xr:uid="{5EC2FB3C-72C2-470C-8F94-85431442BD9D}"/>
    <cellStyle name="Milliers [0]_Feuil1" xfId="22743" xr:uid="{47490E0E-AEB5-4293-A33B-F5787D402495}"/>
    <cellStyle name="Milliers_Feuil1" xfId="22744" xr:uid="{B3023934-EB53-4482-AD48-0F9DC781B20B}"/>
    <cellStyle name="Mine" xfId="35836" xr:uid="{4E0FD016-6C48-48B9-A03A-5610487C9888}"/>
    <cellStyle name="minor row heading" xfId="22745" xr:uid="{5B895AB3-390A-409C-9E93-984FA917BB2F}"/>
    <cellStyle name="minor row heading 2" xfId="22746" xr:uid="{3FF0F3E7-F5DB-4ECE-BAAE-691361BD55F9}"/>
    <cellStyle name="minor row heading 2 2" xfId="22747" xr:uid="{FFE64C2F-B61B-4F71-8BEF-B84019507B72}"/>
    <cellStyle name="minor row heading 2 2 2" xfId="22748" xr:uid="{75F202D6-176C-4A92-8197-B10308050529}"/>
    <cellStyle name="minor row heading 2 3" xfId="22749" xr:uid="{16B3679C-4C60-45EE-9C9D-8694867A543A}"/>
    <cellStyle name="minor row heading 2 4" xfId="22750" xr:uid="{7D7B2071-8C3F-44DC-B948-8D94FC08131F}"/>
    <cellStyle name="minor row heading 3" xfId="22751" xr:uid="{5D822DCE-F60B-46EB-B910-FF1377BB8AE8}"/>
    <cellStyle name="minor row heading 3 2" xfId="22752" xr:uid="{915F699B-98C8-41F5-A50F-106C396FB602}"/>
    <cellStyle name="minor row heading 3 3" xfId="22753" xr:uid="{92704795-5BCC-4601-A493-FB1E3A94917B}"/>
    <cellStyle name="minor row heading 4" xfId="22754" xr:uid="{57AE4A37-2F6B-4A63-97F2-41FF46E722DC}"/>
    <cellStyle name="Model Name" xfId="35837" xr:uid="{4C50B612-970C-4C3C-882B-D6DE36AADFBA}"/>
    <cellStyle name="Monétaire [0]_Feuil1" xfId="22755" xr:uid="{8AFBD1A5-0CA3-4357-B2FA-073B0FE6E766}"/>
    <cellStyle name="Monétaire_Feuil1" xfId="22756" xr:uid="{8CB2954C-AEC9-496B-9259-749C0C4E8970}"/>
    <cellStyle name="Multiple" xfId="35723" xr:uid="{2AB9C6BC-CBB6-48C5-B091-595E69121797}"/>
    <cellStyle name="Multiple Assumptions" xfId="35724" xr:uid="{C20DD4A8-22EF-49D5-98CD-C44ADB29FA26}"/>
    <cellStyle name="Multiple Input" xfId="35744" xr:uid="{84DFD4AE-8C66-4ECF-905C-4F6635586046}"/>
    <cellStyle name="Named Range Label" xfId="332" xr:uid="{1F68F79D-FE36-4E38-8E40-831310524926}"/>
    <cellStyle name="Named Range_BuildITHelp" xfId="333" xr:uid="{371BF3A4-CD5D-49EE-B48A-D600A718D0E0}"/>
    <cellStyle name="Neutral 10" xfId="35703" xr:uid="{5720B917-3491-45B7-B342-7554273AB2AA}"/>
    <cellStyle name="Neutral 2" xfId="107" xr:uid="{1294FCB5-250F-4FA3-9FD2-D9F5138D877E}"/>
    <cellStyle name="Neutral 2 2" xfId="22758" xr:uid="{75BFE71F-2EF0-408D-A4F9-2A903C5BB62E}"/>
    <cellStyle name="Neutral 2 2 2" xfId="22759" xr:uid="{8DB01572-E502-49A9-A73E-3DA7F4A4B77F}"/>
    <cellStyle name="Neutral 2 2 3" xfId="22760" xr:uid="{E7CC115C-54B3-4322-81C1-6195C3D50D73}"/>
    <cellStyle name="Neutral 2 2 4" xfId="22761" xr:uid="{1A83E9DD-4B1C-401C-84AD-6835CBE7B1DE}"/>
    <cellStyle name="Neutral 2 3" xfId="22762" xr:uid="{22EAD83C-AA74-4661-87DC-2CE130CF9F05}"/>
    <cellStyle name="Neutral 2 3 2" xfId="22763" xr:uid="{15654343-05F7-46D8-8879-B59550A257F8}"/>
    <cellStyle name="Neutral 2 4" xfId="22764" xr:uid="{284B7927-C18A-4B94-A023-1111FA201F7A}"/>
    <cellStyle name="Neutral 2 5" xfId="22765" xr:uid="{1BC4DEE7-4C6D-4980-A934-E09396CB22CD}"/>
    <cellStyle name="Neutral 2 6" xfId="22766" xr:uid="{7846E59D-8F11-43DF-9C6A-371C1F823B7B}"/>
    <cellStyle name="Neutral 2 7" xfId="22767" xr:uid="{B6F0C3D4-258A-4CB8-82E6-34E0B69D9066}"/>
    <cellStyle name="Neutral 2 8" xfId="22768" xr:uid="{703006BB-79EA-40A7-B541-08AFEE7E8CC0}"/>
    <cellStyle name="Neutral 2 9" xfId="22757" xr:uid="{513AA4D4-9834-45E5-9D7A-99279E2D63DC}"/>
    <cellStyle name="Neutral 3" xfId="208" xr:uid="{7A67D4B5-1212-4EB7-90EE-903BC24365B2}"/>
    <cellStyle name="Neutral 3 2" xfId="22770" xr:uid="{BF7C5903-86A7-44AE-BE7E-87A0020BA969}"/>
    <cellStyle name="Neutral 3 2 2" xfId="22771" xr:uid="{7EBC00EB-077E-46E3-BD52-4B25B783F71E}"/>
    <cellStyle name="Neutral 3 3" xfId="22772" xr:uid="{83B32FC4-0725-4194-91B9-99A9B175FBCE}"/>
    <cellStyle name="Neutral 3 4" xfId="22769" xr:uid="{85FA6DB5-B575-461C-BB49-73705C7D74EF}"/>
    <cellStyle name="Neutral 4" xfId="22773" xr:uid="{A3EA0C69-0206-4FCC-977A-16901DD9F4B8}"/>
    <cellStyle name="Neutral 4 2" xfId="22774" xr:uid="{2C794923-3D81-4741-AE2C-1E75C9D57890}"/>
    <cellStyle name="Neutral 4 3" xfId="22775" xr:uid="{9BBB80CD-652A-4FDB-81AE-85135211E652}"/>
    <cellStyle name="Neutral 4 4" xfId="22776" xr:uid="{9A218F5D-5EAE-48DB-A3A4-308EF8308EA2}"/>
    <cellStyle name="Neutral 5" xfId="22777" xr:uid="{CE88BC5B-F84A-4BB8-967F-AD45453F0CE1}"/>
    <cellStyle name="Neutral 5 2" xfId="22778" xr:uid="{3D450400-D4CB-4DC9-AA95-08CB1088D965}"/>
    <cellStyle name="Neutral 6" xfId="22779" xr:uid="{39ACCE42-7DF5-4FD9-9A0D-53C50FD2E341}"/>
    <cellStyle name="Neutral 7" xfId="22780" xr:uid="{A9EE77C7-B5C0-40E3-966C-1AE29BEE09F9}"/>
    <cellStyle name="Neutral 8" xfId="22781" xr:uid="{E94645D4-2878-415E-956D-D1295B3C60A6}"/>
    <cellStyle name="Neutral 9" xfId="22782" xr:uid="{8CC50A70-21A3-43EC-83F6-CFAB91B0088E}"/>
    <cellStyle name="no dec" xfId="22783" xr:uid="{635B2F81-5598-4F19-AC76-0EF75221A515}"/>
    <cellStyle name="NonInputCell" xfId="35915" xr:uid="{7393DAA9-9AFE-436C-9D60-4968602435C2}"/>
    <cellStyle name="NonInputCell 2" xfId="36004" xr:uid="{C9CCC524-E725-4C1C-B1F4-7E9DA25B8135}"/>
    <cellStyle name="NonInputCell 3" xfId="36005" xr:uid="{A045FF76-3034-43BF-A757-BA5E6E10D747}"/>
    <cellStyle name="Normal" xfId="0" builtinId="0"/>
    <cellStyle name="Normal - Style1" xfId="22784" xr:uid="{684224E6-8E9A-47F1-ACA1-E6877BE0F176}"/>
    <cellStyle name="Normal - Style1 2" xfId="35838" xr:uid="{0E843BF1-F978-453E-A928-0FEAF0E7B41C}"/>
    <cellStyle name="Normal 10" xfId="209" xr:uid="{3F8917B6-F4F1-4AE9-9AE7-73ACA4A35167}"/>
    <cellStyle name="Normal 10 2" xfId="22786" xr:uid="{370C35ED-32A6-4C85-AE50-EF429F35DE3E}"/>
    <cellStyle name="Normal 10 2 2" xfId="22787" xr:uid="{349C252C-EF7B-418C-B425-3C4296743825}"/>
    <cellStyle name="Normal 10 2 2 2" xfId="22788" xr:uid="{C4637998-839A-49D0-BA46-EDB3B97BEBBC}"/>
    <cellStyle name="Normal 10 2 2 2 2" xfId="22789" xr:uid="{B97BD367-B1ED-4349-8D4E-E5406D8CF74B}"/>
    <cellStyle name="Normal 10 2 2 2 2 2" xfId="22790" xr:uid="{EABB5B46-3670-4529-AE0F-771926AC2F20}"/>
    <cellStyle name="Normal 10 2 2 2 3" xfId="22791" xr:uid="{DADE5DC2-30DE-478A-A6D3-3EBE9ED92034}"/>
    <cellStyle name="Normal 10 2 2 2 4" xfId="22792" xr:uid="{C08BBAA4-28AF-432F-BBB8-251497F489D8}"/>
    <cellStyle name="Normal 10 2 2 2 5" xfId="36107" xr:uid="{ECEE170B-B059-49EA-8D72-6EA47B9B3DB8}"/>
    <cellStyle name="Normal 10 2 3" xfId="22793" xr:uid="{1E4C3D4B-2D11-4750-985F-80E233B9F9CC}"/>
    <cellStyle name="Normal 10 2 3 2" xfId="22794" xr:uid="{0630E3CD-DC78-4BA9-9E35-D567E31E8540}"/>
    <cellStyle name="Normal 10 2 3 2 2" xfId="22795" xr:uid="{88BDCC88-B83D-47FA-B6E9-9781E62D13D0}"/>
    <cellStyle name="Normal 10 2 3 3" xfId="22796" xr:uid="{225A9F3D-3088-403E-90E3-C89C83C3E828}"/>
    <cellStyle name="Normal 10 2 3 4" xfId="22797" xr:uid="{64A23350-C452-4876-91E7-754FB235961E}"/>
    <cellStyle name="Normal 10 2 4" xfId="22798" xr:uid="{F0CF0A18-0C65-4E21-AEB3-1F028D0A5A0E}"/>
    <cellStyle name="Normal 10 2 5" xfId="22799" xr:uid="{E2EBCBB2-34BD-4125-AE27-48BF4E7FD8E8}"/>
    <cellStyle name="Normal 10 2 5 2" xfId="22800" xr:uid="{BE94BB0B-46EE-44DA-A612-93BEA56DA30A}"/>
    <cellStyle name="Normal 10 2 5 2 2" xfId="22801" xr:uid="{9A77741F-FD71-4ED8-953F-A3560CF4E109}"/>
    <cellStyle name="Normal 10 2 5 3" xfId="22802" xr:uid="{1CC6E218-7DA9-4313-9122-00E8ED799620}"/>
    <cellStyle name="Normal 10 2 5 4" xfId="22803" xr:uid="{7CF5F234-F320-4C2A-8E08-B57CDCAE2EA5}"/>
    <cellStyle name="Normal 10 2 6" xfId="35649" xr:uid="{AEF0AC16-F4F8-43E3-981B-8B3F01F10E57}"/>
    <cellStyle name="Normal 10 2 7" xfId="35750" xr:uid="{AAC6ADC4-0358-4B33-8674-1C30697EF6E4}"/>
    <cellStyle name="Normal 10 3" xfId="22804" xr:uid="{80090F1D-2CB3-4543-BAB4-AF5E6622F284}"/>
    <cellStyle name="Normal 10 3 2" xfId="22805" xr:uid="{F5A3ADAC-24E4-46B1-9752-16F319A6AA80}"/>
    <cellStyle name="Normal 10 3 2 2" xfId="22806" xr:uid="{3ACC1236-E546-4446-B254-C2B04A446A61}"/>
    <cellStyle name="Normal 10 3 2 2 2" xfId="22807" xr:uid="{F453BA65-3AEC-4B16-86CE-51D28820963A}"/>
    <cellStyle name="Normal 10 3 2 3" xfId="22808" xr:uid="{1DB695EC-3E94-4CC5-A4A7-42531567B1A1}"/>
    <cellStyle name="Normal 10 3 2 4" xfId="22809" xr:uid="{546105C4-14E8-4DAB-BF28-CA73076252DE}"/>
    <cellStyle name="Normal 10 3 3" xfId="22810" xr:uid="{0B7D00D9-52D8-479E-801A-9D2534ADE9F6}"/>
    <cellStyle name="Normal 10 3 3 2" xfId="22811" xr:uid="{C541600C-82F9-4C92-A0E7-CCB628A9993F}"/>
    <cellStyle name="Normal 10 3 3 2 2" xfId="22812" xr:uid="{78780049-833F-4E15-AB21-66CCBEF04B8B}"/>
    <cellStyle name="Normal 10 3 3 3" xfId="22813" xr:uid="{FE0657BE-1985-452E-B28D-36DB588D778E}"/>
    <cellStyle name="Normal 10 3 3 4" xfId="22814" xr:uid="{2894864A-D113-4397-9BA7-C241E786E41A}"/>
    <cellStyle name="Normal 10 3 4" xfId="22815" xr:uid="{97E125C9-CA5B-4540-B64D-0118CBFA7DDB}"/>
    <cellStyle name="Normal 10 3 4 2" xfId="22816" xr:uid="{C0D545B6-36D7-4986-AC92-7C053A31A421}"/>
    <cellStyle name="Normal 10 3 4 2 2" xfId="22817" xr:uid="{0190C318-A904-4256-8C27-B8B1A383EAC5}"/>
    <cellStyle name="Normal 10 3 4 3" xfId="22818" xr:uid="{2B8123C2-EDBD-4DC6-A6E9-B5B1A38D0D5D}"/>
    <cellStyle name="Normal 10 3 4 4" xfId="22819" xr:uid="{CB226AE6-800A-45E2-BD21-63D98DF37C29}"/>
    <cellStyle name="Normal 10 3 5" xfId="36126" xr:uid="{27444DD4-1445-473D-B387-D258A1585E17}"/>
    <cellStyle name="Normal 10 4" xfId="22820" xr:uid="{68EC7798-FBC2-4014-92C9-D466DCCC2538}"/>
    <cellStyle name="Normal 10 4 2" xfId="22821" xr:uid="{ED9EE746-678E-4B22-B07D-74EFBC757869}"/>
    <cellStyle name="Normal 10 4 2 2" xfId="22822" xr:uid="{3D6F0DAF-5E5F-4873-9C7C-9793EB4696C8}"/>
    <cellStyle name="Normal 10 4 2 2 2" xfId="22823" xr:uid="{02120A18-C187-4C32-8801-95EC8C2AAAE7}"/>
    <cellStyle name="Normal 10 4 2 3" xfId="22824" xr:uid="{CFA0E0D6-1832-4ED4-B5EA-A2F88C45FE11}"/>
    <cellStyle name="Normal 10 4 2 4" xfId="22825" xr:uid="{145193AE-E473-4B54-8FB9-DB6338FB23A7}"/>
    <cellStyle name="Normal 10 4 3" xfId="22826" xr:uid="{0A09CC8B-8419-49AD-9FB8-FB211C0C5DE4}"/>
    <cellStyle name="Normal 10 4 3 2" xfId="22827" xr:uid="{3B9D527B-3C35-4F2C-84B1-9074BCB28A9E}"/>
    <cellStyle name="Normal 10 4 3 2 2" xfId="22828" xr:uid="{9AC5BADF-7316-4E7B-8D4C-83288C878E13}"/>
    <cellStyle name="Normal 10 4 3 3" xfId="22829" xr:uid="{8831C542-311B-4F6A-BBF4-A2D8769E6FE7}"/>
    <cellStyle name="Normal 10 4 3 4" xfId="22830" xr:uid="{C9B465EF-3DF4-45AC-985C-220A81368B25}"/>
    <cellStyle name="Normal 10 4 4" xfId="22831" xr:uid="{4A8766E2-5B52-427D-9A42-25E2D78D592A}"/>
    <cellStyle name="Normal 10 4 4 2" xfId="22832" xr:uid="{38C5F32C-83C5-4357-A0DD-9C6048AA650C}"/>
    <cellStyle name="Normal 10 4 4 2 2" xfId="22833" xr:uid="{A989E3B7-47B1-4049-BCCB-2C7641609A2E}"/>
    <cellStyle name="Normal 10 4 4 3" xfId="22834" xr:uid="{7579DC20-DCA5-46C6-8DF4-09EA73C71ACD}"/>
    <cellStyle name="Normal 10 4 4 4" xfId="22835" xr:uid="{6329547A-A579-4026-84BE-342F218ABD49}"/>
    <cellStyle name="Normal 10 5" xfId="22836" xr:uid="{F5C4B5E9-E110-4030-AA5C-03D7B55BB20E}"/>
    <cellStyle name="Normal 10 5 2" xfId="22837" xr:uid="{CE5A4F15-A858-4848-86E4-E76D1DF1D448}"/>
    <cellStyle name="Normal 10 5 2 2" xfId="22838" xr:uid="{1521310E-D6F3-489D-BA2E-B2257468093F}"/>
    <cellStyle name="Normal 10 5 3" xfId="22839" xr:uid="{A995FF84-54CC-4E27-ABF4-FDC9F0EFE4C3}"/>
    <cellStyle name="Normal 10 5 4" xfId="22840" xr:uid="{04F894C8-CB94-40D3-BE4E-E3B3508B46D5}"/>
    <cellStyle name="Normal 10 6" xfId="22841" xr:uid="{A0DE387F-31AD-4D69-9A46-34AFEC960ED0}"/>
    <cellStyle name="Normal 10 6 2" xfId="22842" xr:uid="{7AFC5FF9-C59C-4437-ACF9-F185344C15FA}"/>
    <cellStyle name="Normal 10 6 2 2" xfId="22843" xr:uid="{A74D2E3B-81DC-4A52-8A0A-E92360A212D0}"/>
    <cellStyle name="Normal 10 6 3" xfId="22844" xr:uid="{27E93A5C-AC06-4042-863C-FFED3F898473}"/>
    <cellStyle name="Normal 10 6 4" xfId="22845" xr:uid="{9C9AF56E-40AC-4CE7-8227-6BBF2AB16CFD}"/>
    <cellStyle name="Normal 10 7" xfId="22846" xr:uid="{F761427E-30C6-49AD-AD6A-5F90383601B7}"/>
    <cellStyle name="Normal 10 8" xfId="22785" xr:uid="{ADEDBD7A-48EA-4E69-BCD7-89145C06AEB0}"/>
    <cellStyle name="Normal 100" xfId="22847" xr:uid="{267D4971-16EC-4D65-8037-366B2C3E5CCC}"/>
    <cellStyle name="Normal 100 2" xfId="22848" xr:uid="{0CBF4AC8-C5AA-40FF-BBB3-8A3155AE3F2F}"/>
    <cellStyle name="Normal 101" xfId="22849" xr:uid="{4FD49ACC-99F4-4928-8165-B3E37490E37D}"/>
    <cellStyle name="Normal 101 2" xfId="22850" xr:uid="{C29DFAB3-00FB-4383-9712-6C00FB678E96}"/>
    <cellStyle name="Normal 102" xfId="22851" xr:uid="{68C3EB9A-A22A-478A-97F4-44D3D55815E3}"/>
    <cellStyle name="Normal 102 2" xfId="22852" xr:uid="{A58B9E7A-4CC1-46C9-B079-5BE6E0B392B8}"/>
    <cellStyle name="Normal 103" xfId="22853" xr:uid="{2FCC6E45-F84F-4C26-853A-CCBD9760EFF8}"/>
    <cellStyle name="Normal 103 2" xfId="22854" xr:uid="{AD3A8811-7DD2-4C81-9190-717159334595}"/>
    <cellStyle name="Normal 104" xfId="22855" xr:uid="{3F3072B7-4C6B-43E7-9E5A-5082876756E3}"/>
    <cellStyle name="Normal 104 2" xfId="22856" xr:uid="{10EA9092-B955-424F-A560-4B766F6ABC57}"/>
    <cellStyle name="Normal 105" xfId="22857" xr:uid="{9E3166B8-7E59-42AB-A452-1CE91C7395FB}"/>
    <cellStyle name="Normal 105 2" xfId="22858" xr:uid="{A575B568-4D85-49B0-B343-E42E02D6DB23}"/>
    <cellStyle name="Normal 106" xfId="22859" xr:uid="{84A68DED-1D4C-4D66-B496-62AFE43574CA}"/>
    <cellStyle name="Normal 106 2" xfId="22860" xr:uid="{DCEBAECC-A346-4ECE-A9D9-6321DC26DBB6}"/>
    <cellStyle name="Normal 107" xfId="22861" xr:uid="{7D3E0B16-B24B-4672-82B6-7A024DD01470}"/>
    <cellStyle name="Normal 107 2" xfId="22862" xr:uid="{D4482DF4-5B41-4F39-8DA6-84A402D299AC}"/>
    <cellStyle name="Normal 108" xfId="22863" xr:uid="{97654219-44DD-4067-947C-DC6F2A499182}"/>
    <cellStyle name="Normal 108 2" xfId="22864" xr:uid="{D4E767E7-9AB9-4A33-BFD6-76F53B5DDE40}"/>
    <cellStyle name="Normal 109" xfId="22865" xr:uid="{BE6F4A46-D9D4-4FB9-B988-B4F010130449}"/>
    <cellStyle name="Normal 109 2" xfId="22866" xr:uid="{DF40775A-5F16-4DD1-8B27-F3A12BB6E22A}"/>
    <cellStyle name="Normal 11" xfId="22867" xr:uid="{7684626F-F52F-4AEA-8042-F500F6321E33}"/>
    <cellStyle name="Normal 11 2" xfId="22868" xr:uid="{C165657F-E09E-4624-8050-71C137F8A994}"/>
    <cellStyle name="Normal 11 2 2" xfId="22869" xr:uid="{A9579691-7CFE-415D-883A-2ED940DBA2CD}"/>
    <cellStyle name="Normal 11 2 2 2" xfId="22870" xr:uid="{A727F2C8-7C32-4DD0-ADEE-476849C7F061}"/>
    <cellStyle name="Normal 11 2 2 2 2" xfId="22871" xr:uid="{B6DD3431-63F7-4CC1-98CE-4BA2A2D44C85}"/>
    <cellStyle name="Normal 11 2 2 3" xfId="22872" xr:uid="{76975344-9E6C-43FA-913C-E4F23CDC849A}"/>
    <cellStyle name="Normal 11 2 2 4" xfId="22873" xr:uid="{01A50647-D7C4-48F2-AF34-704604F74C04}"/>
    <cellStyle name="Normal 11 2 3" xfId="22874" xr:uid="{7B98BFFD-6DC8-4286-9D95-81516D1B43C1}"/>
    <cellStyle name="Normal 11 2 3 2" xfId="22875" xr:uid="{71EBA221-2969-41C9-92ED-A9D1AF230DFF}"/>
    <cellStyle name="Normal 11 2 3 2 2" xfId="22876" xr:uid="{897DA3E1-CB35-4048-AB47-3218B55EEA0A}"/>
    <cellStyle name="Normal 11 2 3 3" xfId="22877" xr:uid="{EB7A6AFA-4B67-47F0-8A61-661DA2838BF9}"/>
    <cellStyle name="Normal 11 2 3 4" xfId="22878" xr:uid="{F0D51A88-7725-41B1-A1B0-6F45C3B6622F}"/>
    <cellStyle name="Normal 11 2 4" xfId="22879" xr:uid="{04A01CD3-0394-4BFF-B5E0-4E4C2D240B49}"/>
    <cellStyle name="Normal 11 2 4 2" xfId="22880" xr:uid="{C62928B8-FFA1-4808-A700-09C5CFFA9E1B}"/>
    <cellStyle name="Normal 11 2 4 2 2" xfId="22881" xr:uid="{A8CD3E9E-FACE-42FF-A31A-4EBB2DC65B13}"/>
    <cellStyle name="Normal 11 2 4 3" xfId="22882" xr:uid="{A286BAF4-9886-4941-A439-07749C04BD7C}"/>
    <cellStyle name="Normal 11 2 4 4" xfId="22883" xr:uid="{35346774-B7A3-45BA-925F-0782C4000921}"/>
    <cellStyle name="Normal 11 2 5" xfId="36006" xr:uid="{EEB6FC8A-09A3-4054-A2C9-32E2D28EE091}"/>
    <cellStyle name="Normal 11 3" xfId="22884" xr:uid="{13DAC3FF-0A58-413A-918B-10A145C5BC4C}"/>
    <cellStyle name="Normal 11 3 2" xfId="22885" xr:uid="{DFF8F009-23A6-4489-A2F4-C69C3F076DC5}"/>
    <cellStyle name="Normal 11 3 2 2" xfId="22886" xr:uid="{71F5BB94-0872-45E8-98F9-34862437DB50}"/>
    <cellStyle name="Normal 11 3 2 2 2" xfId="22887" xr:uid="{4EECF712-1F73-4467-BA64-C13D4CAA1FF2}"/>
    <cellStyle name="Normal 11 3 2 3" xfId="22888" xr:uid="{8EDA8171-D6F6-417E-B473-F4C4865C5C2E}"/>
    <cellStyle name="Normal 11 3 2 4" xfId="22889" xr:uid="{BFED9BC1-7569-46AD-9649-6CC725AFD5C6}"/>
    <cellStyle name="Normal 11 3 3" xfId="22890" xr:uid="{97847FD6-8E42-4AAA-93B8-64E009012611}"/>
    <cellStyle name="Normal 11 3 3 2" xfId="22891" xr:uid="{6C8AA8B9-AA7C-4D5B-B7ED-AE697012AD81}"/>
    <cellStyle name="Normal 11 3 3 2 2" xfId="22892" xr:uid="{EC2EDE19-6436-41F6-A5D3-84490860B74D}"/>
    <cellStyle name="Normal 11 3 3 3" xfId="22893" xr:uid="{D01C8F9D-92F9-45D8-A3BA-B5829F8B98BA}"/>
    <cellStyle name="Normal 11 3 3 4" xfId="22894" xr:uid="{CBA675CB-9143-4CBF-9EBB-3F531AC59D6B}"/>
    <cellStyle name="Normal 11 3 4" xfId="22895" xr:uid="{BDE5E82B-BA7A-4D72-BC11-ED575CB417B5}"/>
    <cellStyle name="Normal 11 3 4 2" xfId="22896" xr:uid="{D465C668-04A2-4BE6-BA6C-112BF0801965}"/>
    <cellStyle name="Normal 11 3 4 2 2" xfId="22897" xr:uid="{50BC476A-BC76-45A9-8EC3-84A8FC738A8A}"/>
    <cellStyle name="Normal 11 3 4 3" xfId="22898" xr:uid="{05FF0DAB-BD41-41E3-A05B-131FB3CBD3AF}"/>
    <cellStyle name="Normal 11 3 4 4" xfId="22899" xr:uid="{F3E12A54-45B6-461E-BB92-C2353BF9D721}"/>
    <cellStyle name="Normal 11 3 5" xfId="36007" xr:uid="{8CA78458-FA93-4013-820C-5E95CD42ED83}"/>
    <cellStyle name="Normal 11 4" xfId="22900" xr:uid="{8D7DDC86-7CC4-4A2F-8989-82933C9E65AF}"/>
    <cellStyle name="Normal 11 4 2" xfId="22901" xr:uid="{7564B4FE-1AAA-49CE-B126-22CC7E6D4E9D}"/>
    <cellStyle name="Normal 11 4 2 2" xfId="22902" xr:uid="{A99B7B82-F149-4F42-AE67-248ED8BB8156}"/>
    <cellStyle name="Normal 11 4 2 2 2" xfId="22903" xr:uid="{F6C5A183-CD4B-47A7-A131-E3F99FAFC217}"/>
    <cellStyle name="Normal 11 4 2 3" xfId="22904" xr:uid="{F91F4C5F-9623-45A9-A5EE-CC3EFD6370E6}"/>
    <cellStyle name="Normal 11 4 2 4" xfId="22905" xr:uid="{DA3EB271-B81E-46A8-A232-030C80003507}"/>
    <cellStyle name="Normal 11 4 3" xfId="22906" xr:uid="{8686F2DD-33DA-4866-A16B-E7BF726FEC20}"/>
    <cellStyle name="Normal 11 4 3 2" xfId="22907" xr:uid="{088717B6-0B7D-4019-84C4-F917B882A842}"/>
    <cellStyle name="Normal 11 4 3 2 2" xfId="22908" xr:uid="{617B6C15-954A-407A-A159-DAE410A02B98}"/>
    <cellStyle name="Normal 11 4 3 3" xfId="22909" xr:uid="{958B781D-46AD-4155-8B9B-5E803182BAE7}"/>
    <cellStyle name="Normal 11 4 3 4" xfId="22910" xr:uid="{3FB740F2-7AC0-4DE0-BAF8-60F6691DDD20}"/>
    <cellStyle name="Normal 11 4 4" xfId="22911" xr:uid="{73BFC3C0-FFDE-4539-9B1B-C364F9AD0BD7}"/>
    <cellStyle name="Normal 11 4 4 2" xfId="22912" xr:uid="{38F6B264-A202-45E3-905B-8F915002DD61}"/>
    <cellStyle name="Normal 11 4 5" xfId="22913" xr:uid="{7D5729D2-9E40-427B-88AC-958177998C9A}"/>
    <cellStyle name="Normal 11 4 6" xfId="22914" xr:uid="{833A2DC5-65B4-42D9-9E85-D9480EF20360}"/>
    <cellStyle name="Normal 11 5" xfId="22915" xr:uid="{B421F396-D193-465D-B2E3-CB3FC4FFE786}"/>
    <cellStyle name="Normal 11 5 2" xfId="22916" xr:uid="{EF58E9AB-879C-4287-A3E5-C2FFFAEC41EA}"/>
    <cellStyle name="Normal 11 5 2 2" xfId="22917" xr:uid="{2C48A07E-AB4E-4008-AC63-30EC942DCD3B}"/>
    <cellStyle name="Normal 11 5 3" xfId="22918" xr:uid="{3B835E1B-E7BF-4933-94D8-8B9A514D6E59}"/>
    <cellStyle name="Normal 11 5 4" xfId="22919" xr:uid="{63413F3B-141F-4509-9253-C672F4D1872C}"/>
    <cellStyle name="Normal 11 6" xfId="22920" xr:uid="{641F72D3-93B9-4476-A99D-36E7F98E295B}"/>
    <cellStyle name="Normal 11 6 2" xfId="22921" xr:uid="{10C5F307-3DA2-4C2A-BC95-3FF06647376F}"/>
    <cellStyle name="Normal 11 6 2 2" xfId="22922" xr:uid="{58B78C9F-6C89-4D23-85C0-31BC5E7C4B50}"/>
    <cellStyle name="Normal 11 6 3" xfId="22923" xr:uid="{0A8E78E6-823C-4BE9-9DDE-4A02A1B92D6C}"/>
    <cellStyle name="Normal 11 6 4" xfId="22924" xr:uid="{78F46DF2-58DA-453A-9CCD-AFB2ED85FFC4}"/>
    <cellStyle name="Normal 11 7" xfId="22925" xr:uid="{6B0E5671-DD13-493E-93FF-7B929EC4311E}"/>
    <cellStyle name="Normal 11 7 2" xfId="22926" xr:uid="{2945DC1E-5973-4655-8970-091878EFA754}"/>
    <cellStyle name="Normal 11 7 2 2" xfId="22927" xr:uid="{7392DEB7-DFB5-42F2-953F-2C5C380614B1}"/>
    <cellStyle name="Normal 11 7 3" xfId="22928" xr:uid="{CBEE3627-DFFA-4917-A5C0-99020474FF2E}"/>
    <cellStyle name="Normal 11 7 4" xfId="22929" xr:uid="{2B6D0883-90A1-4E05-8691-1E3DBF9D738B}"/>
    <cellStyle name="Normal 11 8" xfId="35669" xr:uid="{4C908EA0-7E58-44DF-A102-2978A3BA6D16}"/>
    <cellStyle name="Normal 110" xfId="22930" xr:uid="{A4FA9D8A-EF85-4762-922D-A89A6D3E7798}"/>
    <cellStyle name="Normal 110 2" xfId="22931" xr:uid="{52DB62D2-0F02-4A4C-B957-C7A97F1BD7A4}"/>
    <cellStyle name="Normal 111" xfId="22932" xr:uid="{93181329-CD1A-446E-9E64-791863D25B2E}"/>
    <cellStyle name="Normal 111 2" xfId="22933" xr:uid="{68859B0E-E258-41E1-B887-6957E8E58718}"/>
    <cellStyle name="Normal 112" xfId="22934" xr:uid="{CB0C1B89-3E61-4E66-8F80-E08D951841D1}"/>
    <cellStyle name="Normal 112 2" xfId="22935" xr:uid="{3A491645-D67C-4531-85D1-4798EBAB64C6}"/>
    <cellStyle name="Normal 113" xfId="22936" xr:uid="{306AF2FC-5BA1-4C92-89E3-FAC16E23DC64}"/>
    <cellStyle name="Normal 113 2" xfId="22937" xr:uid="{1601EF85-FE01-4CE1-8B14-32499C235AB3}"/>
    <cellStyle name="Normal 113 2 2" xfId="22938" xr:uid="{785AAF9E-09DB-4D07-92DA-047BC1865E6F}"/>
    <cellStyle name="Normal 113 3" xfId="22939" xr:uid="{BFC12A10-A6C3-4996-B489-DB47F38C4FE8}"/>
    <cellStyle name="Normal 114" xfId="210" xr:uid="{F8EA6358-5D67-471E-97D4-1ED12FBAC2DD}"/>
    <cellStyle name="Normal 114 2" xfId="22941" xr:uid="{DB533E2D-AAFA-4118-A9AB-EC63816DCA8F}"/>
    <cellStyle name="Normal 114 2 2" xfId="22942" xr:uid="{FFBC5388-0645-4392-A838-53B6EB3FAE1F}"/>
    <cellStyle name="Normal 114 2 3" xfId="36108" xr:uid="{490CA5B5-8FEC-4AA0-9607-0AFC1CFC7F6F}"/>
    <cellStyle name="Normal 114 3" xfId="22943" xr:uid="{1DA6521E-5112-4919-A65F-6C195715B876}"/>
    <cellStyle name="Normal 114 4" xfId="35632" xr:uid="{BB8EA26A-3189-4844-9D47-111A47B400D7}"/>
    <cellStyle name="Normal 114 5" xfId="22940" xr:uid="{230BF8B9-4A51-4B8B-B12A-04D19683FA85}"/>
    <cellStyle name="Normal 115" xfId="22944" xr:uid="{01597B8C-73DD-4751-904D-3F222A13A52D}"/>
    <cellStyle name="Normal 115 2" xfId="22945" xr:uid="{BD6179A9-3693-47FB-ABD9-71538BE8785C}"/>
    <cellStyle name="Normal 115 2 2" xfId="22946" xr:uid="{FB4D6A35-16CA-4EFB-9DC6-B9EFE856D8C9}"/>
    <cellStyle name="Normal 115 3" xfId="22947" xr:uid="{B7F7ADC6-DC4B-4005-922A-FBBDE808C72F}"/>
    <cellStyle name="Normal 116" xfId="22948" xr:uid="{3CE962D9-1A91-4AF8-9BD7-0E01C2011F8C}"/>
    <cellStyle name="Normal 116 2" xfId="22949" xr:uid="{DC58FC1A-1D8E-411D-B78B-8793D6ABFB7A}"/>
    <cellStyle name="Normal 117" xfId="22950" xr:uid="{110CC55E-A9EA-4D5C-BA86-2994422168F5}"/>
    <cellStyle name="Normal 117 2" xfId="22951" xr:uid="{6AF25703-FDBB-4FC3-B694-83435799AFDF}"/>
    <cellStyle name="Normal 118" xfId="22952" xr:uid="{39E2424E-E919-4160-BB25-C05730580496}"/>
    <cellStyle name="Normal 118 2" xfId="22953" xr:uid="{A17232A3-BE18-4B3D-9210-53BB752F9FBE}"/>
    <cellStyle name="Normal 119" xfId="22954" xr:uid="{824F4399-3AE8-41BC-853F-7B5CFB81EF42}"/>
    <cellStyle name="Normal 119 2" xfId="22955" xr:uid="{2DEE3B6A-5495-48B9-AC00-A86318F7B22D}"/>
    <cellStyle name="Normal 12" xfId="22956" xr:uid="{B39BDAC3-E0A7-45D1-B3AE-8576D844422A}"/>
    <cellStyle name="Normal 12 2" xfId="22957" xr:uid="{DBE511BC-262E-48A1-9B8A-686C1FB180F5}"/>
    <cellStyle name="Normal 12 2 2" xfId="22958" xr:uid="{0A407787-1E68-4758-BBAA-F3B699882BB0}"/>
    <cellStyle name="Normal 12 2 2 2" xfId="22959" xr:uid="{087E6A71-C692-4303-B647-AF195B048F89}"/>
    <cellStyle name="Normal 12 2 2 2 2" xfId="22960" xr:uid="{F30B7AF9-3262-47AD-B0BE-A234C7169393}"/>
    <cellStyle name="Normal 12 2 2 2 2 2" xfId="22961" xr:uid="{528D16B7-615D-4FE3-9D6D-0BAB08DFA298}"/>
    <cellStyle name="Normal 12 2 2 2 3" xfId="22962" xr:uid="{9C256BDB-705A-424F-A1D1-97279F26DBEE}"/>
    <cellStyle name="Normal 12 2 2 2 4" xfId="22963" xr:uid="{4892CE50-47F5-4F95-A88A-45B4287DCFA7}"/>
    <cellStyle name="Normal 12 2 3" xfId="22964" xr:uid="{3CC37AAD-F1C8-44CC-A88B-23F7C6FF0B4B}"/>
    <cellStyle name="Normal 12 2 3 2" xfId="22965" xr:uid="{F4FB8D81-0DB3-4CB6-AD51-C64AEFDE0C93}"/>
    <cellStyle name="Normal 12 2 3 2 2" xfId="22966" xr:uid="{5651E87C-9342-40B2-BB11-C916F5CCB647}"/>
    <cellStyle name="Normal 12 2 3 3" xfId="22967" xr:uid="{3B577DDF-3191-4F1C-ABF8-4BBE4ECE9E65}"/>
    <cellStyle name="Normal 12 2 3 4" xfId="22968" xr:uid="{27E50318-3C65-4367-85EE-82A9BB2FAB31}"/>
    <cellStyle name="Normal 12 2 4" xfId="22969" xr:uid="{6D9A9636-16FB-48E5-946F-C6013995F02E}"/>
    <cellStyle name="Normal 12 2 4 2" xfId="22970" xr:uid="{4C623168-BF68-4DE4-B6A1-39041A726F68}"/>
    <cellStyle name="Normal 12 2 4 2 2" xfId="22971" xr:uid="{FFF2CD18-FA5E-45A1-9DBA-24C8707D3178}"/>
    <cellStyle name="Normal 12 2 4 3" xfId="22972" xr:uid="{1EE53D8F-E249-4F42-A04B-8859FF203E11}"/>
    <cellStyle name="Normal 12 2 4 4" xfId="22973" xr:uid="{5AA55B49-4AD7-4553-A1F1-49828F4AE974}"/>
    <cellStyle name="Normal 12 2 5" xfId="36008" xr:uid="{043F0665-689A-4FF8-B592-549BCBDB87AE}"/>
    <cellStyle name="Normal 12 3" xfId="22974" xr:uid="{3152CF33-DEE0-4576-BFE8-C92041E74239}"/>
    <cellStyle name="Normal 12 3 2" xfId="22975" xr:uid="{08A4C9D7-59F2-4A90-BC7A-E2AFB6673AE6}"/>
    <cellStyle name="Normal 12 3 2 2" xfId="22976" xr:uid="{942B6EFC-9E80-41DA-AD8C-734C0092225F}"/>
    <cellStyle name="Normal 12 3 2 2 2" xfId="22977" xr:uid="{18B0580E-8DEB-4FC6-878F-38AD9D5AFCC3}"/>
    <cellStyle name="Normal 12 3 2 3" xfId="22978" xr:uid="{0F1D5C90-38EC-4F9A-8038-1EE6BE3ED5C0}"/>
    <cellStyle name="Normal 12 3 2 4" xfId="22979" xr:uid="{8BEDC120-A839-4FA9-8BDD-F447A0C73672}"/>
    <cellStyle name="Normal 12 3 3" xfId="22980" xr:uid="{767A9037-5DF5-4B94-AB3D-78351A8144DE}"/>
    <cellStyle name="Normal 12 3 3 2" xfId="22981" xr:uid="{CE1B5BF2-50BC-4A08-961E-DBF082CE00C2}"/>
    <cellStyle name="Normal 12 3 3 2 2" xfId="22982" xr:uid="{98EBAB39-9B09-41CF-B570-80884C8A84EA}"/>
    <cellStyle name="Normal 12 3 3 3" xfId="22983" xr:uid="{CC7B1668-3A72-421E-8399-856E329B1032}"/>
    <cellStyle name="Normal 12 3 3 4" xfId="22984" xr:uid="{6FFFAB15-0234-46C9-82E6-07C33B9814B1}"/>
    <cellStyle name="Normal 12 3 4" xfId="22985" xr:uid="{0C490923-8B8D-400E-BC6D-CDB27545EB00}"/>
    <cellStyle name="Normal 12 3 4 2" xfId="22986" xr:uid="{1993D430-34F9-4921-90E2-E5287AF61404}"/>
    <cellStyle name="Normal 12 3 4 2 2" xfId="22987" xr:uid="{D013F871-AFC4-42D3-89BA-35597F7EDF9A}"/>
    <cellStyle name="Normal 12 3 4 3" xfId="22988" xr:uid="{2BE77808-A759-4E77-9716-46FE934EAC87}"/>
    <cellStyle name="Normal 12 3 4 4" xfId="22989" xr:uid="{87B89DFB-95F5-4B65-A177-1374BEDA8760}"/>
    <cellStyle name="Normal 12 4" xfId="22990" xr:uid="{0A12DCF6-F741-4EA9-9E77-9BD6D560106F}"/>
    <cellStyle name="Normal 12 4 2" xfId="22991" xr:uid="{E5F35ABF-5C6C-40C3-9F6E-B139F7E1FA24}"/>
    <cellStyle name="Normal 12 4 2 2" xfId="22992" xr:uid="{E35A2EC6-2B2E-4F40-B2EF-1B23601B8EA9}"/>
    <cellStyle name="Normal 12 4 2 2 2" xfId="22993" xr:uid="{09F9D348-508E-4DAF-8E4A-7C36E3ACBC6F}"/>
    <cellStyle name="Normal 12 4 2 3" xfId="22994" xr:uid="{844A758F-6D11-423B-9C4C-63942A806F89}"/>
    <cellStyle name="Normal 12 4 2 4" xfId="22995" xr:uid="{C6E419B6-2083-487A-93BB-2EF17D34CBA7}"/>
    <cellStyle name="Normal 12 4 3" xfId="22996" xr:uid="{EB591831-3076-4351-9C1C-6AD4F5DF0426}"/>
    <cellStyle name="Normal 12 4 3 2" xfId="22997" xr:uid="{3E3413A7-3D4F-43E1-99EC-E790BDAAFBA8}"/>
    <cellStyle name="Normal 12 4 3 2 2" xfId="22998" xr:uid="{08F65392-A5D3-42CA-B429-AF7AE03DF4CF}"/>
    <cellStyle name="Normal 12 4 3 3" xfId="22999" xr:uid="{9CEA1E63-EC5A-403D-8350-CCC27298FA6E}"/>
    <cellStyle name="Normal 12 4 3 4" xfId="23000" xr:uid="{B568B7B9-C184-4DE5-8F55-D00CA82DC236}"/>
    <cellStyle name="Normal 12 4 4" xfId="23001" xr:uid="{7F00B170-31B1-4E9E-B47C-C383DFCE85FB}"/>
    <cellStyle name="Normal 12 4 4 2" xfId="23002" xr:uid="{104ED699-7068-4BC9-A693-B5B41393DED9}"/>
    <cellStyle name="Normal 12 4 4 2 2" xfId="23003" xr:uid="{EC626D1E-9F83-42D4-A747-CA2B430DD200}"/>
    <cellStyle name="Normal 12 4 4 3" xfId="23004" xr:uid="{2A982463-95FA-49B1-81E2-EDD1AB8886C9}"/>
    <cellStyle name="Normal 12 4 4 4" xfId="23005" xr:uid="{568A855F-D47D-45AB-AB3C-5FEC1E9D8E6D}"/>
    <cellStyle name="Normal 12 5" xfId="23006" xr:uid="{63E70773-18FA-4659-9413-B245F7D115B9}"/>
    <cellStyle name="Normal 12 5 2" xfId="23007" xr:uid="{DFAB0D27-739D-41B8-95C0-21D553752D2E}"/>
    <cellStyle name="Normal 12 5 2 2" xfId="23008" xr:uid="{DE62CB46-C3BB-4BEF-A0B2-9628C9D2CAF7}"/>
    <cellStyle name="Normal 12 5 3" xfId="23009" xr:uid="{E415EF08-6117-4729-827D-DA727EC55A92}"/>
    <cellStyle name="Normal 12 5 4" xfId="23010" xr:uid="{55034717-309D-48D4-A4B8-8BF5EF946C8C}"/>
    <cellStyle name="Normal 12 6" xfId="23011" xr:uid="{74107446-60DC-43E6-8EED-0538219758F8}"/>
    <cellStyle name="Normal 12 6 2" xfId="23012" xr:uid="{B714C5B9-7323-4C42-BA41-089802403FDC}"/>
    <cellStyle name="Normal 12 6 2 2" xfId="23013" xr:uid="{588FC048-DE04-4534-AEFB-7C572BCD2E46}"/>
    <cellStyle name="Normal 12 6 2 2 2" xfId="23014" xr:uid="{8C1DB2CD-3D5D-4456-9BE5-B87E3E0E3BAA}"/>
    <cellStyle name="Normal 12 6 2 3" xfId="23015" xr:uid="{35C47D95-D467-4D41-9613-C07CECFA7F90}"/>
    <cellStyle name="Normal 12 6 2 4" xfId="23016" xr:uid="{79858170-7304-40B8-A47F-B99DE2410F84}"/>
    <cellStyle name="Normal 12 7" xfId="23017" xr:uid="{CB4233FF-764C-4386-8FAC-86F16D7F7314}"/>
    <cellStyle name="Normal 12 7 2" xfId="23018" xr:uid="{B18A4C07-D072-480E-A4C8-6ED4877A34DB}"/>
    <cellStyle name="Normal 12 7 2 2" xfId="23019" xr:uid="{56F4D8D3-12E9-496B-AEBA-D0B0CFF42E89}"/>
    <cellStyle name="Normal 12 7 3" xfId="23020" xr:uid="{F6D40338-8343-4AA8-A5C1-E4F0912BFE5C}"/>
    <cellStyle name="Normal 12 7 4" xfId="23021" xr:uid="{FE8C718F-B8EF-4DA7-9688-06B16BF1E8D6}"/>
    <cellStyle name="Normal 120" xfId="23022" xr:uid="{1E99C1C2-6859-4E28-9D9E-A82E11BFE6B9}"/>
    <cellStyle name="Normal 120 2" xfId="23023" xr:uid="{61FC89A3-6DC8-4680-86DD-17FCEA33F6B5}"/>
    <cellStyle name="Normal 120 2 2" xfId="23024" xr:uid="{1C4AE981-2708-472B-8150-C88EC5103926}"/>
    <cellStyle name="Normal 120 3" xfId="23025" xr:uid="{D0B7515A-ACD4-48F2-AAA0-45F5D192E8F7}"/>
    <cellStyle name="Normal 121" xfId="23026" xr:uid="{9A60CF7B-0A3A-4ED5-B2B0-07084256EA21}"/>
    <cellStyle name="Normal 121 2" xfId="23027" xr:uid="{D28737C5-F78E-4058-8597-E0A01F3D7FDD}"/>
    <cellStyle name="Normal 121 2 2" xfId="23028" xr:uid="{560120F9-6093-43AC-B373-0418186FCC59}"/>
    <cellStyle name="Normal 121 3" xfId="23029" xr:uid="{7FBEFB0A-9E93-41D1-86C9-CBBEED9F8FFF}"/>
    <cellStyle name="Normal 122" xfId="23030" xr:uid="{B4CB1D29-594B-41B3-9D13-B0BAE58519A3}"/>
    <cellStyle name="Normal 122 2" xfId="23031" xr:uid="{F1BD3550-D09E-407F-92E2-E10E9FB16B16}"/>
    <cellStyle name="Normal 122 2 2" xfId="23032" xr:uid="{4707A0DD-EC5D-477D-9E42-EE8AC0596AC6}"/>
    <cellStyle name="Normal 122 3" xfId="23033" xr:uid="{744D5D75-791C-4EE8-9441-4FE4D2111D68}"/>
    <cellStyle name="Normal 123" xfId="23034" xr:uid="{26A11A69-4260-4E50-8DAC-1E6D79932FA0}"/>
    <cellStyle name="Normal 123 2" xfId="23035" xr:uid="{27AC9FCE-736B-450A-A44D-3D360B219A17}"/>
    <cellStyle name="Normal 123 2 2" xfId="23036" xr:uid="{0701F5EB-D793-4608-88CB-31D94BD4444D}"/>
    <cellStyle name="Normal 123 3" xfId="23037" xr:uid="{723EB3F1-49C3-44D7-A285-522A2D7371FF}"/>
    <cellStyle name="Normal 124" xfId="23038" xr:uid="{3DB09AD6-D3E7-4CAF-B16A-B44BDD890768}"/>
    <cellStyle name="Normal 124 2" xfId="23039" xr:uid="{B75F7181-A944-4E5B-9F19-CBA5848CD902}"/>
    <cellStyle name="Normal 124 2 2" xfId="23040" xr:uid="{F2FD06EC-FC88-40C2-8BD5-AE45FDD85582}"/>
    <cellStyle name="Normal 124 3" xfId="23041" xr:uid="{BB0BC926-3BB4-44F7-888B-8E6159FC6370}"/>
    <cellStyle name="Normal 125" xfId="23042" xr:uid="{DEF44B5D-428C-465F-B6A3-768E05847474}"/>
    <cellStyle name="Normal 125 2" xfId="23043" xr:uid="{C62C7338-6A63-4E3C-82BE-A3D76A76888D}"/>
    <cellStyle name="Normal 125 2 2" xfId="23044" xr:uid="{592F96B3-FFB5-413D-A6A1-BB1CB9FD9FED}"/>
    <cellStyle name="Normal 125 3" xfId="23045" xr:uid="{9F45B1B8-65D2-446B-90D4-16C28A0408E1}"/>
    <cellStyle name="Normal 126" xfId="23046" xr:uid="{D057E8C2-2250-4112-986D-F701D8DA9949}"/>
    <cellStyle name="Normal 126 2" xfId="23047" xr:uid="{DFC04C0F-DBC2-412A-AD19-EEB70C73C654}"/>
    <cellStyle name="Normal 126 2 2" xfId="23048" xr:uid="{5051EF24-4E30-4AF2-AFBD-0BACA59CCDA0}"/>
    <cellStyle name="Normal 126 3" xfId="23049" xr:uid="{0602D5BD-ECD4-4410-831C-5A5A36C529C8}"/>
    <cellStyle name="Normal 127" xfId="23050" xr:uid="{AEEC8AB7-27BA-4BC1-AE48-CC9E44E1E012}"/>
    <cellStyle name="Normal 127 2" xfId="23051" xr:uid="{805A6A46-8075-42A1-87F8-B52C17A33FA6}"/>
    <cellStyle name="Normal 127 2 2" xfId="23052" xr:uid="{C1566DC2-5706-4D03-B959-318250288BE1}"/>
    <cellStyle name="Normal 127 3" xfId="23053" xr:uid="{A2B77AD7-5455-4CF8-BD1D-96F68B7F42B2}"/>
    <cellStyle name="Normal 128" xfId="23054" xr:uid="{BD285B76-15B7-4CC0-85C8-8AC1F2A6F7AE}"/>
    <cellStyle name="Normal 128 2" xfId="23055" xr:uid="{91EB779E-06F0-4C69-A988-4B1AE28A2578}"/>
    <cellStyle name="Normal 128 2 2" xfId="23056" xr:uid="{DCA84AE0-9799-4F9F-BC4C-73B9FE020FEA}"/>
    <cellStyle name="Normal 128 3" xfId="23057" xr:uid="{0446CE7C-662B-4DA2-99C9-9AD42E7BEF46}"/>
    <cellStyle name="Normal 129" xfId="23058" xr:uid="{3889A8B3-713E-48CE-9919-841016A8937D}"/>
    <cellStyle name="Normal 129 2" xfId="23059" xr:uid="{E00FFA0F-0494-48D1-9323-B898C966D5F7}"/>
    <cellStyle name="Normal 13" xfId="244" xr:uid="{A4A57F49-C936-4CC3-9A2B-33897CC7CD44}"/>
    <cellStyle name="Normal 13 2" xfId="23061" xr:uid="{3BB51536-8ED2-40B7-B6B4-53A13AD04A22}"/>
    <cellStyle name="Normal 13 2 2" xfId="23062" xr:uid="{FB3E6697-2884-45BA-B437-9B20C9E1DC08}"/>
    <cellStyle name="Normal 13 2 2 2" xfId="23063" xr:uid="{41780EC6-948E-4E26-891E-83C9DDDBA50B}"/>
    <cellStyle name="Normal 13 2 2 2 2" xfId="23064" xr:uid="{FA233E8E-87EF-4010-AF61-4178761D52F6}"/>
    <cellStyle name="Normal 13 2 2 3" xfId="23065" xr:uid="{01B37E48-C321-4839-B65F-41E46862DA72}"/>
    <cellStyle name="Normal 13 2 2 4" xfId="23066" xr:uid="{CD375D94-CA23-48AC-B2F2-714EB994E8F4}"/>
    <cellStyle name="Normal 13 2 3" xfId="23067" xr:uid="{50E1BE13-F84A-4D39-BCCB-2276FA62F83D}"/>
    <cellStyle name="Normal 13 2 3 2" xfId="23068" xr:uid="{81568BEA-141B-4B27-9982-C6C99CA261E4}"/>
    <cellStyle name="Normal 13 2 3 2 2" xfId="23069" xr:uid="{65FC1B99-119E-4328-A3FF-D556EDA7C3BB}"/>
    <cellStyle name="Normal 13 2 3 3" xfId="23070" xr:uid="{212F5B76-4E30-4F65-8C82-59A4C441DEC5}"/>
    <cellStyle name="Normal 13 2 3 4" xfId="23071" xr:uid="{218E38AA-1A0C-42FC-9FEA-949E5D3EFC46}"/>
    <cellStyle name="Normal 13 2 4" xfId="23072" xr:uid="{9FF26D04-7EF5-4383-9E7B-3D37201438CB}"/>
    <cellStyle name="Normal 13 2 4 2" xfId="23073" xr:uid="{5A8AD3BD-D574-460F-A3E8-6DA2A1ABF91A}"/>
    <cellStyle name="Normal 13 2 4 2 2" xfId="23074" xr:uid="{7C1AE413-1C03-4BEA-A673-56DF9556BCD3}"/>
    <cellStyle name="Normal 13 2 4 3" xfId="23075" xr:uid="{EE483B49-C026-4365-804F-0BEB3AD8E764}"/>
    <cellStyle name="Normal 13 2 4 4" xfId="23076" xr:uid="{D7242C2E-6303-4211-9276-8F0854A05FBD}"/>
    <cellStyle name="Normal 13 2 5" xfId="35839" xr:uid="{1812843C-41ED-4EE0-84EE-AC55D6C2E902}"/>
    <cellStyle name="Normal 13 3" xfId="23077" xr:uid="{CF45D33B-4A98-41F0-8510-A005944BA65A}"/>
    <cellStyle name="Normal 13 3 2" xfId="23078" xr:uid="{83418486-BFAB-49A8-AD32-2BEC84445446}"/>
    <cellStyle name="Normal 13 3 2 2" xfId="23079" xr:uid="{1F28E5F8-3EB1-44AB-84D8-F941715AEF4C}"/>
    <cellStyle name="Normal 13 3 2 2 2" xfId="23080" xr:uid="{40C06D9C-5839-4FFD-87D8-C3A4DFB44ED4}"/>
    <cellStyle name="Normal 13 3 2 3" xfId="23081" xr:uid="{E761BCB5-5EBB-4ED5-8C80-FD64978D3BC4}"/>
    <cellStyle name="Normal 13 3 2 4" xfId="23082" xr:uid="{ACA3F649-BFD5-4E4F-820B-B10D197C3F05}"/>
    <cellStyle name="Normal 13 3 3" xfId="23083" xr:uid="{433914FF-0B19-48F3-B16B-C9726F3A375C}"/>
    <cellStyle name="Normal 13 3 3 2" xfId="23084" xr:uid="{EBBFFDC9-BB17-4656-8882-B3D02D8D53EE}"/>
    <cellStyle name="Normal 13 3 3 2 2" xfId="23085" xr:uid="{8D389207-E235-47ED-94F4-7E987B8F8356}"/>
    <cellStyle name="Normal 13 3 3 3" xfId="23086" xr:uid="{50EBE412-D96A-4C53-8D0B-D4C57296C08F}"/>
    <cellStyle name="Normal 13 3 3 4" xfId="23087" xr:uid="{398BCADF-F58E-48D7-B605-82D78BF71862}"/>
    <cellStyle name="Normal 13 3 4" xfId="23088" xr:uid="{7371BDD0-4F4A-41DB-BE87-CFEC014281CC}"/>
    <cellStyle name="Normal 13 3 4 2" xfId="23089" xr:uid="{B9088F8A-C3FF-435C-892B-5F50579ED2F2}"/>
    <cellStyle name="Normal 13 3 4 2 2" xfId="23090" xr:uid="{50FE5CCB-63D1-408C-ABF8-462887A8674E}"/>
    <cellStyle name="Normal 13 3 4 3" xfId="23091" xr:uid="{7BFB0C76-47AC-474C-ACFA-0A4ED805EEAB}"/>
    <cellStyle name="Normal 13 3 4 4" xfId="23092" xr:uid="{52F8FFEA-5215-4897-8219-7B73AA5005BF}"/>
    <cellStyle name="Normal 13 4" xfId="23093" xr:uid="{CD9292AE-BC79-4801-884C-5A51D0BB0D13}"/>
    <cellStyle name="Normal 13 4 2" xfId="23094" xr:uid="{5408048C-8B75-44AF-A6F4-7BF9375F68DF}"/>
    <cellStyle name="Normal 13 4 2 2" xfId="23095" xr:uid="{8C59F633-C035-467F-86AC-F43D4F172C43}"/>
    <cellStyle name="Normal 13 4 2 2 2" xfId="23096" xr:uid="{37FB247C-42DD-4A37-8060-BD605165F45C}"/>
    <cellStyle name="Normal 13 4 2 3" xfId="23097" xr:uid="{06844A78-268F-4927-8E3D-6354E97C6486}"/>
    <cellStyle name="Normal 13 4 2 4" xfId="23098" xr:uid="{4A401DA4-27D8-49C8-BC1C-EF10F59D63E7}"/>
    <cellStyle name="Normal 13 4 3" xfId="23099" xr:uid="{8513CFD9-0FF8-40D8-A65C-C66B27944DAB}"/>
    <cellStyle name="Normal 13 4 3 2" xfId="23100" xr:uid="{25E3D729-EEF7-4E59-AB67-4086AF7DE524}"/>
    <cellStyle name="Normal 13 4 3 2 2" xfId="23101" xr:uid="{2A98D3B1-79F0-4B1F-AD33-8EAE1F5CCF89}"/>
    <cellStyle name="Normal 13 4 3 3" xfId="23102" xr:uid="{8285293F-7B8E-4905-85E7-C67B9270D586}"/>
    <cellStyle name="Normal 13 4 3 4" xfId="23103" xr:uid="{56924AD6-8443-4B11-8CB5-0F68312612EC}"/>
    <cellStyle name="Normal 13 4 4" xfId="23104" xr:uid="{BB6DF785-518A-4BBF-A16B-1A347ADEEE4F}"/>
    <cellStyle name="Normal 13 4 4 2" xfId="23105" xr:uid="{EDC60675-2E4D-4C7A-AAF5-D38439161B4F}"/>
    <cellStyle name="Normal 13 4 5" xfId="23106" xr:uid="{6D70118C-788C-49C9-8DCA-45AFDE696B35}"/>
    <cellStyle name="Normal 13 4 6" xfId="23107" xr:uid="{8DAE29B5-8292-4155-A2CE-0E88C356D32D}"/>
    <cellStyle name="Normal 13 5" xfId="23108" xr:uid="{A8436769-452D-4283-8DE2-9C29F05FE05D}"/>
    <cellStyle name="Normal 13 5 2" xfId="23109" xr:uid="{4BBECC3C-B23E-4AA4-AC5E-249D1EBC6975}"/>
    <cellStyle name="Normal 13 5 2 2" xfId="23110" xr:uid="{9E25F326-8EB0-4138-ADBB-0F6E82ED04F1}"/>
    <cellStyle name="Normal 13 5 3" xfId="23111" xr:uid="{255E759E-47C3-4A96-978B-84319205CBA8}"/>
    <cellStyle name="Normal 13 5 4" xfId="23112" xr:uid="{E9016B00-C3D4-45F5-9916-EC8A3B677885}"/>
    <cellStyle name="Normal 13 6" xfId="23113" xr:uid="{8DAFFF80-58EC-43BA-85BA-896EC9BE5C95}"/>
    <cellStyle name="Normal 13 6 2" xfId="23114" xr:uid="{0DD7ADD6-A188-4B14-B6C5-132E1CC442E0}"/>
    <cellStyle name="Normal 13 6 2 2" xfId="23115" xr:uid="{6356EDE7-E0EA-4374-BBB5-A142EAB6E8EC}"/>
    <cellStyle name="Normal 13 6 3" xfId="23116" xr:uid="{4CC05303-EA8D-4D8B-866A-D2A627A0FC1F}"/>
    <cellStyle name="Normal 13 6 4" xfId="23117" xr:uid="{1F4F8D5D-6461-476E-B3ED-0B46358BFF0B}"/>
    <cellStyle name="Normal 13 7" xfId="23118" xr:uid="{D9FB1F68-8774-4462-BAD8-B5A29F482466}"/>
    <cellStyle name="Normal 13 7 2" xfId="23119" xr:uid="{E2CB016F-9D26-4194-AE5A-F2A313527BF2}"/>
    <cellStyle name="Normal 13 7 2 2" xfId="23120" xr:uid="{66E71B73-0F3F-4466-ADE3-73329C6860C3}"/>
    <cellStyle name="Normal 13 7 3" xfId="23121" xr:uid="{9147A5B3-EC33-4112-8A29-25245B8BB5B5}"/>
    <cellStyle name="Normal 13 7 4" xfId="23122" xr:uid="{7BFF7497-FA4F-45C6-ADFF-1A389BFEDFED}"/>
    <cellStyle name="Normal 13 8" xfId="35525" xr:uid="{A8698AE0-8322-4A3F-8D65-1C13A004EEE6}"/>
    <cellStyle name="Normal 13 9" xfId="23060" xr:uid="{99879D6D-FA96-44EC-AC14-C590CE7638CD}"/>
    <cellStyle name="Normal 13_29(d) - Gas extensions -tariffs" xfId="35840" xr:uid="{A243F5BA-5477-4A41-99A4-FAA6157418CE}"/>
    <cellStyle name="Normal 130" xfId="23123" xr:uid="{2C08387B-783C-4620-BDA8-CF000A88B749}"/>
    <cellStyle name="Normal 130 2" xfId="23124" xr:uid="{7D3D87D8-5B8F-4834-9D1C-A9CD66F7BDCB}"/>
    <cellStyle name="Normal 131" xfId="23125" xr:uid="{B643F837-B159-46B5-B120-2B02DF0E31F5}"/>
    <cellStyle name="Normal 131 2" xfId="23126" xr:uid="{36A4BD16-C305-4A5C-AD72-CE70D2364106}"/>
    <cellStyle name="Normal 132" xfId="23127" xr:uid="{F32D29F9-7BB7-4BEA-9FFF-1EAB42A92858}"/>
    <cellStyle name="Normal 132 2" xfId="23128" xr:uid="{51F9BD9F-A93C-498A-A11A-C8AED5C71F1E}"/>
    <cellStyle name="Normal 133" xfId="23129" xr:uid="{A283C763-8106-49D5-AE12-AF7C84E7AF8B}"/>
    <cellStyle name="Normal 133 2" xfId="23130" xr:uid="{7284477A-0684-43B2-897E-3DC00CD7337C}"/>
    <cellStyle name="Normal 134" xfId="23131" xr:uid="{C464C91A-5442-4174-8400-9925A652E2B4}"/>
    <cellStyle name="Normal 134 2" xfId="23132" xr:uid="{F65F9AF4-F7F6-47E4-ACDD-E3746DDE6A57}"/>
    <cellStyle name="Normal 135" xfId="23133" xr:uid="{C7B9FC9F-DD9B-427D-855C-9FF569D5271B}"/>
    <cellStyle name="Normal 135 2" xfId="23134" xr:uid="{EAD23196-3626-42F1-8042-F909A2D3BF15}"/>
    <cellStyle name="Normal 136" xfId="23135" xr:uid="{DF7ACDA4-B041-4051-BF32-0AB52E53C896}"/>
    <cellStyle name="Normal 137" xfId="23136" xr:uid="{952D79E2-46B4-4B22-98F3-268641724DEA}"/>
    <cellStyle name="Normal 138" xfId="23137" xr:uid="{E06D67BA-A359-4424-A3DC-BFA6CE63235D}"/>
    <cellStyle name="Normal 139" xfId="23138" xr:uid="{61276C08-B762-4A60-84C5-5B3FECAD45E7}"/>
    <cellStyle name="Normal 14" xfId="23139" xr:uid="{0367F6EF-0481-4B2E-9325-10CAF8854037}"/>
    <cellStyle name="Normal 14 2" xfId="23140" xr:uid="{FE68EDED-6C6E-40DA-B502-09DA03C9ACB6}"/>
    <cellStyle name="Normal 14 2 2" xfId="23141" xr:uid="{52608868-5E10-43FC-BA6F-F67800415D57}"/>
    <cellStyle name="Normal 14 2 2 2" xfId="23142" xr:uid="{E339BEC0-AF7B-4E24-A798-79B3772B8DFA}"/>
    <cellStyle name="Normal 14 2 2 2 2" xfId="23143" xr:uid="{FD258ABB-86DC-40DE-908E-BC15BE4F0637}"/>
    <cellStyle name="Normal 14 2 2 2 2 2" xfId="23144" xr:uid="{E82F53F7-EAA2-45B1-97D4-A7BDB4D7792E}"/>
    <cellStyle name="Normal 14 2 2 2 3" xfId="23145" xr:uid="{A908DA96-EDDF-4C6F-9E19-41AF2CF9D708}"/>
    <cellStyle name="Normal 14 2 2 2 4" xfId="23146" xr:uid="{9564C125-BDB8-42F4-BA82-1F6BA98ECD3B}"/>
    <cellStyle name="Normal 14 2 2 3" xfId="23147" xr:uid="{12486F1E-DDBC-492E-81CC-329EC45964EC}"/>
    <cellStyle name="Normal 14 2 2 3 2" xfId="23148" xr:uid="{B3458E0E-9B4C-42F1-B6FE-D130BB33B024}"/>
    <cellStyle name="Normal 14 2 2 3 2 2" xfId="23149" xr:uid="{2B7BC4F6-D303-4DF9-8E5B-B2BE2F993983}"/>
    <cellStyle name="Normal 14 2 2 3 3" xfId="23150" xr:uid="{0C3912F0-7894-456D-994E-E8CCDD79CC47}"/>
    <cellStyle name="Normal 14 2 2 3 4" xfId="23151" xr:uid="{10A16B88-A639-4E6C-8E6E-5728E464D735}"/>
    <cellStyle name="Normal 14 2 2 4" xfId="23152" xr:uid="{25E6FAE8-521E-45BE-9BDC-BC22E98D2CDA}"/>
    <cellStyle name="Normal 14 2 2 4 2" xfId="23153" xr:uid="{1DED1699-E685-4AB3-89A5-1538993258F2}"/>
    <cellStyle name="Normal 14 2 2 5" xfId="23154" xr:uid="{69DF947D-821A-4C85-AA9C-678D21201C00}"/>
    <cellStyle name="Normal 14 2 2 6" xfId="23155" xr:uid="{730117BF-25F4-47C4-9F91-7350AEB2B7BF}"/>
    <cellStyle name="Normal 14 2 3" xfId="23156" xr:uid="{00300876-F6DA-4E1B-9B03-16A6CF30FEB2}"/>
    <cellStyle name="Normal 14 2 3 2" xfId="23157" xr:uid="{F99D8C0D-B5F2-4F3F-967C-D0039D691A35}"/>
    <cellStyle name="Normal 14 2 3 2 2" xfId="23158" xr:uid="{D05F69E9-22D8-452D-8921-CAD59C0A5004}"/>
    <cellStyle name="Normal 14 2 3 2 2 2" xfId="23159" xr:uid="{9FC92C29-28FE-4561-BD1D-ED7FF84DC1C8}"/>
    <cellStyle name="Normal 14 2 3 2 3" xfId="23160" xr:uid="{EA85AF77-E78B-44F6-A2BC-96513587894B}"/>
    <cellStyle name="Normal 14 2 3 2 4" xfId="23161" xr:uid="{0FB975AE-DB7E-471D-B4B3-75E75C1B38A6}"/>
    <cellStyle name="Normal 14 2 3 3" xfId="23162" xr:uid="{F0BF407E-201C-4620-AE74-79EE1CF93DBA}"/>
    <cellStyle name="Normal 14 2 3 3 2" xfId="23163" xr:uid="{F072E626-8E2E-4CFF-A538-9B331107BD88}"/>
    <cellStyle name="Normal 14 2 3 4" xfId="23164" xr:uid="{C7C47336-9BE6-41BA-AC05-3FF42E3AA3B5}"/>
    <cellStyle name="Normal 14 2 3 5" xfId="23165" xr:uid="{5AA2475D-538A-487E-958D-13BE5EEF9079}"/>
    <cellStyle name="Normal 14 2 4" xfId="23166" xr:uid="{FB4A9A39-904E-4296-877A-7BFD29F0D3F2}"/>
    <cellStyle name="Normal 14 2 4 2" xfId="23167" xr:uid="{4C01D079-C66E-4FE4-8C90-F09547993785}"/>
    <cellStyle name="Normal 14 2 4 2 2" xfId="23168" xr:uid="{1CE725EF-2C9A-4861-AD5B-4E4A67777AA6}"/>
    <cellStyle name="Normal 14 2 4 3" xfId="23169" xr:uid="{052C0E22-366C-4B67-BDDB-8EFD5B9F25D0}"/>
    <cellStyle name="Normal 14 2 4 4" xfId="23170" xr:uid="{B36055AB-E540-435B-9916-75969A29997E}"/>
    <cellStyle name="Normal 14 2 5" xfId="23171" xr:uid="{328974BE-A1D3-49BE-A284-1B121E76B6B2}"/>
    <cellStyle name="Normal 14 2 5 2" xfId="23172" xr:uid="{B06C7048-5C2B-4763-8CFE-1CCCA4CC045B}"/>
    <cellStyle name="Normal 14 2 6" xfId="23173" xr:uid="{AFE2FF1A-23A4-4C88-90B0-6864DFB351F2}"/>
    <cellStyle name="Normal 14 2 7" xfId="23174" xr:uid="{A894A2BA-74EB-44D7-A455-71293D8546BE}"/>
    <cellStyle name="Normal 14 3" xfId="23175" xr:uid="{8B77F996-568F-47DA-A475-E1F329435B38}"/>
    <cellStyle name="Normal 14 3 2" xfId="23176" xr:uid="{B33DD987-33C7-4806-AC1C-25942569AF6E}"/>
    <cellStyle name="Normal 14 3 2 2" xfId="23177" xr:uid="{3CF6E9AD-0542-4A1C-A925-B4B084AF34AE}"/>
    <cellStyle name="Normal 14 3 2 2 2" xfId="23178" xr:uid="{B27C88AD-B189-444E-BA81-7BDACE9B1D17}"/>
    <cellStyle name="Normal 14 3 2 3" xfId="23179" xr:uid="{7478051F-FD7D-4463-BD17-872936E40ACC}"/>
    <cellStyle name="Normal 14 3 2 4" xfId="23180" xr:uid="{DDB801D3-574D-47AA-B2FD-BF472D3DB9A3}"/>
    <cellStyle name="Normal 14 3 3" xfId="23181" xr:uid="{5AE2699A-4D33-4AE5-8297-53240A0B7DD7}"/>
    <cellStyle name="Normal 14 3 3 2" xfId="23182" xr:uid="{9D25176F-D694-49D9-ACDE-A411F9FA0522}"/>
    <cellStyle name="Normal 14 3 3 2 2" xfId="23183" xr:uid="{EA6A4237-AF2F-49FC-80E6-328BDAAEFB9A}"/>
    <cellStyle name="Normal 14 3 3 3" xfId="23184" xr:uid="{B2831286-09FF-4303-A1F7-819CC1D818D8}"/>
    <cellStyle name="Normal 14 3 3 4" xfId="23185" xr:uid="{9CE9937F-5112-446C-8501-8B396B8BCD14}"/>
    <cellStyle name="Normal 14 3 4" xfId="23186" xr:uid="{8CF2F32F-C052-4E1C-BA19-C7A193DBEC53}"/>
    <cellStyle name="Normal 14 3 4 2" xfId="23187" xr:uid="{2424A193-1C5E-45AB-8A28-EBB2948718B3}"/>
    <cellStyle name="Normal 14 3 4 2 2" xfId="23188" xr:uid="{B62C2433-728F-4953-B192-917CA55025A4}"/>
    <cellStyle name="Normal 14 3 4 3" xfId="23189" xr:uid="{818B1C9A-80D7-40C2-815A-D66CE7BA602E}"/>
    <cellStyle name="Normal 14 3 4 4" xfId="23190" xr:uid="{6D3A0BDF-B21C-4DEB-9F90-3E250C1346D1}"/>
    <cellStyle name="Normal 14 4" xfId="23191" xr:uid="{C92A6C3C-7FE2-4885-A1BC-E8D41244CE0A}"/>
    <cellStyle name="Normal 14 4 2" xfId="23192" xr:uid="{E90A0E71-B8EE-4D11-9BD5-07309A0C3197}"/>
    <cellStyle name="Normal 14 4 2 2" xfId="23193" xr:uid="{1E20B065-E36A-461F-BBF9-D9DCB9CD483C}"/>
    <cellStyle name="Normal 14 4 2 2 2" xfId="23194" xr:uid="{ADABD893-BA58-404B-AEAD-519BBC700000}"/>
    <cellStyle name="Normal 14 4 2 3" xfId="23195" xr:uid="{66971741-BED4-4B38-917E-4BF9DA3837AC}"/>
    <cellStyle name="Normal 14 4 2 4" xfId="23196" xr:uid="{4771363C-BC92-4AB7-A641-6664378C4A27}"/>
    <cellStyle name="Normal 14 4 3" xfId="23197" xr:uid="{97F5DA95-FC61-4261-B895-9B777CC3CBFD}"/>
    <cellStyle name="Normal 14 4 3 2" xfId="23198" xr:uid="{2494629D-43D4-4532-9D2B-CCD135E9AD4B}"/>
    <cellStyle name="Normal 14 4 3 2 2" xfId="23199" xr:uid="{7B0F1995-2BE8-4A3A-A28B-C37EAF977353}"/>
    <cellStyle name="Normal 14 4 3 3" xfId="23200" xr:uid="{FFEF3879-4915-4D17-95F8-87A305214307}"/>
    <cellStyle name="Normal 14 4 3 4" xfId="23201" xr:uid="{C461C280-E5B9-47B8-B6BA-03372420AD7B}"/>
    <cellStyle name="Normal 14 4 4" xfId="23202" xr:uid="{D604648E-2931-407D-9E81-D6C094BD7FC1}"/>
    <cellStyle name="Normal 14 4 4 2" xfId="23203" xr:uid="{83AF2E88-902F-40F6-9040-E93FAD471ECC}"/>
    <cellStyle name="Normal 14 4 5" xfId="23204" xr:uid="{649D19A0-351D-45B9-8069-0F9AD7E74D9A}"/>
    <cellStyle name="Normal 14 4 6" xfId="23205" xr:uid="{FF635793-AD4F-4804-9E5E-4C432399351F}"/>
    <cellStyle name="Normal 14 5" xfId="23206" xr:uid="{6328D378-0071-4AA1-BFD8-D7648FD7998A}"/>
    <cellStyle name="Normal 14 5 2" xfId="23207" xr:uid="{4F907295-9CE6-494E-988A-1119B8CEC37D}"/>
    <cellStyle name="Normal 14 5 2 2" xfId="23208" xr:uid="{3FB58603-B582-4593-B96D-692F9C09C319}"/>
    <cellStyle name="Normal 14 5 3" xfId="23209" xr:uid="{0724E4DE-E9F0-4065-A0EF-91DF26A6684C}"/>
    <cellStyle name="Normal 14 5 4" xfId="23210" xr:uid="{10633E27-2BB4-48C3-91DC-AD2EFDA4B20D}"/>
    <cellStyle name="Normal 14 5 5" xfId="36009" xr:uid="{02AD843C-EE21-4D9B-97E8-F88349D5B5A3}"/>
    <cellStyle name="Normal 14 6" xfId="23211" xr:uid="{47FF5D20-7902-4FE1-B79D-2E597DC6D51C}"/>
    <cellStyle name="Normal 14 6 2" xfId="23212" xr:uid="{32E8D48A-3B42-4D00-B2C0-57708C37661E}"/>
    <cellStyle name="Normal 14 6 2 2" xfId="23213" xr:uid="{03EA956C-772E-422A-B7BC-2263BA2A7223}"/>
    <cellStyle name="Normal 14 6 3" xfId="23214" xr:uid="{06A07166-F46E-479F-B8E7-D3BD5FC545BF}"/>
    <cellStyle name="Normal 14 6 4" xfId="23215" xr:uid="{56F39A57-CC09-4AF5-B4F9-619C9A9AC378}"/>
    <cellStyle name="Normal 14 7" xfId="23216" xr:uid="{914E71E7-1C10-40D8-A56F-CEE222F03F1A}"/>
    <cellStyle name="Normal 14 7 2" xfId="23217" xr:uid="{687104C0-52CF-41E9-982C-D05C4637374E}"/>
    <cellStyle name="Normal 14 7 2 2" xfId="23218" xr:uid="{C372D3DD-13D4-4607-807B-654F7C7BC795}"/>
    <cellStyle name="Normal 14 7 3" xfId="23219" xr:uid="{BEDEF0A9-7FA3-4D42-B093-B56AB2C9B6E4}"/>
    <cellStyle name="Normal 14 7 4" xfId="23220" xr:uid="{661423D4-6FFE-4239-BD27-87D73D82FF1E}"/>
    <cellStyle name="Normal 14 8" xfId="35685" xr:uid="{DB3DB230-C7C9-47D2-8DB4-0561076FF174}"/>
    <cellStyle name="Normal 140" xfId="23221" xr:uid="{F9AE2CD6-355F-4114-A94A-817711D83D2A}"/>
    <cellStyle name="Normal 141" xfId="23222" xr:uid="{A8971E96-8C9A-4395-A9DE-94086E3A4737}"/>
    <cellStyle name="Normal 142" xfId="23223" xr:uid="{E03F5FA1-F2AF-4CAD-85B4-1660A92CDB6C}"/>
    <cellStyle name="Normal 143" xfId="23224" xr:uid="{83017DAB-E6A5-4392-BBDE-F2F044E25035}"/>
    <cellStyle name="Normal 144" xfId="23225" xr:uid="{EB2F782F-1C99-4D3C-9CE6-9AC7AEAE22FA}"/>
    <cellStyle name="Normal 145" xfId="23226" xr:uid="{E9CFCF75-B5DC-4EB9-98ED-2DB50C4B3DCD}"/>
    <cellStyle name="Normal 146" xfId="23227" xr:uid="{8661A691-A7A5-4EE1-9C90-4FB8ED4F5BDB}"/>
    <cellStyle name="Normal 147" xfId="23228" xr:uid="{647B96B3-5CBD-4B2E-877B-C9F58867131D}"/>
    <cellStyle name="Normal 148" xfId="23229" xr:uid="{2F457C52-56C6-4E02-B826-4DE49A6C8F0D}"/>
    <cellStyle name="Normal 149" xfId="23230" xr:uid="{0799F62F-772A-4725-8135-886BDF2B0A6B}"/>
    <cellStyle name="Normal 15" xfId="23231" xr:uid="{E1E2D146-A3C4-4051-9472-E8E196B3B40C}"/>
    <cellStyle name="Normal 15 2" xfId="23232" xr:uid="{8CAB7ADB-6E9A-4428-B2D5-F6D70FD589CC}"/>
    <cellStyle name="Normal 15 2 2" xfId="23233" xr:uid="{007D275D-BDB3-4B81-B1DB-723F695F0B2C}"/>
    <cellStyle name="Normal 15 2 2 2" xfId="23234" xr:uid="{E6AB451B-4C0A-4B23-88A7-FEAC6791F6C5}"/>
    <cellStyle name="Normal 15 2 2 2 2" xfId="23235" xr:uid="{BC1974B6-5A8A-423A-A8B9-32022B7F7580}"/>
    <cellStyle name="Normal 15 2 2 3" xfId="23236" xr:uid="{716A79C2-93D7-485F-8627-4ED2CAFBA0E1}"/>
    <cellStyle name="Normal 15 2 2 4" xfId="23237" xr:uid="{BC8466A2-C0C9-4728-A9EB-E1B03D98A8F0}"/>
    <cellStyle name="Normal 15 2 3" xfId="23238" xr:uid="{1CD8A931-1F85-4C2D-ACFA-AA34FF0EA736}"/>
    <cellStyle name="Normal 15 2 3 2" xfId="23239" xr:uid="{F01E5B6D-E60A-4960-961F-FC8889214A01}"/>
    <cellStyle name="Normal 15 2 3 2 2" xfId="23240" xr:uid="{78C5B194-92DE-4BD8-9DB7-782CADF6F503}"/>
    <cellStyle name="Normal 15 2 3 3" xfId="23241" xr:uid="{F6D1FE79-C344-4C4D-A6F4-C364302F17B7}"/>
    <cellStyle name="Normal 15 2 3 4" xfId="23242" xr:uid="{B5C3922E-0F5A-4BB6-8C95-BF7A48FA2F0A}"/>
    <cellStyle name="Normal 15 2 4" xfId="23243" xr:uid="{EE9D3F65-09C9-45C7-A499-0DE76A443584}"/>
    <cellStyle name="Normal 15 2 4 2" xfId="23244" xr:uid="{BD282059-7D68-441C-BB0B-57E64AF82905}"/>
    <cellStyle name="Normal 15 2 4 2 2" xfId="23245" xr:uid="{30B45D12-C06F-469F-9F90-DC62E9D770EC}"/>
    <cellStyle name="Normal 15 2 4 3" xfId="23246" xr:uid="{3A0BE435-B9C6-48F0-AEF9-A305F3D8E2B3}"/>
    <cellStyle name="Normal 15 2 4 4" xfId="23247" xr:uid="{A4B79D0B-6F58-4643-AB10-BED64E1F4607}"/>
    <cellStyle name="Normal 15 2 5" xfId="36010" xr:uid="{15AE93C5-94B6-4273-BF8F-C9B9032EE12D}"/>
    <cellStyle name="Normal 15 3" xfId="23248" xr:uid="{3CE541EE-4329-48B5-9172-53259ACC2D5F}"/>
    <cellStyle name="Normal 15 3 2" xfId="23249" xr:uid="{68E7F8D6-3850-4BEC-9E02-F795266D0AB0}"/>
    <cellStyle name="Normal 15 3 2 2" xfId="23250" xr:uid="{B2FEA399-B173-4BF7-8532-522C466E35A9}"/>
    <cellStyle name="Normal 15 3 2 2 2" xfId="23251" xr:uid="{3F9A2E86-3026-4898-A9DC-50382124EAE5}"/>
    <cellStyle name="Normal 15 3 2 3" xfId="23252" xr:uid="{F9A8121D-FCC1-4604-8971-56507110C211}"/>
    <cellStyle name="Normal 15 3 2 4" xfId="23253" xr:uid="{B9AAC7C9-0182-4DAF-9B30-77DBC99B6225}"/>
    <cellStyle name="Normal 15 3 3" xfId="23254" xr:uid="{C4AD3960-6CAC-40AC-A14E-83DB1B7EEB44}"/>
    <cellStyle name="Normal 15 3 3 2" xfId="23255" xr:uid="{FEC4BB15-037F-4D21-ABD8-6394ABAF1B95}"/>
    <cellStyle name="Normal 15 3 3 2 2" xfId="23256" xr:uid="{188B7424-74D5-4267-83BD-D9675D1856A6}"/>
    <cellStyle name="Normal 15 3 3 3" xfId="23257" xr:uid="{1CD122CA-1867-44C0-9448-8E6B16CA9B3F}"/>
    <cellStyle name="Normal 15 3 3 4" xfId="23258" xr:uid="{1FA72898-A5A5-43CD-83AB-2C1F102B5624}"/>
    <cellStyle name="Normal 15 3 4" xfId="23259" xr:uid="{27409A5F-4831-43F5-A445-58661A63FAE4}"/>
    <cellStyle name="Normal 15 3 4 2" xfId="23260" xr:uid="{A54B9FA2-C24D-49D6-8AD2-D17FD0DC8190}"/>
    <cellStyle name="Normal 15 3 5" xfId="23261" xr:uid="{84FAE2BF-25A4-4A07-8D99-3B8C9C6EDFE1}"/>
    <cellStyle name="Normal 15 3 6" xfId="23262" xr:uid="{418AF610-E4C4-42D2-BBCF-B0F8C1D1DF8C}"/>
    <cellStyle name="Normal 15 4" xfId="23263" xr:uid="{0B9B9479-A7F3-4B4B-B167-C70423573A31}"/>
    <cellStyle name="Normal 15 4 2" xfId="23264" xr:uid="{7B7DB97F-DAD6-45A8-BC8A-4A5E039D053C}"/>
    <cellStyle name="Normal 15 4 2 2" xfId="23265" xr:uid="{84B033BA-334D-44A4-A274-A240174CDA74}"/>
    <cellStyle name="Normal 15 4 2 2 2" xfId="23266" xr:uid="{7ECAD04D-7676-4B50-96EB-7A4D8C85FFEC}"/>
    <cellStyle name="Normal 15 4 2 3" xfId="23267" xr:uid="{B5308C6D-1656-4F8C-B93F-7D2B5BE44D54}"/>
    <cellStyle name="Normal 15 4 2 4" xfId="23268" xr:uid="{E0D397D3-F380-498E-BBBA-3E1EF47DA733}"/>
    <cellStyle name="Normal 15 4 3" xfId="23269" xr:uid="{E11E3F18-6ACA-4C54-8B06-B6AC6A8897CB}"/>
    <cellStyle name="Normal 15 4 3 2" xfId="23270" xr:uid="{866FFF76-CD4B-4DAC-981D-73DBE18DB2F1}"/>
    <cellStyle name="Normal 15 4 3 2 2" xfId="23271" xr:uid="{BCB6F97F-E996-43D8-82D8-59A55F15AECF}"/>
    <cellStyle name="Normal 15 4 3 3" xfId="23272" xr:uid="{30F49BBF-1E57-4646-AA86-00E21F0238A8}"/>
    <cellStyle name="Normal 15 4 3 4" xfId="23273" xr:uid="{B0688DF4-D531-4918-8157-F417492EC2D6}"/>
    <cellStyle name="Normal 15 4 4" xfId="23274" xr:uid="{91B54233-BBCF-4D7B-BB42-30609748D1BE}"/>
    <cellStyle name="Normal 15 4 4 2" xfId="23275" xr:uid="{22BC1BF2-8F8F-4592-9BB2-6CA725E03A48}"/>
    <cellStyle name="Normal 15 4 5" xfId="23276" xr:uid="{982D6918-08B9-4851-B9DC-20BE22A404AF}"/>
    <cellStyle name="Normal 15 4 6" xfId="23277" xr:uid="{A8F6808D-2378-4D8D-B08C-3C66B4D5813C}"/>
    <cellStyle name="Normal 15 5" xfId="23278" xr:uid="{F25377AD-7AA2-4319-A83E-708572A02425}"/>
    <cellStyle name="Normal 15 5 2" xfId="23279" xr:uid="{F0524A25-F6A4-428C-B1F9-1A88BA7ED7CB}"/>
    <cellStyle name="Normal 15 5 2 2" xfId="23280" xr:uid="{ED632155-58CD-42E3-A89F-C1167E8386E1}"/>
    <cellStyle name="Normal 15 5 3" xfId="23281" xr:uid="{4B5C7EB8-ED03-4AAC-9C4C-BF270C73DD8B}"/>
    <cellStyle name="Normal 15 5 4" xfId="23282" xr:uid="{5081A953-146B-4368-B3DF-273B847F6862}"/>
    <cellStyle name="Normal 15 6" xfId="23283" xr:uid="{0A5EB0A1-D76F-4AA9-AD1B-091AD504B50C}"/>
    <cellStyle name="Normal 15 6 2" xfId="23284" xr:uid="{F64B3F27-1129-4660-B3A5-22DAF27619D5}"/>
    <cellStyle name="Normal 15 6 2 2" xfId="23285" xr:uid="{DF1B069B-5413-48CE-9320-569E01B90F67}"/>
    <cellStyle name="Normal 15 6 3" xfId="23286" xr:uid="{992FC52F-8044-4217-B4F3-A452D59427BD}"/>
    <cellStyle name="Normal 15 6 4" xfId="23287" xr:uid="{81E2FB5E-9D33-443A-9464-57891A5FD7A3}"/>
    <cellStyle name="Normal 15 7" xfId="35841" xr:uid="{E05A8A64-A384-4CC9-9EF1-5B1F68496C67}"/>
    <cellStyle name="Normal 150" xfId="23288" xr:uid="{1420E222-76ED-4D78-B492-D8F63442EB67}"/>
    <cellStyle name="Normal 150 2" xfId="23289" xr:uid="{19A2EBBE-87BE-474F-92DB-2377F81610A1}"/>
    <cellStyle name="Normal 151" xfId="23290" xr:uid="{40DACCDA-D3C5-46CF-B9F0-797C0DA03867}"/>
    <cellStyle name="Normal 151 2" xfId="23291" xr:uid="{242F34D9-941A-40B5-AB75-46D001BEB437}"/>
    <cellStyle name="Normal 152" xfId="23292" xr:uid="{71F2B7E7-3F3B-43D7-9224-91B4BF167B24}"/>
    <cellStyle name="Normal 152 2" xfId="23293" xr:uid="{6E6DA79A-3181-48FE-B2A7-2B05015C3987}"/>
    <cellStyle name="Normal 153" xfId="23294" xr:uid="{D2EE27A8-C6C1-459A-96FD-A8954E5E3D73}"/>
    <cellStyle name="Normal 154" xfId="23295" xr:uid="{87A65ADA-AA5B-4A53-8602-9E2724CE3D41}"/>
    <cellStyle name="Normal 155" xfId="23296" xr:uid="{C350BD1D-5D0D-4F2C-B507-5501341F0C29}"/>
    <cellStyle name="Normal 155 2" xfId="23297" xr:uid="{0FFB1954-5E74-49BA-B39F-4F49DE81483D}"/>
    <cellStyle name="Normal 156" xfId="23298" xr:uid="{4D87DA05-518B-4F90-BAD9-457DC83EE7F9}"/>
    <cellStyle name="Normal 156 2" xfId="23299" xr:uid="{09733DD2-9C5D-411D-97E3-4459D7484BD1}"/>
    <cellStyle name="Normal 157" xfId="23300" xr:uid="{741D6FB8-61F3-46AC-B76A-E1793CFE6799}"/>
    <cellStyle name="Normal 157 2" xfId="23301" xr:uid="{020C32C2-EABA-4C81-8490-43F5596A639A}"/>
    <cellStyle name="Normal 158" xfId="23302" xr:uid="{AC869409-E5D9-481A-949C-C0B652267BF7}"/>
    <cellStyle name="Normal 158 2" xfId="23303" xr:uid="{B66CF044-FA4B-4EEA-87E6-F530E5DD06B2}"/>
    <cellStyle name="Normal 159" xfId="23304" xr:uid="{2453D52D-31F7-4400-867D-3309D5E310E1}"/>
    <cellStyle name="Normal 159 2" xfId="23305" xr:uid="{FAE28D85-F431-44E1-A98C-AA35D3AB7FDB}"/>
    <cellStyle name="Normal 16" xfId="23306" xr:uid="{CEB285C7-918B-4B5D-8638-80A7F66B6BD7}"/>
    <cellStyle name="Normal 16 2" xfId="23307" xr:uid="{F93BF3C8-B3BC-400A-ADA2-54FE9A41B364}"/>
    <cellStyle name="Normal 16 2 2" xfId="23308" xr:uid="{3A194517-C282-4DE1-9229-E3D4D72892AD}"/>
    <cellStyle name="Normal 16 2 2 2" xfId="23309" xr:uid="{D05E678C-181F-4F80-B724-33DF921D96AF}"/>
    <cellStyle name="Normal 16 2 2 2 2" xfId="23310" xr:uid="{3D5DC2D1-F8D8-4734-AD50-EDE64952376B}"/>
    <cellStyle name="Normal 16 2 2 3" xfId="23311" xr:uid="{647ACEC0-E319-425A-9E0C-27599A1B16B2}"/>
    <cellStyle name="Normal 16 2 2 4" xfId="23312" xr:uid="{E62F363D-151A-499C-8780-95C046F788B8}"/>
    <cellStyle name="Normal 16 2 3" xfId="23313" xr:uid="{E6AA9762-A121-4C63-BB95-E56ED4A50BE9}"/>
    <cellStyle name="Normal 16 2 3 2" xfId="23314" xr:uid="{0471A2EC-9D8B-4341-8B4C-A5FE9DA35912}"/>
    <cellStyle name="Normal 16 2 3 2 2" xfId="23315" xr:uid="{F21D8722-50A9-4A00-AAEA-8DD773C33BF2}"/>
    <cellStyle name="Normal 16 2 3 3" xfId="23316" xr:uid="{E22CF84E-D97C-4496-8677-1EFA4FDD60C1}"/>
    <cellStyle name="Normal 16 2 3 4" xfId="23317" xr:uid="{A98064A1-95B3-4EE1-9FB8-A5AC13B4610B}"/>
    <cellStyle name="Normal 16 2 4" xfId="23318" xr:uid="{506AEB1B-5589-45C2-A82C-4A191E45AF2D}"/>
    <cellStyle name="Normal 16 2 4 2" xfId="23319" xr:uid="{3CB21D69-600F-4C2C-AD9F-7635F2AB8E85}"/>
    <cellStyle name="Normal 16 2 4 2 2" xfId="23320" xr:uid="{8E045484-8D6B-4166-843C-89384699E48E}"/>
    <cellStyle name="Normal 16 2 4 3" xfId="23321" xr:uid="{AEB46BD3-1A78-44CD-87C3-642B8DC32715}"/>
    <cellStyle name="Normal 16 2 4 4" xfId="23322" xr:uid="{0DE1D391-6972-48E9-BF12-69CCA281F153}"/>
    <cellStyle name="Normal 16 2 5" xfId="36011" xr:uid="{DE48B85D-7BF6-4BAF-80DD-CD99899083B9}"/>
    <cellStyle name="Normal 16 3" xfId="23323" xr:uid="{8562D24D-921D-43D4-86D6-7E863E00BD2B}"/>
    <cellStyle name="Normal 16 3 2" xfId="23324" xr:uid="{64DCD437-2D0C-4609-B7B9-957E63157579}"/>
    <cellStyle name="Normal 16 3 2 2" xfId="23325" xr:uid="{C507A7AF-5B7D-427B-90DC-AF3FC401F9F3}"/>
    <cellStyle name="Normal 16 3 2 2 2" xfId="23326" xr:uid="{169E50B2-6CFE-4DDD-A814-C805C8B551DB}"/>
    <cellStyle name="Normal 16 3 2 3" xfId="23327" xr:uid="{26F6C471-A955-4226-8DC6-BF46F98E48AC}"/>
    <cellStyle name="Normal 16 3 2 4" xfId="23328" xr:uid="{2910D894-1C33-4E0C-9BB0-8DFDFEFE822A}"/>
    <cellStyle name="Normal 16 3 3" xfId="23329" xr:uid="{A1BB3B9D-EAF9-47BA-8A12-EC260DFD21A9}"/>
    <cellStyle name="Normal 16 3 3 2" xfId="23330" xr:uid="{E59CC6F5-3599-4672-BC35-6FFCA08C6335}"/>
    <cellStyle name="Normal 16 3 3 2 2" xfId="23331" xr:uid="{EA8DD4FA-0974-4504-A1D3-5B2801D6826A}"/>
    <cellStyle name="Normal 16 3 3 3" xfId="23332" xr:uid="{46AAFBA4-FB4A-4FF0-BFD7-2FBA2E616D60}"/>
    <cellStyle name="Normal 16 3 3 4" xfId="23333" xr:uid="{682BDEF7-6114-4E36-9082-31927B09B5E3}"/>
    <cellStyle name="Normal 16 3 4" xfId="23334" xr:uid="{B9665D96-1F90-496D-9817-9E3D25DA42FB}"/>
    <cellStyle name="Normal 16 3 4 2" xfId="23335" xr:uid="{40FB3C8F-36DB-474D-93DE-EA6C4EED1BFF}"/>
    <cellStyle name="Normal 16 3 5" xfId="23336" xr:uid="{689B9655-2D86-42C1-8584-0BC287A98F72}"/>
    <cellStyle name="Normal 16 3 6" xfId="23337" xr:uid="{1DB3BE40-17E7-4F78-BA2B-ADCAEDB28C8A}"/>
    <cellStyle name="Normal 16 4" xfId="23338" xr:uid="{D44CCB04-F0AC-4ED0-B91E-0444A2053E72}"/>
    <cellStyle name="Normal 16 4 2" xfId="23339" xr:uid="{994ED6CF-CDF2-4BE0-9173-CA40EBB0807E}"/>
    <cellStyle name="Normal 16 4 2 2" xfId="23340" xr:uid="{30AA36CA-AC4D-475C-966D-326E8009BDC8}"/>
    <cellStyle name="Normal 16 4 2 2 2" xfId="23341" xr:uid="{B9DD8A85-0DB7-4E39-951D-0423110993C0}"/>
    <cellStyle name="Normal 16 4 2 3" xfId="23342" xr:uid="{BC103C99-2D33-4212-B6A4-42191CB204D2}"/>
    <cellStyle name="Normal 16 4 2 4" xfId="23343" xr:uid="{ABCD3CC6-6961-4C20-8734-43F7C279E728}"/>
    <cellStyle name="Normal 16 4 3" xfId="23344" xr:uid="{ED1B512F-C922-4895-BE49-8108C0BB1912}"/>
    <cellStyle name="Normal 16 4 3 2" xfId="23345" xr:uid="{79C04BFF-7909-4F49-9439-F16987C8078A}"/>
    <cellStyle name="Normal 16 4 3 2 2" xfId="23346" xr:uid="{B588F53F-72E8-45FF-8EC1-91A580FCF147}"/>
    <cellStyle name="Normal 16 4 3 3" xfId="23347" xr:uid="{5CABB85E-06CD-44B0-AF0A-E86F5B539AAF}"/>
    <cellStyle name="Normal 16 4 3 4" xfId="23348" xr:uid="{055F19A9-EC15-46AF-82F1-DA23D3C6E7ED}"/>
    <cellStyle name="Normal 16 4 4" xfId="23349" xr:uid="{1E0F3497-6B11-4B47-9851-FD6365D18BF2}"/>
    <cellStyle name="Normal 16 4 4 2" xfId="23350" xr:uid="{F339E8CA-F492-40BC-A02C-FAC244FD8E1E}"/>
    <cellStyle name="Normal 16 4 5" xfId="23351" xr:uid="{58FF1A99-3542-406F-A31F-4DD7A92E9719}"/>
    <cellStyle name="Normal 16 4 6" xfId="23352" xr:uid="{CF19F6CB-08B8-4312-9A23-1A2587287764}"/>
    <cellStyle name="Normal 16 5" xfId="23353" xr:uid="{9E5523C2-67D9-4F74-A686-E88104211DAF}"/>
    <cellStyle name="Normal 16 5 2" xfId="23354" xr:uid="{F6AE572E-B103-4253-B0E1-A01413523029}"/>
    <cellStyle name="Normal 16 5 2 2" xfId="23355" xr:uid="{B716A458-2A14-4546-B757-7C42B14F8EBD}"/>
    <cellStyle name="Normal 16 5 3" xfId="23356" xr:uid="{B1309681-9EB1-4D3E-BACD-40014DBC2792}"/>
    <cellStyle name="Normal 16 5 4" xfId="23357" xr:uid="{E38CC91E-571C-4936-B7D7-E94B350A3C4A}"/>
    <cellStyle name="Normal 16 6" xfId="23358" xr:uid="{DE5C5697-A011-456D-9FE3-0670A6C36781}"/>
    <cellStyle name="Normal 16 6 2" xfId="23359" xr:uid="{370F4E43-6DFF-49E1-9507-E21572E3FE01}"/>
    <cellStyle name="Normal 16 6 2 2" xfId="23360" xr:uid="{386B4510-8E97-4706-A61D-D1C40B2BBA1D}"/>
    <cellStyle name="Normal 16 6 3" xfId="23361" xr:uid="{1304E5AB-D650-4C2B-A3C7-5C0709CBAF68}"/>
    <cellStyle name="Normal 16 6 4" xfId="23362" xr:uid="{9C5451A4-168C-4D3A-8E37-2DFFAEBF1A3F}"/>
    <cellStyle name="Normal 16 7" xfId="35842" xr:uid="{3727DB5D-99EE-41A2-AAF2-0AA8540241C8}"/>
    <cellStyle name="Normal 160" xfId="23363" xr:uid="{44C085F8-B71C-4708-9FE6-071EB28F5311}"/>
    <cellStyle name="Normal 160 2" xfId="23364" xr:uid="{8A616E32-35E5-43AC-8BEC-7BD845FEBF6D}"/>
    <cellStyle name="Normal 161" xfId="23365" xr:uid="{8756E463-3538-4BB9-85C3-EAF999832DE3}"/>
    <cellStyle name="Normal 161 2" xfId="23366" xr:uid="{ADF518B5-46BD-46A1-AD16-B304ED94AB68}"/>
    <cellStyle name="Normal 162" xfId="23367" xr:uid="{FF951536-51AA-4647-B853-D4458698EFB3}"/>
    <cellStyle name="Normal 163" xfId="23368" xr:uid="{57146B6B-B616-4157-80A3-E3A1F47096AB}"/>
    <cellStyle name="Normal 164" xfId="23369" xr:uid="{3AF428AD-94AF-4133-90BB-F5215D5D02A2}"/>
    <cellStyle name="Normal 165" xfId="23370" xr:uid="{8DCF3A82-B3C2-4855-8A26-7F4B54CC2EA8}"/>
    <cellStyle name="Normal 166" xfId="23371" xr:uid="{AA1A259F-2E0D-4E8F-B6EF-09C80C2DC822}"/>
    <cellStyle name="Normal 166 2" xfId="23372" xr:uid="{989834D6-4461-46F2-A671-4D85C8D7A580}"/>
    <cellStyle name="Normal 167" xfId="23373" xr:uid="{198A1BE9-605C-4207-962A-0EFDF4395F21}"/>
    <cellStyle name="Normal 167 2" xfId="23374" xr:uid="{FE2402C4-E53B-41A1-A0AE-52AE5B84F082}"/>
    <cellStyle name="Normal 168" xfId="23375" xr:uid="{F9FD2C07-2800-488E-A58D-B7ECEA5D3EF3}"/>
    <cellStyle name="Normal 168 2" xfId="23376" xr:uid="{5269D1E7-A1BB-4FA3-8398-9496407253FB}"/>
    <cellStyle name="Normal 169" xfId="23377" xr:uid="{B0373034-51F7-42DA-B6F0-15053CC9D390}"/>
    <cellStyle name="Normal 169 2" xfId="23378" xr:uid="{48169729-34E5-4A0D-8A4C-C698FD7FB75F}"/>
    <cellStyle name="Normal 17" xfId="23379" xr:uid="{DAFE04CB-4AA0-4B6B-96A6-87D6D1FDA053}"/>
    <cellStyle name="Normal 17 2" xfId="23380" xr:uid="{088F9D68-7EA1-4869-82DB-887ADE31204B}"/>
    <cellStyle name="Normal 17 2 2" xfId="23381" xr:uid="{218D960B-28A7-4082-B3CA-637E7D794507}"/>
    <cellStyle name="Normal 17 2 2 2" xfId="23382" xr:uid="{234D6B2F-62D0-4BEC-B771-09D9F008546C}"/>
    <cellStyle name="Normal 17 2 2 2 2" xfId="23383" xr:uid="{CE9F632D-999E-4085-BF21-3CFC1C30ADF1}"/>
    <cellStyle name="Normal 17 2 2 2 2 2" xfId="23384" xr:uid="{53CB56DC-8B06-43AC-AB6A-D8CF8662B289}"/>
    <cellStyle name="Normal 17 2 2 2 3" xfId="23385" xr:uid="{296D52BF-05C3-4EC7-BF8A-2E6BAEB7A691}"/>
    <cellStyle name="Normal 17 2 2 2 4" xfId="23386" xr:uid="{277B8AEB-A763-4AF9-B8B1-C8DDD3BB36D8}"/>
    <cellStyle name="Normal 17 2 2 3" xfId="36012" xr:uid="{592AB66B-E13A-4A77-AD51-0A4507B891BF}"/>
    <cellStyle name="Normal 17 2 3" xfId="23387" xr:uid="{26A37BD0-99D4-45A9-AE5F-9ED2E026AAA3}"/>
    <cellStyle name="Normal 17 2 3 2" xfId="23388" xr:uid="{A7E9A8E0-FC94-48D4-94AB-DECEF90CD679}"/>
    <cellStyle name="Normal 17 2 3 2 2" xfId="23389" xr:uid="{67C5C94B-0358-4616-8E96-221802BC0B98}"/>
    <cellStyle name="Normal 17 2 3 3" xfId="23390" xr:uid="{782ABAA0-2905-4C1C-A240-99F5AF234EF4}"/>
    <cellStyle name="Normal 17 2 3 4" xfId="23391" xr:uid="{DDC86500-A65E-4840-90D9-47201430DFC5}"/>
    <cellStyle name="Normal 17 2 4" xfId="23392" xr:uid="{F4B078C7-9968-47B1-ACC0-C30B09CF1BD2}"/>
    <cellStyle name="Normal 17 2 4 2" xfId="23393" xr:uid="{DF689BED-486F-4E36-93E4-2C8373349B93}"/>
    <cellStyle name="Normal 17 2 4 2 2" xfId="23394" xr:uid="{D1BE6780-0FB5-4C3B-BAC9-3BE3E1A03492}"/>
    <cellStyle name="Normal 17 2 4 3" xfId="23395" xr:uid="{7DFEB177-A2BD-4B74-83E2-B193C3A789C8}"/>
    <cellStyle name="Normal 17 2 4 4" xfId="23396" xr:uid="{181E744E-0CDC-424D-9ABC-FBB83898A121}"/>
    <cellStyle name="Normal 17 3" xfId="23397" xr:uid="{41B4594E-97E7-4B76-92F1-6AA281E55954}"/>
    <cellStyle name="Normal 17 3 2" xfId="23398" xr:uid="{28A85D88-AD34-42AD-A2C4-F4CE88692C6B}"/>
    <cellStyle name="Normal 17 3 2 2" xfId="23399" xr:uid="{03F13FAA-3428-4C82-8E67-187450E99ACF}"/>
    <cellStyle name="Normal 17 3 2 2 2" xfId="23400" xr:uid="{A5C19840-11D0-46F6-AAC5-4C8FEFAB429A}"/>
    <cellStyle name="Normal 17 3 2 2 2 2" xfId="23401" xr:uid="{38AB6094-5ECA-48C2-AC0F-9601305BD96E}"/>
    <cellStyle name="Normal 17 3 2 2 3" xfId="23402" xr:uid="{C158FDFF-69A0-4D98-B579-FD2D9E92B348}"/>
    <cellStyle name="Normal 17 3 2 2 4" xfId="23403" xr:uid="{155486BF-3C18-4AA7-8FB8-B727B31078DD}"/>
    <cellStyle name="Normal 17 3 2 3" xfId="23404" xr:uid="{AB180AD5-D09A-46F3-853B-62E208422DEB}"/>
    <cellStyle name="Normal 17 3 2 3 2" xfId="23405" xr:uid="{5C6B63C3-53DB-4EFE-A609-975921D24FB5}"/>
    <cellStyle name="Normal 17 3 2 4" xfId="23406" xr:uid="{CBDB4E21-8319-4EA9-9E1D-9A2DEA3069F0}"/>
    <cellStyle name="Normal 17 3 2 5" xfId="23407" xr:uid="{D4D93EED-F955-4C34-A0F6-50225023BEE6}"/>
    <cellStyle name="Normal 17 3 3" xfId="23408" xr:uid="{852DBE90-19B7-497C-8569-94039932FD23}"/>
    <cellStyle name="Normal 17 3 3 2" xfId="23409" xr:uid="{0DCFB15E-8E45-4918-81B4-7A2BFCB60086}"/>
    <cellStyle name="Normal 17 3 3 2 2" xfId="23410" xr:uid="{149F0604-9DB3-4544-AB85-794EABE83A26}"/>
    <cellStyle name="Normal 17 3 3 3" xfId="23411" xr:uid="{B085C0DC-EBC9-46CD-9A85-67A3A81062F4}"/>
    <cellStyle name="Normal 17 3 3 4" xfId="23412" xr:uid="{1F11789B-A1DC-4763-9847-3088B889B7B4}"/>
    <cellStyle name="Normal 17 3 4" xfId="23413" xr:uid="{7D15EB7A-C347-4CCB-954C-C974C9729FA2}"/>
    <cellStyle name="Normal 17 3 4 2" xfId="23414" xr:uid="{ECE5639E-C54D-4271-8D48-1FE2B4040CDD}"/>
    <cellStyle name="Normal 17 3 4 2 2" xfId="23415" xr:uid="{EAF66915-2110-4ED4-88BB-0CE1614A7BFC}"/>
    <cellStyle name="Normal 17 3 4 3" xfId="23416" xr:uid="{98CD7685-CF58-43A0-8BF3-D087DF6086E8}"/>
    <cellStyle name="Normal 17 3 4 4" xfId="23417" xr:uid="{5F8CB2E3-A581-46A2-A9F4-0E91B06723F0}"/>
    <cellStyle name="Normal 17 3 5" xfId="23418" xr:uid="{738F7C71-2908-46AD-8E83-830C968227BB}"/>
    <cellStyle name="Normal 17 3 5 2" xfId="23419" xr:uid="{4CF69B37-C6D7-406E-BF48-BAEDF142EE03}"/>
    <cellStyle name="Normal 17 3 6" xfId="23420" xr:uid="{5E97DE74-159A-4997-B4F2-7B3A44F60428}"/>
    <cellStyle name="Normal 17 3 7" xfId="23421" xr:uid="{064B5F98-779D-4CE9-8AF2-90E6BD71337D}"/>
    <cellStyle name="Normal 17 4" xfId="23422" xr:uid="{46D88CFC-C3AD-41BA-B9B8-D968631017C1}"/>
    <cellStyle name="Normal 17 4 2" xfId="23423" xr:uid="{E37AB179-1085-4AF0-B741-B1DEB8FF7C79}"/>
    <cellStyle name="Normal 17 4 2 2" xfId="23424" xr:uid="{E8C3C777-DE92-41A5-8A10-7A953C5C3FB6}"/>
    <cellStyle name="Normal 17 4 2 2 2" xfId="23425" xr:uid="{C80FE554-60B2-4CCF-9F07-006766ADAC68}"/>
    <cellStyle name="Normal 17 4 2 3" xfId="23426" xr:uid="{C2E3650D-5214-4D09-AFE2-FBE15B68D11F}"/>
    <cellStyle name="Normal 17 4 2 4" xfId="23427" xr:uid="{411CEF8B-20EE-4D9C-AF4F-991B9AB8191D}"/>
    <cellStyle name="Normal 17 4 3" xfId="23428" xr:uid="{D1D44D86-34DB-4CFD-ACA4-042C3A36CE6E}"/>
    <cellStyle name="Normal 17 4 3 2" xfId="23429" xr:uid="{6B82916F-1A3D-4EE7-83C0-4A76E85440A7}"/>
    <cellStyle name="Normal 17 4 3 2 2" xfId="23430" xr:uid="{400F61C1-15B5-4E8E-A0A4-79CDF37E9D50}"/>
    <cellStyle name="Normal 17 4 3 3" xfId="23431" xr:uid="{82E90935-AF98-41D7-A3FD-B2426E56F9CC}"/>
    <cellStyle name="Normal 17 4 3 4" xfId="23432" xr:uid="{2FEF0704-3565-49D7-A74E-3EFEA436448D}"/>
    <cellStyle name="Normal 17 4 4" xfId="23433" xr:uid="{55DB24C6-5413-4412-8F1B-9FED84B794C2}"/>
    <cellStyle name="Normal 17 4 4 2" xfId="23434" xr:uid="{CD23D014-8BB4-47E2-9B44-7C1CCE716E8F}"/>
    <cellStyle name="Normal 17 4 4 2 2" xfId="23435" xr:uid="{DB25F2EB-E067-4A45-A128-ACE2895D0096}"/>
    <cellStyle name="Normal 17 4 4 3" xfId="23436" xr:uid="{47694890-2733-4490-9448-A49DD5A5627F}"/>
    <cellStyle name="Normal 17 4 4 4" xfId="23437" xr:uid="{AB7B664F-8B54-4880-81BD-0E8F596B5233}"/>
    <cellStyle name="Normal 17 4 5" xfId="23438" xr:uid="{8A7F2ED9-B31B-4E04-8DC1-73B075C238F3}"/>
    <cellStyle name="Normal 17 4 5 2" xfId="23439" xr:uid="{99B7BCED-742B-4840-A194-E0F9C188FAB2}"/>
    <cellStyle name="Normal 17 4 6" xfId="23440" xr:uid="{7DD5DF81-AA58-405E-9399-1C3E6E309E32}"/>
    <cellStyle name="Normal 17 4 7" xfId="23441" xr:uid="{27E2D5B8-B0C8-42DA-84E4-2E186137C994}"/>
    <cellStyle name="Normal 17 5" xfId="23442" xr:uid="{88B1A2DB-3BA3-4687-906C-B57C538F1315}"/>
    <cellStyle name="Normal 17 5 2" xfId="23443" xr:uid="{F689C807-39A4-4CCE-B1EF-A8D7DF4F3D18}"/>
    <cellStyle name="Normal 17 5 2 2" xfId="23444" xr:uid="{B8E15803-BFAD-4073-880F-C041C51CD608}"/>
    <cellStyle name="Normal 17 5 3" xfId="23445" xr:uid="{21ECF2EC-0FD6-48FD-A7A7-744C8A9F4F44}"/>
    <cellStyle name="Normal 17 5 4" xfId="23446" xr:uid="{F4F90D41-8116-494C-AE2B-A1869FC234E5}"/>
    <cellStyle name="Normal 17 6" xfId="23447" xr:uid="{B450DAA1-92F2-4ACC-9BE6-1DEE5B6476D0}"/>
    <cellStyle name="Normal 17 6 2" xfId="23448" xr:uid="{33E036CE-2967-4EBF-9164-40758CB3FCA1}"/>
    <cellStyle name="Normal 17 6 2 2" xfId="23449" xr:uid="{525AB4AD-F6EA-4300-BD1F-EF6F3808F977}"/>
    <cellStyle name="Normal 17 6 3" xfId="23450" xr:uid="{CF061421-462A-4EB0-AF2B-FE64FA60A1E2}"/>
    <cellStyle name="Normal 17 6 4" xfId="23451" xr:uid="{4FA164CF-289E-453D-BAC5-765A81DCF036}"/>
    <cellStyle name="Normal 17 7" xfId="23452" xr:uid="{0B6CDD21-509B-451C-A469-843044AAE14C}"/>
    <cellStyle name="Normal 17 7 2" xfId="23453" xr:uid="{ECD732CE-D890-4C29-8085-60AEBCA7DF9B}"/>
    <cellStyle name="Normal 17 8" xfId="23454" xr:uid="{62768720-80BB-4767-A1AD-AC7E2865B8ED}"/>
    <cellStyle name="Normal 17 9" xfId="23455" xr:uid="{F224EB34-94CB-42CF-A754-F403C572F010}"/>
    <cellStyle name="Normal 170" xfId="23456" xr:uid="{DAAC612D-2DAF-4E4B-A7B3-28AE2376258E}"/>
    <cellStyle name="Normal 170 2" xfId="23457" xr:uid="{5805E3A4-27C0-49B1-A005-11EA7741CCD4}"/>
    <cellStyle name="Normal 171" xfId="23458" xr:uid="{1AB87059-A155-4054-A870-EBAE18821B07}"/>
    <cellStyle name="Normal 171 2" xfId="23459" xr:uid="{754550FE-618A-4A6D-9348-A4774FB1E196}"/>
    <cellStyle name="Normal 172" xfId="23460" xr:uid="{F0F2ED8B-8E2E-4004-826B-F3A06E895D2D}"/>
    <cellStyle name="Normal 172 2" xfId="23461" xr:uid="{D048CF12-769A-4DB6-A46B-48C6AADD52E6}"/>
    <cellStyle name="Normal 173" xfId="23462" xr:uid="{87A4376C-1251-4756-B7DA-B058FAB5EE50}"/>
    <cellStyle name="Normal 173 2" xfId="23463" xr:uid="{95C9A563-1055-4AE9-B67E-8996B3BBAE0E}"/>
    <cellStyle name="Normal 174" xfId="23464" xr:uid="{85D554E1-0150-48AD-868E-A0164DAD81E8}"/>
    <cellStyle name="Normal 174 2" xfId="23465" xr:uid="{6CA0FF31-1131-4BBD-8B2E-E6A3319AB8EB}"/>
    <cellStyle name="Normal 175" xfId="23466" xr:uid="{E258BC61-FC86-4C61-9E61-C7803682F17F}"/>
    <cellStyle name="Normal 175 2" xfId="23467" xr:uid="{A791AE95-4F5A-4F49-9333-823FFE819171}"/>
    <cellStyle name="Normal 176" xfId="23468" xr:uid="{A06E890A-510F-49FD-992E-F9471D6CAFC0}"/>
    <cellStyle name="Normal 176 2" xfId="23469" xr:uid="{EB985AC5-70C4-4484-B9BB-44DB0DAAC593}"/>
    <cellStyle name="Normal 177" xfId="23470" xr:uid="{7FE8632E-DC91-4E9A-9BC5-E99155D2CF96}"/>
    <cellStyle name="Normal 177 2" xfId="23471" xr:uid="{3F5E5BA7-CABC-4A1E-9158-0D04C0E528E7}"/>
    <cellStyle name="Normal 178" xfId="23472" xr:uid="{A33C8A8A-CD0B-4A3A-B1F6-AF0507485296}"/>
    <cellStyle name="Normal 178 2" xfId="23473" xr:uid="{9BCB57C4-DDD1-4587-BCE9-70BE7B5170CD}"/>
    <cellStyle name="Normal 179" xfId="23474" xr:uid="{E01FB5C6-E57E-4E67-98E0-2499B4DB49CA}"/>
    <cellStyle name="Normal 179 2" xfId="23475" xr:uid="{79CB21BA-A507-4AA5-AA82-223E7D0B7457}"/>
    <cellStyle name="Normal 18" xfId="23476" xr:uid="{7D555479-BD72-4068-811A-1DD0002A974F}"/>
    <cellStyle name="Normal 18 2" xfId="23477" xr:uid="{C98126C2-C0F9-402F-A1C0-08EF9FFF8338}"/>
    <cellStyle name="Normal 18 2 2" xfId="23478" xr:uid="{12E44E93-BBDE-469E-803E-E44F59DD5A61}"/>
    <cellStyle name="Normal 18 2 2 2" xfId="23479" xr:uid="{DBD54DF4-6D2B-4BD9-8E6D-A3E9AA740FB4}"/>
    <cellStyle name="Normal 18 2 2 2 2" xfId="23480" xr:uid="{CF13111B-D5D7-4FF0-90AB-14A0FC28B802}"/>
    <cellStyle name="Normal 18 2 2 3" xfId="23481" xr:uid="{CE4EE5BE-60DD-4ECD-9D12-BEEB2085605C}"/>
    <cellStyle name="Normal 18 2 2 4" xfId="23482" xr:uid="{7CEC33FA-B3F0-447A-8927-C672C54D5B76}"/>
    <cellStyle name="Normal 18 2 3" xfId="23483" xr:uid="{5E5C57B1-F652-4868-9F78-8E3896DCBACA}"/>
    <cellStyle name="Normal 18 2 3 2" xfId="23484" xr:uid="{C93C9950-A214-4A53-960D-EA49E734FCC5}"/>
    <cellStyle name="Normal 18 2 3 2 2" xfId="23485" xr:uid="{1AFECB10-2049-47A3-B366-CF96262263D7}"/>
    <cellStyle name="Normal 18 2 3 3" xfId="23486" xr:uid="{35EF0BCB-3631-465A-A9C4-18BEEAFEFC79}"/>
    <cellStyle name="Normal 18 2 3 4" xfId="23487" xr:uid="{311C3B14-F3A6-4C97-82B4-2F28628D9A90}"/>
    <cellStyle name="Normal 18 2 4" xfId="23488" xr:uid="{53C1EE9F-B056-40B0-8F60-363D17F92B56}"/>
    <cellStyle name="Normal 18 2 4 2" xfId="23489" xr:uid="{B9DF539E-C06C-48AF-8C05-2F3F3302B2E8}"/>
    <cellStyle name="Normal 18 2 4 2 2" xfId="23490" xr:uid="{551BFF25-C5FF-4F83-942A-29F5430CD870}"/>
    <cellStyle name="Normal 18 2 4 3" xfId="23491" xr:uid="{F22F13E8-A3F9-420D-A318-3B59B2DC7C87}"/>
    <cellStyle name="Normal 18 2 4 4" xfId="23492" xr:uid="{E14BBF82-63D1-40AC-91AE-E1F86B0DB085}"/>
    <cellStyle name="Normal 18 2 5" xfId="36014" xr:uid="{1664B254-194E-44F3-BAA6-449DFC6FB559}"/>
    <cellStyle name="Normal 18 3" xfId="23493" xr:uid="{460574A8-71D3-4DA6-997E-4DA88DAA5A94}"/>
    <cellStyle name="Normal 18 3 2" xfId="23494" xr:uid="{61548DF8-38E8-41D8-96A7-9A9F21E66C98}"/>
    <cellStyle name="Normal 18 3 2 2" xfId="23495" xr:uid="{20E3EFDB-3AB6-435B-90DA-0B866C8B0080}"/>
    <cellStyle name="Normal 18 3 2 2 2" xfId="23496" xr:uid="{2D214F70-CFC3-478A-AB87-2318BA88F12E}"/>
    <cellStyle name="Normal 18 3 2 3" xfId="23497" xr:uid="{57DBF011-FDBF-4978-BB97-5F17DB4E95F4}"/>
    <cellStyle name="Normal 18 3 2 4" xfId="23498" xr:uid="{D707667F-FBDD-486B-9CF0-684F1128743C}"/>
    <cellStyle name="Normal 18 3 3" xfId="23499" xr:uid="{A0ACA72D-2715-42F1-95E0-C5E7EB2A8DD3}"/>
    <cellStyle name="Normal 18 3 3 2" xfId="23500" xr:uid="{BDB1DF66-59A4-428A-B341-8AC0D8226F63}"/>
    <cellStyle name="Normal 18 3 3 2 2" xfId="23501" xr:uid="{2AA16048-818C-4D6F-912F-A579FDF1B0CA}"/>
    <cellStyle name="Normal 18 3 3 3" xfId="23502" xr:uid="{4097998C-17A9-4898-B194-31FDCE7CC0C7}"/>
    <cellStyle name="Normal 18 3 3 4" xfId="23503" xr:uid="{B8721053-40C0-4CFE-8D24-2DF1A4811FC9}"/>
    <cellStyle name="Normal 18 3 4" xfId="23504" xr:uid="{BB855740-8810-496F-B8D1-30EB81CF5BA5}"/>
    <cellStyle name="Normal 18 3 4 2" xfId="23505" xr:uid="{0C315219-43EF-4D89-8C51-874E44AA7B01}"/>
    <cellStyle name="Normal 18 3 5" xfId="23506" xr:uid="{D13EB990-6E9E-46C7-8CD8-3A46E87633BA}"/>
    <cellStyle name="Normal 18 3 6" xfId="23507" xr:uid="{5776FC70-40E1-4425-BF3D-65BD312E8118}"/>
    <cellStyle name="Normal 18 4" xfId="23508" xr:uid="{5ECECB64-7771-4F08-815C-B0901FB4EB09}"/>
    <cellStyle name="Normal 18 4 2" xfId="23509" xr:uid="{E5D8C75E-7259-40C3-98CD-A11731E72DC6}"/>
    <cellStyle name="Normal 18 4 2 2" xfId="23510" xr:uid="{41207768-72DF-4B1F-BB42-6ADE75CA1B0B}"/>
    <cellStyle name="Normal 18 4 2 2 2" xfId="23511" xr:uid="{659AB36E-C5EF-4E54-BF11-8580A1081F76}"/>
    <cellStyle name="Normal 18 4 2 3" xfId="23512" xr:uid="{3E2A9ED5-0F57-4C41-8AFA-D65CC4D5F6E9}"/>
    <cellStyle name="Normal 18 4 2 4" xfId="23513" xr:uid="{35B780F7-4E41-42C2-8B68-C62BBE2BC767}"/>
    <cellStyle name="Normal 18 4 3" xfId="23514" xr:uid="{6F476CAE-069F-47C3-B221-E3E453135B4D}"/>
    <cellStyle name="Normal 18 4 3 2" xfId="23515" xr:uid="{6F3C81CA-90AD-4452-8D97-2BF94568498D}"/>
    <cellStyle name="Normal 18 4 3 2 2" xfId="23516" xr:uid="{983F24AC-3F15-4CDB-8D95-038A94AAB455}"/>
    <cellStyle name="Normal 18 4 3 3" xfId="23517" xr:uid="{BBEA0449-F0CC-4B8C-8CE4-F14889841AD2}"/>
    <cellStyle name="Normal 18 4 3 4" xfId="23518" xr:uid="{7A0400EF-C521-4CBF-BBE4-4A8EE12C8F15}"/>
    <cellStyle name="Normal 18 4 4" xfId="23519" xr:uid="{B62041A7-E0A5-4F46-A886-F8C7FF97597C}"/>
    <cellStyle name="Normal 18 4 4 2" xfId="23520" xr:uid="{496E6763-F67E-4E80-AB48-C90DAFCD2BD9}"/>
    <cellStyle name="Normal 18 4 5" xfId="23521" xr:uid="{C96374DE-9443-41D5-A317-49F2354DA352}"/>
    <cellStyle name="Normal 18 4 6" xfId="23522" xr:uid="{EB738B1E-CA73-4E5E-BB3E-D485862810CB}"/>
    <cellStyle name="Normal 18 5" xfId="23523" xr:uid="{92781455-A26C-44C0-A9AE-5BA8CEE37AEE}"/>
    <cellStyle name="Normal 18 5 2" xfId="23524" xr:uid="{BB1DF77D-AB3B-4104-B776-3BCC8E508D99}"/>
    <cellStyle name="Normal 18 5 2 2" xfId="23525" xr:uid="{AB275636-8400-4FB1-AB7D-AB9056136633}"/>
    <cellStyle name="Normal 18 5 3" xfId="23526" xr:uid="{4461EC6E-2240-4AB8-BBF2-3203C2BE1AE4}"/>
    <cellStyle name="Normal 18 5 4" xfId="23527" xr:uid="{51B01F56-7AED-4B5E-B089-F99E5847C3BC}"/>
    <cellStyle name="Normal 18 6" xfId="23528" xr:uid="{009E901C-5BD8-4AD6-867D-61C36666DB79}"/>
    <cellStyle name="Normal 18 6 2" xfId="23529" xr:uid="{3854956F-E7F0-4496-9A31-E7C6CB272C49}"/>
    <cellStyle name="Normal 18 6 2 2" xfId="23530" xr:uid="{3BC7D2BE-0361-4AB3-B5C5-2790AF799DCB}"/>
    <cellStyle name="Normal 18 6 3" xfId="23531" xr:uid="{EA1D5EFC-103C-46EA-9A7A-2E19711297A5}"/>
    <cellStyle name="Normal 18 6 4" xfId="23532" xr:uid="{4A69FFF6-24BD-4354-B760-E57597A98361}"/>
    <cellStyle name="Normal 18 7" xfId="36013" xr:uid="{C8481D04-A3BE-44D7-B599-38B0746F2A49}"/>
    <cellStyle name="Normal 180" xfId="23533" xr:uid="{78A84ECE-C26D-4EEE-B0BB-4AFA67DA234B}"/>
    <cellStyle name="Normal 180 2" xfId="23534" xr:uid="{CEE4B918-9B46-46A6-BAA7-0A8FBA10B16B}"/>
    <cellStyle name="Normal 181" xfId="23535" xr:uid="{79B5DAA4-232E-41E5-A37C-E7EB1F99AEEB}"/>
    <cellStyle name="Normal 181 2" xfId="23536" xr:uid="{507AF2DA-B774-4E11-8467-8C361BBC45C4}"/>
    <cellStyle name="Normal 182" xfId="23537" xr:uid="{9539348D-A589-4A42-B004-18CDC0B48A1E}"/>
    <cellStyle name="Normal 182 2" xfId="23538" xr:uid="{47C15F75-9B42-4D76-9AAC-813A9CDF2662}"/>
    <cellStyle name="Normal 183" xfId="23539" xr:uid="{A9EB57C4-EEEB-45E4-9AB9-6C0F174300C7}"/>
    <cellStyle name="Normal 183 2" xfId="23540" xr:uid="{B3B50586-84FB-4F81-AE26-D7D5328577FD}"/>
    <cellStyle name="Normal 184" xfId="23541" xr:uid="{91D3F090-CE15-4C4F-B0C5-FE5FE1F1F4EE}"/>
    <cellStyle name="Normal 184 2" xfId="23542" xr:uid="{A19C2424-930A-4421-ABF2-7D2EC7847B29}"/>
    <cellStyle name="Normal 185" xfId="23543" xr:uid="{CCD4E255-00A2-4AA1-B32C-ADACE927F92D}"/>
    <cellStyle name="Normal 185 2" xfId="23544" xr:uid="{F36E3231-A5EE-4E34-9FA5-B8470FFCF0B9}"/>
    <cellStyle name="Normal 186" xfId="23545" xr:uid="{DEC14E72-E284-45EB-A8BC-A1E2372CFD49}"/>
    <cellStyle name="Normal 186 2" xfId="23546" xr:uid="{0BA4C100-44EE-4345-8973-9EE58BE213FE}"/>
    <cellStyle name="Normal 187" xfId="23547" xr:uid="{BF200000-2640-4471-B529-0B57FD047327}"/>
    <cellStyle name="Normal 187 2" xfId="23548" xr:uid="{D8AB6DB8-61BC-4690-A887-2C76372F079B}"/>
    <cellStyle name="Normal 188" xfId="23549" xr:uid="{0703ED58-6FB0-444A-B932-E0426E9340D6}"/>
    <cellStyle name="Normal 188 2" xfId="23550" xr:uid="{62910B9D-85B6-4DBA-964F-18077AF6DCEC}"/>
    <cellStyle name="Normal 189" xfId="23551" xr:uid="{FB0CF631-E067-400C-8E7B-7B35A8CF16F6}"/>
    <cellStyle name="Normal 189 2" xfId="23552" xr:uid="{364CE48C-DD7D-47CF-829D-B42C5BDA1C98}"/>
    <cellStyle name="Normal 19" xfId="23553" xr:uid="{F3DCA2F3-3383-4329-B742-F78394BD8DA5}"/>
    <cellStyle name="Normal 19 2" xfId="23554" xr:uid="{55CFC92D-E277-4F90-9D0D-F856AD7D689B}"/>
    <cellStyle name="Normal 19 2 2" xfId="23555" xr:uid="{579EEE39-B3F7-4B36-A31B-C6971DB204D6}"/>
    <cellStyle name="Normal 19 2 2 2" xfId="23556" xr:uid="{2B1CF56C-6EAF-4FFD-8A3A-38444FC65B06}"/>
    <cellStyle name="Normal 19 2 2 2 2" xfId="23557" xr:uid="{21FA5899-2CDF-4AA4-BDDA-38FD7C19D25D}"/>
    <cellStyle name="Normal 19 2 2 3" xfId="23558" xr:uid="{8AB31D81-3C7B-41FC-BB0A-E67FC4F379B1}"/>
    <cellStyle name="Normal 19 2 2 4" xfId="23559" xr:uid="{5276AC08-72B8-40C9-AF11-2E28092A7D63}"/>
    <cellStyle name="Normal 19 2 3" xfId="23560" xr:uid="{888D4F29-31E8-4E25-93D1-DE1E9D1B2D0E}"/>
    <cellStyle name="Normal 19 2 3 2" xfId="23561" xr:uid="{490DBA8D-CBB7-42F8-9ADA-F95440526F84}"/>
    <cellStyle name="Normal 19 2 3 2 2" xfId="23562" xr:uid="{307AE192-1449-4F84-AAEC-D3FBC6DF53CD}"/>
    <cellStyle name="Normal 19 2 3 3" xfId="23563" xr:uid="{0F1A843C-596C-4506-8735-C4A4964158D0}"/>
    <cellStyle name="Normal 19 2 3 4" xfId="23564" xr:uid="{6E44B04E-7D6F-4BDD-A19F-582E2CAE81C5}"/>
    <cellStyle name="Normal 19 2 4" xfId="23565" xr:uid="{FD36E935-0BB0-4B7B-81D3-74BD99C61758}"/>
    <cellStyle name="Normal 19 2 4 2" xfId="23566" xr:uid="{43C87A0A-6F07-43BE-8228-BD310C7428B3}"/>
    <cellStyle name="Normal 19 2 4 2 2" xfId="23567" xr:uid="{D65B0982-4CD9-4FEB-A1E6-A012C7AE5442}"/>
    <cellStyle name="Normal 19 2 4 3" xfId="23568" xr:uid="{97F2F4F8-6306-4819-B21A-4DEE3935D39F}"/>
    <cellStyle name="Normal 19 2 4 4" xfId="23569" xr:uid="{A8D8CE96-13B1-4437-AF1C-B163891CC019}"/>
    <cellStyle name="Normal 19 3" xfId="23570" xr:uid="{68F9B41D-F3C8-4E7B-A929-1A824EE14AA9}"/>
    <cellStyle name="Normal 19 3 2" xfId="23571" xr:uid="{94FC170F-2D7C-4C55-931B-024D55F14DF0}"/>
    <cellStyle name="Normal 19 3 2 2" xfId="23572" xr:uid="{EE251571-01AC-4CE6-9B22-0EE1E4D6AF39}"/>
    <cellStyle name="Normal 19 3 2 2 2" xfId="23573" xr:uid="{27CE21EF-F453-49FA-B77F-94389DBDC2D4}"/>
    <cellStyle name="Normal 19 3 2 3" xfId="23574" xr:uid="{794198CF-F8E9-4611-B3FF-9034434BAFBB}"/>
    <cellStyle name="Normal 19 3 2 4" xfId="23575" xr:uid="{5B7F87E3-5547-4DD4-81B7-8DCBBCE5E916}"/>
    <cellStyle name="Normal 19 3 3" xfId="23576" xr:uid="{C987A528-ACD7-435A-B2A7-032750F22E0F}"/>
    <cellStyle name="Normal 19 3 3 2" xfId="23577" xr:uid="{371F52CE-C167-45E2-A509-72BBC2756C0F}"/>
    <cellStyle name="Normal 19 3 3 2 2" xfId="23578" xr:uid="{BB2D16B1-125C-454C-84B9-540768CEF3E5}"/>
    <cellStyle name="Normal 19 3 3 3" xfId="23579" xr:uid="{A772EB0D-2B79-44F2-B1E8-916742ADD9F4}"/>
    <cellStyle name="Normal 19 3 3 4" xfId="23580" xr:uid="{9DFABED5-A37C-472B-9FF8-EBCC40B3399F}"/>
    <cellStyle name="Normal 19 3 4" xfId="23581" xr:uid="{CE49A93B-C901-49E0-9C53-2CDE75AA8541}"/>
    <cellStyle name="Normal 19 3 4 2" xfId="23582" xr:uid="{6C10B224-5253-4E1B-AEA4-1B0D030652E5}"/>
    <cellStyle name="Normal 19 3 5" xfId="23583" xr:uid="{D1351736-27E3-4C09-AB47-ED0C89F1FF53}"/>
    <cellStyle name="Normal 19 3 6" xfId="23584" xr:uid="{2B97A660-894F-4552-AB23-956775A8533F}"/>
    <cellStyle name="Normal 19 4" xfId="23585" xr:uid="{7ED16E05-5E21-40C4-8999-319B4DAC0D45}"/>
    <cellStyle name="Normal 19 4 2" xfId="23586" xr:uid="{03A01A73-7A8C-4D3D-A70A-CD35EE083D46}"/>
    <cellStyle name="Normal 19 4 2 2" xfId="23587" xr:uid="{9D5FE51F-45E8-4849-9432-3D723283D506}"/>
    <cellStyle name="Normal 19 4 2 2 2" xfId="23588" xr:uid="{91CAA825-584D-4F0E-820B-FFF7C3E493BC}"/>
    <cellStyle name="Normal 19 4 2 3" xfId="23589" xr:uid="{6CC69126-9035-41F5-878B-201D008B2508}"/>
    <cellStyle name="Normal 19 4 2 4" xfId="23590" xr:uid="{DA0AC659-FDEA-4C60-9167-BC92BE4143D3}"/>
    <cellStyle name="Normal 19 4 3" xfId="23591" xr:uid="{A69FA7EC-1AEE-48A6-A30B-6A73D8D620AA}"/>
    <cellStyle name="Normal 19 4 3 2" xfId="23592" xr:uid="{E0CCF729-A493-4098-9F10-0AEF0CD51C3D}"/>
    <cellStyle name="Normal 19 4 3 2 2" xfId="23593" xr:uid="{65264019-670C-4CD3-916F-A8E92B34CF2D}"/>
    <cellStyle name="Normal 19 4 3 3" xfId="23594" xr:uid="{05EA2A18-DA03-48B2-8BF1-5C431542EFC0}"/>
    <cellStyle name="Normal 19 4 3 4" xfId="23595" xr:uid="{E076C30F-0558-47BF-BDD0-35B49F49F1AF}"/>
    <cellStyle name="Normal 19 4 4" xfId="23596" xr:uid="{EE294C4D-7426-46A3-A5C5-9A22496272C7}"/>
    <cellStyle name="Normal 19 4 4 2" xfId="23597" xr:uid="{818D6848-313D-4C1E-8A4E-040D8AF608DD}"/>
    <cellStyle name="Normal 19 4 5" xfId="23598" xr:uid="{2D2A4143-6511-4010-BAA6-0823592D46B0}"/>
    <cellStyle name="Normal 19 4 6" xfId="23599" xr:uid="{A1510E57-BF5E-47DA-9FB5-C051B2349386}"/>
    <cellStyle name="Normal 19 5" xfId="23600" xr:uid="{E3614327-9D55-4F56-B0CF-34AF0C7924A7}"/>
    <cellStyle name="Normal 19 5 2" xfId="23601" xr:uid="{CA3DAC0A-3557-4765-ABDC-E06D0EB5CE02}"/>
    <cellStyle name="Normal 19 5 2 2" xfId="23602" xr:uid="{4C9310B6-C97F-4419-BB34-9BC36C7F81C8}"/>
    <cellStyle name="Normal 19 5 3" xfId="23603" xr:uid="{79815C92-ED7E-4A45-8DDB-BE32F820D8F0}"/>
    <cellStyle name="Normal 19 5 4" xfId="23604" xr:uid="{EA56E07C-E45D-498E-B69D-BD4921EDBC9B}"/>
    <cellStyle name="Normal 19 6" xfId="23605" xr:uid="{844BDFCB-89BA-41BE-AA7D-79438199157E}"/>
    <cellStyle name="Normal 19 6 2" xfId="23606" xr:uid="{4C2AF171-59D7-4FCF-A099-F98CE679A8CF}"/>
    <cellStyle name="Normal 19 6 2 2" xfId="23607" xr:uid="{AF99AA03-DEA7-4A1B-AD75-7C644181188B}"/>
    <cellStyle name="Normal 19 6 3" xfId="23608" xr:uid="{C399FD04-9D9F-4D04-87D6-552FAA0D58D6}"/>
    <cellStyle name="Normal 19 6 4" xfId="23609" xr:uid="{741B72B3-89EA-4404-91CF-8BA3C7B879A4}"/>
    <cellStyle name="Normal 19 7" xfId="36015" xr:uid="{84D80BFB-ED1C-40FC-A770-16A21E03919F}"/>
    <cellStyle name="Normal 190" xfId="23610" xr:uid="{4C83D938-EFB9-4531-AEC7-90261F69857B}"/>
    <cellStyle name="Normal 190 2" xfId="23611" xr:uid="{9ED3FE06-CA31-4616-AD0B-D89DEA170AAD}"/>
    <cellStyle name="Normal 191" xfId="23612" xr:uid="{886853D3-30EC-42D3-8289-03BA3563672D}"/>
    <cellStyle name="Normal 191 2" xfId="23613" xr:uid="{397A7F1D-5FBC-4347-BE85-936E362FFE5B}"/>
    <cellStyle name="Normal 192" xfId="23614" xr:uid="{EC6D788B-526D-4A86-9B68-812ABC6047CF}"/>
    <cellStyle name="Normal 192 2" xfId="23615" xr:uid="{7B6BB5BD-DE30-4F72-93EA-284712DF1974}"/>
    <cellStyle name="Normal 193" xfId="23616" xr:uid="{6A432CFD-0F53-4846-BF27-F72E57575948}"/>
    <cellStyle name="Normal 193 2" xfId="23617" xr:uid="{9AF883B4-FE76-4BD7-B2CA-CFEF3B096A50}"/>
    <cellStyle name="Normal 194" xfId="23618" xr:uid="{1234D3A5-B36B-4D14-B020-8D9E7F276EC1}"/>
    <cellStyle name="Normal 194 2" xfId="23619" xr:uid="{92FFC5E5-9B8E-4D6B-A877-E1BB42B0696A}"/>
    <cellStyle name="Normal 195" xfId="23620" xr:uid="{F9E116EE-A3EE-4CAA-AF1B-CF073B535E17}"/>
    <cellStyle name="Normal 195 2" xfId="23621" xr:uid="{0EC288DD-7022-4A64-9B3E-DD85172FBB40}"/>
    <cellStyle name="Normal 196" xfId="23622" xr:uid="{AB28F4B6-FFE6-4737-A56D-BE0DFBED4488}"/>
    <cellStyle name="Normal 196 2" xfId="23623" xr:uid="{C7338C69-E7F1-4F84-97F4-816A7D0B7832}"/>
    <cellStyle name="Normal 197" xfId="23624" xr:uid="{C92F75C6-51F5-4FDA-B031-5C80388C8C97}"/>
    <cellStyle name="Normal 197 2" xfId="23625" xr:uid="{22AE7FAE-9BB6-4701-95F8-2071D1A6F96E}"/>
    <cellStyle name="Normal 198" xfId="23626" xr:uid="{00FFEF8C-07A3-45FE-AAB9-6795882B6A87}"/>
    <cellStyle name="Normal 198 2" xfId="23627" xr:uid="{B3FD58A5-D9F3-4508-AD03-15CED51404DA}"/>
    <cellStyle name="Normal 199" xfId="23628" xr:uid="{5C74714A-7CDF-43F1-B4AA-434A64D5238A}"/>
    <cellStyle name="Normal 199 2" xfId="23629" xr:uid="{57C8524E-710C-45F4-8A86-819FB2AF9B6B}"/>
    <cellStyle name="Normal 2" xfId="2" xr:uid="{00000000-0005-0000-0000-000003000000}"/>
    <cellStyle name="Normal 2 10" xfId="23630" xr:uid="{89A1E515-2516-453B-8F0C-91F1F68E0DA2}"/>
    <cellStyle name="Normal 2 11" xfId="23631" xr:uid="{736D5D67-913C-4770-AF0C-97A76397694D}"/>
    <cellStyle name="Normal 2 12" xfId="23632" xr:uid="{57DFCDBE-6F34-4C55-8467-8E32D76B85E9}"/>
    <cellStyle name="Normal 2 13" xfId="23633" xr:uid="{9AD0242A-0AF0-4E35-BD06-7CAAD766B2FE}"/>
    <cellStyle name="Normal 2 13 2" xfId="23634" xr:uid="{3AA28F45-0195-4ACB-ACE8-7513D9E18AE2}"/>
    <cellStyle name="Normal 2 13 2 2" xfId="23635" xr:uid="{9E253801-ECFD-428C-8F51-EA1C117DB0CE}"/>
    <cellStyle name="Normal 2 13 2 2 2" xfId="23636" xr:uid="{84E6B5DC-532A-48AD-ADBB-10F6B73C0E00}"/>
    <cellStyle name="Normal 2 13 2 3" xfId="23637" xr:uid="{50BF1722-2C56-402F-90D7-D4930B4C4F34}"/>
    <cellStyle name="Normal 2 13 2 4" xfId="23638" xr:uid="{FD344335-8382-44C0-B22A-AB557B302D47}"/>
    <cellStyle name="Normal 2 13 3" xfId="23639" xr:uid="{7C64AC62-5BE5-4F39-8619-CF007BD6EAB4}"/>
    <cellStyle name="Normal 2 13 3 2" xfId="23640" xr:uid="{236E26BC-2DD1-496C-A222-D3A38F9EAA8D}"/>
    <cellStyle name="Normal 2 13 3 2 2" xfId="23641" xr:uid="{4DF2E390-A61A-4D34-95AD-16B1019C491B}"/>
    <cellStyle name="Normal 2 13 3 3" xfId="23642" xr:uid="{6E295436-3947-4206-82B7-50F8C2620375}"/>
    <cellStyle name="Normal 2 13 3 4" xfId="23643" xr:uid="{90BD3DFE-2D52-4F93-9178-4248ECFD71C4}"/>
    <cellStyle name="Normal 2 13 4" xfId="23644" xr:uid="{8F016E30-472C-4334-978A-901228E4E613}"/>
    <cellStyle name="Normal 2 13 4 2" xfId="23645" xr:uid="{385510B0-7C09-453B-83AD-891FAEAD4F21}"/>
    <cellStyle name="Normal 2 13 5" xfId="23646" xr:uid="{EFAF8A53-E530-47E9-B227-6584CA2F9895}"/>
    <cellStyle name="Normal 2 13 6" xfId="23647" xr:uid="{35B6C452-7B6C-40A4-A652-45589E9A0E10}"/>
    <cellStyle name="Normal 2 14" xfId="23648" xr:uid="{94F750A4-835E-495C-A73D-269386F29243}"/>
    <cellStyle name="Normal 2 14 2" xfId="23649" xr:uid="{03FAA2E4-E998-4429-95F6-F250B450C613}"/>
    <cellStyle name="Normal 2 14 2 2" xfId="23650" xr:uid="{724AA687-5229-40BA-9B67-E26F4CB2A990}"/>
    <cellStyle name="Normal 2 14 2 2 2" xfId="23651" xr:uid="{053B8A8C-8D71-421D-81D8-2C370B45F2FB}"/>
    <cellStyle name="Normal 2 14 2 3" xfId="23652" xr:uid="{084735EF-AF0D-4CF1-B552-2A7B67CE5AC5}"/>
    <cellStyle name="Normal 2 14 2 4" xfId="23653" xr:uid="{58F6BF34-CAFA-4369-B305-66181E06F27D}"/>
    <cellStyle name="Normal 2 14 3" xfId="23654" xr:uid="{A7EC4CCB-18B0-4FC0-A933-EB55FA750580}"/>
    <cellStyle name="Normal 2 14 3 2" xfId="23655" xr:uid="{B37041EB-6050-4A52-A8BE-CB024F567197}"/>
    <cellStyle name="Normal 2 14 3 2 2" xfId="23656" xr:uid="{AB3DCDC8-5EDB-4721-ACA5-39521A6001A8}"/>
    <cellStyle name="Normal 2 14 3 3" xfId="23657" xr:uid="{0841D908-2533-4E8A-9FF7-78DF6309491A}"/>
    <cellStyle name="Normal 2 14 3 4" xfId="23658" xr:uid="{3A35A5E0-A87D-4263-B8C6-A42D905E9994}"/>
    <cellStyle name="Normal 2 14 4" xfId="23659" xr:uid="{1D6DDA22-EEE7-49E3-B43A-D434E4B29DE2}"/>
    <cellStyle name="Normal 2 14 4 2" xfId="23660" xr:uid="{F2228A88-7B56-42BA-8641-7912375BE40D}"/>
    <cellStyle name="Normal 2 14 5" xfId="23661" xr:uid="{21C656AA-15C0-4022-8CB7-70375AA56E71}"/>
    <cellStyle name="Normal 2 14 6" xfId="23662" xr:uid="{6B65596F-BBD3-4D09-8B2A-9012E7C01440}"/>
    <cellStyle name="Normal 2 15" xfId="23663" xr:uid="{F81A069A-6470-4157-BB1B-C19B2BC165A5}"/>
    <cellStyle name="Normal 2 15 2" xfId="23664" xr:uid="{6E37C338-058E-412B-986B-340E6058E6D4}"/>
    <cellStyle name="Normal 2 15 2 2" xfId="23665" xr:uid="{02E9A758-09ED-4391-B26E-B984625E7F07}"/>
    <cellStyle name="Normal 2 15 2 2 2" xfId="23666" xr:uid="{A994CE3A-173C-49D6-A476-D70970D0299D}"/>
    <cellStyle name="Normal 2 15 2 3" xfId="23667" xr:uid="{30C99938-5C1D-42F0-9A72-3531D40BD5F5}"/>
    <cellStyle name="Normal 2 15 2 4" xfId="23668" xr:uid="{4D996EC2-CB5B-4239-B7DE-980ADF499F06}"/>
    <cellStyle name="Normal 2 15 3" xfId="23669" xr:uid="{88C0EF1E-545A-44B6-82F0-0901DD5E9E3D}"/>
    <cellStyle name="Normal 2 15 3 2" xfId="23670" xr:uid="{EFFAFFDE-BA15-4EE4-8C38-2FB49F9845DB}"/>
    <cellStyle name="Normal 2 15 3 2 2" xfId="23671" xr:uid="{0C667B54-7C7D-4F22-B08A-F40AF6E54D33}"/>
    <cellStyle name="Normal 2 15 3 3" xfId="23672" xr:uid="{C52E3904-FCFA-46D4-B037-ADC861A350A5}"/>
    <cellStyle name="Normal 2 15 3 4" xfId="23673" xr:uid="{A52A3384-7E12-47FA-A5A7-4739142AF6CF}"/>
    <cellStyle name="Normal 2 15 4" xfId="23674" xr:uid="{AC3ABAA9-6468-47DD-BE8A-778A65D85653}"/>
    <cellStyle name="Normal 2 15 4 2" xfId="23675" xr:uid="{0F37300F-F73D-4AD8-811C-855D185CDE6B}"/>
    <cellStyle name="Normal 2 15 5" xfId="23676" xr:uid="{252875D1-DE0F-4EB0-BAC7-F3C2AF238246}"/>
    <cellStyle name="Normal 2 15 6" xfId="23677" xr:uid="{13C62D1C-AE94-4376-80FD-175979EF82CC}"/>
    <cellStyle name="Normal 2 16" xfId="23678" xr:uid="{D7448D4A-8226-4A38-ACC4-BF3E821157C5}"/>
    <cellStyle name="Normal 2 16 2" xfId="23679" xr:uid="{512EB94E-11C2-4F2E-94DA-36C9B3ABAA58}"/>
    <cellStyle name="Normal 2 16 2 2" xfId="23680" xr:uid="{7B3CD724-2F84-4E27-918F-E7F1C4F989EB}"/>
    <cellStyle name="Normal 2 16 3" xfId="23681" xr:uid="{948A6293-40EB-4890-87BE-DCDE79D94DCB}"/>
    <cellStyle name="Normal 2 16 4" xfId="23682" xr:uid="{0E716219-DDB0-477B-8844-48E0CD5BDBFC}"/>
    <cellStyle name="Normal 2 17" xfId="23683" xr:uid="{D2A85BC7-ED82-4C31-B408-50CA1181AA26}"/>
    <cellStyle name="Normal 2 17 2" xfId="23684" xr:uid="{53B76AD9-9DCB-4BE8-AF5B-0FEB7288A2AD}"/>
    <cellStyle name="Normal 2 17 2 2" xfId="23685" xr:uid="{50641E87-7CA0-47F6-8926-9FFF9A3728C3}"/>
    <cellStyle name="Normal 2 17 2 2 2" xfId="23686" xr:uid="{ECEC17FD-4F97-4CA4-8075-A3140D480E67}"/>
    <cellStyle name="Normal 2 17 2 3" xfId="23687" xr:uid="{36FCD133-17CE-4D0C-9C1C-D1E0B1995257}"/>
    <cellStyle name="Normal 2 17 2 4" xfId="23688" xr:uid="{7D30F134-10E4-42AA-8987-B8E5D45F7419}"/>
    <cellStyle name="Normal 2 18" xfId="23689" xr:uid="{FEF4B487-7DDE-41FF-A44F-737D58774D4E}"/>
    <cellStyle name="Normal 2 19" xfId="35751" xr:uid="{1E241811-1324-4F2C-A68B-25BC31677C0C}"/>
    <cellStyle name="Normal 2 2" xfId="211" xr:uid="{529A7C7B-3D5E-44BA-A237-4CE89BFEFA5E}"/>
    <cellStyle name="Normal 2 2 2" xfId="334" xr:uid="{E08F61F9-68CB-45A0-BEAB-48477B140AC8}"/>
    <cellStyle name="Normal 2 2 2 2" xfId="23691" xr:uid="{63785958-54D3-4F3B-A588-0CFAADF832BA}"/>
    <cellStyle name="Normal 2 2 2 2 2" xfId="23692" xr:uid="{C69B90EE-EF99-44F2-A6BA-9C222FC4A7A3}"/>
    <cellStyle name="Normal 2 2 2 3" xfId="23693" xr:uid="{E86C9AFC-0E40-4FFA-89C3-DE1F049F1106}"/>
    <cellStyle name="Normal 2 2 3" xfId="23694" xr:uid="{2AA8FACF-F561-46CC-8D24-3526D9DE8AE7}"/>
    <cellStyle name="Normal 2 2 3 2" xfId="23695" xr:uid="{74001342-5094-4CBA-B3AE-C2E91EC6535C}"/>
    <cellStyle name="Normal 2 2 3 2 2" xfId="23696" xr:uid="{6FFD81E5-2556-4304-BA77-B7B7B281AC4D}"/>
    <cellStyle name="Normal 2 2 3 3" xfId="35909" xr:uid="{79C80242-995A-4CE0-A35F-70236155E25C}"/>
    <cellStyle name="Normal 2 2 4" xfId="23697" xr:uid="{05937DDE-35DE-4B21-AB6E-4FCCED236A39}"/>
    <cellStyle name="Normal 2 2 4 2" xfId="23698" xr:uid="{1721137B-9351-4964-BEB9-D6EAA28B273D}"/>
    <cellStyle name="Normal 2 2 4 3" xfId="36016" xr:uid="{0B7F10F4-1ED9-4FB4-BA46-E63E376260C0}"/>
    <cellStyle name="Normal 2 2 5" xfId="23699" xr:uid="{B6B9D5E2-DF79-4231-A657-90376F0F4187}"/>
    <cellStyle name="Normal 2 2 5 2" xfId="36017" xr:uid="{BDEA8E94-E207-47E4-BB04-AB2583DF039E}"/>
    <cellStyle name="Normal 2 2 6" xfId="23690" xr:uid="{DF9B7A48-46AB-400A-8DCE-8C7AFE5255D7}"/>
    <cellStyle name="Normal 2 20" xfId="36135" xr:uid="{05FCB5C6-3C2C-49FF-9997-4BC28CE5ED4E}"/>
    <cellStyle name="Normal 2 21" xfId="108" xr:uid="{017550E2-B100-46ED-B34E-30B8E3C71EB7}"/>
    <cellStyle name="Normal 2 3" xfId="212" xr:uid="{33B295B9-4110-48D9-9E0E-331CA004C337}"/>
    <cellStyle name="Normal 2 3 2" xfId="364" xr:uid="{41422768-6339-40FB-A2CD-DCC494234183}"/>
    <cellStyle name="Normal 2 3 2 2" xfId="445" xr:uid="{6A37D701-6AD1-4C8B-940B-B4B955E05B57}"/>
    <cellStyle name="Normal 2 3 2 2 2" xfId="35671" xr:uid="{5DE27CD0-E651-4624-9B84-E2B52703CC85}"/>
    <cellStyle name="Normal 2 3 2 2 3" xfId="23702" xr:uid="{C4D605C4-05FD-4767-BDFE-7266F4139A6C}"/>
    <cellStyle name="Normal 2 3 2 3" xfId="35670" xr:uid="{36172263-4EBA-4F0D-B65F-57EE082E7CAD}"/>
    <cellStyle name="Normal 2 3 2 4" xfId="23701" xr:uid="{D2EA739A-E07D-430A-BE06-21144C63CDA8}"/>
    <cellStyle name="Normal 2 3 3" xfId="384" xr:uid="{EA1718C1-5130-4836-A6A6-CA65F956ED44}"/>
    <cellStyle name="Normal 2 3 3 2" xfId="465" xr:uid="{F0248831-C0DC-4007-A334-05031ECA4703}"/>
    <cellStyle name="Normal 2 3 3 3" xfId="35672" xr:uid="{C0640AD1-5167-4AFF-B0E1-E306EBB19EF3}"/>
    <cellStyle name="Normal 2 3 3 4" xfId="23703" xr:uid="{C02BC4E2-FC75-4D5A-897C-D77D3348F5C0}"/>
    <cellStyle name="Normal 2 3 3 5" xfId="35931" xr:uid="{92767D55-80A4-434C-9B77-C8C427444BBD}"/>
    <cellStyle name="Normal 2 3 4" xfId="407" xr:uid="{BB50F046-E082-4992-A853-EE0955C7BC38}"/>
    <cellStyle name="Normal 2 3 4 2" xfId="35673" xr:uid="{B0921A4E-EFA5-40CD-91EC-70630778ACC3}"/>
    <cellStyle name="Normal 2 3 4 3" xfId="23704" xr:uid="{C746AF26-E3BF-44CB-A269-D94B8BC3C8D7}"/>
    <cellStyle name="Normal 2 3 5" xfId="35633" xr:uid="{5861EC0D-1001-4C6F-BB88-5305EE6CAB91}"/>
    <cellStyle name="Normal 2 3 6" xfId="23700" xr:uid="{7C228271-FFB2-4561-B56F-5E1AE3FA421A}"/>
    <cellStyle name="Normal 2 3_29(d) - Gas extensions -tariffs" xfId="35843" xr:uid="{8C07FACF-AB54-4FC4-9198-F39A6415007B}"/>
    <cellStyle name="Normal 2 4" xfId="160" xr:uid="{45350A23-543B-4ED3-9846-993B48F1AE7F}"/>
    <cellStyle name="Normal 2 4 2" xfId="23706" xr:uid="{DC39AA5F-5731-49FF-9175-5747EABF37FF}"/>
    <cellStyle name="Normal 2 4 2 2" xfId="36018" xr:uid="{32BDAFF5-9196-495A-B470-D987CD7F9FA0}"/>
    <cellStyle name="Normal 2 4 3" xfId="23707" xr:uid="{3B7EF99E-A4F1-4D68-A8D9-272ACD72F1AE}"/>
    <cellStyle name="Normal 2 4 3 2" xfId="36019" xr:uid="{18FD4BE3-D34A-4C2A-AA26-DBA8004AC29B}"/>
    <cellStyle name="Normal 2 4 4" xfId="23708" xr:uid="{5DB2BC84-F83B-4438-94F3-9AB94013F9B4}"/>
    <cellStyle name="Normal 2 4 5" xfId="23709" xr:uid="{2B0A7476-A41C-4ACE-A549-3504C7A664C1}"/>
    <cellStyle name="Normal 2 4 6" xfId="35692" xr:uid="{D32AF0A9-DA02-4237-AB28-BE8CFD8B2D43}"/>
    <cellStyle name="Normal 2 4 7" xfId="23705" xr:uid="{AEB49DA1-BA06-473D-A720-395AF9998AFF}"/>
    <cellStyle name="Normal 2 5" xfId="239" xr:uid="{8861B036-DE37-43C4-BAB5-F907B650C939}"/>
    <cellStyle name="Normal 2 5 2" xfId="23711" xr:uid="{5481BB9C-D757-4CBF-ABC7-9777C8B87842}"/>
    <cellStyle name="Normal 2 5 3" xfId="23712" xr:uid="{FC87855B-FDD6-4719-8B40-6028C96E41BC}"/>
    <cellStyle name="Normal 2 5 4" xfId="35696" xr:uid="{891CF0AE-6366-4A2F-A998-DA954B8BCB4F}"/>
    <cellStyle name="Normal 2 5 5" xfId="23710" xr:uid="{B9EF1869-C48D-4571-9DD8-0C4AB22AD5A9}"/>
    <cellStyle name="Normal 2 5 6" xfId="35844" xr:uid="{760B3DF8-0259-4758-BBBD-2F5E8CB3EB25}"/>
    <cellStyle name="Normal 2 6" xfId="23713" xr:uid="{3933755B-ECD3-4818-856E-E49ABCC7F17C}"/>
    <cellStyle name="Normal 2 6 2" xfId="23714" xr:uid="{6F3AF168-E93B-43D6-BB02-4C54A9EC04D9}"/>
    <cellStyle name="Normal 2 6 2 2" xfId="23715" xr:uid="{D04EB0B9-84C7-44E3-81E2-D54575394340}"/>
    <cellStyle name="Normal 2 6 3" xfId="35913" xr:uid="{0EDBF957-CB9B-44A8-AF43-887E71B25936}"/>
    <cellStyle name="Normal 2 7" xfId="23716" xr:uid="{3B703973-2C84-424C-B83B-EE8311056A1C}"/>
    <cellStyle name="Normal 2 7 2" xfId="23717" xr:uid="{FB2AFAC8-4677-471A-9F85-21F27D6D7EF4}"/>
    <cellStyle name="Normal 2 8" xfId="23718" xr:uid="{DCBB3FE5-C074-4123-BAD9-044906D25310}"/>
    <cellStyle name="Normal 2 8 2" xfId="23719" xr:uid="{0DCEFE38-C1AE-40D8-A391-8DC0144416C3}"/>
    <cellStyle name="Normal 2 8 3" xfId="23720" xr:uid="{2A779E57-6955-4EFE-84DA-61DA2335EF66}"/>
    <cellStyle name="Normal 2 9" xfId="23721" xr:uid="{83A2044E-79CB-46F0-8C23-7018E703E21C}"/>
    <cellStyle name="Normal 2_29(d) - Gas extensions -tariffs" xfId="35845" xr:uid="{EFC69F2A-A31B-4CB1-A094-0643BD556CEA}"/>
    <cellStyle name="Normal 20" xfId="23722" xr:uid="{11F68E37-4DE3-46A6-A08D-E447058C88E9}"/>
    <cellStyle name="Normal 20 2" xfId="23723" xr:uid="{CB3456C3-EA38-454B-85D2-18F2387735F2}"/>
    <cellStyle name="Normal 20 2 2" xfId="23724" xr:uid="{11FE7D9B-22E2-4B70-8376-6016C3DA2EFE}"/>
    <cellStyle name="Normal 20 2 2 2" xfId="23725" xr:uid="{04CCFD16-1FAD-4FA1-B8AB-1C95B1D340A3}"/>
    <cellStyle name="Normal 20 2 2 2 2" xfId="23726" xr:uid="{1C289D28-D122-446F-B756-53DE07C6A061}"/>
    <cellStyle name="Normal 20 2 2 3" xfId="23727" xr:uid="{D1E7CD38-8839-4015-9CB5-9B095212BAAD}"/>
    <cellStyle name="Normal 20 2 2 4" xfId="23728" xr:uid="{71713058-41AD-4901-A1D1-C5600ACE8B83}"/>
    <cellStyle name="Normal 20 3" xfId="23729" xr:uid="{0BCC1368-C68C-462D-AE62-40990848000F}"/>
    <cellStyle name="Normal 20 3 2" xfId="23730" xr:uid="{B8952BC3-08AD-4973-AC0E-7B63FA3DEC41}"/>
    <cellStyle name="Normal 20 3 2 2" xfId="23731" xr:uid="{0DF12A3F-712B-49FE-AC42-784C4DF9B2C0}"/>
    <cellStyle name="Normal 20 3 3" xfId="23732" xr:uid="{B4694811-6D31-4BA0-901F-7D92063C86FD}"/>
    <cellStyle name="Normal 20 3 4" xfId="23733" xr:uid="{60D60923-32EE-43BD-9C73-253372ED13F1}"/>
    <cellStyle name="Normal 20 4" xfId="36020" xr:uid="{7B4F2FA7-D5EB-4CCC-9EDE-8A1CCCC34429}"/>
    <cellStyle name="Normal 200" xfId="23734" xr:uid="{03D355C5-6B86-4C59-BADC-40EDEB23076F}"/>
    <cellStyle name="Normal 200 2" xfId="23735" xr:uid="{CD9631D8-CD24-4417-A0D3-31871DA1FF12}"/>
    <cellStyle name="Normal 201" xfId="23736" xr:uid="{612F719C-E68F-4CEC-812A-D212EF956A58}"/>
    <cellStyle name="Normal 201 2" xfId="23737" xr:uid="{C31A1D9E-E09E-4485-8E4E-A7B8AE744F89}"/>
    <cellStyle name="Normal 202" xfId="23738" xr:uid="{3E07633B-826C-4F3D-8251-C1FAE51290C0}"/>
    <cellStyle name="Normal 202 2" xfId="23739" xr:uid="{888E6A89-258F-4EA1-B58E-409D5CEBB8F7}"/>
    <cellStyle name="Normal 203" xfId="23740" xr:uid="{D9768F2F-0957-4236-9745-21E7F5E83921}"/>
    <cellStyle name="Normal 203 2" xfId="23741" xr:uid="{309A28BB-0A92-4A07-9568-4163A845FB0F}"/>
    <cellStyle name="Normal 204" xfId="23742" xr:uid="{7B21EAC4-3CD1-499B-98DB-3BDD4C565F42}"/>
    <cellStyle name="Normal 204 2" xfId="23743" xr:uid="{FB4F3C68-939E-4705-98D3-E427E959BAF4}"/>
    <cellStyle name="Normal 205" xfId="23744" xr:uid="{3FF45C29-7A8B-44F4-88CE-D2F55EE85458}"/>
    <cellStyle name="Normal 205 2" xfId="23745" xr:uid="{93FB548C-923D-4F26-89C8-DE8E38BD9EF6}"/>
    <cellStyle name="Normal 206" xfId="23746" xr:uid="{34D75878-905A-4B79-B3EF-F99E58C0204C}"/>
    <cellStyle name="Normal 206 2" xfId="23747" xr:uid="{621A6324-407F-46FA-A0BB-5E42D830ED0F}"/>
    <cellStyle name="Normal 207" xfId="23748" xr:uid="{990E6CED-EFCA-4D1C-A6FF-2C8DA4A017B2}"/>
    <cellStyle name="Normal 207 2" xfId="23749" xr:uid="{DF8C06BA-05A4-43BF-9E84-DA3C866ACD4D}"/>
    <cellStyle name="Normal 208" xfId="23750" xr:uid="{7D24095F-BE0E-4368-9D0E-D530ED48816C}"/>
    <cellStyle name="Normal 208 2" xfId="23751" xr:uid="{A5C3D7E2-4822-4047-A12B-BDF29E031A53}"/>
    <cellStyle name="Normal 209" xfId="23752" xr:uid="{2BFDB94C-DD27-4FF8-9DF7-752D63FFF360}"/>
    <cellStyle name="Normal 209 2" xfId="23753" xr:uid="{8DF108C9-4A87-42E2-8878-2BF3F73A4C87}"/>
    <cellStyle name="Normal 21" xfId="23754" xr:uid="{63168C79-50BB-473F-97E0-B29A3BAA8A27}"/>
    <cellStyle name="Normal 21 2" xfId="23755" xr:uid="{2FBB54C3-6F8C-4F97-B0B8-072B9D0DA505}"/>
    <cellStyle name="Normal 21 2 2" xfId="36022" xr:uid="{BA53182E-39EA-4788-A52E-3EBF2CF63307}"/>
    <cellStyle name="Normal 21 3" xfId="23756" xr:uid="{66BFDBD5-6730-4DE5-91BD-403C84E8DC1C}"/>
    <cellStyle name="Normal 21 3 2" xfId="36023" xr:uid="{6498CA7D-B427-4E27-8F4E-2A76FCDDCFBF}"/>
    <cellStyle name="Normal 21 4" xfId="36021" xr:uid="{36838B72-F11B-42B5-BE4C-8EDBC941E709}"/>
    <cellStyle name="Normal 210" xfId="23757" xr:uid="{482480EA-80CE-4F92-B3BB-A9FBDD78DFF0}"/>
    <cellStyle name="Normal 210 2" xfId="23758" xr:uid="{79806F54-42E6-41D0-A45E-AAA25E4A547A}"/>
    <cellStyle name="Normal 211" xfId="23759" xr:uid="{D020CDDB-BA1E-4AEE-A098-57C9BA721C68}"/>
    <cellStyle name="Normal 211 2" xfId="23760" xr:uid="{ED521458-0B17-48E6-86DB-6387F9F94A22}"/>
    <cellStyle name="Normal 212" xfId="23761" xr:uid="{B0AF16ED-889E-4A0C-B836-2D82ECAFD97F}"/>
    <cellStyle name="Normal 212 2" xfId="23762" xr:uid="{8BC8754A-C103-4758-AA25-97D9C0DD7634}"/>
    <cellStyle name="Normal 213" xfId="23763" xr:uid="{FD86A9EA-FFA2-4E3F-9B83-B66E45E1FE1B}"/>
    <cellStyle name="Normal 213 2" xfId="23764" xr:uid="{434C10E4-FD48-48B5-9266-499F0C5F5C65}"/>
    <cellStyle name="Normal 214" xfId="23765" xr:uid="{1FD79AE6-499D-4ADC-BCA5-108510059740}"/>
    <cellStyle name="Normal 214 2" xfId="23766" xr:uid="{3F1FAEC6-F27C-497B-A839-25ABF073DBF1}"/>
    <cellStyle name="Normal 215" xfId="23767" xr:uid="{CA10C032-544D-46BA-A618-774E677B7E93}"/>
    <cellStyle name="Normal 215 2" xfId="23768" xr:uid="{DF399F59-1349-4BE2-A216-293CDA864294}"/>
    <cellStyle name="Normal 216" xfId="23769" xr:uid="{6F42E3D4-5F92-4B55-9A9F-0C2D9807FB52}"/>
    <cellStyle name="Normal 216 2" xfId="23770" xr:uid="{F72864E1-3496-473E-8D33-1893E96F2798}"/>
    <cellStyle name="Normal 217" xfId="23771" xr:uid="{47C7195D-1E63-4B42-9E55-5F2F9A1C0B41}"/>
    <cellStyle name="Normal 217 2" xfId="23772" xr:uid="{F9771EEB-3951-4A5D-8151-238FE5C868F3}"/>
    <cellStyle name="Normal 218" xfId="23773" xr:uid="{CF2BA155-B7A6-4C2C-804D-BF80483184CF}"/>
    <cellStyle name="Normal 218 2" xfId="23774" xr:uid="{3DA37C5B-E4BC-4191-80D9-928E47282FFB}"/>
    <cellStyle name="Normal 219" xfId="23775" xr:uid="{72854F53-78D4-4397-B818-0B77488ED987}"/>
    <cellStyle name="Normal 219 2" xfId="23776" xr:uid="{2CACC2F4-E3BB-4309-8824-027D5F2A72A4}"/>
    <cellStyle name="Normal 22" xfId="23777" xr:uid="{6A2B2BE9-0C59-4297-B155-D0D6DFB78204}"/>
    <cellStyle name="Normal 22 2" xfId="23778" xr:uid="{A90A7226-9293-48FB-9909-6CD91A7A38F3}"/>
    <cellStyle name="Normal 220" xfId="23779" xr:uid="{57DCDDD4-E2F8-4292-A63A-01F2457E989A}"/>
    <cellStyle name="Normal 220 2" xfId="23780" xr:uid="{9171679E-FF20-4FA0-9C49-5061D6BD5E84}"/>
    <cellStyle name="Normal 221" xfId="23781" xr:uid="{20EC9336-2230-4D68-AADE-42E531E3F3F1}"/>
    <cellStyle name="Normal 221 2" xfId="23782" xr:uid="{E0A6A956-184D-44EF-BE30-835B603F34C9}"/>
    <cellStyle name="Normal 222" xfId="23783" xr:uid="{606826C0-1171-43D0-839E-C863422D96D5}"/>
    <cellStyle name="Normal 222 2" xfId="23784" xr:uid="{833D4138-176B-4ED4-8DFB-189B0DFBA63B}"/>
    <cellStyle name="Normal 223" xfId="23785" xr:uid="{6251D2A2-1BF5-489D-9888-E52EBCDDE1DE}"/>
    <cellStyle name="Normal 223 2" xfId="23786" xr:uid="{5C50323B-AEFF-4FA7-BDF8-62FE14AC85B5}"/>
    <cellStyle name="Normal 224" xfId="23787" xr:uid="{945630BE-FCB3-46DD-A131-6268A812CAA9}"/>
    <cellStyle name="Normal 224 2" xfId="23788" xr:uid="{6097F295-7C75-43D6-9C96-536E7F1CF3F9}"/>
    <cellStyle name="Normal 225" xfId="23789" xr:uid="{881D9E92-C39F-4948-9EAE-01625EDC9D12}"/>
    <cellStyle name="Normal 225 2" xfId="23790" xr:uid="{54112EDB-5B8A-4DD1-966A-BEC9BF0AD5D4}"/>
    <cellStyle name="Normal 226" xfId="23791" xr:uid="{E904A18C-A4CB-4599-9DC4-5C3EB9FEE230}"/>
    <cellStyle name="Normal 226 2" xfId="23792" xr:uid="{BC7FFCC3-6EAE-4D27-86BB-8491A12C753A}"/>
    <cellStyle name="Normal 227" xfId="23793" xr:uid="{BF6A61ED-87B0-4D4B-8BD5-82FBF8D53FD5}"/>
    <cellStyle name="Normal 227 2" xfId="23794" xr:uid="{9AD02F8E-B951-41B7-BA4A-A4076F600A78}"/>
    <cellStyle name="Normal 228" xfId="23795" xr:uid="{CFA25CB7-BB50-4221-ACBF-5F92E7C975E6}"/>
    <cellStyle name="Normal 228 2" xfId="23796" xr:uid="{B0F326C9-638C-45F9-AC42-4527F080A134}"/>
    <cellStyle name="Normal 229" xfId="23797" xr:uid="{1B5B1A08-FC0A-47F1-8931-F3AD982809DF}"/>
    <cellStyle name="Normal 229 2" xfId="23798" xr:uid="{73CD0E1B-DB8D-45F0-8A69-E9C4386AD293}"/>
    <cellStyle name="Normal 23" xfId="23799" xr:uid="{882F80A3-671D-4CB5-94C6-DE62756010FC}"/>
    <cellStyle name="Normal 23 2" xfId="23800" xr:uid="{AB7E5AEF-E72A-4284-8D29-D91D8BE55B98}"/>
    <cellStyle name="Normal 23 2 2" xfId="36026" xr:uid="{FAA4EE97-D63E-4B35-828C-168135293290}"/>
    <cellStyle name="Normal 23 2 3" xfId="36025" xr:uid="{E0422929-F624-4F10-B9F4-49C9012FB308}"/>
    <cellStyle name="Normal 23 3" xfId="36027" xr:uid="{DB75F413-E38E-48ED-8115-26DE649F04FE}"/>
    <cellStyle name="Normal 23 4" xfId="36028" xr:uid="{C57DF02F-712D-47AF-A4C4-3254A56EA352}"/>
    <cellStyle name="Normal 23 5" xfId="36024" xr:uid="{866B6B82-55AB-4821-BE94-CC8D94FD694E}"/>
    <cellStyle name="Normal 230" xfId="23801" xr:uid="{BE65B470-2253-4668-928F-952F7B145D4B}"/>
    <cellStyle name="Normal 230 2" xfId="23802" xr:uid="{89A45500-21E1-4858-BEFD-E14EC8EC3FF0}"/>
    <cellStyle name="Normal 231" xfId="23803" xr:uid="{4A1F8703-5229-4951-A4D5-20279D9690C8}"/>
    <cellStyle name="Normal 231 2" xfId="23804" xr:uid="{F5B96909-0E6D-4FB7-9565-BCA0D55A9369}"/>
    <cellStyle name="Normal 232" xfId="23805" xr:uid="{B4315914-3D29-4A8D-B0E8-782EC539E313}"/>
    <cellStyle name="Normal 232 2" xfId="23806" xr:uid="{3B9A6739-79B4-41C0-B205-90E10AB6A171}"/>
    <cellStyle name="Normal 233" xfId="23807" xr:uid="{80712742-FAC2-46F7-96D9-E419445123B6}"/>
    <cellStyle name="Normal 233 2" xfId="23808" xr:uid="{88F6A2B6-790A-4021-B12F-425219AC3A4E}"/>
    <cellStyle name="Normal 234" xfId="23809" xr:uid="{CA169866-4B61-4DCA-89A4-2C5DAB35CDE6}"/>
    <cellStyle name="Normal 234 2" xfId="23810" xr:uid="{2485346E-9291-41DD-9807-C569EDFCD0FE}"/>
    <cellStyle name="Normal 235" xfId="23811" xr:uid="{255932CF-9E10-4EA5-B709-1CED743E87FD}"/>
    <cellStyle name="Normal 235 2" xfId="23812" xr:uid="{58552812-34EC-4047-8AF5-A2FB027091E7}"/>
    <cellStyle name="Normal 236" xfId="23813" xr:uid="{C17D2A0A-3F5C-4CDA-B926-42D9F228B047}"/>
    <cellStyle name="Normal 236 2" xfId="23814" xr:uid="{E7D04389-2665-492A-B6B3-815F0360F1E6}"/>
    <cellStyle name="Normal 237" xfId="23815" xr:uid="{8F6E9335-1878-4264-9037-3AFB0B3F8344}"/>
    <cellStyle name="Normal 237 2" xfId="23816" xr:uid="{FB7F2BF4-A740-44BA-8251-968839C3E922}"/>
    <cellStyle name="Normal 238" xfId="23817" xr:uid="{193EC53C-A599-4392-861F-9C40A4DB82B2}"/>
    <cellStyle name="Normal 238 2" xfId="23818" xr:uid="{3EB5075E-105B-46B7-A926-353792795943}"/>
    <cellStyle name="Normal 239" xfId="23819" xr:uid="{4EA3A4E1-F389-44B8-AEB0-F4F2D08D7114}"/>
    <cellStyle name="Normal 239 2" xfId="23820" xr:uid="{A0073735-7D38-47C7-A1BC-54ED876E45E4}"/>
    <cellStyle name="Normal 24" xfId="23821" xr:uid="{D201C5CD-3447-4C5B-AFED-293F55AD0865}"/>
    <cellStyle name="Normal 24 2" xfId="23822" xr:uid="{3853FCBD-4DAF-4670-9DDC-64CDEFE97CFF}"/>
    <cellStyle name="Normal 24 2 2" xfId="36031" xr:uid="{6EB273C3-7FC6-4D91-835F-F16C328A65AE}"/>
    <cellStyle name="Normal 24 2 3" xfId="36030" xr:uid="{BD5D4373-B5E0-473F-A6E2-A7CDDFACE042}"/>
    <cellStyle name="Normal 24 3" xfId="36032" xr:uid="{AA37984D-400E-42C8-8713-9A435AE03FEF}"/>
    <cellStyle name="Normal 24 4" xfId="36033" xr:uid="{E369AF4B-50AE-4BC4-B4C3-90C8AAEC746A}"/>
    <cellStyle name="Normal 24 5" xfId="36029" xr:uid="{125257BF-4E65-4AD6-B3FE-D9FC0D25D582}"/>
    <cellStyle name="Normal 240" xfId="23823" xr:uid="{D42C26AE-24AC-4282-B6D5-6E1CBAF3F34C}"/>
    <cellStyle name="Normal 240 2" xfId="23824" xr:uid="{3E581350-59A8-4A42-AECE-398E588D51F7}"/>
    <cellStyle name="Normal 241" xfId="23825" xr:uid="{DB5AF200-42B4-4008-9C02-C47E0C45B3C0}"/>
    <cellStyle name="Normal 241 2" xfId="23826" xr:uid="{2D635226-B699-452C-B94C-3DEF27FE06AB}"/>
    <cellStyle name="Normal 242" xfId="23827" xr:uid="{27F74969-ED18-4706-A7DC-E05FBF851266}"/>
    <cellStyle name="Normal 242 2" xfId="23828" xr:uid="{E9D0E394-7B23-4598-A40A-B23A4038D081}"/>
    <cellStyle name="Normal 243" xfId="23829" xr:uid="{9D4B0ECD-99A3-4547-9822-4678D77747F2}"/>
    <cellStyle name="Normal 243 2" xfId="23830" xr:uid="{1AC942F1-445F-4E40-8FD8-0D3C5AF62EF0}"/>
    <cellStyle name="Normal 244" xfId="23831" xr:uid="{3F0C56AA-948D-4D81-B019-EEAF7846D17B}"/>
    <cellStyle name="Normal 244 2" xfId="23832" xr:uid="{70B28E35-B51D-4A54-BF2F-075666EB10F9}"/>
    <cellStyle name="Normal 245" xfId="23833" xr:uid="{FB95D88C-7720-439D-9078-FA57ADDEC848}"/>
    <cellStyle name="Normal 246" xfId="23834" xr:uid="{4E0EAF8A-BF76-4D58-8D52-60FBFB7EB85E}"/>
    <cellStyle name="Normal 246 2" xfId="23835" xr:uid="{C7438E8D-279F-489F-860A-C14C127D9B6B}"/>
    <cellStyle name="Normal 246 2 2" xfId="23836" xr:uid="{7AFEC5EF-8F82-4723-8FA4-F28F2439F006}"/>
    <cellStyle name="Normal 246 2 2 2" xfId="23837" xr:uid="{7E6AD252-AE3B-490B-AD32-4ED1AAD7F952}"/>
    <cellStyle name="Normal 246 2 3" xfId="23838" xr:uid="{645A4B1C-27E5-4EAC-AA9F-82CA7811CF8B}"/>
    <cellStyle name="Normal 246 3" xfId="23839" xr:uid="{2BBAC554-DE0C-4F5A-9240-F219341ED037}"/>
    <cellStyle name="Normal 246 3 2" xfId="23840" xr:uid="{E9E61D6C-3A62-4757-9C72-CB152AD85E31}"/>
    <cellStyle name="Normal 246 4" xfId="23841" xr:uid="{362D8663-A521-4B66-996E-3F6C436120EA}"/>
    <cellStyle name="Normal 247" xfId="23842" xr:uid="{1C5DA03E-B09F-42CE-BE5E-731D8B7388AE}"/>
    <cellStyle name="Normal 247 2" xfId="23843" xr:uid="{8BF262CE-48B2-4854-9273-412B57297DAD}"/>
    <cellStyle name="Normal 248" xfId="23844" xr:uid="{5E0112A2-692C-4FC6-8AA6-2E867B3B59CB}"/>
    <cellStyle name="Normal 248 2" xfId="23845" xr:uid="{88F7452F-457A-410C-8863-FB471FBDCE35}"/>
    <cellStyle name="Normal 248 2 2" xfId="23846" xr:uid="{E275EC0C-5A46-488D-AC53-2E9861CF62A2}"/>
    <cellStyle name="Normal 248 3" xfId="23847" xr:uid="{B5FBD07C-9D54-476F-B276-6AC5A954E791}"/>
    <cellStyle name="Normal 249" xfId="23848" xr:uid="{55DC9CDA-AA2E-47F1-BE78-48A9836F3891}"/>
    <cellStyle name="Normal 249 2" xfId="23849" xr:uid="{E00AD4F5-62AB-4B52-8EEC-01A27FB7DF99}"/>
    <cellStyle name="Normal 249 2 2" xfId="23850" xr:uid="{05D02766-67D1-4BAB-A446-25CAAF352EDF}"/>
    <cellStyle name="Normal 249 3" xfId="23851" xr:uid="{F3E32B19-C155-470D-B94A-AC65725A448B}"/>
    <cellStyle name="Normal 25" xfId="23852" xr:uid="{B70B67C7-931D-4CDE-A094-D8B3CBA88588}"/>
    <cellStyle name="Normal 25 2" xfId="23853" xr:uid="{79F9A1E5-8378-44D2-B0B9-E6C8BAE8EC53}"/>
    <cellStyle name="Normal 25 2 2" xfId="36036" xr:uid="{358D3933-A83E-459E-903F-FD3C930E6FC7}"/>
    <cellStyle name="Normal 25 2 3" xfId="36035" xr:uid="{52C93D35-37CC-4DE0-B983-A14678BA3591}"/>
    <cellStyle name="Normal 25 3" xfId="36037" xr:uid="{4E1217B9-7332-4AD8-B311-2B3738F63A1E}"/>
    <cellStyle name="Normal 25 4" xfId="36038" xr:uid="{C8D6E19D-93B3-4C7E-810C-C6ACE65C1A0D}"/>
    <cellStyle name="Normal 25 5" xfId="36034" xr:uid="{479F5E07-3845-4A83-A1FE-CBF3F8F49C5B}"/>
    <cellStyle name="Normal 250" xfId="23854" xr:uid="{378CE2FE-3869-4B62-B507-B2090A26C664}"/>
    <cellStyle name="Normal 250 2" xfId="23855" xr:uid="{A05F4DE4-154F-463A-A5F8-8BB22BB188BA}"/>
    <cellStyle name="Normal 250 2 2" xfId="23856" xr:uid="{2192D8D0-80A1-4C6F-87FD-D7DB014CA517}"/>
    <cellStyle name="Normal 250 3" xfId="23857" xr:uid="{4A1A1433-51F7-476E-930B-5969CB5F7B18}"/>
    <cellStyle name="Normal 251" xfId="23858" xr:uid="{43446AD0-8F63-4DEB-A62B-76E863D4F3DF}"/>
    <cellStyle name="Normal 251 2" xfId="23859" xr:uid="{8AEEDFCC-8E26-42BD-AFB8-57C85FBF780B}"/>
    <cellStyle name="Normal 252" xfId="23860" xr:uid="{52E25D7D-07E8-4F2D-B4EE-FD62D6D8AD3E}"/>
    <cellStyle name="Normal 252 2" xfId="23861" xr:uid="{80985CCB-9892-4BA1-86AE-AF71FB895BE1}"/>
    <cellStyle name="Normal 253" xfId="23862" xr:uid="{5872ED2D-E7CA-465F-9AD5-E36D6E919212}"/>
    <cellStyle name="Normal 253 2" xfId="23863" xr:uid="{E61DB626-22CD-4A27-BAC1-7D8E6A15CC20}"/>
    <cellStyle name="Normal 254" xfId="23864" xr:uid="{8C5D2CC1-00BC-4903-A69A-FE1C4EEF2164}"/>
    <cellStyle name="Normal 254 2" xfId="23865" xr:uid="{0C08C903-067E-43AE-8FAF-D327A0C64C23}"/>
    <cellStyle name="Normal 254 2 2" xfId="23866" xr:uid="{22384AEB-42C2-438E-B87D-DC51828AC8BE}"/>
    <cellStyle name="Normal 254 2 2 2" xfId="23867" xr:uid="{6BEFD59C-A446-4BC9-A04F-70A6A9CC1C72}"/>
    <cellStyle name="Normal 254 2 2 2 2" xfId="23868" xr:uid="{5C819D9B-E0FD-4C41-B4D3-743135A2E4CC}"/>
    <cellStyle name="Normal 254 2 2 3" xfId="23869" xr:uid="{025F52D4-AEC2-4C7C-AC08-730DE3F44CF5}"/>
    <cellStyle name="Normal 254 2 2 4" xfId="23870" xr:uid="{7B8EC086-280D-4ECE-891A-813E09AFD1B1}"/>
    <cellStyle name="Normal 254 2 3" xfId="23871" xr:uid="{C2A8BCCD-9632-4EA3-8776-319615C517D1}"/>
    <cellStyle name="Normal 254 2 3 2" xfId="23872" xr:uid="{67EE4E85-F17C-421C-A0D1-E19E5D8A980C}"/>
    <cellStyle name="Normal 254 2 4" xfId="23873" xr:uid="{BA3966D0-BDCB-4E23-8EE9-5D4A7EEBB96B}"/>
    <cellStyle name="Normal 254 2 5" xfId="23874" xr:uid="{C82DFF17-C1BC-4157-B74E-6DD1B98BD1A6}"/>
    <cellStyle name="Normal 254 3" xfId="23875" xr:uid="{7C9F8226-1564-494C-A722-35DD2FD3404C}"/>
    <cellStyle name="Normal 254 3 2" xfId="23876" xr:uid="{CEC97A95-1D1B-45EE-9960-C6EFE0A5BBFA}"/>
    <cellStyle name="Normal 254 3 2 2" xfId="23877" xr:uid="{ACB46BA4-A97A-459F-8FB6-E7E908B21F94}"/>
    <cellStyle name="Normal 254 3 3" xfId="23878" xr:uid="{A98C2C7C-E202-45AA-854A-A053C71FC46E}"/>
    <cellStyle name="Normal 254 3 4" xfId="23879" xr:uid="{C6C0A4B1-78DA-46ED-A218-B71E1A982DA6}"/>
    <cellStyle name="Normal 254 4" xfId="23880" xr:uid="{6EEC6B45-2989-4D68-9C71-C7FF5A54D68F}"/>
    <cellStyle name="Normal 254 5" xfId="23881" xr:uid="{6A0418ED-CC03-4A70-9C9C-2340822143F4}"/>
    <cellStyle name="Normal 254 5 2" xfId="23882" xr:uid="{DD1BD4F8-CFDB-48A5-AA05-B596695EE788}"/>
    <cellStyle name="Normal 254 6" xfId="23883" xr:uid="{1C2726ED-A2A7-40EF-B520-060145B26ACC}"/>
    <cellStyle name="Normal 254 7" xfId="23884" xr:uid="{61E9DA47-5E5A-43FD-8DC9-A3A31E597AD5}"/>
    <cellStyle name="Normal 255" xfId="23885" xr:uid="{6AB11FC1-16CC-425C-9C12-072F8A7F72DE}"/>
    <cellStyle name="Normal 255 2" xfId="23886" xr:uid="{716F2BF6-777C-4A10-90D8-FDBD3BA9EFC4}"/>
    <cellStyle name="Normal 255 2 2" xfId="23887" xr:uid="{7F48858B-3067-43D3-9FBF-E48655F7EAEC}"/>
    <cellStyle name="Normal 255 2 2 2" xfId="23888" xr:uid="{752F4029-A5C2-4C4C-9AE8-FB96EF8BAD07}"/>
    <cellStyle name="Normal 255 2 2 2 2" xfId="23889" xr:uid="{28F000A6-882F-47FF-A3B9-5F77E7EB03C7}"/>
    <cellStyle name="Normal 255 2 2 3" xfId="23890" xr:uid="{920C33D6-00E3-4BC2-BB7D-AF2132709111}"/>
    <cellStyle name="Normal 255 2 2 4" xfId="23891" xr:uid="{29180AD4-5BFF-4324-A6D7-69CC68E142AA}"/>
    <cellStyle name="Normal 255 2 3" xfId="23892" xr:uid="{D1EC6C6B-4062-4F8C-AC4E-34D5ED499647}"/>
    <cellStyle name="Normal 255 2 3 2" xfId="23893" xr:uid="{E604E1A9-7C58-4BEF-9609-2863171D1249}"/>
    <cellStyle name="Normal 255 2 4" xfId="23894" xr:uid="{C870F96C-72DE-417A-8F01-028A171A6F85}"/>
    <cellStyle name="Normal 255 2 5" xfId="23895" xr:uid="{2FE333A3-F506-4155-A783-FAEF5AD28447}"/>
    <cellStyle name="Normal 255 3" xfId="23896" xr:uid="{D20D10B8-658D-47D8-9ED7-9AEC8C12308B}"/>
    <cellStyle name="Normal 255 3 2" xfId="23897" xr:uid="{E5AF07FC-AA16-4FEF-B60B-1A0EA74A0295}"/>
    <cellStyle name="Normal 255 3 2 2" xfId="23898" xr:uid="{B7D2651E-C228-49B8-9BA4-34CF3206C678}"/>
    <cellStyle name="Normal 255 3 3" xfId="23899" xr:uid="{BF785818-85B1-42D4-B8C8-17916223D6FB}"/>
    <cellStyle name="Normal 255 3 4" xfId="23900" xr:uid="{0BFB9D7D-EE84-4E98-AA06-3E697AFB5E6D}"/>
    <cellStyle name="Normal 255 4" xfId="23901" xr:uid="{3829412F-D317-4B17-8EAB-313CA1678D8F}"/>
    <cellStyle name="Normal 255 5" xfId="23902" xr:uid="{D7B9F606-DFE1-4123-8FA9-42627CAB1346}"/>
    <cellStyle name="Normal 255 5 2" xfId="23903" xr:uid="{6675E4EE-1CD3-4F98-BA9F-AB5139688113}"/>
    <cellStyle name="Normal 255 6" xfId="23904" xr:uid="{E94DF124-7DAB-4B66-9E7F-F85974561DEF}"/>
    <cellStyle name="Normal 255 7" xfId="23905" xr:uid="{A3800F86-97C3-43C8-84D3-54DA37393D84}"/>
    <cellStyle name="Normal 256" xfId="23906" xr:uid="{566685DC-373D-4AF0-8646-D12A1F6421EE}"/>
    <cellStyle name="Normal 256 2" xfId="23907" xr:uid="{40F7AC85-C7A0-4380-AE86-D6361B3A2CD7}"/>
    <cellStyle name="Normal 256 2 2" xfId="23908" xr:uid="{507AED68-F79F-40D7-80EC-B49ADC0A3B7E}"/>
    <cellStyle name="Normal 256 2 2 2" xfId="23909" xr:uid="{858BB3B2-CFDE-4FDE-BD48-DB9A9F795CA5}"/>
    <cellStyle name="Normal 256 2 2 2 2" xfId="23910" xr:uid="{D04F19FB-0C8A-4A22-9E68-FC5D60AF9C08}"/>
    <cellStyle name="Normal 256 2 2 3" xfId="23911" xr:uid="{19928438-C5C1-4133-8EF7-8AE22BDA8093}"/>
    <cellStyle name="Normal 256 2 2 4" xfId="23912" xr:uid="{F34C87EE-CF57-4F06-AD7A-0532C7F3658B}"/>
    <cellStyle name="Normal 256 2 3" xfId="23913" xr:uid="{57388E8E-BD9F-404B-90EB-311A87D5B5B3}"/>
    <cellStyle name="Normal 256 2 4" xfId="23914" xr:uid="{72D3FA34-37A5-4FEF-804E-F2532746294C}"/>
    <cellStyle name="Normal 256 2 4 2" xfId="23915" xr:uid="{CEDF9E1F-C449-4E78-B48D-C58042F09B55}"/>
    <cellStyle name="Normal 256 2 5" xfId="23916" xr:uid="{9986E44A-5DE8-4585-B2F9-0FE8F86D7F72}"/>
    <cellStyle name="Normal 256 2 6" xfId="23917" xr:uid="{A7FF9E07-211F-4F8B-9447-4CE878A53D90}"/>
    <cellStyle name="Normal 256 3" xfId="23918" xr:uid="{73703B6F-B999-41D1-91B4-EAA87816C3AA}"/>
    <cellStyle name="Normal 256 3 2" xfId="23919" xr:uid="{CB0EE513-E5C4-4A3E-BDCB-46E4D33A2949}"/>
    <cellStyle name="Normal 256 3 2 2" xfId="23920" xr:uid="{7035EC0E-D406-4CF5-8F64-F2D2BFB235AF}"/>
    <cellStyle name="Normal 256 3 3" xfId="23921" xr:uid="{538424D5-79AF-4FEE-837D-62B8CBDF5472}"/>
    <cellStyle name="Normal 256 3 4" xfId="23922" xr:uid="{B7081D2E-CC01-49F6-AAF6-DA7E2D10E25D}"/>
    <cellStyle name="Normal 256 4" xfId="23923" xr:uid="{CB3EC7FF-8469-4E74-9B94-8A95671B3C0A}"/>
    <cellStyle name="Normal 256 5" xfId="23924" xr:uid="{4FC78AD9-08F7-4122-8C2D-3ABCC7B8B95E}"/>
    <cellStyle name="Normal 256 5 2" xfId="23925" xr:uid="{00A1FA19-EC7A-4960-AACE-3E0952736473}"/>
    <cellStyle name="Normal 256 6" xfId="23926" xr:uid="{975C1B56-DD34-444F-B1F7-3A31B8AFF100}"/>
    <cellStyle name="Normal 256 7" xfId="23927" xr:uid="{60D44C4B-0D57-48E9-A8B3-29657A6FBB10}"/>
    <cellStyle name="Normal 257" xfId="23928" xr:uid="{858A4838-78FA-43CE-98EF-97EEFA41F9D0}"/>
    <cellStyle name="Normal 257 2" xfId="23929" xr:uid="{4CCCBA58-DB94-480B-A22B-1F2BED5A07C7}"/>
    <cellStyle name="Normal 257 2 2" xfId="23930" xr:uid="{9451F275-30F6-4653-9897-0B8D9770F4FA}"/>
    <cellStyle name="Normal 257 2 2 2" xfId="23931" xr:uid="{A00D8F1F-E087-4912-9776-6985FF3E02A9}"/>
    <cellStyle name="Normal 257 2 2 2 2" xfId="23932" xr:uid="{ACE2F3C1-7659-4C62-8414-C221FC2C5DA4}"/>
    <cellStyle name="Normal 257 2 2 3" xfId="23933" xr:uid="{8E36FE0D-33C1-4198-B8B4-A10447BEAE15}"/>
    <cellStyle name="Normal 257 2 2 4" xfId="23934" xr:uid="{6F585ADE-D033-4211-BA1A-AD7B8FD46BCC}"/>
    <cellStyle name="Normal 257 2 3" xfId="23935" xr:uid="{A06BAD1E-8C79-44E4-AD15-B7B606334B92}"/>
    <cellStyle name="Normal 257 2 3 2" xfId="23936" xr:uid="{E5E3016F-EF4F-4085-8A8C-D19FDC13A58E}"/>
    <cellStyle name="Normal 257 2 4" xfId="23937" xr:uid="{BAEC41AF-1FAE-40D5-834D-292E6EFED32A}"/>
    <cellStyle name="Normal 257 2 5" xfId="23938" xr:uid="{1B935AB1-60FA-4F7C-92D7-AF8819C1656C}"/>
    <cellStyle name="Normal 257 3" xfId="23939" xr:uid="{F8C97989-3F81-4768-80C7-E8740986812E}"/>
    <cellStyle name="Normal 257 3 2" xfId="23940" xr:uid="{AB036082-6D45-4C3B-8291-55E49C1E7EC2}"/>
    <cellStyle name="Normal 257 3 2 2" xfId="23941" xr:uid="{87D9A7BE-7E0C-432D-8884-E0F1C130D09E}"/>
    <cellStyle name="Normal 257 3 3" xfId="23942" xr:uid="{D30BF615-471C-4E6F-9CED-0ED4B2E09670}"/>
    <cellStyle name="Normal 257 3 4" xfId="23943" xr:uid="{2C7DE5E3-7609-4D05-84C4-378E2334802D}"/>
    <cellStyle name="Normal 257 4" xfId="23944" xr:uid="{EDA5F466-0AEE-4D13-B560-81946D5FBEF0}"/>
    <cellStyle name="Normal 257 5" xfId="23945" xr:uid="{3ACBF48F-4FFB-410B-ACFC-7E6E4F66FF37}"/>
    <cellStyle name="Normal 257 5 2" xfId="23946" xr:uid="{DE6F8870-CCA0-49B7-A4A9-FD608E6C18D4}"/>
    <cellStyle name="Normal 257 6" xfId="23947" xr:uid="{C08B4ADC-80E3-44FB-9521-E38CA43787A5}"/>
    <cellStyle name="Normal 257 7" xfId="23948" xr:uid="{D3FE39CE-E0E4-4E71-B973-07A0471EC1B7}"/>
    <cellStyle name="Normal 258" xfId="23949" xr:uid="{37C4C01A-F72C-48C9-AFD9-53D3D2BF240D}"/>
    <cellStyle name="Normal 258 2" xfId="23950" xr:uid="{56E3AE9E-8CE7-41BB-9EE8-D2A5F50320D4}"/>
    <cellStyle name="Normal 258 2 2" xfId="23951" xr:uid="{C02BE44D-16AB-4599-B55A-7CF329C08CC1}"/>
    <cellStyle name="Normal 258 2 2 2" xfId="23952" xr:uid="{494BAB32-9715-4DAC-BA39-87D1BCBCB8B8}"/>
    <cellStyle name="Normal 258 2 2 2 2" xfId="23953" xr:uid="{CB5BA239-00B6-487E-A3D8-68D119F3F3D0}"/>
    <cellStyle name="Normal 258 2 2 3" xfId="23954" xr:uid="{85251A4C-069D-4E6F-936F-D40EEAC997F0}"/>
    <cellStyle name="Normal 258 2 2 4" xfId="23955" xr:uid="{EC214F78-F773-45BC-A5F4-F50600E44FD8}"/>
    <cellStyle name="Normal 258 2 3" xfId="23956" xr:uid="{6A19935E-74E9-4FC1-8AD7-9C2DCE113069}"/>
    <cellStyle name="Normal 258 2 3 2" xfId="23957" xr:uid="{AF9B1A9F-47E5-4E18-9131-55538AA6D7D3}"/>
    <cellStyle name="Normal 258 2 4" xfId="23958" xr:uid="{07208ACC-F61C-49E0-A050-32FEDAAC15C3}"/>
    <cellStyle name="Normal 258 2 5" xfId="23959" xr:uid="{4F5A5751-5BA1-4648-9203-31E88E745B7B}"/>
    <cellStyle name="Normal 258 3" xfId="23960" xr:uid="{B13F1954-003F-49DD-9E2A-A077CCBAE611}"/>
    <cellStyle name="Normal 258 3 2" xfId="23961" xr:uid="{B20CFDAD-63D3-4761-AF97-A5804BE2A935}"/>
    <cellStyle name="Normal 258 3 2 2" xfId="23962" xr:uid="{DBC9D371-C3BA-4118-99FC-110D67A7CB24}"/>
    <cellStyle name="Normal 258 3 3" xfId="23963" xr:uid="{24F222E1-63A9-401D-AF95-9C81B0897C6C}"/>
    <cellStyle name="Normal 258 3 4" xfId="23964" xr:uid="{7665E1F0-7174-4B5D-BAD2-89D368C98DBB}"/>
    <cellStyle name="Normal 258 4" xfId="23965" xr:uid="{C3B6893B-1E80-410D-B3FE-A87A4BDEF0DE}"/>
    <cellStyle name="Normal 258 5" xfId="23966" xr:uid="{9CAAA977-0602-40A4-B383-7B045CBC77A0}"/>
    <cellStyle name="Normal 258 5 2" xfId="23967" xr:uid="{12933B3C-74F3-481A-A367-E298C7271566}"/>
    <cellStyle name="Normal 258 6" xfId="23968" xr:uid="{6E043926-D6B0-460F-93A5-47E15C7359A2}"/>
    <cellStyle name="Normal 258 7" xfId="23969" xr:uid="{4F5E65EE-42AA-4C72-9802-5D8FBE631CDD}"/>
    <cellStyle name="Normal 259" xfId="23970" xr:uid="{92E46E3A-3F26-48A9-9C6A-1A51D1C70D0D}"/>
    <cellStyle name="Normal 259 2" xfId="23971" xr:uid="{C0E8DE96-1D3A-4FF5-A5B0-38A206FD2360}"/>
    <cellStyle name="Normal 259 2 2" xfId="23972" xr:uid="{3A626DE5-51A0-4DF1-9DFA-E60DBAC05DCB}"/>
    <cellStyle name="Normal 259 2 2 2" xfId="23973" xr:uid="{8EA1933C-9C75-4DFB-8090-312F5B9CA78A}"/>
    <cellStyle name="Normal 259 2 2 2 2" xfId="23974" xr:uid="{2C8483AE-455A-4C2C-B01D-00D56EF21A5C}"/>
    <cellStyle name="Normal 259 2 2 3" xfId="23975" xr:uid="{3CDFC825-BD30-43F3-9AA1-FA7373BC53B0}"/>
    <cellStyle name="Normal 259 2 2 4" xfId="23976" xr:uid="{9A1643C6-C0C1-442F-9E22-AE1A4D17C8BB}"/>
    <cellStyle name="Normal 259 2 3" xfId="23977" xr:uid="{1BBCAE12-8DF2-45FE-A730-86338F9BCBBD}"/>
    <cellStyle name="Normal 259 2 3 2" xfId="23978" xr:uid="{7EB526AE-7971-406E-AAB6-2C1FF230A28E}"/>
    <cellStyle name="Normal 259 2 4" xfId="23979" xr:uid="{12721FA9-4B8E-4F24-86C4-52CFE3CA4BE7}"/>
    <cellStyle name="Normal 259 2 5" xfId="23980" xr:uid="{854ADD45-9F14-4F5B-96A9-A0DA2703E0FE}"/>
    <cellStyle name="Normal 259 3" xfId="23981" xr:uid="{82DBE7E2-F09F-4370-B9EE-7F03BD47D01E}"/>
    <cellStyle name="Normal 259 3 2" xfId="23982" xr:uid="{1138D9BE-92A8-4503-BA1C-5CFCC53B44E8}"/>
    <cellStyle name="Normal 259 3 2 2" xfId="23983" xr:uid="{4778A121-7687-4480-A3BE-183967BE8C29}"/>
    <cellStyle name="Normal 259 3 3" xfId="23984" xr:uid="{710B4C7E-EC6A-415A-A29B-488F6EBEC686}"/>
    <cellStyle name="Normal 259 3 4" xfId="23985" xr:uid="{A0775F9C-5DEC-4F8C-BF02-76A159191FED}"/>
    <cellStyle name="Normal 259 4" xfId="23986" xr:uid="{D8DBBE09-19FF-4C49-828D-0F833AA64AF1}"/>
    <cellStyle name="Normal 259 5" xfId="23987" xr:uid="{00363277-8A17-457D-8E0D-AB2FE1F71585}"/>
    <cellStyle name="Normal 259 5 2" xfId="23988" xr:uid="{FD7BC65B-61A7-49A9-924A-0A31C4C21D96}"/>
    <cellStyle name="Normal 259 6" xfId="23989" xr:uid="{EB0587E9-EE78-4E82-A216-01CFD684DD34}"/>
    <cellStyle name="Normal 259 7" xfId="23990" xr:uid="{0EEA7811-2707-4A02-8470-0910916A91B3}"/>
    <cellStyle name="Normal 26" xfId="23991" xr:uid="{79BC8104-867D-4F6B-955B-E7715CF4D73E}"/>
    <cellStyle name="Normal 26 2" xfId="23992" xr:uid="{CB0EEB7A-FD54-4266-9DCE-404407AE6F0D}"/>
    <cellStyle name="Normal 26 2 2" xfId="36041" xr:uid="{74DF0901-9427-4ED8-86A5-D4DE37BBB05B}"/>
    <cellStyle name="Normal 26 2 3" xfId="36040" xr:uid="{8BE1B3E3-0356-4034-9F11-4225F878E857}"/>
    <cellStyle name="Normal 26 3" xfId="36042" xr:uid="{516F9ED2-73F4-45BC-8B64-82DA76F574F4}"/>
    <cellStyle name="Normal 26 4" xfId="36043" xr:uid="{E5D4A353-DD04-4E7D-88E1-F2D67B7CAC06}"/>
    <cellStyle name="Normal 26 5" xfId="36039" xr:uid="{259B680C-35DC-43E8-AF5F-C0EF455F9DB1}"/>
    <cellStyle name="Normal 260" xfId="23993" xr:uid="{EB63D927-C3FF-4843-9881-C8E870D41C2F}"/>
    <cellStyle name="Normal 260 2" xfId="23994" xr:uid="{65E8C7C4-4B5E-43B6-A618-F117E5719D0D}"/>
    <cellStyle name="Normal 260 2 2" xfId="23995" xr:uid="{AB44E4B8-BE01-4712-8053-1327AE06DE10}"/>
    <cellStyle name="Normal 260 2 2 2" xfId="23996" xr:uid="{77A33AA8-D728-4D76-8B50-DA00EDB45182}"/>
    <cellStyle name="Normal 260 2 2 2 2" xfId="23997" xr:uid="{2C718191-3595-44ED-8E1D-A80E2B254DA1}"/>
    <cellStyle name="Normal 260 2 2 3" xfId="23998" xr:uid="{94E4309B-F613-42F6-B51A-69834F7FF506}"/>
    <cellStyle name="Normal 260 2 2 4" xfId="23999" xr:uid="{A98175D3-63DE-4721-934A-828E0CBF58D9}"/>
    <cellStyle name="Normal 260 2 3" xfId="24000" xr:uid="{F51A542D-2E1B-4C8D-8704-0DAF7CC111B0}"/>
    <cellStyle name="Normal 260 2 3 2" xfId="24001" xr:uid="{FF89CDBD-F223-4C7F-BA55-66EEA08CA511}"/>
    <cellStyle name="Normal 260 2 4" xfId="24002" xr:uid="{12B60A3D-8540-4506-B64B-A7B46711F0FF}"/>
    <cellStyle name="Normal 260 2 5" xfId="24003" xr:uid="{BFA61E1D-BDD0-4EEC-AEE3-59B045AA693C}"/>
    <cellStyle name="Normal 260 3" xfId="24004" xr:uid="{57F71039-0349-40B5-966E-2534531771EF}"/>
    <cellStyle name="Normal 260 3 2" xfId="24005" xr:uid="{15B32865-3EFF-4625-A786-F04312DD07A3}"/>
    <cellStyle name="Normal 260 3 2 2" xfId="24006" xr:uid="{7F4172F7-857A-41C5-8957-EF32C2FB0012}"/>
    <cellStyle name="Normal 260 3 3" xfId="24007" xr:uid="{E7160BC7-A87C-4BEC-B12B-261E37E639CF}"/>
    <cellStyle name="Normal 260 3 4" xfId="24008" xr:uid="{B10565E5-FF2D-42DC-92CC-4E7031841337}"/>
    <cellStyle name="Normal 260 4" xfId="24009" xr:uid="{C37390B6-6D1C-4668-867F-D1FE57FAF6E9}"/>
    <cellStyle name="Normal 260 5" xfId="24010" xr:uid="{E2710A45-774B-42E4-8070-01AC6608DA74}"/>
    <cellStyle name="Normal 260 5 2" xfId="24011" xr:uid="{DC2BFE81-D5D1-4A68-A2BE-765E150BB8CE}"/>
    <cellStyle name="Normal 260 6" xfId="24012" xr:uid="{9D37744D-BA81-4079-90C9-4B80D04ED1A0}"/>
    <cellStyle name="Normal 260 7" xfId="24013" xr:uid="{8F68DC6D-3248-4488-B7BF-8195CF6CD543}"/>
    <cellStyle name="Normal 261" xfId="24014" xr:uid="{6793E8BE-4A6F-4886-BA60-10A345FEB891}"/>
    <cellStyle name="Normal 261 2" xfId="24015" xr:uid="{DFF7F38F-3568-4E06-B414-7A2198C095FD}"/>
    <cellStyle name="Normal 261 2 2" xfId="24016" xr:uid="{1842E34E-0E42-4C82-83B7-752A980D9EAF}"/>
    <cellStyle name="Normal 261 2 2 2" xfId="24017" xr:uid="{9DDE8666-4B19-4EEC-B31E-3D30CADDD9EC}"/>
    <cellStyle name="Normal 261 2 2 2 2" xfId="24018" xr:uid="{226AEC90-F663-4A80-B268-1969EBFE6FCF}"/>
    <cellStyle name="Normal 261 2 2 3" xfId="24019" xr:uid="{61046CA2-4F78-478C-B71D-4BCA743624E0}"/>
    <cellStyle name="Normal 261 2 2 4" xfId="24020" xr:uid="{869ECD04-0E1A-4061-9EE7-A3C8A8DDE0FB}"/>
    <cellStyle name="Normal 261 2 3" xfId="24021" xr:uid="{B833B674-A504-4A2C-AD67-DD452E46FEC6}"/>
    <cellStyle name="Normal 261 2 3 2" xfId="24022" xr:uid="{0F30E273-531C-4F7D-8529-61E92D50F7E9}"/>
    <cellStyle name="Normal 261 2 4" xfId="24023" xr:uid="{0FF27979-6A87-46B8-8FB4-F430D0CFB06A}"/>
    <cellStyle name="Normal 261 2 5" xfId="24024" xr:uid="{F29BC0D0-F239-4702-A0A6-EC5E8B9D6C88}"/>
    <cellStyle name="Normal 261 3" xfId="24025" xr:uid="{533A043B-A627-4024-9018-C682EE4AAD21}"/>
    <cellStyle name="Normal 261 3 2" xfId="24026" xr:uid="{331E0D34-F2A4-40C9-ACC9-5582673F82CA}"/>
    <cellStyle name="Normal 261 3 2 2" xfId="24027" xr:uid="{F155505C-F779-448E-8530-3535633C74DF}"/>
    <cellStyle name="Normal 261 3 3" xfId="24028" xr:uid="{FDD81AE6-E312-4F7B-A9DC-281E523FE320}"/>
    <cellStyle name="Normal 261 3 4" xfId="24029" xr:uid="{6B7A2BD4-CCA2-4896-AFE7-4C58F761D88B}"/>
    <cellStyle name="Normal 261 4" xfId="24030" xr:uid="{B69726E5-1B0C-4D5A-9DB6-31C6038B830A}"/>
    <cellStyle name="Normal 261 5" xfId="24031" xr:uid="{85A0E6B2-255A-4481-9384-C19EDAE18EE7}"/>
    <cellStyle name="Normal 261 5 2" xfId="24032" xr:uid="{677D05BE-C6BD-4E09-A15E-DE87244423C0}"/>
    <cellStyle name="Normal 261 6" xfId="24033" xr:uid="{05D8E7BF-D1FF-4722-A7CB-DE17878676ED}"/>
    <cellStyle name="Normal 261 7" xfId="24034" xr:uid="{53254D34-CE6B-4185-9094-359F01050E49}"/>
    <cellStyle name="Normal 262" xfId="24035" xr:uid="{56EEB815-DECD-403E-952B-FE5EA35D10E1}"/>
    <cellStyle name="Normal 262 2" xfId="24036" xr:uid="{BD2DB1B0-7C7E-425D-AFFD-41A1A563D588}"/>
    <cellStyle name="Normal 262 2 2" xfId="24037" xr:uid="{A4BBBAA9-475D-48AA-8AE3-C7A4E55F3919}"/>
    <cellStyle name="Normal 262 2 2 2" xfId="24038" xr:uid="{BB13AA09-E6D6-4D8A-81E2-142958AB0705}"/>
    <cellStyle name="Normal 262 2 2 2 2" xfId="24039" xr:uid="{79FF67C5-57CA-4E91-8A49-8DC7567669B3}"/>
    <cellStyle name="Normal 262 2 2 3" xfId="24040" xr:uid="{C3223DBB-B7EC-4487-8C58-6A6E511C5A92}"/>
    <cellStyle name="Normal 262 2 2 4" xfId="24041" xr:uid="{3C745207-E470-450C-BD74-9639F2B2F410}"/>
    <cellStyle name="Normal 262 2 3" xfId="24042" xr:uid="{9DF48FCD-29CE-4C60-A0ED-17D08BB14F75}"/>
    <cellStyle name="Normal 262 2 3 2" xfId="24043" xr:uid="{780D841B-4685-4DC5-871F-9987DF9A9084}"/>
    <cellStyle name="Normal 262 2 4" xfId="24044" xr:uid="{78D38535-9299-4913-9810-0CD3FE430345}"/>
    <cellStyle name="Normal 262 2 5" xfId="24045" xr:uid="{4F915B46-BB5F-4FF8-B976-630071F7B6FF}"/>
    <cellStyle name="Normal 262 3" xfId="24046" xr:uid="{ED3E1D18-1EA1-4379-B1A0-1FF7DA9E2AE0}"/>
    <cellStyle name="Normal 262 3 2" xfId="24047" xr:uid="{7065EDCD-0D14-443E-A2F7-4B3BCBA71277}"/>
    <cellStyle name="Normal 262 3 2 2" xfId="24048" xr:uid="{793E789D-B132-434D-A53F-459F1D640C5F}"/>
    <cellStyle name="Normal 262 3 3" xfId="24049" xr:uid="{143248E2-24AE-4270-BAAA-4C3C9F155006}"/>
    <cellStyle name="Normal 262 3 4" xfId="24050" xr:uid="{0E27A9C3-C5E5-48B3-B529-96BB1F84B177}"/>
    <cellStyle name="Normal 262 4" xfId="24051" xr:uid="{FB4C35C3-D8E8-4F35-85B4-C5041A721E32}"/>
    <cellStyle name="Normal 262 5" xfId="24052" xr:uid="{B32DE45B-C5CE-47DB-B44A-6F0BE9C42D5A}"/>
    <cellStyle name="Normal 262 5 2" xfId="24053" xr:uid="{A1732F5B-A25E-4F0D-9771-B600E1EB8468}"/>
    <cellStyle name="Normal 262 6" xfId="24054" xr:uid="{D683DE79-D2C0-41B2-9F42-F569017BE57D}"/>
    <cellStyle name="Normal 262 7" xfId="24055" xr:uid="{9AC46919-7E5B-4BC6-85E7-0E9ABD4A2B7D}"/>
    <cellStyle name="Normal 263" xfId="24056" xr:uid="{6400A1E8-707F-4B55-B4C3-9C6DFEFB2343}"/>
    <cellStyle name="Normal 263 2" xfId="24057" xr:uid="{D9B44232-E37C-4747-A19E-184F8B19524E}"/>
    <cellStyle name="Normal 263 2 2" xfId="24058" xr:uid="{943EE118-A60E-4BC6-945F-DA5B7514B955}"/>
    <cellStyle name="Normal 263 2 2 2" xfId="24059" xr:uid="{4EB3C980-EF2B-44E7-B49D-1D64ED2B49AD}"/>
    <cellStyle name="Normal 263 2 2 2 2" xfId="24060" xr:uid="{A575AF1F-0636-4B5A-963C-38BFFF76B77F}"/>
    <cellStyle name="Normal 263 2 2 3" xfId="24061" xr:uid="{066A2351-1346-447F-9D6C-3AC8031500D4}"/>
    <cellStyle name="Normal 263 2 2 4" xfId="24062" xr:uid="{A96E0D82-9FB4-423A-8E34-07E12D3CE768}"/>
    <cellStyle name="Normal 263 2 3" xfId="24063" xr:uid="{A1EDE535-4DA5-4BDE-8E75-E9D31D9710DC}"/>
    <cellStyle name="Normal 263 2 3 2" xfId="24064" xr:uid="{B301DDE2-1B7B-47D7-9A58-99E097E77AA3}"/>
    <cellStyle name="Normal 263 2 4" xfId="24065" xr:uid="{3EF4FB14-0C89-476B-9E4D-23DD0C5D32D6}"/>
    <cellStyle name="Normal 263 2 5" xfId="24066" xr:uid="{18D4B94A-5C7C-4FBB-88B0-1A611EFBDF09}"/>
    <cellStyle name="Normal 263 3" xfId="24067" xr:uid="{ACA6B830-64AE-4C8A-B7F3-96267561B4BB}"/>
    <cellStyle name="Normal 263 3 2" xfId="24068" xr:uid="{75C6CD62-CF7F-4952-8F49-31CA574B8294}"/>
    <cellStyle name="Normal 263 3 2 2" xfId="24069" xr:uid="{FE46F8CC-B817-47E2-8C55-2E6690356CD7}"/>
    <cellStyle name="Normal 263 3 3" xfId="24070" xr:uid="{35EE8F44-E8B1-4269-AF52-C96961E9056A}"/>
    <cellStyle name="Normal 263 3 4" xfId="24071" xr:uid="{20C69E3F-136B-4AFB-AF86-C8F2DEE722D0}"/>
    <cellStyle name="Normal 263 4" xfId="24072" xr:uid="{4C14F6A6-BDFF-4B21-83B9-597A240A802D}"/>
    <cellStyle name="Normal 263 5" xfId="24073" xr:uid="{993D4359-64DB-4651-B4F9-25E4AFBA57D5}"/>
    <cellStyle name="Normal 263 5 2" xfId="24074" xr:uid="{E6FF1AEE-B0DE-4FC9-AF41-8AC5CA220DC0}"/>
    <cellStyle name="Normal 263 6" xfId="24075" xr:uid="{FB4DEF03-1362-4046-AB67-545D0C7A941E}"/>
    <cellStyle name="Normal 263 7" xfId="24076" xr:uid="{CF73F8F9-22E6-4F6A-9302-01799AD062BB}"/>
    <cellStyle name="Normal 264" xfId="24077" xr:uid="{89C6599F-68CE-45A5-8551-D7CD04512C7D}"/>
    <cellStyle name="Normal 264 2" xfId="24078" xr:uid="{65BE1C76-2995-4DFE-B10F-477D83E60BCE}"/>
    <cellStyle name="Normal 265" xfId="24079" xr:uid="{4C49D691-85AF-42F6-93DB-F2BA6A75A54F}"/>
    <cellStyle name="Normal 265 2" xfId="24080" xr:uid="{84BF0933-B7A3-410B-815E-A172DB76CC6F}"/>
    <cellStyle name="Normal 266" xfId="24081" xr:uid="{3B939A6E-9722-421D-AA14-6A32211C905B}"/>
    <cellStyle name="Normal 267" xfId="24082" xr:uid="{B37C9AF4-88B7-4EBC-A8A6-A6308322F065}"/>
    <cellStyle name="Normal 268" xfId="24083" xr:uid="{3475E55A-0E90-4164-9764-F8ECA54CE72B}"/>
    <cellStyle name="Normal 269" xfId="24084" xr:uid="{8D4A8FCE-0CAB-4A68-9A29-035850C57B10}"/>
    <cellStyle name="Normal 27" xfId="24085" xr:uid="{26C985F5-8FFD-4D94-BB0D-A334DD17954B}"/>
    <cellStyle name="Normal 27 2" xfId="24086" xr:uid="{6AA9E23E-0DC5-447F-B0CE-003DEC058B9F}"/>
    <cellStyle name="Normal 270" xfId="24087" xr:uid="{C8B5A4A7-95E1-4DE0-BE42-894D76CE247F}"/>
    <cellStyle name="Normal 271" xfId="24088" xr:uid="{F2F62A48-E0DC-4878-AFBB-D964DA2EC676}"/>
    <cellStyle name="Normal 272" xfId="24089" xr:uid="{90E56643-8450-494C-B9B8-724B06773FB5}"/>
    <cellStyle name="Normal 273" xfId="24090" xr:uid="{A23A8695-9452-4023-9C37-C12CCC3DB41E}"/>
    <cellStyle name="Normal 274" xfId="24091" xr:uid="{1F678B2B-96E2-46F9-8D1D-2972D82C5505}"/>
    <cellStyle name="Normal 274 2" xfId="24092" xr:uid="{F45244A0-45B1-4139-9CBD-4482A93985B9}"/>
    <cellStyle name="Normal 275" xfId="24093" xr:uid="{C11D2E8B-81D3-44F7-BBF2-579C65A0BF07}"/>
    <cellStyle name="Normal 275 2" xfId="24094" xr:uid="{A0568A0B-C30E-409B-9DFB-F7354547AA2B}"/>
    <cellStyle name="Normal 276" xfId="24095" xr:uid="{B310D1C8-2813-463B-8FDB-56C56637F1C8}"/>
    <cellStyle name="Normal 276 2" xfId="24096" xr:uid="{128A725F-809D-467F-B12D-EDBBB35EA666}"/>
    <cellStyle name="Normal 277" xfId="24097" xr:uid="{217FE516-5DDE-4ACE-8F18-96E72B42F98F}"/>
    <cellStyle name="Normal 277 2" xfId="24098" xr:uid="{94850C20-9C48-42E6-9FCD-A078A194DFD8}"/>
    <cellStyle name="Normal 278" xfId="24099" xr:uid="{8F040706-C728-4511-8AF9-E98F05EBA7A7}"/>
    <cellStyle name="Normal 278 2" xfId="24100" xr:uid="{310ABA05-2AFC-437F-A0D8-63E7C58C6CA7}"/>
    <cellStyle name="Normal 279" xfId="24101" xr:uid="{2D7A1E4E-26AB-49BE-9F68-744D28988358}"/>
    <cellStyle name="Normal 279 2" xfId="24102" xr:uid="{7651CB2A-B2D1-4EE5-9C9C-014AEC19E4E9}"/>
    <cellStyle name="Normal 28" xfId="24103" xr:uid="{9199981D-E981-45E7-8B4D-99122E1434F0}"/>
    <cellStyle name="Normal 28 2" xfId="24104" xr:uid="{CC300083-A883-4F0D-978B-2419558DC091}"/>
    <cellStyle name="Normal 28 2 2" xfId="36122" xr:uid="{D9A4D29A-B041-47C1-9865-B44E8DA64313}"/>
    <cellStyle name="Normal 28 3" xfId="35933" xr:uid="{490DE158-565D-4013-AC25-7D7E5854269C}"/>
    <cellStyle name="Normal 280" xfId="24105" xr:uid="{34F555E6-EEF0-49F3-B5CB-EC3D4AD852FC}"/>
    <cellStyle name="Normal 280 2" xfId="24106" xr:uid="{FDEE3A5E-45E8-478A-A61F-82F6A5D75833}"/>
    <cellStyle name="Normal 281" xfId="24107" xr:uid="{6771E3C3-DA26-473F-8D42-AF6C81829052}"/>
    <cellStyle name="Normal 281 2" xfId="24108" xr:uid="{A33AE9A5-3D23-44BA-899D-6E1F4DDC175C}"/>
    <cellStyle name="Normal 281 2 2" xfId="24109" xr:uid="{7DBB2A56-740A-45AA-B0CB-E6F75511E26A}"/>
    <cellStyle name="Normal 281 2 2 2" xfId="24110" xr:uid="{139B2377-A15B-4ACD-9796-B3174B2DDF2A}"/>
    <cellStyle name="Normal 281 2 3" xfId="24111" xr:uid="{7218AC0A-E132-4D74-9747-E2865773CFF9}"/>
    <cellStyle name="Normal 281 2 4" xfId="24112" xr:uid="{C0995F18-3F3E-48E3-AFB8-E6D1076B9A10}"/>
    <cellStyle name="Normal 281 3" xfId="24113" xr:uid="{7A96769E-A4A9-4B13-9419-D8AA42F9B918}"/>
    <cellStyle name="Normal 281 4" xfId="24114" xr:uid="{A6EAC8EF-4316-4F46-AFAB-51A4B99B4857}"/>
    <cellStyle name="Normal 281 4 2" xfId="24115" xr:uid="{673795C9-9651-4BB8-BDB3-8C2731A38D98}"/>
    <cellStyle name="Normal 281 5" xfId="24116" xr:uid="{C3E423E3-7633-42DC-B667-120C58185774}"/>
    <cellStyle name="Normal 281 6" xfId="24117" xr:uid="{781CBE57-8E65-4314-81A3-E2CE78F26D45}"/>
    <cellStyle name="Normal 282" xfId="24118" xr:uid="{72C32FDE-49A1-4B41-8303-F9088ED84F72}"/>
    <cellStyle name="Normal 282 2" xfId="24119" xr:uid="{00526710-CD2A-4A64-99C3-F315F73B8D32}"/>
    <cellStyle name="Normal 282 2 2" xfId="24120" xr:uid="{8A653808-F4AF-422D-97E5-986010BF6BAE}"/>
    <cellStyle name="Normal 282 2 2 2" xfId="24121" xr:uid="{18FF9E8A-A1D8-42F2-B02C-A6880DC80B54}"/>
    <cellStyle name="Normal 282 2 3" xfId="24122" xr:uid="{644DBC1F-EE6E-43E1-86F7-86E5A3EA1987}"/>
    <cellStyle name="Normal 282 2 4" xfId="24123" xr:uid="{52B8C576-0F3D-4F80-8EBD-01E199E44CE6}"/>
    <cellStyle name="Normal 282 3" xfId="24124" xr:uid="{EB895DA9-C2DA-4FAA-A103-D1795C8C0658}"/>
    <cellStyle name="Normal 282 4" xfId="24125" xr:uid="{C75A49F9-161D-40E3-9167-D7E41073115A}"/>
    <cellStyle name="Normal 282 4 2" xfId="24126" xr:uid="{0D9ACF17-0FBC-4C68-896E-890201898EA3}"/>
    <cellStyle name="Normal 282 5" xfId="24127" xr:uid="{378CD00E-2D34-40ED-9FE0-23932195E99B}"/>
    <cellStyle name="Normal 282 6" xfId="24128" xr:uid="{74CFAA16-88D2-4287-AA8D-5C5DF2760BC2}"/>
    <cellStyle name="Normal 283" xfId="24129" xr:uid="{AB184367-9093-4754-8A19-95500333B599}"/>
    <cellStyle name="Normal 283 2" xfId="24130" xr:uid="{948442F0-218F-4826-A2FD-7EAD0E8B039B}"/>
    <cellStyle name="Normal 283 2 2" xfId="24131" xr:uid="{02E58AF2-462B-415A-9EA5-ED49392DC4D6}"/>
    <cellStyle name="Normal 283 2 2 2" xfId="24132" xr:uid="{0E25F8D3-9551-4B9F-A0DB-CC93B15B0671}"/>
    <cellStyle name="Normal 283 2 3" xfId="24133" xr:uid="{6867DF10-63C5-40B3-A8AC-C9B7441B554F}"/>
    <cellStyle name="Normal 283 2 4" xfId="24134" xr:uid="{A1531394-0E06-43D1-BDF6-C647746473B3}"/>
    <cellStyle name="Normal 283 3" xfId="24135" xr:uid="{7B44F1C7-C7D8-427D-86EF-D6E0AA3BB4FF}"/>
    <cellStyle name="Normal 283 4" xfId="24136" xr:uid="{D55BD41C-0667-4E3A-8B33-3E05188968B8}"/>
    <cellStyle name="Normal 283 4 2" xfId="24137" xr:uid="{847D3BC0-97B9-4BCB-88E0-4EF88DD712F6}"/>
    <cellStyle name="Normal 283 5" xfId="24138" xr:uid="{690A2BE5-B1E2-4DA3-9F58-9CAC05B2A261}"/>
    <cellStyle name="Normal 283 6" xfId="24139" xr:uid="{503471BF-D879-4179-BE22-7336D4701A0B}"/>
    <cellStyle name="Normal 284" xfId="24140" xr:uid="{638D74AF-DB42-4B1C-88BD-F524599FA9B2}"/>
    <cellStyle name="Normal 284 2" xfId="24141" xr:uid="{2C936896-AD9E-4618-BBFA-24D9EF042083}"/>
    <cellStyle name="Normal 284 2 2" xfId="24142" xr:uid="{03140E98-91AF-4C31-B008-802446232D3F}"/>
    <cellStyle name="Normal 284 2 2 2" xfId="24143" xr:uid="{F85D2AB7-D7C4-4E36-907D-6DF4A6BDB152}"/>
    <cellStyle name="Normal 284 2 3" xfId="24144" xr:uid="{FA16444C-62DA-4B54-9ABC-A4BDB22DEDF1}"/>
    <cellStyle name="Normal 284 2 4" xfId="24145" xr:uid="{3322A79A-AE77-43C9-B544-7C64F7070D78}"/>
    <cellStyle name="Normal 284 3" xfId="24146" xr:uid="{2E0C8227-286F-4ED2-B897-82C184B97297}"/>
    <cellStyle name="Normal 284 4" xfId="24147" xr:uid="{CED45205-05EE-4E04-9BE1-3F8C4C6AA16B}"/>
    <cellStyle name="Normal 284 4 2" xfId="24148" xr:uid="{8D79C301-128A-4FE2-BE6D-C8B8485241BE}"/>
    <cellStyle name="Normal 284 5" xfId="24149" xr:uid="{4D8ACB41-4129-4219-9628-D5AE5D20572C}"/>
    <cellStyle name="Normal 284 6" xfId="24150" xr:uid="{66582A02-C47B-450C-89FB-9237BDBFFEF4}"/>
    <cellStyle name="Normal 285" xfId="24151" xr:uid="{2EE4A94C-C8C7-48F0-BAAA-828AF4F3E04C}"/>
    <cellStyle name="Normal 285 2" xfId="24152" xr:uid="{62791CD1-BF34-45A1-9712-6F37BC38C691}"/>
    <cellStyle name="Normal 285 2 2" xfId="24153" xr:uid="{BAE46510-1F8F-44CB-9DF7-DBC1D1DDD7EC}"/>
    <cellStyle name="Normal 285 2 2 2" xfId="24154" xr:uid="{A4451BDB-06FF-4C31-B77A-B7B0CCAA6A33}"/>
    <cellStyle name="Normal 285 2 3" xfId="24155" xr:uid="{909A638B-1404-4765-85D0-4B48417D9ADE}"/>
    <cellStyle name="Normal 285 2 4" xfId="24156" xr:uid="{3F5845B6-5FEE-48F0-9C3D-A2BAF85E1355}"/>
    <cellStyle name="Normal 285 3" xfId="24157" xr:uid="{EEAE9D4F-46D0-499C-AEC2-C1C32F3194C7}"/>
    <cellStyle name="Normal 285 4" xfId="24158" xr:uid="{8B464A64-9668-457C-87B4-CFDA3F34D0DC}"/>
    <cellStyle name="Normal 285 4 2" xfId="24159" xr:uid="{F6381880-9303-4DC6-AAE4-7490F2E1B3DD}"/>
    <cellStyle name="Normal 285 5" xfId="24160" xr:uid="{BBDF1060-128C-4B4E-84BC-44F86A72928C}"/>
    <cellStyle name="Normal 285 6" xfId="24161" xr:uid="{B0B4979B-6DB1-4E66-BBC7-4ABC8376421B}"/>
    <cellStyle name="Normal 286" xfId="24162" xr:uid="{D0A15966-85CA-432F-A6E0-69A1DF123C5A}"/>
    <cellStyle name="Normal 286 2" xfId="24163" xr:uid="{E1C417F4-931B-4EF9-9FA3-583966B1F9C0}"/>
    <cellStyle name="Normal 286 2 2" xfId="24164" xr:uid="{A1FF70AF-8A9B-4159-BEAA-0C8D1B5E5738}"/>
    <cellStyle name="Normal 286 2 2 2" xfId="24165" xr:uid="{A3EF62B2-D7B0-482F-A081-021E58BC5CE8}"/>
    <cellStyle name="Normal 286 2 3" xfId="24166" xr:uid="{2A02E820-FF91-4A66-AD88-DD8D76B7B430}"/>
    <cellStyle name="Normal 286 2 4" xfId="24167" xr:uid="{0E125492-4378-4688-BF33-551D7D8AA7F1}"/>
    <cellStyle name="Normal 286 3" xfId="24168" xr:uid="{C0F19ED1-6C0A-4C3A-9931-5DC54D765453}"/>
    <cellStyle name="Normal 286 3 2" xfId="24169" xr:uid="{3FF1E10D-1D25-4E09-B817-9DD6E14719C8}"/>
    <cellStyle name="Normal 286 4" xfId="24170" xr:uid="{E2D82513-DD2D-4A66-B982-5326D8AEFCF1}"/>
    <cellStyle name="Normal 286 5" xfId="24171" xr:uid="{9B7E60A0-8069-43CD-8F57-300928B7B946}"/>
    <cellStyle name="Normal 287" xfId="24172" xr:uid="{6B95CD4A-C595-4D63-A017-0D091FC3A570}"/>
    <cellStyle name="Normal 287 2" xfId="24173" xr:uid="{D3261121-C5DD-481F-B91C-4340A615D5B7}"/>
    <cellStyle name="Normal 287 2 2" xfId="24174" xr:uid="{902AA55F-6992-4E3B-9B94-7DB58A6BE29B}"/>
    <cellStyle name="Normal 287 2 2 2" xfId="24175" xr:uid="{9AABAE46-1ED2-4834-ADFC-84E323FB8C1A}"/>
    <cellStyle name="Normal 287 2 3" xfId="24176" xr:uid="{214A2796-629D-495F-8AD5-66E25FEF8F7A}"/>
    <cellStyle name="Normal 287 2 4" xfId="24177" xr:uid="{DCB91471-79C0-4FCF-B683-D40A003FE408}"/>
    <cellStyle name="Normal 287 3" xfId="24178" xr:uid="{55625698-29B3-4717-8F87-E6160ADC508A}"/>
    <cellStyle name="Normal 287 3 2" xfId="24179" xr:uid="{764E3218-D4EE-4206-88EC-DDEE8C989545}"/>
    <cellStyle name="Normal 287 4" xfId="24180" xr:uid="{0D38D787-4374-42AD-8504-F7035D61569D}"/>
    <cellStyle name="Normal 287 5" xfId="24181" xr:uid="{CDD758AA-38FD-49D2-9E3C-28AF491F5690}"/>
    <cellStyle name="Normal 288" xfId="24182" xr:uid="{5B5CA9E3-9089-4361-B70C-01148D135991}"/>
    <cellStyle name="Normal 288 2" xfId="24183" xr:uid="{00BEC320-E38E-458E-966A-CC6D1F8389F0}"/>
    <cellStyle name="Normal 288 2 2" xfId="24184" xr:uid="{E22055B7-4B5A-4D2B-8CBE-36DD299D31EC}"/>
    <cellStyle name="Normal 288 2 2 2" xfId="24185" xr:uid="{E3B320F9-D65B-425C-BBF6-32201139C46D}"/>
    <cellStyle name="Normal 288 2 3" xfId="24186" xr:uid="{5FFC8D96-6687-4574-90F8-444993A35290}"/>
    <cellStyle name="Normal 288 2 4" xfId="24187" xr:uid="{A1BBB40C-FB47-4D0A-ABE3-DE7BC55065F4}"/>
    <cellStyle name="Normal 288 3" xfId="24188" xr:uid="{22088843-9DA0-4B47-AA6A-534D5CF67A68}"/>
    <cellStyle name="Normal 288 3 2" xfId="24189" xr:uid="{C3CEC18A-52CB-4D8B-B3BF-BCB4AC8669A7}"/>
    <cellStyle name="Normal 288 4" xfId="24190" xr:uid="{C1E15345-9B17-41BB-85C2-11D19F3E2625}"/>
    <cellStyle name="Normal 288 5" xfId="24191" xr:uid="{E760719E-75B3-4007-9DDB-627091CE2688}"/>
    <cellStyle name="Normal 289" xfId="24192" xr:uid="{351A1567-141F-494F-ACCE-6697D207CEB2}"/>
    <cellStyle name="Normal 289 2" xfId="24193" xr:uid="{1A03C959-9E8A-4C1C-820C-305EB4A6155A}"/>
    <cellStyle name="Normal 289 2 2" xfId="24194" xr:uid="{A0B4C02C-9E77-4880-BBF2-90EA2F1CC917}"/>
    <cellStyle name="Normal 289 2 2 2" xfId="24195" xr:uid="{D4C5C6EA-9359-4A82-98D5-0C237B3E4EED}"/>
    <cellStyle name="Normal 289 2 3" xfId="24196" xr:uid="{E95BAB93-22E0-414F-A685-5254B72F1F4A}"/>
    <cellStyle name="Normal 289 2 4" xfId="24197" xr:uid="{97F0ED2D-0F04-4AA1-BD0A-454039A07291}"/>
    <cellStyle name="Normal 289 3" xfId="24198" xr:uid="{562C0F38-A365-4FA7-A29E-CF5245516EAA}"/>
    <cellStyle name="Normal 289 3 2" xfId="24199" xr:uid="{3A5808C0-C274-4369-858C-1749EAF11ACD}"/>
    <cellStyle name="Normal 289 4" xfId="24200" xr:uid="{D72B71BB-C2BA-42C7-9CBE-E960CF7A5207}"/>
    <cellStyle name="Normal 289 5" xfId="24201" xr:uid="{4F1220CC-91F1-42DA-84E7-8E0255DC71FA}"/>
    <cellStyle name="Normal 29" xfId="24202" xr:uid="{200D522A-0494-4BDC-84ED-D09B0EF184FD}"/>
    <cellStyle name="Normal 29 2" xfId="36044" xr:uid="{2819EA2E-28C1-4A71-89A3-AFB757394788}"/>
    <cellStyle name="Normal 290" xfId="24203" xr:uid="{7EC4745D-DF9D-42D0-9BB6-8F1E259C327F}"/>
    <cellStyle name="Normal 291" xfId="24204" xr:uid="{8DC79573-1250-49B0-AE2F-04FFFB2DE636}"/>
    <cellStyle name="Normal 292" xfId="24205" xr:uid="{66A3840E-3463-4AC6-B887-57E1CF9958A6}"/>
    <cellStyle name="Normal 293" xfId="24206" xr:uid="{0B289738-92E5-454D-9592-4A9AD3BD4B36}"/>
    <cellStyle name="Normal 294" xfId="24207" xr:uid="{887EC190-90EA-4D1E-BDB8-6CE7DCF69600}"/>
    <cellStyle name="Normal 295" xfId="24208" xr:uid="{ABD033D9-64CF-4D97-B377-DC985C0BC158}"/>
    <cellStyle name="Normal 296" xfId="24209" xr:uid="{4664EB20-BBD3-47DD-A31E-B26B6B34D37C}"/>
    <cellStyle name="Normal 297" xfId="24210" xr:uid="{3AE04A4F-9D34-4E45-9651-9B39FEB21A3F}"/>
    <cellStyle name="Normal 298" xfId="24211" xr:uid="{0C4A86EA-E6F2-4766-9D6C-04BC01C10E22}"/>
    <cellStyle name="Normal 299" xfId="24212" xr:uid="{1A982341-86FF-412C-BDB0-DA46970373A1}"/>
    <cellStyle name="Normal 299 2" xfId="24213" xr:uid="{D348148B-3A67-439C-8AA8-F085DF5883EC}"/>
    <cellStyle name="Normal 299 2 2" xfId="24214" xr:uid="{76923F29-6261-4A5F-B32D-FE00B4B35DD9}"/>
    <cellStyle name="Normal 299 2 2 2" xfId="24215" xr:uid="{FEF1D7CF-F17A-49E4-A5FD-E27272CA1B24}"/>
    <cellStyle name="Normal 299 2 3" xfId="24216" xr:uid="{8BAD353B-D812-4538-A9FD-369D4987BC3A}"/>
    <cellStyle name="Normal 299 2 4" xfId="24217" xr:uid="{1548A72F-3BD1-4FB9-BAF5-0C9E5C0368CE}"/>
    <cellStyle name="Normal 299 3" xfId="24218" xr:uid="{AC51FC6E-C9E6-4F3F-9E61-2097710A2753}"/>
    <cellStyle name="Normal 299 3 2" xfId="24219" xr:uid="{E7004046-4E46-4BD9-A8ED-61D68EF7BE4C}"/>
    <cellStyle name="Normal 299 3 2 2" xfId="24220" xr:uid="{AE5481E6-DC2F-42F3-B000-8BC8EF449670}"/>
    <cellStyle name="Normal 299 3 3" xfId="24221" xr:uid="{7D8B21EF-DFF6-4842-8064-F05794FE5301}"/>
    <cellStyle name="Normal 299 3 4" xfId="24222" xr:uid="{4D0148D3-AAC7-4A83-8D72-5AD20CEAE4CD}"/>
    <cellStyle name="Normal 299 4" xfId="24223" xr:uid="{F9634A65-50BA-4D91-B884-13D4B40DB8E8}"/>
    <cellStyle name="Normal 299 4 2" xfId="24224" xr:uid="{A8859873-DE25-46F9-BCA1-666E30ED3036}"/>
    <cellStyle name="Normal 299 4 2 2" xfId="24225" xr:uid="{5D27386C-A895-4ABC-859A-19E3A96574F7}"/>
    <cellStyle name="Normal 299 4 3" xfId="24226" xr:uid="{9E871F33-4373-43F5-BAB6-CB47BDD67DBA}"/>
    <cellStyle name="Normal 299 4 4" xfId="24227" xr:uid="{5DDFA3EC-D12A-402C-A674-5C8E4F873DD4}"/>
    <cellStyle name="Normal 299 5" xfId="24228" xr:uid="{6B0A4DAB-D968-4868-9185-3AF9B2613351}"/>
    <cellStyle name="Normal 299 5 2" xfId="24229" xr:uid="{5BEC500A-3BEC-4A96-8A65-D8FD28AF8362}"/>
    <cellStyle name="Normal 299 5 2 2" xfId="24230" xr:uid="{AD4FF3C2-0D76-4CEF-B449-645463EEAF02}"/>
    <cellStyle name="Normal 299 5 3" xfId="24231" xr:uid="{8F96F448-D30F-4ADC-A994-DAE15CBAA739}"/>
    <cellStyle name="Normal 299 5 4" xfId="24232" xr:uid="{7EDAF2E0-AD86-46D8-84E5-0C8A8EED3867}"/>
    <cellStyle name="Normal 299 6" xfId="24233" xr:uid="{FBB8EC89-5A0B-4FB2-98AB-290FA3E0C7A2}"/>
    <cellStyle name="Normal 299 6 2" xfId="24234" xr:uid="{9C9E4B09-FE3F-4C4F-A4DF-54995CE81C34}"/>
    <cellStyle name="Normal 299 6 2 2" xfId="24235" xr:uid="{E6F9C7D2-50B2-40DA-AE32-43ADC46AF344}"/>
    <cellStyle name="Normal 299 6 3" xfId="24236" xr:uid="{1FE715C3-017F-4A54-9365-1657584EA97B}"/>
    <cellStyle name="Normal 299 6 4" xfId="24237" xr:uid="{73DACEE0-393B-424F-BED0-A2C35FF57E63}"/>
    <cellStyle name="Normal 299 7" xfId="24238" xr:uid="{12D944B9-99CE-431D-B59F-26B96A39D778}"/>
    <cellStyle name="Normal 299 7 2" xfId="24239" xr:uid="{FCF07B47-80AA-48BE-B63C-46E0147CE34F}"/>
    <cellStyle name="Normal 299 8" xfId="24240" xr:uid="{92526B5A-A845-4D4B-8D1B-3CD4BCED30F8}"/>
    <cellStyle name="Normal 299 9" xfId="24241" xr:uid="{23084CA7-8326-425D-8D63-7CD57766148F}"/>
    <cellStyle name="Normal 3" xfId="69" xr:uid="{922A7001-0852-4726-B41E-A8F598760728}"/>
    <cellStyle name="Normal 3 10" xfId="24242" xr:uid="{CBB1875C-5584-4E56-BCF6-7F91960BB673}"/>
    <cellStyle name="Normal 3 10 2" xfId="24243" xr:uid="{A4098E0C-DCF7-40E6-9274-ED5B2458C66F}"/>
    <cellStyle name="Normal 3 11" xfId="24244" xr:uid="{006CCF60-DCB8-47D9-8005-25386C6F0783}"/>
    <cellStyle name="Normal 3 12" xfId="24245" xr:uid="{29CA4BD2-4FD4-48B7-A5D6-03322074BDB5}"/>
    <cellStyle name="Normal 3 12 2" xfId="24246" xr:uid="{86892330-0A25-4715-8F36-6882B1110ED2}"/>
    <cellStyle name="Normal 3 13" xfId="24247" xr:uid="{5691EBC5-2884-4E9A-83A2-BE62C5DC263E}"/>
    <cellStyle name="Normal 3 14" xfId="24248" xr:uid="{DEB8699F-43A9-4553-8C8F-7CF502540209}"/>
    <cellStyle name="Normal 3 2" xfId="213" xr:uid="{CEC205A1-51D2-4452-8BB4-CB29F3F0388E}"/>
    <cellStyle name="Normal 3 2 10" xfId="24249" xr:uid="{18974237-361B-43BE-A3C8-F6F63099A55E}"/>
    <cellStyle name="Normal 3 2 10 2" xfId="24250" xr:uid="{62D5F080-D8A6-4490-AE0C-7132B5575102}"/>
    <cellStyle name="Normal 3 2 10 2 2" xfId="24251" xr:uid="{ADE92113-5214-4765-A866-FE3738603396}"/>
    <cellStyle name="Normal 3 2 10 3" xfId="24252" xr:uid="{493E1609-78E3-4D4B-9626-71802530A103}"/>
    <cellStyle name="Normal 3 2 10 4" xfId="24253" xr:uid="{ED6A8F14-F802-4074-B7F6-EC2AA4A37054}"/>
    <cellStyle name="Normal 3 2 11" xfId="24254" xr:uid="{51CE3805-6360-4875-B953-F192DB4998DC}"/>
    <cellStyle name="Normal 3 2 11 2" xfId="24255" xr:uid="{0030F069-FD37-45A2-919D-ADFF8E353921}"/>
    <cellStyle name="Normal 3 2 11 2 2" xfId="24256" xr:uid="{692A6DC9-C633-4012-96A8-3D7DD0B228E6}"/>
    <cellStyle name="Normal 3 2 11 3" xfId="24257" xr:uid="{D72C6A43-CF93-42BB-878A-730657B81DE2}"/>
    <cellStyle name="Normal 3 2 11 4" xfId="24258" xr:uid="{1EA75E27-296F-4C99-8B5F-B33BDDE285B7}"/>
    <cellStyle name="Normal 3 2 12" xfId="24259" xr:uid="{9AA9D5B7-C01F-41FB-9AA4-01192A041ECE}"/>
    <cellStyle name="Normal 3 2 12 2" xfId="24260" xr:uid="{F0F7352C-12B0-4A86-8EF5-DC737CBA2946}"/>
    <cellStyle name="Normal 3 2 13" xfId="24261" xr:uid="{CA362405-BA44-489A-BB7F-CEACE57E26CD}"/>
    <cellStyle name="Normal 3 2 14" xfId="24262" xr:uid="{84FB82BB-9356-4BEF-9414-2035825ABA5A}"/>
    <cellStyle name="Normal 3 2 2" xfId="480" xr:uid="{7329B6EF-10EE-4CC7-82F6-C04A059A3EA4}"/>
    <cellStyle name="Normal 3 2 2 10" xfId="24264" xr:uid="{64FF6B80-3AA3-4980-9EF2-2ED28E592F2F}"/>
    <cellStyle name="Normal 3 2 2 10 2" xfId="24265" xr:uid="{2B8C3D66-5109-44CD-AEF3-42D3CEC1ADB5}"/>
    <cellStyle name="Normal 3 2 2 11" xfId="24266" xr:uid="{2036418D-D561-4522-9039-114736E93368}"/>
    <cellStyle name="Normal 3 2 2 12" xfId="24267" xr:uid="{E4AA7EC2-3985-4997-BB2C-B0E98AD02D9A}"/>
    <cellStyle name="Normal 3 2 2 13" xfId="35699" xr:uid="{1EE22580-075D-4A90-B6DF-93D7A547A1A3}"/>
    <cellStyle name="Normal 3 2 2 14" xfId="24263" xr:uid="{D656E7C2-FF5F-4D02-8410-C6927B3FC267}"/>
    <cellStyle name="Normal 3 2 2 2" xfId="24268" xr:uid="{42D1AD8B-A0F6-4B61-9DA4-219794FB0EF8}"/>
    <cellStyle name="Normal 3 2 2 2 10" xfId="24269" xr:uid="{C0795479-C6BA-4F50-88AD-CCE35559E8EC}"/>
    <cellStyle name="Normal 3 2 2 2 11" xfId="24270" xr:uid="{7EC2988F-DDC4-4670-891E-F5E2CE822957}"/>
    <cellStyle name="Normal 3 2 2 2 2" xfId="24271" xr:uid="{1F06B45E-B190-4F92-8917-AEFE64FFCA4A}"/>
    <cellStyle name="Normal 3 2 2 2 2 10" xfId="24272" xr:uid="{237E092B-583D-429E-B01C-A229F93932BB}"/>
    <cellStyle name="Normal 3 2 2 2 2 2" xfId="24273" xr:uid="{7A4CA536-BCE6-4E1A-8928-FD3A707917AF}"/>
    <cellStyle name="Normal 3 2 2 2 2 2 2" xfId="24274" xr:uid="{29EA385C-A690-4FF5-B34B-30E27CFEF3B8}"/>
    <cellStyle name="Normal 3 2 2 2 2 2 2 2" xfId="24275" xr:uid="{5AE2CE00-7229-4406-8298-83035A9E14EB}"/>
    <cellStyle name="Normal 3 2 2 2 2 2 2 2 2" xfId="24276" xr:uid="{52B75F55-A3C8-451C-BCA7-4DA9CDB5566D}"/>
    <cellStyle name="Normal 3 2 2 2 2 2 2 2 2 2" xfId="24277" xr:uid="{CD19DADE-7290-4274-B921-C479D32AD790}"/>
    <cellStyle name="Normal 3 2 2 2 2 2 2 2 3" xfId="24278" xr:uid="{DBDCE003-F1A2-47BA-AA35-B2C4B614F9D3}"/>
    <cellStyle name="Normal 3 2 2 2 2 2 2 2 4" xfId="24279" xr:uid="{0A167A05-4AD6-4234-AA13-88D1ED69634B}"/>
    <cellStyle name="Normal 3 2 2 2 2 2 2 3" xfId="24280" xr:uid="{2B85C0BD-7885-4DF6-ACD8-57673909FC7A}"/>
    <cellStyle name="Normal 3 2 2 2 2 2 2 3 2" xfId="24281" xr:uid="{223BFFC2-EB8E-4889-A215-E50DE7DBCCFA}"/>
    <cellStyle name="Normal 3 2 2 2 2 2 2 4" xfId="24282" xr:uid="{F9FAE7B6-89FF-46F2-B607-1F0A3DE86CCB}"/>
    <cellStyle name="Normal 3 2 2 2 2 2 2 5" xfId="24283" xr:uid="{BF8CB3A4-BCA0-4722-A729-C3745DF59E3B}"/>
    <cellStyle name="Normal 3 2 2 2 2 2 3" xfId="24284" xr:uid="{22629660-1FDC-4782-B67C-D58EBADB8F95}"/>
    <cellStyle name="Normal 3 2 2 2 2 2 3 2" xfId="24285" xr:uid="{BEA57C97-EF19-48F7-8A0E-EEA0C8D89920}"/>
    <cellStyle name="Normal 3 2 2 2 2 2 3 2 2" xfId="24286" xr:uid="{E45AA6EE-8ED4-4FC5-A80F-0C79CDD8DC8A}"/>
    <cellStyle name="Normal 3 2 2 2 2 2 3 2 2 2" xfId="24287" xr:uid="{58DE45ED-E39E-48C2-A1ED-4DBE969142C7}"/>
    <cellStyle name="Normal 3 2 2 2 2 2 3 2 3" xfId="24288" xr:uid="{286C2BF7-B1B9-4537-AD8B-BBC1607BC4E8}"/>
    <cellStyle name="Normal 3 2 2 2 2 2 3 2 4" xfId="24289" xr:uid="{FFD537A5-9789-452F-B898-DC50AD2D297F}"/>
    <cellStyle name="Normal 3 2 2 2 2 2 3 3" xfId="24290" xr:uid="{286F35E5-4D43-4F9C-A5DC-FFCC7402B360}"/>
    <cellStyle name="Normal 3 2 2 2 2 2 3 3 2" xfId="24291" xr:uid="{BDB980A6-B59C-458E-9781-2666DF033573}"/>
    <cellStyle name="Normal 3 2 2 2 2 2 3 4" xfId="24292" xr:uid="{C3A78CD3-18EB-43B9-B4D9-30D782159C29}"/>
    <cellStyle name="Normal 3 2 2 2 2 2 3 5" xfId="24293" xr:uid="{6DEF7CA6-82DB-4C77-9FC5-F9FA9FF5DA49}"/>
    <cellStyle name="Normal 3 2 2 2 2 2 4" xfId="24294" xr:uid="{902AAFB5-2609-4C61-95C1-DD59D2968540}"/>
    <cellStyle name="Normal 3 2 2 2 2 2 4 2" xfId="24295" xr:uid="{468E5CAD-8173-4059-9523-685C69AA6324}"/>
    <cellStyle name="Normal 3 2 2 2 2 2 4 2 2" xfId="24296" xr:uid="{2058945A-7F28-4C93-B875-E985E05DD98D}"/>
    <cellStyle name="Normal 3 2 2 2 2 2 4 3" xfId="24297" xr:uid="{08808119-F351-493C-B325-34BF28592D66}"/>
    <cellStyle name="Normal 3 2 2 2 2 2 4 4" xfId="24298" xr:uid="{8257ECE5-C5B3-45D7-BF5D-268829600464}"/>
    <cellStyle name="Normal 3 2 2 2 2 2 5" xfId="24299" xr:uid="{17C12B95-AE18-4F21-92E1-13E5B50E9244}"/>
    <cellStyle name="Normal 3 2 2 2 2 2 5 2" xfId="24300" xr:uid="{F2BB8AEB-58E3-4A82-8AB0-2690A534CE53}"/>
    <cellStyle name="Normal 3 2 2 2 2 2 5 2 2" xfId="24301" xr:uid="{08950688-98DA-4BCB-9F1D-9747B3702759}"/>
    <cellStyle name="Normal 3 2 2 2 2 2 5 3" xfId="24302" xr:uid="{1BE4879C-E2DB-4120-99C6-58DF417B17FD}"/>
    <cellStyle name="Normal 3 2 2 2 2 2 5 4" xfId="24303" xr:uid="{C4086878-A3E9-4545-944A-657497384CB1}"/>
    <cellStyle name="Normal 3 2 2 2 2 2 6" xfId="24304" xr:uid="{47608B9B-F6ED-43A4-8C6C-DF132CFE4EBF}"/>
    <cellStyle name="Normal 3 2 2 2 2 2 6 2" xfId="24305" xr:uid="{39607927-B019-40FC-BFFA-43EDF1C310EC}"/>
    <cellStyle name="Normal 3 2 2 2 2 2 6 2 2" xfId="24306" xr:uid="{2EBD999B-9B94-44E3-AB6D-F18035AC4BD9}"/>
    <cellStyle name="Normal 3 2 2 2 2 2 6 3" xfId="24307" xr:uid="{2D473552-3891-4418-93D6-28FECFB857F4}"/>
    <cellStyle name="Normal 3 2 2 2 2 2 6 4" xfId="24308" xr:uid="{E164721D-6249-4919-AA76-84678AE128E3}"/>
    <cellStyle name="Normal 3 2 2 2 2 2 7" xfId="24309" xr:uid="{5754FC6D-CBC0-4243-9939-9DA8E9B26AC2}"/>
    <cellStyle name="Normal 3 2 2 2 2 2 7 2" xfId="24310" xr:uid="{D21FA5B4-C851-4535-BA94-E53C9548834D}"/>
    <cellStyle name="Normal 3 2 2 2 2 2 8" xfId="24311" xr:uid="{788047BB-C89F-4112-A2D4-A37FA3E1D120}"/>
    <cellStyle name="Normal 3 2 2 2 2 2 9" xfId="24312" xr:uid="{ED37D810-C7BF-45DC-AF4D-A512CEC94AE9}"/>
    <cellStyle name="Normal 3 2 2 2 2 3" xfId="24313" xr:uid="{DB2DBC77-9954-4F35-B4BD-A865C8DAA17A}"/>
    <cellStyle name="Normal 3 2 2 2 2 3 2" xfId="24314" xr:uid="{24C7A0BD-E87D-4688-B09A-48BB6AD1EA5E}"/>
    <cellStyle name="Normal 3 2 2 2 2 3 2 2" xfId="24315" xr:uid="{0086B9C2-E165-4550-8E8E-AF67A7765D84}"/>
    <cellStyle name="Normal 3 2 2 2 2 3 2 2 2" xfId="24316" xr:uid="{F3CB44EB-8E4D-42C9-92A4-73387781B6BA}"/>
    <cellStyle name="Normal 3 2 2 2 2 3 2 3" xfId="24317" xr:uid="{558077DE-21AC-42D6-8E83-74B24E4E42B7}"/>
    <cellStyle name="Normal 3 2 2 2 2 3 2 4" xfId="24318" xr:uid="{677BEF01-AE0F-4E83-8AC6-48F8088659FA}"/>
    <cellStyle name="Normal 3 2 2 2 2 3 3" xfId="24319" xr:uid="{DE3F51E9-2068-4FD5-9ADB-F5FE84E66D4E}"/>
    <cellStyle name="Normal 3 2 2 2 2 3 3 2" xfId="24320" xr:uid="{2673C086-0F9D-4958-B7E4-7BD93CF5FB5E}"/>
    <cellStyle name="Normal 3 2 2 2 2 3 4" xfId="24321" xr:uid="{9CF730CE-6FB4-424B-B510-8AA834327354}"/>
    <cellStyle name="Normal 3 2 2 2 2 3 5" xfId="24322" xr:uid="{0562C5ED-6685-4B5F-860F-C79E3E99D5AB}"/>
    <cellStyle name="Normal 3 2 2 2 2 4" xfId="24323" xr:uid="{F641D225-4BD9-4208-867A-18580ABCA5FF}"/>
    <cellStyle name="Normal 3 2 2 2 2 4 2" xfId="24324" xr:uid="{FD26F205-9D5D-4ABB-8630-C7E0EF5BD5B5}"/>
    <cellStyle name="Normal 3 2 2 2 2 4 2 2" xfId="24325" xr:uid="{346E796E-6E1D-48E1-A867-7C3E10F0269F}"/>
    <cellStyle name="Normal 3 2 2 2 2 4 2 2 2" xfId="24326" xr:uid="{126FE459-51EF-47EF-A8A8-C1515FF45619}"/>
    <cellStyle name="Normal 3 2 2 2 2 4 2 3" xfId="24327" xr:uid="{4EC36FB1-4A57-44DC-AF08-9A0039AF1194}"/>
    <cellStyle name="Normal 3 2 2 2 2 4 2 4" xfId="24328" xr:uid="{57C1F67D-C85E-4FE8-A57B-D9A742EBE99A}"/>
    <cellStyle name="Normal 3 2 2 2 2 4 3" xfId="24329" xr:uid="{B274C5AC-5365-47EE-9281-2AF2C947C039}"/>
    <cellStyle name="Normal 3 2 2 2 2 4 3 2" xfId="24330" xr:uid="{AC989419-33B5-4607-87E4-AE386F3705B7}"/>
    <cellStyle name="Normal 3 2 2 2 2 4 4" xfId="24331" xr:uid="{B3D2C023-620B-4522-B5CA-3B66919E257E}"/>
    <cellStyle name="Normal 3 2 2 2 2 4 5" xfId="24332" xr:uid="{D0FD34F6-2981-4A02-B31B-C7B41017FADF}"/>
    <cellStyle name="Normal 3 2 2 2 2 5" xfId="24333" xr:uid="{B5C0199A-487B-4D61-9269-2EADEDFA3DD6}"/>
    <cellStyle name="Normal 3 2 2 2 2 5 2" xfId="24334" xr:uid="{45AC9372-6938-45A8-A9F7-588A1D6034E8}"/>
    <cellStyle name="Normal 3 2 2 2 2 5 2 2" xfId="24335" xr:uid="{684B397B-D0DC-4057-BEE8-0D8DD6643D7E}"/>
    <cellStyle name="Normal 3 2 2 2 2 5 3" xfId="24336" xr:uid="{42715990-750D-47EA-845A-06C7427DD476}"/>
    <cellStyle name="Normal 3 2 2 2 2 5 4" xfId="24337" xr:uid="{E6DC77C4-FCA4-4AF8-B7C1-5AC9111084D2}"/>
    <cellStyle name="Normal 3 2 2 2 2 6" xfId="24338" xr:uid="{2E3948A9-1C01-470A-B987-E5FDE76B9347}"/>
    <cellStyle name="Normal 3 2 2 2 2 6 2" xfId="24339" xr:uid="{63DDCB25-E59A-4323-A5DE-9060C13E0B2D}"/>
    <cellStyle name="Normal 3 2 2 2 2 6 2 2" xfId="24340" xr:uid="{7442EBAD-6A4B-407C-8D98-A25C1E598E95}"/>
    <cellStyle name="Normal 3 2 2 2 2 6 3" xfId="24341" xr:uid="{7C567C9C-D164-4D1B-B7D6-A5BD877986D6}"/>
    <cellStyle name="Normal 3 2 2 2 2 6 4" xfId="24342" xr:uid="{E3694F8A-2D62-4A05-9BB2-F6DCAEA21509}"/>
    <cellStyle name="Normal 3 2 2 2 2 7" xfId="24343" xr:uid="{0911F06C-0347-496A-88FE-95CD5E965998}"/>
    <cellStyle name="Normal 3 2 2 2 2 7 2" xfId="24344" xr:uid="{47D51A68-DF0B-4BD3-9C14-F1C636935E2C}"/>
    <cellStyle name="Normal 3 2 2 2 2 7 2 2" xfId="24345" xr:uid="{107FBA45-5D10-4D49-83EF-D628FEC11FD7}"/>
    <cellStyle name="Normal 3 2 2 2 2 7 3" xfId="24346" xr:uid="{29A7D52D-83E5-4FD0-A1FE-97B4318FF90F}"/>
    <cellStyle name="Normal 3 2 2 2 2 7 4" xfId="24347" xr:uid="{34976B27-86EC-4BC5-A681-D230A266AF92}"/>
    <cellStyle name="Normal 3 2 2 2 2 8" xfId="24348" xr:uid="{0A162F0C-8986-4171-ACFA-66D5CC32549B}"/>
    <cellStyle name="Normal 3 2 2 2 2 8 2" xfId="24349" xr:uid="{F615D134-EA28-410A-8561-1B72FC70FEE9}"/>
    <cellStyle name="Normal 3 2 2 2 2 9" xfId="24350" xr:uid="{DEAAB791-15C7-4E7C-A99F-3400D019F23B}"/>
    <cellStyle name="Normal 3 2 2 2 3" xfId="24351" xr:uid="{15BC7470-8759-4252-9E5A-D95676284C07}"/>
    <cellStyle name="Normal 3 2 2 2 3 2" xfId="24352" xr:uid="{D5034BAF-5E2E-41D9-BEE4-49F0C50D7DAD}"/>
    <cellStyle name="Normal 3 2 2 2 3 2 2" xfId="24353" xr:uid="{81304EA1-9095-4B1A-BF08-66895CBEE9BB}"/>
    <cellStyle name="Normal 3 2 2 2 3 2 2 2" xfId="24354" xr:uid="{705B8878-64CA-49BD-9DA0-4FC1DF57EB73}"/>
    <cellStyle name="Normal 3 2 2 2 3 2 2 2 2" xfId="24355" xr:uid="{334D3F94-72F5-4B42-B5FA-DFB601DE2CB7}"/>
    <cellStyle name="Normal 3 2 2 2 3 2 2 3" xfId="24356" xr:uid="{EB80128F-A493-4639-B586-EBF419B8A44B}"/>
    <cellStyle name="Normal 3 2 2 2 3 2 2 4" xfId="24357" xr:uid="{F8C9ACB2-972F-4D8F-9A3C-C0CAA9B8FFE0}"/>
    <cellStyle name="Normal 3 2 2 2 3 2 3" xfId="24358" xr:uid="{B0390A59-816E-4DEB-9DED-574E844D7800}"/>
    <cellStyle name="Normal 3 2 2 2 3 2 3 2" xfId="24359" xr:uid="{B689A4E1-E796-4C14-9160-354C2F41AA5F}"/>
    <cellStyle name="Normal 3 2 2 2 3 2 4" xfId="24360" xr:uid="{46C284C5-C134-4824-B427-5B997C481F90}"/>
    <cellStyle name="Normal 3 2 2 2 3 2 5" xfId="24361" xr:uid="{DE7C37EE-39D3-4F50-B96E-700B6C157794}"/>
    <cellStyle name="Normal 3 2 2 2 3 3" xfId="24362" xr:uid="{D24873DE-C30D-4BA1-9B5A-949D1DE31DB6}"/>
    <cellStyle name="Normal 3 2 2 2 3 3 2" xfId="24363" xr:uid="{93DECF02-9A2F-480A-A513-BA88C19B770A}"/>
    <cellStyle name="Normal 3 2 2 2 3 3 2 2" xfId="24364" xr:uid="{44CEF647-6BF6-4238-A463-D6F68CC32971}"/>
    <cellStyle name="Normal 3 2 2 2 3 3 2 2 2" xfId="24365" xr:uid="{43F4E8AD-5723-4A65-A507-3444CE7D2E2A}"/>
    <cellStyle name="Normal 3 2 2 2 3 3 2 3" xfId="24366" xr:uid="{EA3C3A68-5E9C-415E-9465-DAB780D5CF3C}"/>
    <cellStyle name="Normal 3 2 2 2 3 3 2 4" xfId="24367" xr:uid="{71E1E01C-3C7E-42EF-8277-BB6F7BEC6D27}"/>
    <cellStyle name="Normal 3 2 2 2 3 3 3" xfId="24368" xr:uid="{B1629C69-AD19-492E-82E8-938E3595CFDA}"/>
    <cellStyle name="Normal 3 2 2 2 3 3 3 2" xfId="24369" xr:uid="{AAFB4018-B9CD-46A2-895C-C29B4A26E38B}"/>
    <cellStyle name="Normal 3 2 2 2 3 3 4" xfId="24370" xr:uid="{287D8217-2299-41A7-8226-F8FC906A8FBB}"/>
    <cellStyle name="Normal 3 2 2 2 3 3 5" xfId="24371" xr:uid="{D9F2FD53-20C9-413B-A2D1-C34451870CF1}"/>
    <cellStyle name="Normal 3 2 2 2 3 4" xfId="24372" xr:uid="{611A506B-F63D-4A9D-98DA-5DC413EA8539}"/>
    <cellStyle name="Normal 3 2 2 2 3 4 2" xfId="24373" xr:uid="{3EF3514C-C322-4BE3-821D-89CAB2CDBC08}"/>
    <cellStyle name="Normal 3 2 2 2 3 4 2 2" xfId="24374" xr:uid="{8811C1EF-F7EB-438B-A06B-0AF0219D8D35}"/>
    <cellStyle name="Normal 3 2 2 2 3 4 3" xfId="24375" xr:uid="{1EA868D0-2057-4BDF-A144-ED7B7EF9FDCE}"/>
    <cellStyle name="Normal 3 2 2 2 3 4 4" xfId="24376" xr:uid="{6BF87EBD-07E9-420F-B6A6-3B13AD05E644}"/>
    <cellStyle name="Normal 3 2 2 2 3 5" xfId="24377" xr:uid="{5432DBB5-185F-40CA-9BA0-C58419D11F36}"/>
    <cellStyle name="Normal 3 2 2 2 3 5 2" xfId="24378" xr:uid="{24F80D4A-6AC8-49CD-9AF5-6303A4A369F5}"/>
    <cellStyle name="Normal 3 2 2 2 3 5 2 2" xfId="24379" xr:uid="{3F37302A-705D-49BE-A461-A33D5A8A6CDC}"/>
    <cellStyle name="Normal 3 2 2 2 3 5 3" xfId="24380" xr:uid="{38132DA3-EF12-46A9-9F57-363C2B4C699D}"/>
    <cellStyle name="Normal 3 2 2 2 3 5 4" xfId="24381" xr:uid="{4FF2A0EF-6386-4AEC-8E2D-69201C48D1A1}"/>
    <cellStyle name="Normal 3 2 2 2 3 6" xfId="24382" xr:uid="{54DD0A21-ECD4-43E9-B71F-2F2CF2764A68}"/>
    <cellStyle name="Normal 3 2 2 2 3 6 2" xfId="24383" xr:uid="{820AB926-8B99-4776-A29D-1A936AB9601C}"/>
    <cellStyle name="Normal 3 2 2 2 3 6 2 2" xfId="24384" xr:uid="{8DF49AE1-6E3C-471C-8299-35713A44B699}"/>
    <cellStyle name="Normal 3 2 2 2 3 6 3" xfId="24385" xr:uid="{FF727A80-AE53-424D-9951-93AF8CFCE810}"/>
    <cellStyle name="Normal 3 2 2 2 3 6 4" xfId="24386" xr:uid="{A5BB1753-5D19-4D4D-9B73-A254101199DB}"/>
    <cellStyle name="Normal 3 2 2 2 3 7" xfId="24387" xr:uid="{E7346250-E814-4B74-9834-FC2D81364C10}"/>
    <cellStyle name="Normal 3 2 2 2 3 7 2" xfId="24388" xr:uid="{495C5846-37C4-429F-9DB7-7BF030115EDA}"/>
    <cellStyle name="Normal 3 2 2 2 3 8" xfId="24389" xr:uid="{361235AC-CD29-444C-8A65-87C28DBFCAE7}"/>
    <cellStyle name="Normal 3 2 2 2 3 9" xfId="24390" xr:uid="{E0363872-F7A7-4E4B-90B1-332CAA73224A}"/>
    <cellStyle name="Normal 3 2 2 2 4" xfId="24391" xr:uid="{982A3AC6-17CB-4904-9FB7-93DDCADD4347}"/>
    <cellStyle name="Normal 3 2 2 2 4 2" xfId="24392" xr:uid="{394A1415-AB91-46CC-A880-39F402850521}"/>
    <cellStyle name="Normal 3 2 2 2 4 2 2" xfId="24393" xr:uid="{280A3202-F8D7-4353-AFF9-41FD864BA6FF}"/>
    <cellStyle name="Normal 3 2 2 2 4 2 2 2" xfId="24394" xr:uid="{66B27385-F1FB-4996-8526-24606980909E}"/>
    <cellStyle name="Normal 3 2 2 2 4 2 3" xfId="24395" xr:uid="{0E5219CD-FFE3-4AAA-910F-7314B289ED15}"/>
    <cellStyle name="Normal 3 2 2 2 4 2 4" xfId="24396" xr:uid="{D26C85E3-A3C8-41A1-BEB1-3D9AE9FA4F59}"/>
    <cellStyle name="Normal 3 2 2 2 4 3" xfId="24397" xr:uid="{E13AD6FC-98A7-4702-B21B-A9D5F7BA56E7}"/>
    <cellStyle name="Normal 3 2 2 2 4 3 2" xfId="24398" xr:uid="{C7E7EE4D-8C8C-415A-876B-10C3885F6008}"/>
    <cellStyle name="Normal 3 2 2 2 4 4" xfId="24399" xr:uid="{A2C1CDCE-DAB1-4730-8AD4-8F0ED7955BA7}"/>
    <cellStyle name="Normal 3 2 2 2 4 5" xfId="24400" xr:uid="{EDB65E0A-F7D9-4BCB-A7DC-EA84D06AAB67}"/>
    <cellStyle name="Normal 3 2 2 2 5" xfId="24401" xr:uid="{FDAE4B84-1CBB-47F7-B7D1-5A79F21093E6}"/>
    <cellStyle name="Normal 3 2 2 2 5 2" xfId="24402" xr:uid="{DD2F925B-F216-498D-B0B7-BFC5E92DD2D9}"/>
    <cellStyle name="Normal 3 2 2 2 5 2 2" xfId="24403" xr:uid="{1B65A486-7FB0-44A7-969B-56D9FE05AE46}"/>
    <cellStyle name="Normal 3 2 2 2 5 2 2 2" xfId="24404" xr:uid="{3BDC93ED-A4CC-4E60-8AE0-69CF3B9EE5F5}"/>
    <cellStyle name="Normal 3 2 2 2 5 2 3" xfId="24405" xr:uid="{82B9AAAF-0642-4422-9712-6A19D562479C}"/>
    <cellStyle name="Normal 3 2 2 2 5 2 4" xfId="24406" xr:uid="{BDC1FAA6-A3DC-4F67-9B3D-0A4958ECFFC3}"/>
    <cellStyle name="Normal 3 2 2 2 5 3" xfId="24407" xr:uid="{1CCC6438-2E37-48BF-A1A8-A6F79598E118}"/>
    <cellStyle name="Normal 3 2 2 2 5 3 2" xfId="24408" xr:uid="{4C0C5070-982F-4520-B503-838A0CA6BDCE}"/>
    <cellStyle name="Normal 3 2 2 2 5 4" xfId="24409" xr:uid="{A4E6199F-3D63-4D0B-8B1B-5BE3A379FE0A}"/>
    <cellStyle name="Normal 3 2 2 2 5 5" xfId="24410" xr:uid="{7F87AA0E-F630-4C6C-AB92-A0DE2074C847}"/>
    <cellStyle name="Normal 3 2 2 2 6" xfId="24411" xr:uid="{370405F1-E500-4881-98F1-C1DC5A618F96}"/>
    <cellStyle name="Normal 3 2 2 2 6 2" xfId="24412" xr:uid="{502BC7F6-F56C-4161-90EC-F882A881CDAB}"/>
    <cellStyle name="Normal 3 2 2 2 6 2 2" xfId="24413" xr:uid="{3CDE2D39-062D-4E1C-BC89-703DC257FD16}"/>
    <cellStyle name="Normal 3 2 2 2 6 3" xfId="24414" xr:uid="{C98567C0-9FE9-40BC-B49C-00430D7383C3}"/>
    <cellStyle name="Normal 3 2 2 2 6 4" xfId="24415" xr:uid="{894DF001-53CF-4277-8628-E3AAD2D19D85}"/>
    <cellStyle name="Normal 3 2 2 2 7" xfId="24416" xr:uid="{95575ACF-2086-43E5-B43F-8816F236EE0B}"/>
    <cellStyle name="Normal 3 2 2 2 7 2" xfId="24417" xr:uid="{11499FC7-3CAA-4FE2-882D-A9821830B019}"/>
    <cellStyle name="Normal 3 2 2 2 7 2 2" xfId="24418" xr:uid="{A897DEDA-29F1-46C1-9DCE-AB0814D93C22}"/>
    <cellStyle name="Normal 3 2 2 2 7 3" xfId="24419" xr:uid="{24410D79-7C8C-4A24-B616-94194FABFD62}"/>
    <cellStyle name="Normal 3 2 2 2 7 4" xfId="24420" xr:uid="{0FB2799F-93CF-47B9-ABC6-1F2FC0AA9CA8}"/>
    <cellStyle name="Normal 3 2 2 2 8" xfId="24421" xr:uid="{3569024C-DC45-4E50-B038-872BEC726266}"/>
    <cellStyle name="Normal 3 2 2 2 8 2" xfId="24422" xr:uid="{448C7CF2-B931-431E-B668-5B9A16B37275}"/>
    <cellStyle name="Normal 3 2 2 2 8 2 2" xfId="24423" xr:uid="{96787079-6587-42B1-9A97-85915BEF5EE2}"/>
    <cellStyle name="Normal 3 2 2 2 8 3" xfId="24424" xr:uid="{B5200089-B0A1-4F4B-A539-B7652E04C391}"/>
    <cellStyle name="Normal 3 2 2 2 8 4" xfId="24425" xr:uid="{9746FAB1-4675-482F-992B-0A191C7E5FE0}"/>
    <cellStyle name="Normal 3 2 2 2 9" xfId="24426" xr:uid="{037D519F-C1D0-4C26-8638-9B3C8C8D6152}"/>
    <cellStyle name="Normal 3 2 2 2 9 2" xfId="24427" xr:uid="{4559FBC7-E4FB-4CC6-9E7F-0C3CC0C8F9C4}"/>
    <cellStyle name="Normal 3 2 2 3" xfId="24428" xr:uid="{9920626B-ACDA-423C-B202-2E055385F21B}"/>
    <cellStyle name="Normal 3 2 2 3 10" xfId="24429" xr:uid="{FCCD2C1E-B1BA-43F9-B65B-FA9D9E020CE2}"/>
    <cellStyle name="Normal 3 2 2 3 2" xfId="24430" xr:uid="{60F8FA91-1916-429C-9E19-FE02214F8D08}"/>
    <cellStyle name="Normal 3 2 2 3 2 2" xfId="24431" xr:uid="{41B73A88-29D4-4727-B0B3-A95DA567DF14}"/>
    <cellStyle name="Normal 3 2 2 3 2 2 2" xfId="24432" xr:uid="{08176E7E-C3EB-46B2-807D-58046FA95D02}"/>
    <cellStyle name="Normal 3 2 2 3 2 2 2 2" xfId="24433" xr:uid="{DB5F76DC-3E5B-4FD9-9CBE-C08976244F10}"/>
    <cellStyle name="Normal 3 2 2 3 2 2 2 2 2" xfId="24434" xr:uid="{939AE512-C448-412D-9669-D58B7E5652AB}"/>
    <cellStyle name="Normal 3 2 2 3 2 2 2 3" xfId="24435" xr:uid="{7084DA8B-D3CF-42DD-B320-FA1CCB0E1E73}"/>
    <cellStyle name="Normal 3 2 2 3 2 2 2 4" xfId="24436" xr:uid="{B37AA5ED-E9DC-43BF-B9A7-5A7AA2FED344}"/>
    <cellStyle name="Normal 3 2 2 3 2 2 3" xfId="24437" xr:uid="{624236D4-138E-4187-8177-12B3683D6661}"/>
    <cellStyle name="Normal 3 2 2 3 2 2 3 2" xfId="24438" xr:uid="{32C2B3CD-EBC3-4CB0-B19B-65BFF939DB42}"/>
    <cellStyle name="Normal 3 2 2 3 2 2 4" xfId="24439" xr:uid="{75E7EB03-AF76-44CA-AC06-C06718ACA6EE}"/>
    <cellStyle name="Normal 3 2 2 3 2 2 5" xfId="24440" xr:uid="{88415532-DD7A-4DCD-9A79-1514EEAF4536}"/>
    <cellStyle name="Normal 3 2 2 3 2 3" xfId="24441" xr:uid="{B5766FB4-5CAD-4792-948D-CF975EFE2EEA}"/>
    <cellStyle name="Normal 3 2 2 3 2 3 2" xfId="24442" xr:uid="{E65AA42A-3D19-46E9-BF77-5EB2095B931D}"/>
    <cellStyle name="Normal 3 2 2 3 2 3 2 2" xfId="24443" xr:uid="{141778DD-6609-4B19-8EC0-953559B75C0E}"/>
    <cellStyle name="Normal 3 2 2 3 2 3 2 2 2" xfId="24444" xr:uid="{62E0A520-7093-41D3-BF30-651FEC948F77}"/>
    <cellStyle name="Normal 3 2 2 3 2 3 2 3" xfId="24445" xr:uid="{86F1FE6D-4586-4080-B5DF-E2DF9F8D6479}"/>
    <cellStyle name="Normal 3 2 2 3 2 3 2 4" xfId="24446" xr:uid="{29182B1C-717A-4D79-866B-278C840FB7F3}"/>
    <cellStyle name="Normal 3 2 2 3 2 3 3" xfId="24447" xr:uid="{E1E7731F-DD89-483A-9504-7F990865BA22}"/>
    <cellStyle name="Normal 3 2 2 3 2 3 3 2" xfId="24448" xr:uid="{54D5F39A-525B-4345-BC34-CA710E792B3E}"/>
    <cellStyle name="Normal 3 2 2 3 2 3 4" xfId="24449" xr:uid="{6D1CF5A5-432F-4F54-BBE2-F0F0472F039F}"/>
    <cellStyle name="Normal 3 2 2 3 2 3 5" xfId="24450" xr:uid="{CD70D86D-D580-4C8E-A7A0-652B3DB91EE3}"/>
    <cellStyle name="Normal 3 2 2 3 2 4" xfId="24451" xr:uid="{5319BAB4-FF81-4764-940A-2CF3C2329CC0}"/>
    <cellStyle name="Normal 3 2 2 3 2 4 2" xfId="24452" xr:uid="{7CF22D4C-E43F-42BC-BFF8-9D2CB94D7B8B}"/>
    <cellStyle name="Normal 3 2 2 3 2 4 2 2" xfId="24453" xr:uid="{25D2BC35-FD2A-4B9B-8AD3-10EA3027D114}"/>
    <cellStyle name="Normal 3 2 2 3 2 4 3" xfId="24454" xr:uid="{D0064441-17A0-46E5-8813-25B046E667E8}"/>
    <cellStyle name="Normal 3 2 2 3 2 4 4" xfId="24455" xr:uid="{724E22D9-CC81-49C9-820C-A5DC427A18AC}"/>
    <cellStyle name="Normal 3 2 2 3 2 5" xfId="24456" xr:uid="{6320C2FE-17AD-469D-99BB-987C8EE1FDFF}"/>
    <cellStyle name="Normal 3 2 2 3 2 5 2" xfId="24457" xr:uid="{84677FA4-4E9E-4247-B2AD-4DBCBB7D9D81}"/>
    <cellStyle name="Normal 3 2 2 3 2 5 2 2" xfId="24458" xr:uid="{631B1F11-A34A-4912-ADFE-EF3ED83D8A9D}"/>
    <cellStyle name="Normal 3 2 2 3 2 5 3" xfId="24459" xr:uid="{361961E2-B242-4AA5-B978-2CFD0636FE54}"/>
    <cellStyle name="Normal 3 2 2 3 2 5 4" xfId="24460" xr:uid="{7406F7E8-996F-43E7-9565-90E4721504F5}"/>
    <cellStyle name="Normal 3 2 2 3 2 6" xfId="24461" xr:uid="{60A7A5F0-63DE-407F-8E35-0B3D04B2BB7F}"/>
    <cellStyle name="Normal 3 2 2 3 2 6 2" xfId="24462" xr:uid="{2A789961-621F-45F4-A90B-B659E42AAD35}"/>
    <cellStyle name="Normal 3 2 2 3 2 6 2 2" xfId="24463" xr:uid="{06A720CC-7010-45AD-93E8-4A9CC04DF35B}"/>
    <cellStyle name="Normal 3 2 2 3 2 6 3" xfId="24464" xr:uid="{E15DF9DC-6AE2-4918-88E5-949DBE94CCDA}"/>
    <cellStyle name="Normal 3 2 2 3 2 6 4" xfId="24465" xr:uid="{8796B3A1-FA9E-4970-A434-C3F9BCAD1C07}"/>
    <cellStyle name="Normal 3 2 2 3 2 7" xfId="24466" xr:uid="{A1DB6144-80FF-43D4-8EC6-1C4BC7BA96BD}"/>
    <cellStyle name="Normal 3 2 2 3 2 7 2" xfId="24467" xr:uid="{4B44F8C8-66E5-4C35-BAA0-206358639D19}"/>
    <cellStyle name="Normal 3 2 2 3 2 8" xfId="24468" xr:uid="{D2FB2C0D-2A1E-4F93-BF50-E9F3C00F5D74}"/>
    <cellStyle name="Normal 3 2 2 3 2 9" xfId="24469" xr:uid="{6522CE7F-6CED-42C0-99A2-C8F7D3514675}"/>
    <cellStyle name="Normal 3 2 2 3 3" xfId="24470" xr:uid="{2F89D8D6-4BFB-4164-8D89-94535DC2091C}"/>
    <cellStyle name="Normal 3 2 2 3 3 2" xfId="24471" xr:uid="{CC5BF0DA-1A92-4184-8F03-FCC301F5C606}"/>
    <cellStyle name="Normal 3 2 2 3 3 2 2" xfId="24472" xr:uid="{E256AAE6-DEDE-40DC-9599-FE2B10386F6C}"/>
    <cellStyle name="Normal 3 2 2 3 3 2 2 2" xfId="24473" xr:uid="{E8308DA5-8583-46D2-AF2D-A773C2714643}"/>
    <cellStyle name="Normal 3 2 2 3 3 2 3" xfId="24474" xr:uid="{61245CA3-E4A7-48DF-A0D4-57A3EAECE12E}"/>
    <cellStyle name="Normal 3 2 2 3 3 2 4" xfId="24475" xr:uid="{990255A8-3E93-4A3A-AA49-531FFEFA6A5C}"/>
    <cellStyle name="Normal 3 2 2 3 3 3" xfId="24476" xr:uid="{903CAA3D-CEFE-4100-927E-68F2632932A6}"/>
    <cellStyle name="Normal 3 2 2 3 3 3 2" xfId="24477" xr:uid="{DA244454-6195-446E-B8F6-0D783894193A}"/>
    <cellStyle name="Normal 3 2 2 3 3 4" xfId="24478" xr:uid="{DD2B86AC-E22D-4B90-A10F-58BCA13F5931}"/>
    <cellStyle name="Normal 3 2 2 3 3 5" xfId="24479" xr:uid="{76B8D57A-AC6E-4BD3-A29C-27B7E4C67EC9}"/>
    <cellStyle name="Normal 3 2 2 3 4" xfId="24480" xr:uid="{A40488DD-3DEE-4E10-B94F-A5E3DA7B4DF8}"/>
    <cellStyle name="Normal 3 2 2 3 4 2" xfId="24481" xr:uid="{50FA1262-9207-42BD-85CD-E75EC5A5DC54}"/>
    <cellStyle name="Normal 3 2 2 3 4 2 2" xfId="24482" xr:uid="{DDF1521F-8CC1-44BD-B7C4-8F811516EDC6}"/>
    <cellStyle name="Normal 3 2 2 3 4 2 2 2" xfId="24483" xr:uid="{EF317D61-D642-4D4A-AC2E-D030D3A5BEB5}"/>
    <cellStyle name="Normal 3 2 2 3 4 2 3" xfId="24484" xr:uid="{2E401FD0-5510-4293-9B67-9DB72B4D90BF}"/>
    <cellStyle name="Normal 3 2 2 3 4 2 4" xfId="24485" xr:uid="{4C130EA7-55DD-4492-845A-027736DE7137}"/>
    <cellStyle name="Normal 3 2 2 3 4 3" xfId="24486" xr:uid="{8A3A599D-28A1-4575-B515-69374D14AD85}"/>
    <cellStyle name="Normal 3 2 2 3 4 3 2" xfId="24487" xr:uid="{D5FCB730-5801-4ACD-896F-6B6516423EA1}"/>
    <cellStyle name="Normal 3 2 2 3 4 4" xfId="24488" xr:uid="{E6523BDD-87EF-4D2F-A9B9-6BF32D717B21}"/>
    <cellStyle name="Normal 3 2 2 3 4 5" xfId="24489" xr:uid="{AE02A276-E4F7-42BF-8FFB-65B39FA3C55C}"/>
    <cellStyle name="Normal 3 2 2 3 5" xfId="24490" xr:uid="{8C853258-2C35-4D8D-814F-CE28039D7CB6}"/>
    <cellStyle name="Normal 3 2 2 3 5 2" xfId="24491" xr:uid="{915280A1-AD4F-4F30-8F8E-647AA2B0AF6A}"/>
    <cellStyle name="Normal 3 2 2 3 5 2 2" xfId="24492" xr:uid="{D08D48ED-66E5-4436-8E0C-E76F2FEA79E8}"/>
    <cellStyle name="Normal 3 2 2 3 5 3" xfId="24493" xr:uid="{4CAB4CB7-7E48-414C-8D9F-458B7EA2B4B0}"/>
    <cellStyle name="Normal 3 2 2 3 5 4" xfId="24494" xr:uid="{1904C5D1-7D2F-4009-8E7E-5D1ABFBB4390}"/>
    <cellStyle name="Normal 3 2 2 3 6" xfId="24495" xr:uid="{1661A96B-BEEE-45A8-B6B4-C69BBADE37C4}"/>
    <cellStyle name="Normal 3 2 2 3 6 2" xfId="24496" xr:uid="{7B5AA3DC-6399-413D-8AE5-FE590233B5DC}"/>
    <cellStyle name="Normal 3 2 2 3 6 2 2" xfId="24497" xr:uid="{A1166285-0428-4976-AB96-948D17986852}"/>
    <cellStyle name="Normal 3 2 2 3 6 3" xfId="24498" xr:uid="{5515C6EA-18AA-4207-BD04-B8D5D02567BC}"/>
    <cellStyle name="Normal 3 2 2 3 6 4" xfId="24499" xr:uid="{6F9963B0-E0DE-4F1D-85CF-0222DD0535F8}"/>
    <cellStyle name="Normal 3 2 2 3 7" xfId="24500" xr:uid="{71BF0306-1708-431D-AA7F-5126FB39212A}"/>
    <cellStyle name="Normal 3 2 2 3 7 2" xfId="24501" xr:uid="{6BE3E61F-33D1-4D5A-B5B2-CC0C4A458C5B}"/>
    <cellStyle name="Normal 3 2 2 3 7 2 2" xfId="24502" xr:uid="{6716FB44-D357-48E5-9045-C43B8FBB03E1}"/>
    <cellStyle name="Normal 3 2 2 3 7 3" xfId="24503" xr:uid="{B9F3A991-6E5E-411E-9F41-6F34957E6288}"/>
    <cellStyle name="Normal 3 2 2 3 7 4" xfId="24504" xr:uid="{449B4A30-DC9C-45E2-AEFE-652A88ADECAB}"/>
    <cellStyle name="Normal 3 2 2 3 8" xfId="24505" xr:uid="{79D4E159-E6ED-4C94-BF75-72430A87BB1A}"/>
    <cellStyle name="Normal 3 2 2 3 8 2" xfId="24506" xr:uid="{255CD062-2F94-4ECB-8BB0-E87444748748}"/>
    <cellStyle name="Normal 3 2 2 3 9" xfId="24507" xr:uid="{3A2F098A-9B14-4920-99C7-7AB9B8C38872}"/>
    <cellStyle name="Normal 3 2 2 4" xfId="24508" xr:uid="{FDB73BA5-90E4-4614-ACE5-CC29F4397C9B}"/>
    <cellStyle name="Normal 3 2 2 4 2" xfId="24509" xr:uid="{18923A62-C40D-45DB-B9BA-8DAA026703DA}"/>
    <cellStyle name="Normal 3 2 2 4 2 2" xfId="24510" xr:uid="{02DE8EE0-E25D-4B37-80ED-3D71EE03E6B6}"/>
    <cellStyle name="Normal 3 2 2 4 2 2 2" xfId="24511" xr:uid="{7F89FB06-9E15-4DE9-B8B6-45ED1908D380}"/>
    <cellStyle name="Normal 3 2 2 4 2 2 2 2" xfId="24512" xr:uid="{A1F3A520-EF50-4423-BCAD-38F9D5263456}"/>
    <cellStyle name="Normal 3 2 2 4 2 2 3" xfId="24513" xr:uid="{795AA12C-47F2-45E4-962C-C6A866B0F8C4}"/>
    <cellStyle name="Normal 3 2 2 4 2 2 4" xfId="24514" xr:uid="{D3AE53D3-48F0-4C06-AFA1-5000C051D08C}"/>
    <cellStyle name="Normal 3 2 2 4 2 3" xfId="24515" xr:uid="{2140D91A-822C-4C86-AD7E-E5A99FF3E970}"/>
    <cellStyle name="Normal 3 2 2 4 2 3 2" xfId="24516" xr:uid="{B9FB0600-B16E-4CAB-B09D-CE74A6519F87}"/>
    <cellStyle name="Normal 3 2 2 4 2 4" xfId="24517" xr:uid="{A32AF988-4573-4C15-A6C8-6ABBC59B26AE}"/>
    <cellStyle name="Normal 3 2 2 4 2 5" xfId="24518" xr:uid="{2B1D4F55-BB4E-427E-AC2C-D146B5662088}"/>
    <cellStyle name="Normal 3 2 2 4 3" xfId="24519" xr:uid="{DC45D894-B3F6-4834-80D5-8750D51967C0}"/>
    <cellStyle name="Normal 3 2 2 4 3 2" xfId="24520" xr:uid="{B9554C72-7426-4A5D-BFCB-8B91F1E5B0B2}"/>
    <cellStyle name="Normal 3 2 2 4 3 2 2" xfId="24521" xr:uid="{D01275A0-7CE3-49DB-BFCD-2A60AE25A42F}"/>
    <cellStyle name="Normal 3 2 2 4 3 2 2 2" xfId="24522" xr:uid="{698F1F38-22F7-4471-BF07-853889A96667}"/>
    <cellStyle name="Normal 3 2 2 4 3 2 3" xfId="24523" xr:uid="{69EA890F-F153-46CD-9F83-9451709EF3E7}"/>
    <cellStyle name="Normal 3 2 2 4 3 2 4" xfId="24524" xr:uid="{FD839531-EFA2-4B06-A5BE-126250B52271}"/>
    <cellStyle name="Normal 3 2 2 4 3 3" xfId="24525" xr:uid="{57E9250A-DAC5-4A87-B3C7-EAE9D44B007F}"/>
    <cellStyle name="Normal 3 2 2 4 3 3 2" xfId="24526" xr:uid="{D5940257-F73A-457C-B0E9-4A0440A0A4A6}"/>
    <cellStyle name="Normal 3 2 2 4 3 4" xfId="24527" xr:uid="{EF6E0F94-2977-446B-809F-C2FDCC16F577}"/>
    <cellStyle name="Normal 3 2 2 4 3 5" xfId="24528" xr:uid="{22F762C9-8BF7-46E3-9F1B-11249AB9A243}"/>
    <cellStyle name="Normal 3 2 2 4 4" xfId="24529" xr:uid="{A435C775-7815-4DC6-ABCF-18D3017FB793}"/>
    <cellStyle name="Normal 3 2 2 4 4 2" xfId="24530" xr:uid="{D50CD33A-7A28-448B-BEE4-CD139CFD92DA}"/>
    <cellStyle name="Normal 3 2 2 4 4 2 2" xfId="24531" xr:uid="{893BED0B-3113-4C98-A48D-62189D296CC0}"/>
    <cellStyle name="Normal 3 2 2 4 4 3" xfId="24532" xr:uid="{382D93ED-6CF9-4FE6-8C00-1262DFAA3C2D}"/>
    <cellStyle name="Normal 3 2 2 4 4 4" xfId="24533" xr:uid="{20917E6C-ADF8-40EC-AEF4-B28333F1D702}"/>
    <cellStyle name="Normal 3 2 2 4 5" xfId="24534" xr:uid="{5CFBFCE2-7694-4564-89F9-8C56E32ECCD2}"/>
    <cellStyle name="Normal 3 2 2 4 5 2" xfId="24535" xr:uid="{DC368E13-0CEE-4351-9CFA-888B72DBD1FC}"/>
    <cellStyle name="Normal 3 2 2 4 5 2 2" xfId="24536" xr:uid="{AAA074E4-35C7-424C-872B-977EFADADC02}"/>
    <cellStyle name="Normal 3 2 2 4 5 3" xfId="24537" xr:uid="{F6EF8BE6-333C-4E96-8B94-7065D1FCE6B1}"/>
    <cellStyle name="Normal 3 2 2 4 5 4" xfId="24538" xr:uid="{D1D70CA6-971E-4826-AC24-3069F2070118}"/>
    <cellStyle name="Normal 3 2 2 4 6" xfId="24539" xr:uid="{2FBCD777-DA89-4C62-9641-E7E9B4F7044C}"/>
    <cellStyle name="Normal 3 2 2 4 6 2" xfId="24540" xr:uid="{9BD605F9-97D4-419F-AE41-61E3879E347A}"/>
    <cellStyle name="Normal 3 2 2 4 6 2 2" xfId="24541" xr:uid="{ECA2C278-726B-44F8-BBE3-0926169CAF31}"/>
    <cellStyle name="Normal 3 2 2 4 6 3" xfId="24542" xr:uid="{B4BEFF2F-D162-481B-BE65-AD5F8CF62508}"/>
    <cellStyle name="Normal 3 2 2 4 6 4" xfId="24543" xr:uid="{F6F5A5C9-A2B8-45D0-8930-4732C1A9020F}"/>
    <cellStyle name="Normal 3 2 2 4 7" xfId="24544" xr:uid="{F8AB0D52-8F2F-4265-B17C-D9D38117C1BE}"/>
    <cellStyle name="Normal 3 2 2 4 7 2" xfId="24545" xr:uid="{2AB45A39-6D75-401F-B390-356C708CD297}"/>
    <cellStyle name="Normal 3 2 2 4 8" xfId="24546" xr:uid="{11C57B3C-714F-4095-9705-198414AE186B}"/>
    <cellStyle name="Normal 3 2 2 4 9" xfId="24547" xr:uid="{16BAD60D-DBF8-48BB-B626-0FB76ED13A74}"/>
    <cellStyle name="Normal 3 2 2 5" xfId="24548" xr:uid="{02BFB1C2-96DA-4112-8F16-04ABCBDC634F}"/>
    <cellStyle name="Normal 3 2 2 5 2" xfId="24549" xr:uid="{B693FA7E-6DFA-4C49-A756-F10FE36E8A75}"/>
    <cellStyle name="Normal 3 2 2 5 2 2" xfId="24550" xr:uid="{5168A75F-A59E-4630-B0A7-E70F599C639C}"/>
    <cellStyle name="Normal 3 2 2 5 2 2 2" xfId="24551" xr:uid="{5A645291-FE84-409F-838A-CEA23E06A5A3}"/>
    <cellStyle name="Normal 3 2 2 5 2 3" xfId="24552" xr:uid="{709D1A6E-0C7F-4BCF-86F9-C4E7DD96CAA0}"/>
    <cellStyle name="Normal 3 2 2 5 2 4" xfId="24553" xr:uid="{6C157C2A-E27E-4FC1-901F-E27113EB41C7}"/>
    <cellStyle name="Normal 3 2 2 5 3" xfId="24554" xr:uid="{774E3194-1275-4CF7-B860-3F6D6B476255}"/>
    <cellStyle name="Normal 3 2 2 5 4" xfId="24555" xr:uid="{8290FFA1-A181-47F3-B76E-B7BE43EDA871}"/>
    <cellStyle name="Normal 3 2 2 5 4 2" xfId="24556" xr:uid="{8BE708D8-7220-4848-80B1-67FA9BAFFB82}"/>
    <cellStyle name="Normal 3 2 2 5 5" xfId="24557" xr:uid="{4D6233F4-95A8-4B67-9562-3DA524DD66C4}"/>
    <cellStyle name="Normal 3 2 2 5 6" xfId="24558" xr:uid="{88F55B04-230F-483E-B741-D0C0541552CC}"/>
    <cellStyle name="Normal 3 2 2 6" xfId="24559" xr:uid="{2661D0BA-786F-44FF-B83D-BC56225744A9}"/>
    <cellStyle name="Normal 3 2 2 6 2" xfId="24560" xr:uid="{4BBF5D11-9938-4317-B951-8EFD283173E8}"/>
    <cellStyle name="Normal 3 2 2 6 2 2" xfId="24561" xr:uid="{A275656A-3B58-4C2C-A0CC-9C0271D80393}"/>
    <cellStyle name="Normal 3 2 2 6 2 2 2" xfId="24562" xr:uid="{C4CB102F-C156-4077-B3CF-4A3363D0C390}"/>
    <cellStyle name="Normal 3 2 2 6 2 3" xfId="24563" xr:uid="{AB3A7B4E-A0E8-497D-B1A2-C3F001ABBD97}"/>
    <cellStyle name="Normal 3 2 2 6 2 4" xfId="24564" xr:uid="{41F81556-C72E-467B-9D75-B019E9F11DC2}"/>
    <cellStyle name="Normal 3 2 2 6 3" xfId="24565" xr:uid="{2C23F3CD-ED0F-4566-836F-46A9CD840BB6}"/>
    <cellStyle name="Normal 3 2 2 6 3 2" xfId="24566" xr:uid="{736111DC-3462-465C-A63D-33652DFD5F7A}"/>
    <cellStyle name="Normal 3 2 2 6 4" xfId="24567" xr:uid="{AAFA7393-1A0C-46A9-8E4B-53EBE35690A3}"/>
    <cellStyle name="Normal 3 2 2 6 5" xfId="24568" xr:uid="{B0998F14-7D22-4894-A0A6-CDADDEFB8813}"/>
    <cellStyle name="Normal 3 2 2 7" xfId="24569" xr:uid="{C171D831-E9CB-4413-866C-8861FE936373}"/>
    <cellStyle name="Normal 3 2 2 7 2" xfId="24570" xr:uid="{3FB84C67-2615-4E66-BC58-A674C86053B9}"/>
    <cellStyle name="Normal 3 2 2 7 2 2" xfId="24571" xr:uid="{F1E11B06-1E02-4950-A323-5CB27E633398}"/>
    <cellStyle name="Normal 3 2 2 7 3" xfId="24572" xr:uid="{6FD2FF49-9F07-43D3-8BDD-A0C706D08FEB}"/>
    <cellStyle name="Normal 3 2 2 7 4" xfId="24573" xr:uid="{8BE75D35-9855-4987-B168-60BD914148F2}"/>
    <cellStyle name="Normal 3 2 2 8" xfId="24574" xr:uid="{F4D890AB-993C-4C49-9D7A-1A0A6B78C49E}"/>
    <cellStyle name="Normal 3 2 2 8 2" xfId="24575" xr:uid="{FA02F5BC-A764-4050-9FA2-C2A2A9728E3E}"/>
    <cellStyle name="Normal 3 2 2 8 2 2" xfId="24576" xr:uid="{CF8ED93E-1364-4D05-8421-C2DC46CAB80C}"/>
    <cellStyle name="Normal 3 2 2 8 3" xfId="24577" xr:uid="{7BE82268-E94A-4566-84A7-9AECDBB19AAB}"/>
    <cellStyle name="Normal 3 2 2 8 4" xfId="24578" xr:uid="{8A097E4D-8A06-4CDA-A53A-2D6588F4451B}"/>
    <cellStyle name="Normal 3 2 2 9" xfId="24579" xr:uid="{AE702F5D-3CBA-4993-AF55-FCC45DA9717F}"/>
    <cellStyle name="Normal 3 2 2 9 2" xfId="24580" xr:uid="{5E1CE418-5B37-47B8-8D6A-17AF46B43C38}"/>
    <cellStyle name="Normal 3 2 2 9 2 2" xfId="24581" xr:uid="{E701BBE9-0EE2-4883-9162-C65932EE1138}"/>
    <cellStyle name="Normal 3 2 2 9 3" xfId="24582" xr:uid="{7F25C819-CF39-42F0-8B0E-D634AB9AE936}"/>
    <cellStyle name="Normal 3 2 2 9 4" xfId="24583" xr:uid="{F8F94F50-42E1-42E6-B0A3-8BEFF418C365}"/>
    <cellStyle name="Normal 3 2 3" xfId="478" xr:uid="{37BB1B3F-E1C4-4C26-9646-2380519EB142}"/>
    <cellStyle name="Normal 3 2 3 10" xfId="24585" xr:uid="{B9415D8B-436D-4A5B-A6C8-9CD8AFA2FCC2}"/>
    <cellStyle name="Normal 3 2 3 10 2" xfId="24586" xr:uid="{40F973AE-357F-4FF0-836F-FBAA694D2F97}"/>
    <cellStyle name="Normal 3 2 3 11" xfId="24587" xr:uid="{66516BFF-7C98-49DC-8F3A-ABBB9DF9E0A7}"/>
    <cellStyle name="Normal 3 2 3 12" xfId="24588" xr:uid="{5FDB208A-8842-4762-B455-2B55C68B1BF2}"/>
    <cellStyle name="Normal 3 2 3 13" xfId="35698" xr:uid="{0A930339-840F-4698-A184-39F16251777F}"/>
    <cellStyle name="Normal 3 2 3 14" xfId="24584" xr:uid="{B5295820-7D57-439B-B82E-300610BC9F1B}"/>
    <cellStyle name="Normal 3 2 3 2" xfId="24589" xr:uid="{74A04448-FF01-4E2C-9CBB-3E55A21FA497}"/>
    <cellStyle name="Normal 3 2 3 2 10" xfId="24590" xr:uid="{D0DD20EE-10FC-45B1-93FF-02116AD57E3B}"/>
    <cellStyle name="Normal 3 2 3 2 11" xfId="24591" xr:uid="{799BF9DC-05AA-4859-8B5A-C29C08992E4E}"/>
    <cellStyle name="Normal 3 2 3 2 2" xfId="24592" xr:uid="{8BFCAB6F-AFB7-462D-9E0F-0C8788D5E4F8}"/>
    <cellStyle name="Normal 3 2 3 2 2 10" xfId="24593" xr:uid="{59982042-0DAF-411D-AFBD-12320616C3DC}"/>
    <cellStyle name="Normal 3 2 3 2 2 2" xfId="24594" xr:uid="{8A433BCE-8980-4A6E-A5B8-3A030E015A13}"/>
    <cellStyle name="Normal 3 2 3 2 2 2 2" xfId="24595" xr:uid="{B28905A2-FCE7-44D2-9485-07EE722AAA86}"/>
    <cellStyle name="Normal 3 2 3 2 2 2 2 2" xfId="24596" xr:uid="{458FAB87-FD1F-4962-A28D-1FD6B07A2102}"/>
    <cellStyle name="Normal 3 2 3 2 2 2 2 2 2" xfId="24597" xr:uid="{6E7F643C-F7B6-4C00-9750-F03EC53F8A38}"/>
    <cellStyle name="Normal 3 2 3 2 2 2 2 2 2 2" xfId="24598" xr:uid="{C974604B-F81D-4C73-99D7-082AE2D454BA}"/>
    <cellStyle name="Normal 3 2 3 2 2 2 2 2 3" xfId="24599" xr:uid="{ED5A1B04-0DEF-46D3-8F61-DA4CCE576E8D}"/>
    <cellStyle name="Normal 3 2 3 2 2 2 2 2 4" xfId="24600" xr:uid="{4074266A-BF21-4798-BCC0-BCC38D537087}"/>
    <cellStyle name="Normal 3 2 3 2 2 2 2 3" xfId="24601" xr:uid="{55927B0B-52E2-4185-A51F-1950948B6C17}"/>
    <cellStyle name="Normal 3 2 3 2 2 2 2 3 2" xfId="24602" xr:uid="{80DD6B19-E56E-4E8A-91D2-F6469E10EFC1}"/>
    <cellStyle name="Normal 3 2 3 2 2 2 2 4" xfId="24603" xr:uid="{E8049167-27D9-4DC3-82FC-F92F19078B59}"/>
    <cellStyle name="Normal 3 2 3 2 2 2 2 5" xfId="24604" xr:uid="{A8DE925A-A46E-41A0-A6A6-D5E237014EEF}"/>
    <cellStyle name="Normal 3 2 3 2 2 2 3" xfId="24605" xr:uid="{4218C2D0-A8F5-4A88-9FAD-F8A0F103FDE8}"/>
    <cellStyle name="Normal 3 2 3 2 2 2 3 2" xfId="24606" xr:uid="{E7E4223E-F556-4391-AD98-A67A06B7CFA5}"/>
    <cellStyle name="Normal 3 2 3 2 2 2 3 2 2" xfId="24607" xr:uid="{62EBCF24-996E-4737-B5B5-B0687F95D13C}"/>
    <cellStyle name="Normal 3 2 3 2 2 2 3 2 2 2" xfId="24608" xr:uid="{0FC947F3-6A74-4557-9F8A-DF7F787A2153}"/>
    <cellStyle name="Normal 3 2 3 2 2 2 3 2 3" xfId="24609" xr:uid="{41FDAD6E-B649-475E-B91E-03644396AEAB}"/>
    <cellStyle name="Normal 3 2 3 2 2 2 3 2 4" xfId="24610" xr:uid="{0E94699E-114B-499F-B8E3-1E740BD77F38}"/>
    <cellStyle name="Normal 3 2 3 2 2 2 3 3" xfId="24611" xr:uid="{A02921D5-7C19-47EA-8BDA-B30277F2ADEF}"/>
    <cellStyle name="Normal 3 2 3 2 2 2 3 3 2" xfId="24612" xr:uid="{1A2059FA-436A-404B-A3B3-74DF75ADCB4F}"/>
    <cellStyle name="Normal 3 2 3 2 2 2 3 4" xfId="24613" xr:uid="{9480888A-E44C-4549-AB86-890EC7D5C8E7}"/>
    <cellStyle name="Normal 3 2 3 2 2 2 3 5" xfId="24614" xr:uid="{7F54300F-FE0B-4638-9A18-EC98976AB345}"/>
    <cellStyle name="Normal 3 2 3 2 2 2 4" xfId="24615" xr:uid="{F606BB2D-ABB7-4308-BEA6-39C06620EC58}"/>
    <cellStyle name="Normal 3 2 3 2 2 2 4 2" xfId="24616" xr:uid="{C294FCDE-F181-4896-ACAA-D112CA171B71}"/>
    <cellStyle name="Normal 3 2 3 2 2 2 4 2 2" xfId="24617" xr:uid="{B47E8E2B-8EC6-4642-A001-CFFF0735E30B}"/>
    <cellStyle name="Normal 3 2 3 2 2 2 4 3" xfId="24618" xr:uid="{CD55809C-8FF0-46F1-8661-82723B06F4D2}"/>
    <cellStyle name="Normal 3 2 3 2 2 2 4 4" xfId="24619" xr:uid="{57F983CB-9660-41EE-8B11-7636116BD4E6}"/>
    <cellStyle name="Normal 3 2 3 2 2 2 5" xfId="24620" xr:uid="{64FD18D7-C8C9-402E-9447-94104BD15E77}"/>
    <cellStyle name="Normal 3 2 3 2 2 2 5 2" xfId="24621" xr:uid="{4AB6DCC9-9C9D-4666-97B1-A255B83C9B86}"/>
    <cellStyle name="Normal 3 2 3 2 2 2 5 2 2" xfId="24622" xr:uid="{25FCFC0F-C9DB-463D-ADD7-2EDFB26BDFB1}"/>
    <cellStyle name="Normal 3 2 3 2 2 2 5 3" xfId="24623" xr:uid="{C11D3135-4934-4A46-A8E4-5FC537E1058F}"/>
    <cellStyle name="Normal 3 2 3 2 2 2 5 4" xfId="24624" xr:uid="{04827F38-3194-45B2-B8F8-4F6D6EDE1EDD}"/>
    <cellStyle name="Normal 3 2 3 2 2 2 6" xfId="24625" xr:uid="{525FF477-E793-487B-871A-BB3051757462}"/>
    <cellStyle name="Normal 3 2 3 2 2 2 6 2" xfId="24626" xr:uid="{FFD89809-9673-42A3-96BF-44DBF94D4C77}"/>
    <cellStyle name="Normal 3 2 3 2 2 2 6 2 2" xfId="24627" xr:uid="{0BD51639-38DD-45B7-885A-E3477B640390}"/>
    <cellStyle name="Normal 3 2 3 2 2 2 6 3" xfId="24628" xr:uid="{859ADD24-7215-4F6B-8855-4FBF62A3DAAF}"/>
    <cellStyle name="Normal 3 2 3 2 2 2 6 4" xfId="24629" xr:uid="{BF3050AC-B4AC-4998-9FF2-17ED8C4E77E9}"/>
    <cellStyle name="Normal 3 2 3 2 2 2 7" xfId="24630" xr:uid="{1F974A85-98E4-4D7A-A493-1D6E8127A299}"/>
    <cellStyle name="Normal 3 2 3 2 2 2 7 2" xfId="24631" xr:uid="{394D59CF-4203-49A1-BEBB-3ACC3DB37697}"/>
    <cellStyle name="Normal 3 2 3 2 2 2 8" xfId="24632" xr:uid="{CD2D275C-5568-46F9-900F-A48BED0D556F}"/>
    <cellStyle name="Normal 3 2 3 2 2 2 9" xfId="24633" xr:uid="{2270BB84-224F-42D1-9AB6-45747721C2B7}"/>
    <cellStyle name="Normal 3 2 3 2 2 3" xfId="24634" xr:uid="{8A5B965A-BD69-4EBA-A1FD-31826EC09BF0}"/>
    <cellStyle name="Normal 3 2 3 2 2 3 2" xfId="24635" xr:uid="{1A07A147-272A-409B-AC74-9F08CBC46268}"/>
    <cellStyle name="Normal 3 2 3 2 2 3 2 2" xfId="24636" xr:uid="{C4A78B0A-2381-4068-922E-A6D1B6FDC5B1}"/>
    <cellStyle name="Normal 3 2 3 2 2 3 2 2 2" xfId="24637" xr:uid="{9D534661-A80A-41B0-9750-9C103EAEBF63}"/>
    <cellStyle name="Normal 3 2 3 2 2 3 2 3" xfId="24638" xr:uid="{D79B66F6-391F-4B05-80F4-6998256A85CD}"/>
    <cellStyle name="Normal 3 2 3 2 2 3 2 4" xfId="24639" xr:uid="{5052A421-B78F-4CCA-BF0E-1BEB43948B77}"/>
    <cellStyle name="Normal 3 2 3 2 2 3 3" xfId="24640" xr:uid="{7E1435F9-54FA-4A2B-933F-ADB45211B018}"/>
    <cellStyle name="Normal 3 2 3 2 2 3 3 2" xfId="24641" xr:uid="{2282095C-A916-42FC-B872-061709DCC51B}"/>
    <cellStyle name="Normal 3 2 3 2 2 3 4" xfId="24642" xr:uid="{6723D7E2-5EB2-436F-B872-251B406C9FF2}"/>
    <cellStyle name="Normal 3 2 3 2 2 3 5" xfId="24643" xr:uid="{A594DC5D-3C64-4066-B319-42463F294A49}"/>
    <cellStyle name="Normal 3 2 3 2 2 4" xfId="24644" xr:uid="{5E8A9B85-AC34-4C9C-AFC6-DFFECBA0437C}"/>
    <cellStyle name="Normal 3 2 3 2 2 4 2" xfId="24645" xr:uid="{73DA51F4-FAAB-49F2-BBF2-C2930939D97F}"/>
    <cellStyle name="Normal 3 2 3 2 2 4 2 2" xfId="24646" xr:uid="{A66824BF-C3F6-4769-B510-A7BD508C731B}"/>
    <cellStyle name="Normal 3 2 3 2 2 4 2 2 2" xfId="24647" xr:uid="{EBC0AB0D-A290-40D6-9ABF-248E9E609489}"/>
    <cellStyle name="Normal 3 2 3 2 2 4 2 3" xfId="24648" xr:uid="{D7021968-BBFF-4112-BC75-FBF9E9145EA4}"/>
    <cellStyle name="Normal 3 2 3 2 2 4 2 4" xfId="24649" xr:uid="{2D005BF4-7451-42F5-BB63-56C632B8F560}"/>
    <cellStyle name="Normal 3 2 3 2 2 4 3" xfId="24650" xr:uid="{AB2B254A-FC2F-4C98-9C9E-9F3EBE635C0D}"/>
    <cellStyle name="Normal 3 2 3 2 2 4 3 2" xfId="24651" xr:uid="{CFE79FF1-215A-4CA2-934C-7AA580F57D3A}"/>
    <cellStyle name="Normal 3 2 3 2 2 4 4" xfId="24652" xr:uid="{47006DC8-301E-42A8-BD5F-88F8E07DCE3A}"/>
    <cellStyle name="Normal 3 2 3 2 2 4 5" xfId="24653" xr:uid="{66FF73FA-77EB-447B-8FE9-D625D2028433}"/>
    <cellStyle name="Normal 3 2 3 2 2 5" xfId="24654" xr:uid="{13BA1362-6590-4CB8-9ED0-4BA5C23B839F}"/>
    <cellStyle name="Normal 3 2 3 2 2 5 2" xfId="24655" xr:uid="{758C900C-15C3-419F-82A9-4C24CF8C1FC5}"/>
    <cellStyle name="Normal 3 2 3 2 2 5 2 2" xfId="24656" xr:uid="{9E211628-54A4-4006-88BC-11A4B18B82E3}"/>
    <cellStyle name="Normal 3 2 3 2 2 5 3" xfId="24657" xr:uid="{117586B6-65DC-4BA2-95ED-278D4D6B4B93}"/>
    <cellStyle name="Normal 3 2 3 2 2 5 4" xfId="24658" xr:uid="{158D3028-2398-4519-A2EA-9268ADFA6793}"/>
    <cellStyle name="Normal 3 2 3 2 2 6" xfId="24659" xr:uid="{12D36F2B-EC24-4109-A3D9-16E52CF44476}"/>
    <cellStyle name="Normal 3 2 3 2 2 6 2" xfId="24660" xr:uid="{CC25DEE2-5446-4E87-9FB5-8FC604E349BA}"/>
    <cellStyle name="Normal 3 2 3 2 2 6 2 2" xfId="24661" xr:uid="{86E7BC29-A78C-49E5-AE32-1C2EDE9EE6ED}"/>
    <cellStyle name="Normal 3 2 3 2 2 6 3" xfId="24662" xr:uid="{3E12E776-7561-4340-AAFA-F01A2B338897}"/>
    <cellStyle name="Normal 3 2 3 2 2 6 4" xfId="24663" xr:uid="{C606D551-F40D-4615-829D-43E61B5972FD}"/>
    <cellStyle name="Normal 3 2 3 2 2 7" xfId="24664" xr:uid="{579AEE5A-2437-40EB-AA88-2474CD750443}"/>
    <cellStyle name="Normal 3 2 3 2 2 7 2" xfId="24665" xr:uid="{07C9617A-1C0D-466E-BFBE-1A090E84E4BC}"/>
    <cellStyle name="Normal 3 2 3 2 2 7 2 2" xfId="24666" xr:uid="{3341A5E9-E3C8-48EF-B29B-624AF0AB7D8C}"/>
    <cellStyle name="Normal 3 2 3 2 2 7 3" xfId="24667" xr:uid="{756A906E-D891-4E78-881C-B9559FBC552B}"/>
    <cellStyle name="Normal 3 2 3 2 2 7 4" xfId="24668" xr:uid="{BD99E8D4-BC34-499D-B11B-10CE380B98AF}"/>
    <cellStyle name="Normal 3 2 3 2 2 8" xfId="24669" xr:uid="{C573FDF1-AC8B-4213-B9C9-3B2EF7C8D4D4}"/>
    <cellStyle name="Normal 3 2 3 2 2 8 2" xfId="24670" xr:uid="{D441CD55-493A-4BB4-80B3-BD0EA6E82B61}"/>
    <cellStyle name="Normal 3 2 3 2 2 9" xfId="24671" xr:uid="{4B8DADD0-C5E2-4D75-A6D1-9227F91D12F7}"/>
    <cellStyle name="Normal 3 2 3 2 3" xfId="24672" xr:uid="{7C735FF1-D44B-404C-9A78-5652FF20FAB1}"/>
    <cellStyle name="Normal 3 2 3 2 3 2" xfId="24673" xr:uid="{F3957B6D-A51D-436F-8809-ADADA1AB3CC3}"/>
    <cellStyle name="Normal 3 2 3 2 3 2 2" xfId="24674" xr:uid="{D7B578E0-615A-4C80-85D1-11166362439F}"/>
    <cellStyle name="Normal 3 2 3 2 3 2 2 2" xfId="24675" xr:uid="{67A6501F-AF05-4AB6-91DC-B7EEEA3AC21F}"/>
    <cellStyle name="Normal 3 2 3 2 3 2 2 2 2" xfId="24676" xr:uid="{F824451A-FE3D-4EAC-B2A2-A5746F43777A}"/>
    <cellStyle name="Normal 3 2 3 2 3 2 2 3" xfId="24677" xr:uid="{8324EA5A-9754-4421-AECE-46F8D9F09F2B}"/>
    <cellStyle name="Normal 3 2 3 2 3 2 2 4" xfId="24678" xr:uid="{2E7A5368-096E-4577-AB5E-66407732E9BA}"/>
    <cellStyle name="Normal 3 2 3 2 3 2 3" xfId="24679" xr:uid="{ACBF8691-87A2-4291-B852-602EC9455DC9}"/>
    <cellStyle name="Normal 3 2 3 2 3 2 3 2" xfId="24680" xr:uid="{2E5892CB-36F7-437D-BE07-C7B2986631EB}"/>
    <cellStyle name="Normal 3 2 3 2 3 2 4" xfId="24681" xr:uid="{A410F7D1-1204-41A8-B73B-F70D5A400EF3}"/>
    <cellStyle name="Normal 3 2 3 2 3 2 5" xfId="24682" xr:uid="{4D8E579D-156E-4F33-818A-C4DF2E605F95}"/>
    <cellStyle name="Normal 3 2 3 2 3 3" xfId="24683" xr:uid="{481815D6-AE1E-437C-ACDE-ABC9DBAAD5E4}"/>
    <cellStyle name="Normal 3 2 3 2 3 3 2" xfId="24684" xr:uid="{AEDF2809-422E-463A-BD7B-B07005D5042B}"/>
    <cellStyle name="Normal 3 2 3 2 3 3 2 2" xfId="24685" xr:uid="{E2106650-C14C-41DF-8AE9-B8A15903B4B9}"/>
    <cellStyle name="Normal 3 2 3 2 3 3 2 2 2" xfId="24686" xr:uid="{FC10C088-B3CF-4E37-A2D7-0E556DDF8B80}"/>
    <cellStyle name="Normal 3 2 3 2 3 3 2 3" xfId="24687" xr:uid="{E514CE15-9B5B-4014-B2B7-C117416492E2}"/>
    <cellStyle name="Normal 3 2 3 2 3 3 2 4" xfId="24688" xr:uid="{9CDEEDDA-CF19-4320-81DA-9ACA3822F197}"/>
    <cellStyle name="Normal 3 2 3 2 3 3 3" xfId="24689" xr:uid="{1A34CD49-5034-4CFF-B916-CEE9E230401B}"/>
    <cellStyle name="Normal 3 2 3 2 3 3 3 2" xfId="24690" xr:uid="{32A21A4A-A18C-4542-AEBD-AE4095D0C29D}"/>
    <cellStyle name="Normal 3 2 3 2 3 3 4" xfId="24691" xr:uid="{F1991839-B8DE-4465-8918-B11B2DC08D6C}"/>
    <cellStyle name="Normal 3 2 3 2 3 3 5" xfId="24692" xr:uid="{26757D38-7EBD-4E22-AA78-9089EE3EA370}"/>
    <cellStyle name="Normal 3 2 3 2 3 4" xfId="24693" xr:uid="{30CC97AD-CA31-4B43-9FA5-9DB3CE20DCE1}"/>
    <cellStyle name="Normal 3 2 3 2 3 4 2" xfId="24694" xr:uid="{8E18410C-99B7-4BDC-B9C0-E87B4A20F4DE}"/>
    <cellStyle name="Normal 3 2 3 2 3 4 2 2" xfId="24695" xr:uid="{BB47F3A5-12C6-4F1B-A3F5-117DC4D24CEA}"/>
    <cellStyle name="Normal 3 2 3 2 3 4 3" xfId="24696" xr:uid="{0EC288C4-3C38-4FA2-9086-A0E5A790BB4A}"/>
    <cellStyle name="Normal 3 2 3 2 3 4 4" xfId="24697" xr:uid="{2A6D3C83-81D1-4A7B-800C-A0FF68F000F1}"/>
    <cellStyle name="Normal 3 2 3 2 3 5" xfId="24698" xr:uid="{174F62CF-F3E4-47F1-BBBF-630D7DA1763E}"/>
    <cellStyle name="Normal 3 2 3 2 3 5 2" xfId="24699" xr:uid="{88A68D88-8FC5-49D8-9AAA-F9D635078068}"/>
    <cellStyle name="Normal 3 2 3 2 3 5 2 2" xfId="24700" xr:uid="{64F39FD6-E69D-420B-952A-EC291C8E2B0B}"/>
    <cellStyle name="Normal 3 2 3 2 3 5 3" xfId="24701" xr:uid="{F960F932-2C8D-4AA1-AD19-8CA530E5D9DA}"/>
    <cellStyle name="Normal 3 2 3 2 3 5 4" xfId="24702" xr:uid="{374AEAC1-DABE-4EB5-AEEE-3CE1648ACD0E}"/>
    <cellStyle name="Normal 3 2 3 2 3 6" xfId="24703" xr:uid="{BE7A598C-0737-4A4D-9A2C-C06151B46F7A}"/>
    <cellStyle name="Normal 3 2 3 2 3 6 2" xfId="24704" xr:uid="{3DBDA8BD-E2EC-4746-B7FD-1886C35907F5}"/>
    <cellStyle name="Normal 3 2 3 2 3 6 2 2" xfId="24705" xr:uid="{E643ED44-50AA-43AE-BA9B-BF6BDE3F4D3C}"/>
    <cellStyle name="Normal 3 2 3 2 3 6 3" xfId="24706" xr:uid="{F0628507-4723-456B-8E5B-05ADE9DD1212}"/>
    <cellStyle name="Normal 3 2 3 2 3 6 4" xfId="24707" xr:uid="{3FC0A35D-DD58-41C1-A917-646E400D9872}"/>
    <cellStyle name="Normal 3 2 3 2 3 7" xfId="24708" xr:uid="{EE0AF4ED-ADE7-4441-9EBA-677C056A6B10}"/>
    <cellStyle name="Normal 3 2 3 2 3 7 2" xfId="24709" xr:uid="{5F204B20-3605-4778-A814-0FBEDDCC9F34}"/>
    <cellStyle name="Normal 3 2 3 2 3 8" xfId="24710" xr:uid="{3055600C-3384-4B4F-94C9-02E4CABCE6BE}"/>
    <cellStyle name="Normal 3 2 3 2 3 9" xfId="24711" xr:uid="{7381AAA4-85B5-4D10-9CC1-75105AC16528}"/>
    <cellStyle name="Normal 3 2 3 2 4" xfId="24712" xr:uid="{6A79DC56-DE35-4565-ABC3-B7DFBECD096A}"/>
    <cellStyle name="Normal 3 2 3 2 4 2" xfId="24713" xr:uid="{CF8A35BD-E063-4817-892A-15DA00EE92F4}"/>
    <cellStyle name="Normal 3 2 3 2 4 2 2" xfId="24714" xr:uid="{5CCD839A-D2A4-475D-922F-C6A69D5C8478}"/>
    <cellStyle name="Normal 3 2 3 2 4 2 2 2" xfId="24715" xr:uid="{5AC35841-3837-424B-B373-78FE47C950E1}"/>
    <cellStyle name="Normal 3 2 3 2 4 2 3" xfId="24716" xr:uid="{29FAD747-B1D5-4ED3-971C-9E912212D588}"/>
    <cellStyle name="Normal 3 2 3 2 4 2 4" xfId="24717" xr:uid="{3FE4096C-A299-4962-9FEE-F294D3A17126}"/>
    <cellStyle name="Normal 3 2 3 2 4 3" xfId="24718" xr:uid="{C94A36CB-49E6-4470-A312-D8397AA310E2}"/>
    <cellStyle name="Normal 3 2 3 2 4 3 2" xfId="24719" xr:uid="{5BB69C0D-30D2-4681-8BB2-5712E42C309A}"/>
    <cellStyle name="Normal 3 2 3 2 4 4" xfId="24720" xr:uid="{7D5EBB5E-2FA3-4823-AC93-382552E9CE9B}"/>
    <cellStyle name="Normal 3 2 3 2 4 5" xfId="24721" xr:uid="{9DE23CA5-E57C-4F39-ADAF-B82CCC2E8C93}"/>
    <cellStyle name="Normal 3 2 3 2 5" xfId="24722" xr:uid="{48CEC42B-420F-492C-A476-0BEEA23E708D}"/>
    <cellStyle name="Normal 3 2 3 2 5 2" xfId="24723" xr:uid="{98D9B845-A3F5-4467-92A6-472625E47086}"/>
    <cellStyle name="Normal 3 2 3 2 5 2 2" xfId="24724" xr:uid="{0E7A1E0F-9A41-405E-BCD1-54B93B4461C5}"/>
    <cellStyle name="Normal 3 2 3 2 5 2 2 2" xfId="24725" xr:uid="{9C1EDC09-660D-4FAE-9650-A73DB91DD49D}"/>
    <cellStyle name="Normal 3 2 3 2 5 2 3" xfId="24726" xr:uid="{625995BD-AD2E-438D-9F0C-13ED92EBC01C}"/>
    <cellStyle name="Normal 3 2 3 2 5 2 4" xfId="24727" xr:uid="{FC4651D8-19FE-4EF1-9E3B-F68F1C439A9D}"/>
    <cellStyle name="Normal 3 2 3 2 5 3" xfId="24728" xr:uid="{7697AB33-21B3-43CC-AA87-8EBFC80C28A7}"/>
    <cellStyle name="Normal 3 2 3 2 5 3 2" xfId="24729" xr:uid="{72B18999-464F-46FB-9D28-A6B4746CE9BE}"/>
    <cellStyle name="Normal 3 2 3 2 5 4" xfId="24730" xr:uid="{0C16F320-1296-498B-86F7-9D8FEE1BBE8A}"/>
    <cellStyle name="Normal 3 2 3 2 5 5" xfId="24731" xr:uid="{194F6A9D-2D8C-4628-8BD9-DE5BC3FF1977}"/>
    <cellStyle name="Normal 3 2 3 2 6" xfId="24732" xr:uid="{C57ACE25-DFBF-4BC3-B760-7D990BB790B8}"/>
    <cellStyle name="Normal 3 2 3 2 6 2" xfId="24733" xr:uid="{EF61D5F5-A2BB-4611-B028-36520538CDB9}"/>
    <cellStyle name="Normal 3 2 3 2 6 2 2" xfId="24734" xr:uid="{F6115B59-95F1-42E4-AFA3-2130BA362272}"/>
    <cellStyle name="Normal 3 2 3 2 6 3" xfId="24735" xr:uid="{EA0D3A7D-1A30-4AFD-AE99-A743AFCF2D15}"/>
    <cellStyle name="Normal 3 2 3 2 6 4" xfId="24736" xr:uid="{24EF7763-BC8A-4E0D-9173-DB30943192F2}"/>
    <cellStyle name="Normal 3 2 3 2 7" xfId="24737" xr:uid="{DE4B6BA0-8BDE-4867-BEF6-E7A0848D249A}"/>
    <cellStyle name="Normal 3 2 3 2 7 2" xfId="24738" xr:uid="{985AE89D-5E1D-438D-8A34-FF32B6D4B676}"/>
    <cellStyle name="Normal 3 2 3 2 7 2 2" xfId="24739" xr:uid="{167F0FAE-2B1E-470B-AC3F-AFB257E6D0DB}"/>
    <cellStyle name="Normal 3 2 3 2 7 3" xfId="24740" xr:uid="{3FE65F3F-A5F0-486C-82A5-3DD2A3DA784F}"/>
    <cellStyle name="Normal 3 2 3 2 7 4" xfId="24741" xr:uid="{E74E023F-5F6D-47BF-94C2-D94772A881F1}"/>
    <cellStyle name="Normal 3 2 3 2 8" xfId="24742" xr:uid="{836E8D1C-35B9-43C8-BD79-A34AE19CF73A}"/>
    <cellStyle name="Normal 3 2 3 2 8 2" xfId="24743" xr:uid="{4121D958-C638-41D4-9D1B-0C990E232FE7}"/>
    <cellStyle name="Normal 3 2 3 2 8 2 2" xfId="24744" xr:uid="{A2E6D7F7-85F7-4C65-AAF4-69FB6047494C}"/>
    <cellStyle name="Normal 3 2 3 2 8 3" xfId="24745" xr:uid="{5A16C12E-2EBB-452F-8A7B-71E47383FAA6}"/>
    <cellStyle name="Normal 3 2 3 2 8 4" xfId="24746" xr:uid="{00D00525-8DAD-414A-A5B9-C5805ECEC541}"/>
    <cellStyle name="Normal 3 2 3 2 9" xfId="24747" xr:uid="{D389FC4F-6B7A-4839-9BE0-9F2186D25219}"/>
    <cellStyle name="Normal 3 2 3 2 9 2" xfId="24748" xr:uid="{5751BC83-F175-4BC8-82F3-4CCA3EE40816}"/>
    <cellStyle name="Normal 3 2 3 3" xfId="24749" xr:uid="{019FCF57-43B5-4E63-B35E-03CF434673BF}"/>
    <cellStyle name="Normal 3 2 3 3 10" xfId="24750" xr:uid="{51117E46-A0FA-4E07-87BA-DFDB7B10385A}"/>
    <cellStyle name="Normal 3 2 3 3 2" xfId="24751" xr:uid="{19BB9AF4-7047-45D0-88B4-29E43C16F1AE}"/>
    <cellStyle name="Normal 3 2 3 3 2 2" xfId="24752" xr:uid="{8148BED6-06BF-48AB-AFD0-47A773C47CB2}"/>
    <cellStyle name="Normal 3 2 3 3 2 2 2" xfId="24753" xr:uid="{16D66DFA-172A-4AF7-9593-3948CBED3AF6}"/>
    <cellStyle name="Normal 3 2 3 3 2 2 2 2" xfId="24754" xr:uid="{29ACB6B1-DDA7-4567-8920-528BDA133520}"/>
    <cellStyle name="Normal 3 2 3 3 2 2 2 2 2" xfId="24755" xr:uid="{BAEC9020-4FA0-41E4-95F6-0B850207FCC9}"/>
    <cellStyle name="Normal 3 2 3 3 2 2 2 3" xfId="24756" xr:uid="{DD0BD733-DCB5-4955-905D-6C0A9E75064A}"/>
    <cellStyle name="Normal 3 2 3 3 2 2 2 4" xfId="24757" xr:uid="{266CF8AF-C18B-42C4-A85D-880D6E9865C8}"/>
    <cellStyle name="Normal 3 2 3 3 2 2 3" xfId="24758" xr:uid="{8CB89954-FA11-4D97-9534-9EF4318A0170}"/>
    <cellStyle name="Normal 3 2 3 3 2 2 3 2" xfId="24759" xr:uid="{7CA2E36C-924F-4002-8CE4-40D389398E7C}"/>
    <cellStyle name="Normal 3 2 3 3 2 2 4" xfId="24760" xr:uid="{537CCF7D-C4B2-4603-B34C-914B1188C2DC}"/>
    <cellStyle name="Normal 3 2 3 3 2 2 5" xfId="24761" xr:uid="{7C1F8D64-D82C-4EA8-BDC3-570A78090C3D}"/>
    <cellStyle name="Normal 3 2 3 3 2 3" xfId="24762" xr:uid="{8981679A-2B96-4399-8A4C-159F936ADEC9}"/>
    <cellStyle name="Normal 3 2 3 3 2 3 2" xfId="24763" xr:uid="{404BFEB8-84A4-46EB-839F-19F1435B91BF}"/>
    <cellStyle name="Normal 3 2 3 3 2 3 2 2" xfId="24764" xr:uid="{91C6E071-4A71-47BC-8AB7-6415C86B8ADA}"/>
    <cellStyle name="Normal 3 2 3 3 2 3 2 2 2" xfId="24765" xr:uid="{D310ABB0-D4BD-45F0-A9A2-4B9E719E794E}"/>
    <cellStyle name="Normal 3 2 3 3 2 3 2 3" xfId="24766" xr:uid="{C0F4F6D3-A86B-4E52-A4B4-9C3C73E73D35}"/>
    <cellStyle name="Normal 3 2 3 3 2 3 2 4" xfId="24767" xr:uid="{D4CDD3FD-D043-4048-9B99-0001555D6C94}"/>
    <cellStyle name="Normal 3 2 3 3 2 3 3" xfId="24768" xr:uid="{5081882D-6097-46CF-B20D-9DE5AC9DE2A5}"/>
    <cellStyle name="Normal 3 2 3 3 2 3 3 2" xfId="24769" xr:uid="{A24A308D-EFFB-4940-A95D-0FEC6B93E29A}"/>
    <cellStyle name="Normal 3 2 3 3 2 3 4" xfId="24770" xr:uid="{C0D8E10E-A929-4908-B1E1-42ECD7867044}"/>
    <cellStyle name="Normal 3 2 3 3 2 3 5" xfId="24771" xr:uid="{B41A2A32-2EBF-46CF-A0FD-CE65396763DD}"/>
    <cellStyle name="Normal 3 2 3 3 2 4" xfId="24772" xr:uid="{EA4A95F5-1C44-4374-948A-1CBFA893D119}"/>
    <cellStyle name="Normal 3 2 3 3 2 4 2" xfId="24773" xr:uid="{B826CF88-6003-49C5-B620-6E4138368D0A}"/>
    <cellStyle name="Normal 3 2 3 3 2 4 2 2" xfId="24774" xr:uid="{5586E9B5-784F-4A87-8F77-F4DFAE5E2A6B}"/>
    <cellStyle name="Normal 3 2 3 3 2 4 3" xfId="24775" xr:uid="{DE607131-9938-4CC5-ADFB-F20D125B1A0A}"/>
    <cellStyle name="Normal 3 2 3 3 2 4 4" xfId="24776" xr:uid="{9750693A-FF42-4225-92F7-B85A001FA29B}"/>
    <cellStyle name="Normal 3 2 3 3 2 5" xfId="24777" xr:uid="{95E3207A-84B6-43B7-A6A6-4177543A82B3}"/>
    <cellStyle name="Normal 3 2 3 3 2 5 2" xfId="24778" xr:uid="{D5352D86-D91A-493C-BFC0-83766B7DF1FA}"/>
    <cellStyle name="Normal 3 2 3 3 2 5 2 2" xfId="24779" xr:uid="{710477F8-8943-4830-99F3-BEA2C50B1265}"/>
    <cellStyle name="Normal 3 2 3 3 2 5 3" xfId="24780" xr:uid="{493C41E5-9E64-4ECF-B49E-5B61480AEA53}"/>
    <cellStyle name="Normal 3 2 3 3 2 5 4" xfId="24781" xr:uid="{6D4DD3BE-7599-4AA9-B4B5-A4E4F1325E43}"/>
    <cellStyle name="Normal 3 2 3 3 2 6" xfId="24782" xr:uid="{6054284A-4CE2-4E8F-8A73-FC04E7C3CDAA}"/>
    <cellStyle name="Normal 3 2 3 3 2 6 2" xfId="24783" xr:uid="{B6A139EB-9BFD-49E8-9E5E-A60956DACB47}"/>
    <cellStyle name="Normal 3 2 3 3 2 6 2 2" xfId="24784" xr:uid="{C80B149D-B1D4-45A2-8BEF-D74688A9B8EB}"/>
    <cellStyle name="Normal 3 2 3 3 2 6 3" xfId="24785" xr:uid="{A6F121B6-3846-4A1B-9ACD-DE175917BAD3}"/>
    <cellStyle name="Normal 3 2 3 3 2 6 4" xfId="24786" xr:uid="{68007257-7FFB-4C17-97A2-7089F9516991}"/>
    <cellStyle name="Normal 3 2 3 3 2 7" xfId="24787" xr:uid="{07341054-E59F-476D-A660-8D84153CCFA1}"/>
    <cellStyle name="Normal 3 2 3 3 2 7 2" xfId="24788" xr:uid="{53F330E3-4D77-4739-8425-E93B13A90E7A}"/>
    <cellStyle name="Normal 3 2 3 3 2 8" xfId="24789" xr:uid="{34EFB5CF-674F-43E4-AC8F-F7B0511E2C99}"/>
    <cellStyle name="Normal 3 2 3 3 2 9" xfId="24790" xr:uid="{3EFE21C7-B745-479D-9A6A-BD06CC56255F}"/>
    <cellStyle name="Normal 3 2 3 3 3" xfId="24791" xr:uid="{5594B98D-95C5-4808-9ED2-DB24023DFEE1}"/>
    <cellStyle name="Normal 3 2 3 3 3 2" xfId="24792" xr:uid="{E92BC0C5-B859-4A0C-AC46-3DFDABD91124}"/>
    <cellStyle name="Normal 3 2 3 3 3 2 2" xfId="24793" xr:uid="{EEDFA48C-19F8-45F0-84ED-C8110BBB3F03}"/>
    <cellStyle name="Normal 3 2 3 3 3 2 2 2" xfId="24794" xr:uid="{B42E5632-2A82-4653-B7C5-4B1A5746330E}"/>
    <cellStyle name="Normal 3 2 3 3 3 2 3" xfId="24795" xr:uid="{8CE6ABE7-2F5F-4581-A974-AB81BA7916CC}"/>
    <cellStyle name="Normal 3 2 3 3 3 2 4" xfId="24796" xr:uid="{51C7D622-A803-4D03-BCB4-A7441FBD4AB5}"/>
    <cellStyle name="Normal 3 2 3 3 3 3" xfId="24797" xr:uid="{1CF8660C-C794-4F08-A6CE-055C046DE662}"/>
    <cellStyle name="Normal 3 2 3 3 3 3 2" xfId="24798" xr:uid="{2E062407-745C-4230-B8B9-90685458BCF0}"/>
    <cellStyle name="Normal 3 2 3 3 3 4" xfId="24799" xr:uid="{5AF6BE05-E537-43E1-9CC4-3967BC60B3FB}"/>
    <cellStyle name="Normal 3 2 3 3 3 5" xfId="24800" xr:uid="{4DA8744D-58C0-494D-B501-9315DBCFC1EA}"/>
    <cellStyle name="Normal 3 2 3 3 4" xfId="24801" xr:uid="{094888FE-12FC-42A7-A685-E27B0B6C65A8}"/>
    <cellStyle name="Normal 3 2 3 3 4 2" xfId="24802" xr:uid="{EBAE9524-44D9-4710-AC10-79C93793AC1C}"/>
    <cellStyle name="Normal 3 2 3 3 4 2 2" xfId="24803" xr:uid="{36D1E285-9271-4BB3-BB3D-E81906392262}"/>
    <cellStyle name="Normal 3 2 3 3 4 2 2 2" xfId="24804" xr:uid="{FF12FDB9-36D5-411E-84EB-3666D93B09E0}"/>
    <cellStyle name="Normal 3 2 3 3 4 2 3" xfId="24805" xr:uid="{E199F0BC-396E-4948-8A5A-AD1CF1D2772D}"/>
    <cellStyle name="Normal 3 2 3 3 4 2 4" xfId="24806" xr:uid="{F7584984-0A4C-4470-AEBD-88E06E349AA0}"/>
    <cellStyle name="Normal 3 2 3 3 4 3" xfId="24807" xr:uid="{9CC52EEE-21A9-4E1B-84D5-CC732BC01A1C}"/>
    <cellStyle name="Normal 3 2 3 3 4 3 2" xfId="24808" xr:uid="{4E5DCA92-9B99-4FF6-B999-F7F1FA7848F7}"/>
    <cellStyle name="Normal 3 2 3 3 4 4" xfId="24809" xr:uid="{6106CE92-141C-41DD-86D0-971B6DF2C167}"/>
    <cellStyle name="Normal 3 2 3 3 4 5" xfId="24810" xr:uid="{31A99E25-C0FF-4AC7-A6CE-66A2C898EC3C}"/>
    <cellStyle name="Normal 3 2 3 3 5" xfId="24811" xr:uid="{755325F6-B2F5-47E5-9256-67BBFA27AC80}"/>
    <cellStyle name="Normal 3 2 3 3 5 2" xfId="24812" xr:uid="{FC7C1519-D7B3-4461-8F13-151343B6595F}"/>
    <cellStyle name="Normal 3 2 3 3 5 2 2" xfId="24813" xr:uid="{5FDB8B33-6169-4456-A4E4-125A5037A9DA}"/>
    <cellStyle name="Normal 3 2 3 3 5 3" xfId="24814" xr:uid="{5A1BE53B-5365-4838-B337-CEB28ABBD1F8}"/>
    <cellStyle name="Normal 3 2 3 3 5 4" xfId="24815" xr:uid="{B63D8410-4AF9-48AA-B0DA-CC6F1C449903}"/>
    <cellStyle name="Normal 3 2 3 3 6" xfId="24816" xr:uid="{148F9DC0-7393-4A0D-AE47-CEAD6E75E8EB}"/>
    <cellStyle name="Normal 3 2 3 3 6 2" xfId="24817" xr:uid="{D7355106-3FDE-41C3-9716-CE0F5913A5E8}"/>
    <cellStyle name="Normal 3 2 3 3 6 2 2" xfId="24818" xr:uid="{6B69EAA7-D780-4341-A3FC-AAD1B6C1D9B0}"/>
    <cellStyle name="Normal 3 2 3 3 6 3" xfId="24819" xr:uid="{34651326-A0C2-404B-8053-5436F8EF9B24}"/>
    <cellStyle name="Normal 3 2 3 3 6 4" xfId="24820" xr:uid="{A1E0E616-EADD-43A9-88C6-0017D5816557}"/>
    <cellStyle name="Normal 3 2 3 3 7" xfId="24821" xr:uid="{F0AE47F4-BCAB-4FC3-B134-862F9385DA0B}"/>
    <cellStyle name="Normal 3 2 3 3 7 2" xfId="24822" xr:uid="{E21FDE25-E604-42D7-8139-5628E79CC658}"/>
    <cellStyle name="Normal 3 2 3 3 7 2 2" xfId="24823" xr:uid="{D5074D53-EC04-4FB6-A102-F1AD3CE9A1A7}"/>
    <cellStyle name="Normal 3 2 3 3 7 3" xfId="24824" xr:uid="{B72AA21B-90B8-40D0-B9A7-DC3FBEB29CC5}"/>
    <cellStyle name="Normal 3 2 3 3 7 4" xfId="24825" xr:uid="{A2E2F191-3719-4E19-8802-2831D50FAB39}"/>
    <cellStyle name="Normal 3 2 3 3 8" xfId="24826" xr:uid="{E943EA6E-07BA-4675-A829-15D119B841CA}"/>
    <cellStyle name="Normal 3 2 3 3 8 2" xfId="24827" xr:uid="{CAF8E660-0E9F-423D-BD17-5C02F794B4DE}"/>
    <cellStyle name="Normal 3 2 3 3 9" xfId="24828" xr:uid="{D0B19E6C-ECDF-4D4E-9317-8150F2684B71}"/>
    <cellStyle name="Normal 3 2 3 4" xfId="24829" xr:uid="{53F2F006-E13B-4A3A-9A46-A83B72329C44}"/>
    <cellStyle name="Normal 3 2 3 4 2" xfId="24830" xr:uid="{72A002AD-EC78-43E2-989D-B57862C9189C}"/>
    <cellStyle name="Normal 3 2 3 4 2 2" xfId="24831" xr:uid="{1132EB9B-FC39-4297-9FEA-025D1BAF2203}"/>
    <cellStyle name="Normal 3 2 3 4 2 2 2" xfId="24832" xr:uid="{E13A4097-2DDF-4822-85D9-FABFD0AC8ED9}"/>
    <cellStyle name="Normal 3 2 3 4 2 2 2 2" xfId="24833" xr:uid="{68E6C77D-1401-47D8-9866-3E4265B5FDAA}"/>
    <cellStyle name="Normal 3 2 3 4 2 2 3" xfId="24834" xr:uid="{C425EB26-7326-4F8A-9656-81ED465F921C}"/>
    <cellStyle name="Normal 3 2 3 4 2 2 4" xfId="24835" xr:uid="{8BB5A0AB-7CD1-4245-B800-EF3975DCA285}"/>
    <cellStyle name="Normal 3 2 3 4 2 3" xfId="24836" xr:uid="{0274B9EA-751E-48A0-BE7F-1CDA9CF0B687}"/>
    <cellStyle name="Normal 3 2 3 4 2 3 2" xfId="24837" xr:uid="{E1E7B92B-E1B4-4CEB-BDC2-B1F9A6048D92}"/>
    <cellStyle name="Normal 3 2 3 4 2 4" xfId="24838" xr:uid="{0F2D3E5A-4D99-4A42-A863-CFDD0F2641B8}"/>
    <cellStyle name="Normal 3 2 3 4 2 5" xfId="24839" xr:uid="{EDAC7852-EDAA-4AD4-B9CC-FAAD721060D0}"/>
    <cellStyle name="Normal 3 2 3 4 3" xfId="24840" xr:uid="{19E45760-AC9D-498B-89FE-170CC47CAD29}"/>
    <cellStyle name="Normal 3 2 3 4 3 2" xfId="24841" xr:uid="{0170A8A9-3757-4275-8407-4E3283386041}"/>
    <cellStyle name="Normal 3 2 3 4 3 2 2" xfId="24842" xr:uid="{A31F27DD-86E4-4F6C-B1A4-54CEB93C8EEC}"/>
    <cellStyle name="Normal 3 2 3 4 3 2 2 2" xfId="24843" xr:uid="{FF74B018-7806-467A-BEA5-C2F37692A60E}"/>
    <cellStyle name="Normal 3 2 3 4 3 2 3" xfId="24844" xr:uid="{58A89748-283E-490F-9336-1DC4447846CD}"/>
    <cellStyle name="Normal 3 2 3 4 3 2 4" xfId="24845" xr:uid="{5DDB78CE-2040-4B9B-8689-E36D546FEA35}"/>
    <cellStyle name="Normal 3 2 3 4 3 3" xfId="24846" xr:uid="{83A38D23-B022-4FD2-94E7-CF4AEEFA13A3}"/>
    <cellStyle name="Normal 3 2 3 4 3 3 2" xfId="24847" xr:uid="{77939500-80B1-4664-A579-D708E213BF23}"/>
    <cellStyle name="Normal 3 2 3 4 3 4" xfId="24848" xr:uid="{508AC464-5DF2-466A-B249-D9FD65807A72}"/>
    <cellStyle name="Normal 3 2 3 4 3 5" xfId="24849" xr:uid="{E56CA19D-CD10-4798-A3F3-92E507AF0D60}"/>
    <cellStyle name="Normal 3 2 3 4 4" xfId="24850" xr:uid="{BEC51A7F-DD5D-4539-B5D5-F5A7B1A40AFD}"/>
    <cellStyle name="Normal 3 2 3 4 4 2" xfId="24851" xr:uid="{49916708-787A-4821-9A9D-FFC7FD9434E5}"/>
    <cellStyle name="Normal 3 2 3 4 4 2 2" xfId="24852" xr:uid="{3300B15A-F1DD-4626-9AE8-2FAB33DD56F1}"/>
    <cellStyle name="Normal 3 2 3 4 4 3" xfId="24853" xr:uid="{13A551E7-5BD2-47FF-89C5-914F6A61E57A}"/>
    <cellStyle name="Normal 3 2 3 4 4 4" xfId="24854" xr:uid="{6BF6121B-8025-4398-B90B-B217B767AD12}"/>
    <cellStyle name="Normal 3 2 3 4 5" xfId="24855" xr:uid="{6DD84B93-8A4A-4717-9FFA-E9E62BD5C7B7}"/>
    <cellStyle name="Normal 3 2 3 4 5 2" xfId="24856" xr:uid="{2F1A93EA-7924-4822-A818-921501FAAB53}"/>
    <cellStyle name="Normal 3 2 3 4 5 2 2" xfId="24857" xr:uid="{AE6B8257-AF81-48D6-A2E2-35133BE3BFBC}"/>
    <cellStyle name="Normal 3 2 3 4 5 3" xfId="24858" xr:uid="{1FAF402F-B18B-4C4C-9AAF-A8230EC79443}"/>
    <cellStyle name="Normal 3 2 3 4 5 4" xfId="24859" xr:uid="{43C0EAB3-C7E7-4DD1-97DF-AC5E4300DE3D}"/>
    <cellStyle name="Normal 3 2 3 4 6" xfId="24860" xr:uid="{308A37CF-8770-48AE-9653-E55EDD967CC2}"/>
    <cellStyle name="Normal 3 2 3 4 6 2" xfId="24861" xr:uid="{2BD0DEFE-E0CD-41C1-BC64-03D1D816E752}"/>
    <cellStyle name="Normal 3 2 3 4 6 2 2" xfId="24862" xr:uid="{3EF57F7A-B3C5-495F-8DD2-F5EEE6DC5418}"/>
    <cellStyle name="Normal 3 2 3 4 6 3" xfId="24863" xr:uid="{D784692D-4299-4D48-88B8-E89850504A92}"/>
    <cellStyle name="Normal 3 2 3 4 6 4" xfId="24864" xr:uid="{CAFA48D5-2C16-41B6-B6C1-657AF31B57A9}"/>
    <cellStyle name="Normal 3 2 3 4 7" xfId="24865" xr:uid="{DFA91FC0-62CE-4F5D-927C-6A71A6437E65}"/>
    <cellStyle name="Normal 3 2 3 4 7 2" xfId="24866" xr:uid="{6B4BD242-9378-4FCF-9077-F902FADF6C35}"/>
    <cellStyle name="Normal 3 2 3 4 8" xfId="24867" xr:uid="{8B550C48-2E68-419E-BC6B-254DAA84B17D}"/>
    <cellStyle name="Normal 3 2 3 4 9" xfId="24868" xr:uid="{07853B2C-C0E3-4773-8710-D93059B6C28E}"/>
    <cellStyle name="Normal 3 2 3 5" xfId="24869" xr:uid="{DC8A38A1-113E-481D-9A0E-CF3786B9230E}"/>
    <cellStyle name="Normal 3 2 3 5 2" xfId="24870" xr:uid="{81B0A982-42C6-4291-B3FC-57FB003DBE9F}"/>
    <cellStyle name="Normal 3 2 3 5 2 2" xfId="24871" xr:uid="{08C535B4-75B8-46F9-9FF3-14C28A1909EE}"/>
    <cellStyle name="Normal 3 2 3 5 2 2 2" xfId="24872" xr:uid="{3687347A-E65E-42DC-A22D-A9B8CF8B44B6}"/>
    <cellStyle name="Normal 3 2 3 5 2 3" xfId="24873" xr:uid="{802946C2-D667-4A3F-A865-03C9C98AD13E}"/>
    <cellStyle name="Normal 3 2 3 5 2 4" xfId="24874" xr:uid="{78B3739C-39E7-4735-A4E8-4AD9D9F9C675}"/>
    <cellStyle name="Normal 3 2 3 5 3" xfId="24875" xr:uid="{613AC864-FD74-4E32-AC8A-B4E47A9CE6B9}"/>
    <cellStyle name="Normal 3 2 3 5 4" xfId="24876" xr:uid="{A503F944-076F-44A6-8121-5D7576215542}"/>
    <cellStyle name="Normal 3 2 3 5 4 2" xfId="24877" xr:uid="{28B556A4-A104-47B4-A0B4-CD3A4EC61321}"/>
    <cellStyle name="Normal 3 2 3 5 5" xfId="24878" xr:uid="{1CF51D5E-8E12-4586-9CF6-6CBE62519DEC}"/>
    <cellStyle name="Normal 3 2 3 5 6" xfId="24879" xr:uid="{34790ACF-DC5C-4042-A115-460518B43772}"/>
    <cellStyle name="Normal 3 2 3 6" xfId="24880" xr:uid="{465F9498-83C9-46CA-84D5-9A870EFAEFDE}"/>
    <cellStyle name="Normal 3 2 3 6 2" xfId="24881" xr:uid="{F97374AD-9D87-435D-B567-3EA772D506B0}"/>
    <cellStyle name="Normal 3 2 3 6 2 2" xfId="24882" xr:uid="{704C61D0-5DC6-4DE8-9B17-438A20C8917D}"/>
    <cellStyle name="Normal 3 2 3 6 2 2 2" xfId="24883" xr:uid="{16E71919-E0CF-4785-867F-3370ADE38F78}"/>
    <cellStyle name="Normal 3 2 3 6 2 3" xfId="24884" xr:uid="{2B978EB6-3332-43FE-B36F-5D5DB09C81AF}"/>
    <cellStyle name="Normal 3 2 3 6 2 4" xfId="24885" xr:uid="{DAF0DE4D-C5C2-4878-AEDC-011549183DD0}"/>
    <cellStyle name="Normal 3 2 3 6 3" xfId="24886" xr:uid="{0DCC7143-5A55-4AA3-B1D8-E5F3A9A1D5EB}"/>
    <cellStyle name="Normal 3 2 3 6 3 2" xfId="24887" xr:uid="{CC9EBDE8-47E2-480A-96A3-F6E4EABAD846}"/>
    <cellStyle name="Normal 3 2 3 6 4" xfId="24888" xr:uid="{AE7C27E1-32BF-4E41-803D-37C090E8C310}"/>
    <cellStyle name="Normal 3 2 3 6 5" xfId="24889" xr:uid="{31FCD75E-C34B-4379-8D51-5212098DF2E0}"/>
    <cellStyle name="Normal 3 2 3 7" xfId="24890" xr:uid="{FB9F7262-6C05-468E-9359-588C25303852}"/>
    <cellStyle name="Normal 3 2 3 7 2" xfId="24891" xr:uid="{EEA4FF33-E972-409E-A52E-B81AFC84E7C6}"/>
    <cellStyle name="Normal 3 2 3 7 2 2" xfId="24892" xr:uid="{3CF2EB50-E162-4B57-99D2-0B90B1E0D335}"/>
    <cellStyle name="Normal 3 2 3 7 3" xfId="24893" xr:uid="{F96EEA04-285C-445D-93E6-2F258E24DA1B}"/>
    <cellStyle name="Normal 3 2 3 7 4" xfId="24894" xr:uid="{DB5520C1-925C-4566-AC25-637E019BFE85}"/>
    <cellStyle name="Normal 3 2 3 8" xfId="24895" xr:uid="{85DA6F89-AAD8-40E2-B365-2497ADE2771C}"/>
    <cellStyle name="Normal 3 2 3 8 2" xfId="24896" xr:uid="{B0625478-BE4A-448C-8B52-98A739254298}"/>
    <cellStyle name="Normal 3 2 3 8 2 2" xfId="24897" xr:uid="{1DA2F439-235A-46F6-A11F-75C451E13D21}"/>
    <cellStyle name="Normal 3 2 3 8 3" xfId="24898" xr:uid="{052F1A2E-F38E-41DE-9DA7-4D29AD176BEF}"/>
    <cellStyle name="Normal 3 2 3 8 4" xfId="24899" xr:uid="{1F43D71E-33D9-48ED-8721-2D9F136E39E3}"/>
    <cellStyle name="Normal 3 2 3 9" xfId="24900" xr:uid="{20C8847D-7A0B-4E52-AE90-EC65E637B1AF}"/>
    <cellStyle name="Normal 3 2 3 9 2" xfId="24901" xr:uid="{59A3F229-536F-438F-BB1C-4FA5AC15773A}"/>
    <cellStyle name="Normal 3 2 3 9 2 2" xfId="24902" xr:uid="{EAE61C6C-E202-4ED2-8018-C7A616ACBB49}"/>
    <cellStyle name="Normal 3 2 3 9 3" xfId="24903" xr:uid="{4A3DE1A8-95D6-48CA-B75F-B0DAE33ADE45}"/>
    <cellStyle name="Normal 3 2 3 9 4" xfId="24904" xr:uid="{00875436-11BD-4E4D-9D20-140B5A620ECF}"/>
    <cellStyle name="Normal 3 2 4" xfId="24905" xr:uid="{49D0EDC4-7839-4522-9C8D-595B65C92664}"/>
    <cellStyle name="Normal 3 2 4 10" xfId="24906" xr:uid="{BE12A769-C8D0-4838-9168-F89837771566}"/>
    <cellStyle name="Normal 3 2 4 11" xfId="24907" xr:uid="{1E76E051-25D0-4BDA-97BA-F81F1532008E}"/>
    <cellStyle name="Normal 3 2 4 2" xfId="24908" xr:uid="{8FE9F7AB-2DBB-4A99-82B9-F5078704DA85}"/>
    <cellStyle name="Normal 3 2 4 2 10" xfId="24909" xr:uid="{D309E36F-3593-4974-B999-99C7A541A577}"/>
    <cellStyle name="Normal 3 2 4 2 2" xfId="24910" xr:uid="{A40054D2-EC73-44F2-88F5-661D72CD8575}"/>
    <cellStyle name="Normal 3 2 4 2 2 2" xfId="24911" xr:uid="{AE30DCFE-6995-4BB5-9354-556D47353996}"/>
    <cellStyle name="Normal 3 2 4 2 2 2 2" xfId="24912" xr:uid="{66FD2E22-19C3-4AD3-A31A-8F5923589F0B}"/>
    <cellStyle name="Normal 3 2 4 2 2 2 2 2" xfId="24913" xr:uid="{0BEB8C16-357C-4846-A4DD-F4548F860DD9}"/>
    <cellStyle name="Normal 3 2 4 2 2 2 2 2 2" xfId="24914" xr:uid="{6E9912E3-8EBD-4600-827B-27BB49197E8D}"/>
    <cellStyle name="Normal 3 2 4 2 2 2 2 3" xfId="24915" xr:uid="{54CBDBEE-506C-40F6-9E0B-C78B72EA44BD}"/>
    <cellStyle name="Normal 3 2 4 2 2 2 2 4" xfId="24916" xr:uid="{A9CA8823-2791-4348-9F13-5C3065C46CE0}"/>
    <cellStyle name="Normal 3 2 4 2 2 2 3" xfId="24917" xr:uid="{ACEC96DA-D77A-4706-84D0-BF7A713703ED}"/>
    <cellStyle name="Normal 3 2 4 2 2 2 3 2" xfId="24918" xr:uid="{CEF0D15C-8B57-4FF7-8790-0BF3D102AF80}"/>
    <cellStyle name="Normal 3 2 4 2 2 2 4" xfId="24919" xr:uid="{3116C5C2-8885-44E8-80D7-A32EAC50B59F}"/>
    <cellStyle name="Normal 3 2 4 2 2 2 5" xfId="24920" xr:uid="{E7F08085-4A59-498B-A1CD-56DA4EC2BB07}"/>
    <cellStyle name="Normal 3 2 4 2 2 3" xfId="24921" xr:uid="{81C361AF-D727-49AF-9836-CE7888758DE0}"/>
    <cellStyle name="Normal 3 2 4 2 2 3 2" xfId="24922" xr:uid="{A792F250-1BCF-47A6-80CB-21BB4C874FBB}"/>
    <cellStyle name="Normal 3 2 4 2 2 3 2 2" xfId="24923" xr:uid="{B3D1C04C-DF44-4A65-AC26-98C9A7816CF9}"/>
    <cellStyle name="Normal 3 2 4 2 2 3 2 2 2" xfId="24924" xr:uid="{3EB488B5-AD81-49BB-ADF9-61FC73596439}"/>
    <cellStyle name="Normal 3 2 4 2 2 3 2 3" xfId="24925" xr:uid="{948D44F5-9BCB-48AC-9ED9-C6312D7E8EE0}"/>
    <cellStyle name="Normal 3 2 4 2 2 3 2 4" xfId="24926" xr:uid="{C19571B2-0578-417B-9087-C5C7DE6F1479}"/>
    <cellStyle name="Normal 3 2 4 2 2 3 3" xfId="24927" xr:uid="{218CC95A-2911-4573-BFCA-A0625E5CD874}"/>
    <cellStyle name="Normal 3 2 4 2 2 3 3 2" xfId="24928" xr:uid="{835979EA-87E0-4906-B2AF-1501089768E6}"/>
    <cellStyle name="Normal 3 2 4 2 2 3 4" xfId="24929" xr:uid="{6DCB1485-9B50-4B5E-B924-35D74614D176}"/>
    <cellStyle name="Normal 3 2 4 2 2 3 5" xfId="24930" xr:uid="{6C15537E-C426-4258-9F80-C0164BA2CCC7}"/>
    <cellStyle name="Normal 3 2 4 2 2 4" xfId="24931" xr:uid="{EE9FEB0A-BA99-42C1-ABAA-9ACCB9E99474}"/>
    <cellStyle name="Normal 3 2 4 2 2 4 2" xfId="24932" xr:uid="{3C619CE7-A0AD-4EF9-8A01-7F03ED7E890A}"/>
    <cellStyle name="Normal 3 2 4 2 2 4 2 2" xfId="24933" xr:uid="{08472B85-8B7A-4D6D-BB62-2F58EED5A469}"/>
    <cellStyle name="Normal 3 2 4 2 2 4 3" xfId="24934" xr:uid="{CA31373C-F623-4207-BAB7-DF6543EF3F31}"/>
    <cellStyle name="Normal 3 2 4 2 2 4 4" xfId="24935" xr:uid="{5A5FC7E1-A075-4E4C-BA50-4E2D1EE888E6}"/>
    <cellStyle name="Normal 3 2 4 2 2 5" xfId="24936" xr:uid="{0030A162-97B4-4A4D-8767-A62907A2207C}"/>
    <cellStyle name="Normal 3 2 4 2 2 5 2" xfId="24937" xr:uid="{5712FF75-999C-4D83-94E8-AD47064A90AB}"/>
    <cellStyle name="Normal 3 2 4 2 2 5 2 2" xfId="24938" xr:uid="{98CDA5EE-3102-49D2-BB1E-19583F849CF6}"/>
    <cellStyle name="Normal 3 2 4 2 2 5 3" xfId="24939" xr:uid="{E2B0DED2-B06C-42B0-B201-E8967A0BE585}"/>
    <cellStyle name="Normal 3 2 4 2 2 5 4" xfId="24940" xr:uid="{227FF76F-FBF4-4947-82CF-7E44A14AD13E}"/>
    <cellStyle name="Normal 3 2 4 2 2 6" xfId="24941" xr:uid="{ED28E8E3-9C74-46E9-876A-D4FDE7321547}"/>
    <cellStyle name="Normal 3 2 4 2 2 6 2" xfId="24942" xr:uid="{62D0163F-4B0F-4924-8901-E8FE5AE47CAB}"/>
    <cellStyle name="Normal 3 2 4 2 2 6 2 2" xfId="24943" xr:uid="{3492DDDC-B680-4A52-93C3-15B9206A6485}"/>
    <cellStyle name="Normal 3 2 4 2 2 6 3" xfId="24944" xr:uid="{16B9CD74-03E7-409D-9051-B7EB2EEB24C1}"/>
    <cellStyle name="Normal 3 2 4 2 2 6 4" xfId="24945" xr:uid="{299CCBD3-F614-46E3-B981-68118F136499}"/>
    <cellStyle name="Normal 3 2 4 2 2 7" xfId="24946" xr:uid="{70E2DBB2-4166-4D5D-965E-44671B5CA976}"/>
    <cellStyle name="Normal 3 2 4 2 2 7 2" xfId="24947" xr:uid="{7C9605F2-10AF-4884-A936-F2B239F828B5}"/>
    <cellStyle name="Normal 3 2 4 2 2 8" xfId="24948" xr:uid="{DAA6F208-9531-43C1-A19D-8A9C9C64F765}"/>
    <cellStyle name="Normal 3 2 4 2 2 9" xfId="24949" xr:uid="{C74DC38B-97F6-40CA-B166-1B53F3D5E1C0}"/>
    <cellStyle name="Normal 3 2 4 2 3" xfId="24950" xr:uid="{3C7190D8-FEA8-4047-9F1F-32B19500E031}"/>
    <cellStyle name="Normal 3 2 4 2 3 2" xfId="24951" xr:uid="{CD9610FF-7A35-48CA-898B-EA2849D62A9F}"/>
    <cellStyle name="Normal 3 2 4 2 3 2 2" xfId="24952" xr:uid="{1B34D249-123A-4C32-9D19-60215DBC52D6}"/>
    <cellStyle name="Normal 3 2 4 2 3 2 2 2" xfId="24953" xr:uid="{D117176D-4301-4FD7-9021-9CA935BAAFD2}"/>
    <cellStyle name="Normal 3 2 4 2 3 2 3" xfId="24954" xr:uid="{A61F1EB8-D641-4587-8163-757AB372572A}"/>
    <cellStyle name="Normal 3 2 4 2 3 2 4" xfId="24955" xr:uid="{D8EA65DB-6281-4023-8578-4A1359AD8BD8}"/>
    <cellStyle name="Normal 3 2 4 2 3 3" xfId="24956" xr:uid="{38BBB0A9-D596-4187-92B1-5EED4EAB9448}"/>
    <cellStyle name="Normal 3 2 4 2 3 3 2" xfId="24957" xr:uid="{CB549F23-2F50-4E07-A0D3-A3A84532142C}"/>
    <cellStyle name="Normal 3 2 4 2 3 4" xfId="24958" xr:uid="{AB4ED1A5-7F8F-47FF-82A4-909BABB66AD0}"/>
    <cellStyle name="Normal 3 2 4 2 3 5" xfId="24959" xr:uid="{D1FE7702-C6B6-416C-A6F1-94C0629ADD5C}"/>
    <cellStyle name="Normal 3 2 4 2 4" xfId="24960" xr:uid="{67413B8C-CE8F-46EE-A841-A95B63846EF4}"/>
    <cellStyle name="Normal 3 2 4 2 4 2" xfId="24961" xr:uid="{5A890013-F119-43B1-8A70-370BC5222FFE}"/>
    <cellStyle name="Normal 3 2 4 2 4 2 2" xfId="24962" xr:uid="{46D63ADD-DF61-467E-B742-A7905D074DF2}"/>
    <cellStyle name="Normal 3 2 4 2 4 2 2 2" xfId="24963" xr:uid="{907EC357-9159-4D1E-A6C0-4982ADFEC502}"/>
    <cellStyle name="Normal 3 2 4 2 4 2 3" xfId="24964" xr:uid="{ADDD737D-C1A4-42C0-9ACC-13EAD5D82A34}"/>
    <cellStyle name="Normal 3 2 4 2 4 2 4" xfId="24965" xr:uid="{FE8E2A08-068D-4546-B755-490F5972F55B}"/>
    <cellStyle name="Normal 3 2 4 2 4 3" xfId="24966" xr:uid="{3AC4A1E9-B335-4AA4-862F-B562A9578B4F}"/>
    <cellStyle name="Normal 3 2 4 2 4 3 2" xfId="24967" xr:uid="{DC4701BA-9D9C-444B-8138-A4F362BDB3A0}"/>
    <cellStyle name="Normal 3 2 4 2 4 4" xfId="24968" xr:uid="{FA798E0F-AB09-4106-840B-5DB43B80CEBA}"/>
    <cellStyle name="Normal 3 2 4 2 4 5" xfId="24969" xr:uid="{8946F1E9-9811-42C4-9927-6084F2E37045}"/>
    <cellStyle name="Normal 3 2 4 2 5" xfId="24970" xr:uid="{6DAA05B7-1B57-4B8B-B322-49261B94B570}"/>
    <cellStyle name="Normal 3 2 4 2 5 2" xfId="24971" xr:uid="{BA16C72E-BD09-4233-A8B4-35F46B7C5153}"/>
    <cellStyle name="Normal 3 2 4 2 5 2 2" xfId="24972" xr:uid="{09E79946-708C-48BB-B7D5-28F1122A3CC7}"/>
    <cellStyle name="Normal 3 2 4 2 5 3" xfId="24973" xr:uid="{11A238C4-2C38-4BD5-852F-CB5CE683E344}"/>
    <cellStyle name="Normal 3 2 4 2 5 4" xfId="24974" xr:uid="{A0525CA9-8C06-4581-9E67-535AE12697EC}"/>
    <cellStyle name="Normal 3 2 4 2 6" xfId="24975" xr:uid="{E25404A3-09C7-4A48-A47F-6E4FE7E8E610}"/>
    <cellStyle name="Normal 3 2 4 2 6 2" xfId="24976" xr:uid="{0F275126-DD05-49B5-AC47-30F334ED7112}"/>
    <cellStyle name="Normal 3 2 4 2 6 2 2" xfId="24977" xr:uid="{866629EC-5A26-4DFF-BFB4-F959C9D5A1F6}"/>
    <cellStyle name="Normal 3 2 4 2 6 3" xfId="24978" xr:uid="{50CB44F6-C02A-4598-BB54-8312BA75615A}"/>
    <cellStyle name="Normal 3 2 4 2 6 4" xfId="24979" xr:uid="{FDA33E9E-4822-45F7-98A4-54F437715B82}"/>
    <cellStyle name="Normal 3 2 4 2 7" xfId="24980" xr:uid="{57D5D9E6-0446-40D1-81C8-1FD5EFC960FF}"/>
    <cellStyle name="Normal 3 2 4 2 7 2" xfId="24981" xr:uid="{D41D15F2-5D36-49E9-981C-E3E74ACF3DD6}"/>
    <cellStyle name="Normal 3 2 4 2 7 2 2" xfId="24982" xr:uid="{D1E68F08-87B3-4A7C-9A88-0FF5D65C34EB}"/>
    <cellStyle name="Normal 3 2 4 2 7 3" xfId="24983" xr:uid="{1A8989DE-FFAE-431E-BD7F-D0DC3409EADC}"/>
    <cellStyle name="Normal 3 2 4 2 7 4" xfId="24984" xr:uid="{0CCA5175-0BE2-426A-AE89-E80D933496F7}"/>
    <cellStyle name="Normal 3 2 4 2 8" xfId="24985" xr:uid="{BB56CA11-38F8-4E3D-82B7-A186565402E1}"/>
    <cellStyle name="Normal 3 2 4 2 8 2" xfId="24986" xr:uid="{DCA8C94A-7653-4CF2-B1A4-1FE60FA8D917}"/>
    <cellStyle name="Normal 3 2 4 2 9" xfId="24987" xr:uid="{0AFD31F9-F9E7-4DEF-8627-09190C18A713}"/>
    <cellStyle name="Normal 3 2 4 3" xfId="24988" xr:uid="{06941550-CA05-4A52-8CE0-83EA98B0088E}"/>
    <cellStyle name="Normal 3 2 4 3 2" xfId="24989" xr:uid="{8A69AED3-4E57-4BCA-A8F9-1EA4C40C09C8}"/>
    <cellStyle name="Normal 3 2 4 3 2 2" xfId="24990" xr:uid="{A7F8D1E8-F50B-4CD6-8A30-CF84EE0AAC97}"/>
    <cellStyle name="Normal 3 2 4 3 2 2 2" xfId="24991" xr:uid="{AC4309D4-88C6-44AA-9CF9-E2F0B9ECD6FD}"/>
    <cellStyle name="Normal 3 2 4 3 2 2 2 2" xfId="24992" xr:uid="{FA63BAF3-15F1-43D4-8FAA-E6B839643F77}"/>
    <cellStyle name="Normal 3 2 4 3 2 2 3" xfId="24993" xr:uid="{870FA7D2-CBA0-410D-AC28-199D4086F3E5}"/>
    <cellStyle name="Normal 3 2 4 3 2 2 4" xfId="24994" xr:uid="{352701B6-5618-4ADA-9EA6-28D86330B9B3}"/>
    <cellStyle name="Normal 3 2 4 3 2 3" xfId="24995" xr:uid="{BF74F509-698A-44C0-A0E3-FF1BB2D5CADC}"/>
    <cellStyle name="Normal 3 2 4 3 2 3 2" xfId="24996" xr:uid="{E368362A-1FD0-4D04-A980-E3B4BD4E5EC4}"/>
    <cellStyle name="Normal 3 2 4 3 2 4" xfId="24997" xr:uid="{E5D2068B-10AD-4C04-B4A5-DC07AFC9F319}"/>
    <cellStyle name="Normal 3 2 4 3 2 5" xfId="24998" xr:uid="{79A38B69-7183-4E6B-81A5-8AC8BA0170D5}"/>
    <cellStyle name="Normal 3 2 4 3 3" xfId="24999" xr:uid="{51F02AAD-A9BF-40CF-A749-7E1010D0057A}"/>
    <cellStyle name="Normal 3 2 4 3 3 2" xfId="25000" xr:uid="{BFB21832-34AB-4801-B1AB-219F5F88FF65}"/>
    <cellStyle name="Normal 3 2 4 3 3 2 2" xfId="25001" xr:uid="{24CF7938-F78F-4604-939C-2CC60D3FF124}"/>
    <cellStyle name="Normal 3 2 4 3 3 2 2 2" xfId="25002" xr:uid="{C7BE518B-2C04-4678-963A-ABD52E9F53B2}"/>
    <cellStyle name="Normal 3 2 4 3 3 2 3" xfId="25003" xr:uid="{2943A920-718A-4478-90FB-F467BA2A7400}"/>
    <cellStyle name="Normal 3 2 4 3 3 2 4" xfId="25004" xr:uid="{8FBBF7B7-62FF-43FD-B790-80DB3066C26F}"/>
    <cellStyle name="Normal 3 2 4 3 3 3" xfId="25005" xr:uid="{F9BAD4B9-5AA2-46AD-A71C-E4F92BA398C8}"/>
    <cellStyle name="Normal 3 2 4 3 3 3 2" xfId="25006" xr:uid="{D579B05D-8E0C-4D6D-AE8B-C0A91E172286}"/>
    <cellStyle name="Normal 3 2 4 3 3 4" xfId="25007" xr:uid="{6ADA4315-2E1C-4FB2-AC5E-7D6FB46E73D6}"/>
    <cellStyle name="Normal 3 2 4 3 3 5" xfId="25008" xr:uid="{160DEFC8-4A31-4604-AFA5-D6CBFED10126}"/>
    <cellStyle name="Normal 3 2 4 3 4" xfId="25009" xr:uid="{F95B89B7-9CAB-4E33-BA89-4B8D02A1F911}"/>
    <cellStyle name="Normal 3 2 4 3 4 2" xfId="25010" xr:uid="{8C7B6071-EC6A-4143-A2A1-CFB0C1701A75}"/>
    <cellStyle name="Normal 3 2 4 3 4 2 2" xfId="25011" xr:uid="{31ED1DD0-96C2-470C-8169-C23D0D354B85}"/>
    <cellStyle name="Normal 3 2 4 3 4 3" xfId="25012" xr:uid="{B8E2B307-BF54-425A-BDBB-36238E9156BD}"/>
    <cellStyle name="Normal 3 2 4 3 4 4" xfId="25013" xr:uid="{00A133A8-B163-4CC8-B813-B4707266B388}"/>
    <cellStyle name="Normal 3 2 4 3 5" xfId="25014" xr:uid="{68A3016E-B271-47F1-B1A9-A44556F45BD6}"/>
    <cellStyle name="Normal 3 2 4 3 5 2" xfId="25015" xr:uid="{A20F1FFE-8AE4-4148-9122-AC0CA667E9EC}"/>
    <cellStyle name="Normal 3 2 4 3 5 2 2" xfId="25016" xr:uid="{DF703C37-56E1-43AB-A6B2-4BE7E151F5BD}"/>
    <cellStyle name="Normal 3 2 4 3 5 3" xfId="25017" xr:uid="{2DBB8BDE-9695-4D3F-881F-71914187AFCE}"/>
    <cellStyle name="Normal 3 2 4 3 5 4" xfId="25018" xr:uid="{6FE08806-BAEC-4886-B7F5-539E900B5331}"/>
    <cellStyle name="Normal 3 2 4 3 6" xfId="25019" xr:uid="{3736A1E2-A1E0-4BA4-813F-601FD39CB62B}"/>
    <cellStyle name="Normal 3 2 4 3 6 2" xfId="25020" xr:uid="{2BC6D292-FC4E-442F-A580-C729620EFFDF}"/>
    <cellStyle name="Normal 3 2 4 3 6 2 2" xfId="25021" xr:uid="{B789F53E-922B-4D0C-895B-5FFC9A476096}"/>
    <cellStyle name="Normal 3 2 4 3 6 3" xfId="25022" xr:uid="{2EDE4A51-6BD0-4346-9F58-D8ADEABC160E}"/>
    <cellStyle name="Normal 3 2 4 3 6 4" xfId="25023" xr:uid="{3CACF0E4-4954-4DC6-8D96-2CFA73D0EDAC}"/>
    <cellStyle name="Normal 3 2 4 3 7" xfId="25024" xr:uid="{76F4F59A-0CE6-4F1B-90C3-F2DD4D764CEC}"/>
    <cellStyle name="Normal 3 2 4 3 7 2" xfId="25025" xr:uid="{B0B5B697-19C0-448B-9BF2-5D2AE3945DEB}"/>
    <cellStyle name="Normal 3 2 4 3 8" xfId="25026" xr:uid="{A7D80036-8E86-4198-AEA4-4DD3F7B8851E}"/>
    <cellStyle name="Normal 3 2 4 3 9" xfId="25027" xr:uid="{A386A739-EA07-4E32-BF35-146AD8EDC781}"/>
    <cellStyle name="Normal 3 2 4 4" xfId="25028" xr:uid="{58EC390A-E743-4B46-81C5-C15A3E9160A8}"/>
    <cellStyle name="Normal 3 2 4 4 2" xfId="25029" xr:uid="{B6410C1E-D5C7-4007-8C97-431855CFA17E}"/>
    <cellStyle name="Normal 3 2 4 4 2 2" xfId="25030" xr:uid="{B3923ECC-427B-44DF-8E15-86E3C6A44C11}"/>
    <cellStyle name="Normal 3 2 4 4 2 2 2" xfId="25031" xr:uid="{FD8AA468-3289-4E85-9DF4-EE5F57E1528E}"/>
    <cellStyle name="Normal 3 2 4 4 2 3" xfId="25032" xr:uid="{CC821515-1000-4034-AA9B-3C539713ABED}"/>
    <cellStyle name="Normal 3 2 4 4 2 4" xfId="25033" xr:uid="{CF46680A-7D4E-4E35-886A-2C1B939F8953}"/>
    <cellStyle name="Normal 3 2 4 4 3" xfId="25034" xr:uid="{F2E679CB-EBE0-4008-9FE8-10DD9B5A1D13}"/>
    <cellStyle name="Normal 3 2 4 4 3 2" xfId="25035" xr:uid="{DAF36860-89DA-4745-84DB-9BEB7B8C9C1E}"/>
    <cellStyle name="Normal 3 2 4 4 4" xfId="25036" xr:uid="{7662B9B8-8D4F-4751-A9BF-3BA27A213FE0}"/>
    <cellStyle name="Normal 3 2 4 4 5" xfId="25037" xr:uid="{1A31B20B-A2C6-4DA1-A4FD-DC83E55D5B58}"/>
    <cellStyle name="Normal 3 2 4 5" xfId="25038" xr:uid="{CAE5B7ED-F4A4-4ACE-BC87-24809304565A}"/>
    <cellStyle name="Normal 3 2 4 5 2" xfId="25039" xr:uid="{9FCC0FE8-D7C6-41E2-953B-110FA7F7290E}"/>
    <cellStyle name="Normal 3 2 4 5 2 2" xfId="25040" xr:uid="{5E73C820-B8EF-4A90-AB8B-F259A964D939}"/>
    <cellStyle name="Normal 3 2 4 5 2 2 2" xfId="25041" xr:uid="{C7D174CF-6687-4DA2-8D05-EBE5BDA180DD}"/>
    <cellStyle name="Normal 3 2 4 5 2 3" xfId="25042" xr:uid="{6B3525B6-DCEF-48FD-A172-8866CCE95639}"/>
    <cellStyle name="Normal 3 2 4 5 2 4" xfId="25043" xr:uid="{63A3F785-7F1E-4762-93EA-42CAADC831C7}"/>
    <cellStyle name="Normal 3 2 4 5 3" xfId="25044" xr:uid="{E7025C04-ADA4-482F-80C7-D59A8A70EAD8}"/>
    <cellStyle name="Normal 3 2 4 5 3 2" xfId="25045" xr:uid="{096CD760-2562-465A-A94A-9DDE0CE172EB}"/>
    <cellStyle name="Normal 3 2 4 5 4" xfId="25046" xr:uid="{F92BB0E4-CE55-4665-9084-B7A028BF837D}"/>
    <cellStyle name="Normal 3 2 4 5 5" xfId="25047" xr:uid="{F2EF6D17-821A-4EC1-86ED-40EC94D54E9D}"/>
    <cellStyle name="Normal 3 2 4 6" xfId="25048" xr:uid="{932CD1D9-3DAB-4327-82F6-14FA9C3867C7}"/>
    <cellStyle name="Normal 3 2 4 6 2" xfId="25049" xr:uid="{9B988BED-10FB-4D29-B8F9-9B62F1D24119}"/>
    <cellStyle name="Normal 3 2 4 6 2 2" xfId="25050" xr:uid="{1FAB7255-9B38-44B8-BFB8-4A97678D9F6A}"/>
    <cellStyle name="Normal 3 2 4 6 3" xfId="25051" xr:uid="{24034637-0A28-4A92-9BA4-870CD839D100}"/>
    <cellStyle name="Normal 3 2 4 6 4" xfId="25052" xr:uid="{390C9CE0-1A6A-4FAF-A205-4118D4B6D664}"/>
    <cellStyle name="Normal 3 2 4 7" xfId="25053" xr:uid="{623BB0BE-D41F-4EB6-86F0-4A1D7D343393}"/>
    <cellStyle name="Normal 3 2 4 7 2" xfId="25054" xr:uid="{C1C16FED-AEE2-4C4D-9333-A7247ACF1DB6}"/>
    <cellStyle name="Normal 3 2 4 7 2 2" xfId="25055" xr:uid="{120BB707-60F4-443D-998C-8F0B154A0C86}"/>
    <cellStyle name="Normal 3 2 4 7 3" xfId="25056" xr:uid="{BC6A8FED-D738-42CE-A73E-03DA3CC2BB3C}"/>
    <cellStyle name="Normal 3 2 4 7 4" xfId="25057" xr:uid="{0C2A63B5-9FFA-47F5-A837-B93E35EA6DB7}"/>
    <cellStyle name="Normal 3 2 4 8" xfId="25058" xr:uid="{1F6DD5F7-D86A-41ED-9952-BA74A9A296D9}"/>
    <cellStyle name="Normal 3 2 4 8 2" xfId="25059" xr:uid="{74ABD145-D6AD-4CB3-A045-374203657208}"/>
    <cellStyle name="Normal 3 2 4 8 2 2" xfId="25060" xr:uid="{54EBB413-7E0D-4A53-A379-E158BCDA4ABB}"/>
    <cellStyle name="Normal 3 2 4 8 3" xfId="25061" xr:uid="{8423DB78-D3CE-43EB-9391-BAFD0083DF94}"/>
    <cellStyle name="Normal 3 2 4 8 4" xfId="25062" xr:uid="{06C57AD4-A0E8-4026-A8D1-F42A6CCFAC1C}"/>
    <cellStyle name="Normal 3 2 4 9" xfId="25063" xr:uid="{0302A540-C4E1-4BFA-9ED6-E95D3700451A}"/>
    <cellStyle name="Normal 3 2 4 9 2" xfId="25064" xr:uid="{015198C1-8B15-4A1E-843D-FCCB0E506277}"/>
    <cellStyle name="Normal 3 2 5" xfId="25065" xr:uid="{C2B7B5D4-BC3F-44FA-8C6C-0B459FA6128D}"/>
    <cellStyle name="Normal 3 2 5 10" xfId="25066" xr:uid="{5CD45097-1FC4-4211-A502-21F9DDC12ED0}"/>
    <cellStyle name="Normal 3 2 5 2" xfId="25067" xr:uid="{DE40A1BF-83C1-4145-9289-E1B8EA7DBFD8}"/>
    <cellStyle name="Normal 3 2 5 2 2" xfId="25068" xr:uid="{39DF46E4-B165-44A7-B628-EE78B9C0249E}"/>
    <cellStyle name="Normal 3 2 5 2 2 2" xfId="25069" xr:uid="{FF0863D8-6ABA-4044-BDAA-F298FDB65897}"/>
    <cellStyle name="Normal 3 2 5 2 2 2 2" xfId="25070" xr:uid="{BEF2797C-8042-40F3-91ED-8ABA66292943}"/>
    <cellStyle name="Normal 3 2 5 2 2 2 2 2" xfId="25071" xr:uid="{63E6D3A2-4AE6-42B5-BEF9-3C4D9F2B4147}"/>
    <cellStyle name="Normal 3 2 5 2 2 2 3" xfId="25072" xr:uid="{25F86E56-D6BE-4014-B5F7-A9BA2462D542}"/>
    <cellStyle name="Normal 3 2 5 2 2 2 4" xfId="25073" xr:uid="{D526FA3D-ADCC-49B4-97BB-9C0739895D38}"/>
    <cellStyle name="Normal 3 2 5 2 2 3" xfId="25074" xr:uid="{25310FC8-A812-45E6-BBF6-5BBBBB1C88B4}"/>
    <cellStyle name="Normal 3 2 5 2 2 3 2" xfId="25075" xr:uid="{23572C1F-4D0A-4681-A71D-FB9A07BD3FA3}"/>
    <cellStyle name="Normal 3 2 5 2 2 4" xfId="25076" xr:uid="{3AE80A91-B28D-4A00-9EBF-766C360A17D7}"/>
    <cellStyle name="Normal 3 2 5 2 2 5" xfId="25077" xr:uid="{E3BBB284-7FB0-4EF8-BDDB-69B09DDA9945}"/>
    <cellStyle name="Normal 3 2 5 2 3" xfId="25078" xr:uid="{7B37DE02-D41E-4AAD-9F75-2AF91AC3A2AB}"/>
    <cellStyle name="Normal 3 2 5 2 3 2" xfId="25079" xr:uid="{CB7BE7E2-968A-4375-8162-125979FA2419}"/>
    <cellStyle name="Normal 3 2 5 2 3 2 2" xfId="25080" xr:uid="{C799B322-5405-47D0-845D-9A80E48ED88B}"/>
    <cellStyle name="Normal 3 2 5 2 3 2 2 2" xfId="25081" xr:uid="{C0A533CB-0A41-46C9-909C-3620B539B157}"/>
    <cellStyle name="Normal 3 2 5 2 3 2 3" xfId="25082" xr:uid="{DCECCCA9-5BAF-490F-A2EC-A336FB37827A}"/>
    <cellStyle name="Normal 3 2 5 2 3 2 4" xfId="25083" xr:uid="{CB0382A7-5510-4D0B-B49E-93EAFF8A6179}"/>
    <cellStyle name="Normal 3 2 5 2 3 3" xfId="25084" xr:uid="{6551FC43-A743-4830-A824-FE4DA4783A6A}"/>
    <cellStyle name="Normal 3 2 5 2 3 3 2" xfId="25085" xr:uid="{36A9E65E-51D7-4148-87E4-A5ECE0E5209D}"/>
    <cellStyle name="Normal 3 2 5 2 3 4" xfId="25086" xr:uid="{C314FDC5-55D1-48F9-8184-A89E57FC6A92}"/>
    <cellStyle name="Normal 3 2 5 2 3 5" xfId="25087" xr:uid="{124BE851-CB36-4E1F-ABC8-F03DFFD72EDF}"/>
    <cellStyle name="Normal 3 2 5 2 4" xfId="25088" xr:uid="{37D4F9AD-6E60-496A-BF73-9A62D44F3E6E}"/>
    <cellStyle name="Normal 3 2 5 2 4 2" xfId="25089" xr:uid="{9A22BA0B-27E2-4926-9C96-04F248E0A4A7}"/>
    <cellStyle name="Normal 3 2 5 2 4 2 2" xfId="25090" xr:uid="{5262A4AF-5488-40E6-998A-7B0284F1AF9A}"/>
    <cellStyle name="Normal 3 2 5 2 4 3" xfId="25091" xr:uid="{DC33432F-804C-4B3F-97F2-90E73015CCE4}"/>
    <cellStyle name="Normal 3 2 5 2 4 4" xfId="25092" xr:uid="{37592600-B3A0-4B9B-899D-BF64918BB050}"/>
    <cellStyle name="Normal 3 2 5 2 5" xfId="25093" xr:uid="{CF914DA4-8DB7-4101-B4DF-76F650477628}"/>
    <cellStyle name="Normal 3 2 5 2 5 2" xfId="25094" xr:uid="{D70F2CF4-A568-483A-8B14-7B1ACE25D4E5}"/>
    <cellStyle name="Normal 3 2 5 2 5 2 2" xfId="25095" xr:uid="{7903F389-9F89-4366-967F-2F02BBAEC630}"/>
    <cellStyle name="Normal 3 2 5 2 5 3" xfId="25096" xr:uid="{B51BF88E-CCC4-49DE-BE52-01C42C0A9183}"/>
    <cellStyle name="Normal 3 2 5 2 5 4" xfId="25097" xr:uid="{0197721C-6354-48CC-AA45-22F52C1E60CA}"/>
    <cellStyle name="Normal 3 2 5 2 6" xfId="25098" xr:uid="{8C5E8E9A-A385-49A5-9CFE-1ABFA67EF1FE}"/>
    <cellStyle name="Normal 3 2 5 2 6 2" xfId="25099" xr:uid="{5C183C22-FF06-4417-87D9-DE6E95568FDC}"/>
    <cellStyle name="Normal 3 2 5 2 6 2 2" xfId="25100" xr:uid="{12F399C5-848A-43AA-A62B-60CDC7FF1603}"/>
    <cellStyle name="Normal 3 2 5 2 6 3" xfId="25101" xr:uid="{2E971067-9275-4AB8-8FB4-C780046D8546}"/>
    <cellStyle name="Normal 3 2 5 2 6 4" xfId="25102" xr:uid="{2406DF14-5BE1-4D77-A169-F2CA909635AD}"/>
    <cellStyle name="Normal 3 2 5 2 7" xfId="25103" xr:uid="{F761AC60-D246-4715-A418-DB410C6FBBA7}"/>
    <cellStyle name="Normal 3 2 5 2 7 2" xfId="25104" xr:uid="{721CBB3E-5D33-49BF-9B19-9DFE86F89972}"/>
    <cellStyle name="Normal 3 2 5 2 8" xfId="25105" xr:uid="{91379A3D-653C-457D-BB0E-5937CBA2753F}"/>
    <cellStyle name="Normal 3 2 5 2 9" xfId="25106" xr:uid="{87B6A093-82A5-44A0-A617-EA88D7B03766}"/>
    <cellStyle name="Normal 3 2 5 3" xfId="25107" xr:uid="{5A8B8CDB-9709-4DC6-9DC9-B868A119E63D}"/>
    <cellStyle name="Normal 3 2 5 3 2" xfId="25108" xr:uid="{75B26530-C191-4647-8B77-17A0853EA5AD}"/>
    <cellStyle name="Normal 3 2 5 3 2 2" xfId="25109" xr:uid="{4966D795-4D91-402D-96BA-7EE0825187CA}"/>
    <cellStyle name="Normal 3 2 5 3 2 2 2" xfId="25110" xr:uid="{2AC8DAC0-E5F3-45F9-A4AC-0C56FBCFF4DE}"/>
    <cellStyle name="Normal 3 2 5 3 2 3" xfId="25111" xr:uid="{ED5CAF02-2A08-48CB-94F0-4B71FAC2155F}"/>
    <cellStyle name="Normal 3 2 5 3 2 4" xfId="25112" xr:uid="{3799E83D-D606-454A-A9A8-7CF6A5B390E6}"/>
    <cellStyle name="Normal 3 2 5 3 3" xfId="25113" xr:uid="{7380CBFA-8766-475E-8416-DE76D2B00054}"/>
    <cellStyle name="Normal 3 2 5 3 3 2" xfId="25114" xr:uid="{F8D27DF2-9795-4C5F-BD28-521705EF76DC}"/>
    <cellStyle name="Normal 3 2 5 3 4" xfId="25115" xr:uid="{0BAFF3B8-41B1-41FE-91D2-5D39969129E4}"/>
    <cellStyle name="Normal 3 2 5 3 5" xfId="25116" xr:uid="{19243776-597B-4B37-A416-07A4761A7811}"/>
    <cellStyle name="Normal 3 2 5 4" xfId="25117" xr:uid="{631886BF-5AFD-49AB-BF41-89CC5FD570CC}"/>
    <cellStyle name="Normal 3 2 5 4 2" xfId="25118" xr:uid="{5FE68EA0-12BB-4D92-8CDD-9C5B4A7DB709}"/>
    <cellStyle name="Normal 3 2 5 4 2 2" xfId="25119" xr:uid="{4356435D-FC3B-4EF4-936E-C6A992ACA98C}"/>
    <cellStyle name="Normal 3 2 5 4 2 2 2" xfId="25120" xr:uid="{C4F84F1B-91F8-42AD-B70B-9520C45332B5}"/>
    <cellStyle name="Normal 3 2 5 4 2 3" xfId="25121" xr:uid="{57F6D253-A267-4741-AE02-29ECD2791328}"/>
    <cellStyle name="Normal 3 2 5 4 2 4" xfId="25122" xr:uid="{ECF89826-099D-4B27-AF88-F23B73C8CD2F}"/>
    <cellStyle name="Normal 3 2 5 4 3" xfId="25123" xr:uid="{61758516-CAF3-47CF-9725-B86E7A25E466}"/>
    <cellStyle name="Normal 3 2 5 4 3 2" xfId="25124" xr:uid="{11A08FF3-A1A5-4E26-ADA4-404387EF8F92}"/>
    <cellStyle name="Normal 3 2 5 4 4" xfId="25125" xr:uid="{9D0333F2-CEEE-43E7-B7F5-279EB153813A}"/>
    <cellStyle name="Normal 3 2 5 4 5" xfId="25126" xr:uid="{0934C02B-63AB-4C0F-A1ED-3C9207CFA34B}"/>
    <cellStyle name="Normal 3 2 5 5" xfId="25127" xr:uid="{395A1FA3-3805-4938-BD70-3B848E9CB6A6}"/>
    <cellStyle name="Normal 3 2 5 5 2" xfId="25128" xr:uid="{E3097D33-AB10-4EE3-8DBC-A7FBB42D3889}"/>
    <cellStyle name="Normal 3 2 5 5 2 2" xfId="25129" xr:uid="{EC074976-79F9-4C6F-BFC5-FB284465D98E}"/>
    <cellStyle name="Normal 3 2 5 5 3" xfId="25130" xr:uid="{0B8F768A-B665-4800-A001-F2F9F1F693B2}"/>
    <cellStyle name="Normal 3 2 5 5 4" xfId="25131" xr:uid="{F50ED1D4-594B-4521-AAE7-8134D9895680}"/>
    <cellStyle name="Normal 3 2 5 6" xfId="25132" xr:uid="{B9577C9E-3603-4774-9AC7-A56C9889A838}"/>
    <cellStyle name="Normal 3 2 5 6 2" xfId="25133" xr:uid="{1429D9A9-836E-4BA2-891B-0B85B1EDB018}"/>
    <cellStyle name="Normal 3 2 5 6 2 2" xfId="25134" xr:uid="{4E2B79CD-5F3D-4FC3-B25F-8ECAFD8232B8}"/>
    <cellStyle name="Normal 3 2 5 6 3" xfId="25135" xr:uid="{996630C6-A4E6-4397-A6E0-B08F49878D27}"/>
    <cellStyle name="Normal 3 2 5 6 4" xfId="25136" xr:uid="{AB92A25F-6789-4D00-8459-AFA00D11AEAF}"/>
    <cellStyle name="Normal 3 2 5 7" xfId="25137" xr:uid="{9EA6AD51-E6C2-40C4-A1A1-780B872022B0}"/>
    <cellStyle name="Normal 3 2 5 7 2" xfId="25138" xr:uid="{532F4A6F-FF56-4CB0-ACCE-3263EE64859E}"/>
    <cellStyle name="Normal 3 2 5 7 2 2" xfId="25139" xr:uid="{D3816C18-2FF7-4780-BD06-83BC4D71ACED}"/>
    <cellStyle name="Normal 3 2 5 7 3" xfId="25140" xr:uid="{5B8EA783-CA89-4356-B0ED-A04B4F9CE6B9}"/>
    <cellStyle name="Normal 3 2 5 7 4" xfId="25141" xr:uid="{F364064A-D76E-42C2-B617-258EBD77F965}"/>
    <cellStyle name="Normal 3 2 5 8" xfId="25142" xr:uid="{50743659-05C0-4FD4-BE6E-A999A40D0C8E}"/>
    <cellStyle name="Normal 3 2 5 8 2" xfId="25143" xr:uid="{D052FCA4-EDFB-4E00-AC09-513182F564E8}"/>
    <cellStyle name="Normal 3 2 5 9" xfId="25144" xr:uid="{0357A870-D9A6-4176-AB31-BC340F3C5416}"/>
    <cellStyle name="Normal 3 2 6" xfId="25145" xr:uid="{C4530C4D-643B-406F-A610-54F10FFC305D}"/>
    <cellStyle name="Normal 3 2 6 2" xfId="25146" xr:uid="{7ABCA9AB-3AF4-4BFC-B5A8-39F8D49FE89B}"/>
    <cellStyle name="Normal 3 2 6 2 2" xfId="25147" xr:uid="{6C8C73CA-33B7-4EF5-AC4F-4F1738759DCF}"/>
    <cellStyle name="Normal 3 2 6 2 2 2" xfId="25148" xr:uid="{D596B224-42BF-4FD7-90C3-864835270E99}"/>
    <cellStyle name="Normal 3 2 6 2 2 2 2" xfId="25149" xr:uid="{EF746200-C811-4D12-BCCC-5EB214D9AF69}"/>
    <cellStyle name="Normal 3 2 6 2 2 3" xfId="25150" xr:uid="{45711AED-348E-4AC5-AACD-2A882385F9E7}"/>
    <cellStyle name="Normal 3 2 6 2 2 4" xfId="25151" xr:uid="{014B8B5D-8E8F-42F0-8874-A6873BEEC744}"/>
    <cellStyle name="Normal 3 2 6 2 3" xfId="25152" xr:uid="{D4E1382C-5C10-4255-998C-079F8FD0D0EB}"/>
    <cellStyle name="Normal 3 2 6 2 3 2" xfId="25153" xr:uid="{331D9682-77E0-4369-BEE1-D5FBEE3A15A3}"/>
    <cellStyle name="Normal 3 2 6 2 4" xfId="25154" xr:uid="{80DA9424-BA43-4587-ADC6-001202652146}"/>
    <cellStyle name="Normal 3 2 6 2 5" xfId="25155" xr:uid="{1978D518-B50F-4AC3-B5FD-D90A6198F045}"/>
    <cellStyle name="Normal 3 2 6 3" xfId="25156" xr:uid="{B5441F1E-6FDF-49E2-8A8E-C08B4D173A07}"/>
    <cellStyle name="Normal 3 2 6 3 2" xfId="25157" xr:uid="{F464AF69-8059-4006-AC5E-157D7C4ADB89}"/>
    <cellStyle name="Normal 3 2 6 3 2 2" xfId="25158" xr:uid="{60640BD1-C9FC-4C15-9D3B-395970DBFCCC}"/>
    <cellStyle name="Normal 3 2 6 3 2 2 2" xfId="25159" xr:uid="{C492F0C1-E68F-405B-A005-4F88B5B37A25}"/>
    <cellStyle name="Normal 3 2 6 3 2 3" xfId="25160" xr:uid="{ED02A2C2-A470-4AFC-A84E-8131881D792E}"/>
    <cellStyle name="Normal 3 2 6 3 2 4" xfId="25161" xr:uid="{75A7E7B6-5601-4ECE-B541-1010A73CD3FF}"/>
    <cellStyle name="Normal 3 2 6 3 3" xfId="25162" xr:uid="{D9EB0A23-04B7-4CAA-AEF0-93C01C3D09AF}"/>
    <cellStyle name="Normal 3 2 6 3 3 2" xfId="25163" xr:uid="{4BFE8A0B-7216-44A7-A2C6-0748FA01F656}"/>
    <cellStyle name="Normal 3 2 6 3 4" xfId="25164" xr:uid="{B717EEF8-44FA-412E-A43A-C4EE6109E6C5}"/>
    <cellStyle name="Normal 3 2 6 3 5" xfId="25165" xr:uid="{50A9A4DF-013C-4874-ABB0-AE80C62278DD}"/>
    <cellStyle name="Normal 3 2 6 4" xfId="25166" xr:uid="{A63D2982-6330-407A-AA31-AB6C8CCE45EC}"/>
    <cellStyle name="Normal 3 2 6 4 2" xfId="25167" xr:uid="{B4903C47-3655-401D-9F12-8D4A9E486D74}"/>
    <cellStyle name="Normal 3 2 6 4 2 2" xfId="25168" xr:uid="{5980831D-99A6-4A3C-AE26-20E917561A18}"/>
    <cellStyle name="Normal 3 2 6 4 3" xfId="25169" xr:uid="{53614203-DF32-415C-98E3-3DA26509B4AD}"/>
    <cellStyle name="Normal 3 2 6 4 4" xfId="25170" xr:uid="{07385999-8BC9-4D73-A444-B99E7C65BB00}"/>
    <cellStyle name="Normal 3 2 6 5" xfId="25171" xr:uid="{0D95041A-12D6-4559-9A45-BC673F2EAC9D}"/>
    <cellStyle name="Normal 3 2 6 5 2" xfId="25172" xr:uid="{8B921C8C-82A2-425F-BC2F-571548308AE8}"/>
    <cellStyle name="Normal 3 2 6 5 2 2" xfId="25173" xr:uid="{79AC85D8-B5CE-4FDB-987B-DA1B19D1EC98}"/>
    <cellStyle name="Normal 3 2 6 5 3" xfId="25174" xr:uid="{37DAA53F-A4C5-4982-95D0-D300CC87E7FE}"/>
    <cellStyle name="Normal 3 2 6 5 4" xfId="25175" xr:uid="{EDB9EE9D-1A34-41C7-A085-7E458B9C9A88}"/>
    <cellStyle name="Normal 3 2 6 6" xfId="25176" xr:uid="{60894D3A-3293-4E1C-AC46-0ECCB8231E53}"/>
    <cellStyle name="Normal 3 2 6 6 2" xfId="25177" xr:uid="{95EAAF3D-2DA1-4A9D-8468-85D7EE1B281A}"/>
    <cellStyle name="Normal 3 2 6 6 2 2" xfId="25178" xr:uid="{A266F0C7-B802-4682-A24D-B7986148D154}"/>
    <cellStyle name="Normal 3 2 6 6 3" xfId="25179" xr:uid="{1FAF37D1-3533-4B78-B1AF-96D30A8216BF}"/>
    <cellStyle name="Normal 3 2 6 6 4" xfId="25180" xr:uid="{3BAEC3AF-6F79-410F-B683-F5A4F9E61207}"/>
    <cellStyle name="Normal 3 2 6 7" xfId="25181" xr:uid="{47AE4D2F-D13F-4CD6-91B7-A6490EC267A4}"/>
    <cellStyle name="Normal 3 2 6 7 2" xfId="25182" xr:uid="{675406C8-B3A3-4884-BA66-C0341ED03F16}"/>
    <cellStyle name="Normal 3 2 6 8" xfId="25183" xr:uid="{3265FB6B-CA64-47D3-A7CF-AEA949E7D09F}"/>
    <cellStyle name="Normal 3 2 6 9" xfId="25184" xr:uid="{7D6A32E5-63DD-4D1E-B5B7-8122FB4AB632}"/>
    <cellStyle name="Normal 3 2 7" xfId="25185" xr:uid="{BD8649D2-56E8-4FD2-AC74-6669F347FEE4}"/>
    <cellStyle name="Normal 3 2 7 2" xfId="25186" xr:uid="{575256E6-C51B-4D1A-A7DB-0BCE062CD638}"/>
    <cellStyle name="Normal 3 2 7 2 2" xfId="25187" xr:uid="{BF0AC70A-4C1F-4FB6-9EB5-BD0F914B49C1}"/>
    <cellStyle name="Normal 3 2 7 2 2 2" xfId="25188" xr:uid="{A174CABB-7815-48F0-8918-12B352A3311A}"/>
    <cellStyle name="Normal 3 2 7 2 3" xfId="25189" xr:uid="{8339EE8D-305F-4633-9B2D-C7F8F1592BE0}"/>
    <cellStyle name="Normal 3 2 7 2 4" xfId="25190" xr:uid="{05F937C1-46F8-46C7-ABE5-9E8364F858FF}"/>
    <cellStyle name="Normal 3 2 7 3" xfId="25191" xr:uid="{4712AFD6-C2B5-4AEB-97A7-E2775B26AC65}"/>
    <cellStyle name="Normal 3 2 7 4" xfId="25192" xr:uid="{6373A57C-E75B-4B20-B0B5-1B68EE87F240}"/>
    <cellStyle name="Normal 3 2 7 4 2" xfId="25193" xr:uid="{21B6DFCE-E4F7-428D-9AB4-297560350C8B}"/>
    <cellStyle name="Normal 3 2 7 5" xfId="25194" xr:uid="{8D653F71-2F01-4B04-92EE-1F4EFC5EB965}"/>
    <cellStyle name="Normal 3 2 7 6" xfId="25195" xr:uid="{0398AFAE-B294-4E84-BBEC-325A4CA49A9D}"/>
    <cellStyle name="Normal 3 2 8" xfId="25196" xr:uid="{B1794A2F-287A-4964-A976-E579E4E6636E}"/>
    <cellStyle name="Normal 3 2 8 2" xfId="25197" xr:uid="{B82C14EB-5948-48D3-A3CA-C0DBB98FAE87}"/>
    <cellStyle name="Normal 3 2 8 2 2" xfId="25198" xr:uid="{80F109B1-1ADA-40A1-90CC-ADDBC360D4C0}"/>
    <cellStyle name="Normal 3 2 8 2 2 2" xfId="25199" xr:uid="{AB7FDB35-A967-40E3-8AEE-DF4721687668}"/>
    <cellStyle name="Normal 3 2 8 2 3" xfId="25200" xr:uid="{28AE4B2B-7E77-4431-92F3-7220CC25F9BD}"/>
    <cellStyle name="Normal 3 2 8 2 4" xfId="25201" xr:uid="{DD61DF6E-42B2-4782-8D1F-02F0565A7785}"/>
    <cellStyle name="Normal 3 2 8 3" xfId="25202" xr:uid="{0848F6CE-5BBF-4CB1-A39C-5790B3CE6856}"/>
    <cellStyle name="Normal 3 2 8 4" xfId="25203" xr:uid="{AB0B5061-85EF-4F48-B967-ECF1F1151DCE}"/>
    <cellStyle name="Normal 3 2 8 4 2" xfId="25204" xr:uid="{0D8E3F4D-0E70-4DB3-AEA9-31A1F77E9E21}"/>
    <cellStyle name="Normal 3 2 8 5" xfId="25205" xr:uid="{370B2F4F-6038-432E-9C22-CC5E4570861D}"/>
    <cellStyle name="Normal 3 2 8 6" xfId="25206" xr:uid="{6D73CEEF-A40E-47BA-A85B-970F12D421D8}"/>
    <cellStyle name="Normal 3 2 9" xfId="25207" xr:uid="{3F2A6C91-13FD-45B1-BC0A-A859AC26D0BF}"/>
    <cellStyle name="Normal 3 2 9 2" xfId="25208" xr:uid="{2881278B-337E-41AE-9807-7347E9E9DDFF}"/>
    <cellStyle name="Normal 3 2 9 2 2" xfId="25209" xr:uid="{0B392AE9-04A0-4F20-AEE6-B74DE9C5624E}"/>
    <cellStyle name="Normal 3 2 9 3" xfId="25210" xr:uid="{BC348A42-1420-4693-9539-A426F1CD111C}"/>
    <cellStyle name="Normal 3 2 9 4" xfId="25211" xr:uid="{D91435E6-554E-433E-83B7-16A5880E0445}"/>
    <cellStyle name="Normal 3 3" xfId="214" xr:uid="{D22FC29A-588F-44F5-955E-E826DD446112}"/>
    <cellStyle name="Normal 3 3 2" xfId="335" xr:uid="{CED9C0C6-C480-4F43-AD77-0F957FCDA59A}"/>
    <cellStyle name="Normal 3 3 2 2" xfId="428" xr:uid="{C1ACA0D7-E579-4D48-BAB9-6A3E55E796C7}"/>
    <cellStyle name="Normal 3 3 2 3" xfId="35635" xr:uid="{62304F5B-51C1-40AE-AD9E-E91D8EDB0278}"/>
    <cellStyle name="Normal 3 3 2 4" xfId="25213" xr:uid="{5FBE4A91-9E1C-4250-B34B-9C83C0ADF40B}"/>
    <cellStyle name="Normal 3 3 2 5" xfId="36045" xr:uid="{47B8B689-CDE6-4614-939C-1742008F8636}"/>
    <cellStyle name="Normal 3 3 3" xfId="385" xr:uid="{154FE629-E3E1-40B2-B928-17F0D0131DA2}"/>
    <cellStyle name="Normal 3 3 3 2" xfId="466" xr:uid="{1CE220D7-A4EE-4461-AA30-AF39372D35B6}"/>
    <cellStyle name="Normal 3 3 3 3" xfId="35674" xr:uid="{93FBC552-57BD-489F-A08B-322C91D8D6FA}"/>
    <cellStyle name="Normal 3 3 3 4" xfId="25214" xr:uid="{16E4EE9D-0503-4339-807F-B7072EC9A730}"/>
    <cellStyle name="Normal 3 3 3 5" xfId="36046" xr:uid="{D0726FC9-370C-4FC2-AABE-F0CB5B9900C1}"/>
    <cellStyle name="Normal 3 3 4" xfId="408" xr:uid="{A0D1B059-738F-4405-9807-6739ED68287F}"/>
    <cellStyle name="Normal 3 3 4 2" xfId="35675" xr:uid="{BC335667-0669-48AC-A44A-AE86FFDEDAA2}"/>
    <cellStyle name="Normal 3 3 4 3" xfId="25215" xr:uid="{4D9C9DC2-1271-4CB2-8B92-E6320C4BC9AE}"/>
    <cellStyle name="Normal 3 3 5" xfId="35634" xr:uid="{AF3D5CA8-09EB-427B-974A-3E63E6A0F4A7}"/>
    <cellStyle name="Normal 3 3 6" xfId="25212" xr:uid="{7132016C-7C2C-4360-80FB-174688D686BD}"/>
    <cellStyle name="Normal 3 4" xfId="336" xr:uid="{BC73F32D-B08B-4A42-8643-FAA81FB4374F}"/>
    <cellStyle name="Normal 3 4 10" xfId="25217" xr:uid="{C56A2159-084A-4B8D-8972-CFEBC952A9CF}"/>
    <cellStyle name="Normal 3 4 10 2" xfId="25218" xr:uid="{C0EBB85C-1472-470B-9DBC-7B8FA8BF4F4C}"/>
    <cellStyle name="Normal 3 4 11" xfId="25219" xr:uid="{92E14708-6F0D-4DFD-904B-C5C4D71C8206}"/>
    <cellStyle name="Normal 3 4 12" xfId="25220" xr:uid="{6460BC65-27AC-45AF-BDDE-9FA865C508FA}"/>
    <cellStyle name="Normal 3 4 13" xfId="35636" xr:uid="{5CF61916-F0E5-4E74-A86B-957C8B30A30F}"/>
    <cellStyle name="Normal 3 4 14" xfId="25216" xr:uid="{B7431F63-7CC0-4605-871A-54CFA41445C9}"/>
    <cellStyle name="Normal 3 4 15" xfId="36047" xr:uid="{24C0B80F-0843-4387-B698-79D372061192}"/>
    <cellStyle name="Normal 3 4 2" xfId="429" xr:uid="{DEE3B56D-2AB9-41DD-92A1-20049423E1C1}"/>
    <cellStyle name="Normal 3 4 2 10" xfId="25222" xr:uid="{956D3D24-C5FD-491B-BFE8-1B6473111433}"/>
    <cellStyle name="Normal 3 4 2 11" xfId="25223" xr:uid="{6BD6CC09-A058-4DC8-9DC1-A0697A7F6A2D}"/>
    <cellStyle name="Normal 3 4 2 12" xfId="35676" xr:uid="{88CE6180-7F19-48A5-97AC-46C6E2ED6AD5}"/>
    <cellStyle name="Normal 3 4 2 13" xfId="25221" xr:uid="{F03647FE-074C-4202-B21E-1070C1CA5B0A}"/>
    <cellStyle name="Normal 3 4 2 2" xfId="25224" xr:uid="{0C099388-9D59-46C6-9FDE-07EFC482BEF3}"/>
    <cellStyle name="Normal 3 4 2 2 10" xfId="25225" xr:uid="{A3DA3EF5-4ABA-461E-8DEC-5B900D56FEC9}"/>
    <cellStyle name="Normal 3 4 2 2 2" xfId="25226" xr:uid="{C94884AF-566B-4FF3-8E0D-6458D585B8B1}"/>
    <cellStyle name="Normal 3 4 2 2 2 2" xfId="25227" xr:uid="{93162BEF-A6ED-4481-B30D-E4BACD3B8EE8}"/>
    <cellStyle name="Normal 3 4 2 2 2 2 2" xfId="25228" xr:uid="{34DC28E4-E737-4E91-A89E-F15C4340EC7E}"/>
    <cellStyle name="Normal 3 4 2 2 2 2 2 2" xfId="25229" xr:uid="{E43AE608-A3FB-4BA6-BEC2-ED00C5749E3D}"/>
    <cellStyle name="Normal 3 4 2 2 2 2 2 2 2" xfId="25230" xr:uid="{504BD623-3124-4736-AB23-62BD3158D19A}"/>
    <cellStyle name="Normal 3 4 2 2 2 2 2 3" xfId="25231" xr:uid="{A6580EC6-B491-40BE-AEFD-80EB33E51211}"/>
    <cellStyle name="Normal 3 4 2 2 2 2 2 4" xfId="25232" xr:uid="{3FDDBB0B-B4E7-4C19-AD1E-12F7BDE9467C}"/>
    <cellStyle name="Normal 3 4 2 2 2 2 3" xfId="25233" xr:uid="{84596E23-A97E-474F-989D-80886C1A4708}"/>
    <cellStyle name="Normal 3 4 2 2 2 2 3 2" xfId="25234" xr:uid="{F478A717-9932-48FB-8AB9-D4F388B34272}"/>
    <cellStyle name="Normal 3 4 2 2 2 2 4" xfId="25235" xr:uid="{A7E66964-83A9-44A8-9B12-DD099DEA72FB}"/>
    <cellStyle name="Normal 3 4 2 2 2 2 5" xfId="25236" xr:uid="{E601D4BF-A569-46B6-BEAF-2B6CAAC4141F}"/>
    <cellStyle name="Normal 3 4 2 2 2 3" xfId="25237" xr:uid="{123A6089-F257-4E23-B433-286062339AC5}"/>
    <cellStyle name="Normal 3 4 2 2 2 3 2" xfId="25238" xr:uid="{9056FA52-CDD3-493D-BBFD-5E459DD074CA}"/>
    <cellStyle name="Normal 3 4 2 2 2 3 2 2" xfId="25239" xr:uid="{45F092CE-A783-449D-8277-2FC776FD6C84}"/>
    <cellStyle name="Normal 3 4 2 2 2 3 2 2 2" xfId="25240" xr:uid="{A5A7DCD8-D740-4A5E-AFD8-30D0D61A77A0}"/>
    <cellStyle name="Normal 3 4 2 2 2 3 2 3" xfId="25241" xr:uid="{3BC6592F-31E9-4C0D-8827-5BB1FFA846E1}"/>
    <cellStyle name="Normal 3 4 2 2 2 3 2 4" xfId="25242" xr:uid="{505B190F-BC81-49C7-B36A-405E188C9E16}"/>
    <cellStyle name="Normal 3 4 2 2 2 3 3" xfId="25243" xr:uid="{0DD48CD2-4257-4C49-BF80-3A5D58775397}"/>
    <cellStyle name="Normal 3 4 2 2 2 3 3 2" xfId="25244" xr:uid="{3B488E1E-9D6D-4372-8405-843CCEB64067}"/>
    <cellStyle name="Normal 3 4 2 2 2 3 4" xfId="25245" xr:uid="{A51CA0A0-1AA5-4B76-A72F-E4B85467282B}"/>
    <cellStyle name="Normal 3 4 2 2 2 3 5" xfId="25246" xr:uid="{31B58861-DABF-4EE4-A08E-0B6AAE4A5409}"/>
    <cellStyle name="Normal 3 4 2 2 2 4" xfId="25247" xr:uid="{E988366B-64FD-4CFE-A138-695A12ED305C}"/>
    <cellStyle name="Normal 3 4 2 2 2 4 2" xfId="25248" xr:uid="{3B722587-3B15-4427-8605-DB1FF8B1E494}"/>
    <cellStyle name="Normal 3 4 2 2 2 4 2 2" xfId="25249" xr:uid="{9A94CE1E-4BE1-486C-8250-2B181322C16E}"/>
    <cellStyle name="Normal 3 4 2 2 2 4 3" xfId="25250" xr:uid="{339A1415-8D18-4E69-90C2-C607EE496E9A}"/>
    <cellStyle name="Normal 3 4 2 2 2 4 4" xfId="25251" xr:uid="{DD5E4556-46B6-451A-A4BB-4465995936A6}"/>
    <cellStyle name="Normal 3 4 2 2 2 5" xfId="25252" xr:uid="{73CEC32E-C8E6-4904-B668-B62060D87396}"/>
    <cellStyle name="Normal 3 4 2 2 2 5 2" xfId="25253" xr:uid="{9274A788-5D7F-44B2-8A0A-E28F3674D03B}"/>
    <cellStyle name="Normal 3 4 2 2 2 5 2 2" xfId="25254" xr:uid="{C1920B37-B87B-4217-B888-97FBA9F17F23}"/>
    <cellStyle name="Normal 3 4 2 2 2 5 3" xfId="25255" xr:uid="{75FADC1F-FF19-43FB-9287-375EB58F05ED}"/>
    <cellStyle name="Normal 3 4 2 2 2 5 4" xfId="25256" xr:uid="{B7710F7C-9D55-4187-A2AC-EAC979CE511C}"/>
    <cellStyle name="Normal 3 4 2 2 2 6" xfId="25257" xr:uid="{D1AF5779-C44B-48E5-866B-3E1E0CAD7F4B}"/>
    <cellStyle name="Normal 3 4 2 2 2 6 2" xfId="25258" xr:uid="{CBA9C7CE-0455-4EFB-B705-2B0FB9C92817}"/>
    <cellStyle name="Normal 3 4 2 2 2 6 2 2" xfId="25259" xr:uid="{BFBD05F6-D4D1-4884-A949-0A4820CA3B40}"/>
    <cellStyle name="Normal 3 4 2 2 2 6 3" xfId="25260" xr:uid="{EA740EF9-1CEE-45B4-90BA-2134D7F1B0E5}"/>
    <cellStyle name="Normal 3 4 2 2 2 6 4" xfId="25261" xr:uid="{E5B6E6AA-BDFE-4A93-8871-557E6F5AF592}"/>
    <cellStyle name="Normal 3 4 2 2 2 7" xfId="25262" xr:uid="{0DC0DF30-4B58-4EA0-AA44-80E8E1CB9759}"/>
    <cellStyle name="Normal 3 4 2 2 2 7 2" xfId="25263" xr:uid="{AB9761AF-876D-4F48-A164-079FA4AB0D5D}"/>
    <cellStyle name="Normal 3 4 2 2 2 8" xfId="25264" xr:uid="{D6DB2681-7E13-4CA0-8F3C-4A1EA6F70CA9}"/>
    <cellStyle name="Normal 3 4 2 2 2 9" xfId="25265" xr:uid="{E19F9DE8-B3E9-4568-9867-18DBEB9B6A5A}"/>
    <cellStyle name="Normal 3 4 2 2 3" xfId="25266" xr:uid="{9E4B0082-14B8-4D62-83DD-7B0390C778FB}"/>
    <cellStyle name="Normal 3 4 2 2 3 2" xfId="25267" xr:uid="{E77351F7-75FE-46B4-9CEA-4746F0BA03B6}"/>
    <cellStyle name="Normal 3 4 2 2 3 2 2" xfId="25268" xr:uid="{4A6EA334-8C55-484C-84AB-0190B51631BE}"/>
    <cellStyle name="Normal 3 4 2 2 3 2 2 2" xfId="25269" xr:uid="{B9CCFCDD-2BBA-458F-89BB-7F81AB13B89E}"/>
    <cellStyle name="Normal 3 4 2 2 3 2 3" xfId="25270" xr:uid="{809E4B81-1761-440A-BD47-FC3C6EFFA079}"/>
    <cellStyle name="Normal 3 4 2 2 3 2 4" xfId="25271" xr:uid="{A404011F-B69B-42AE-A5E4-6E75231AE92D}"/>
    <cellStyle name="Normal 3 4 2 2 3 3" xfId="25272" xr:uid="{181AE118-3407-443D-AAE2-9697B9D053C4}"/>
    <cellStyle name="Normal 3 4 2 2 3 3 2" xfId="25273" xr:uid="{19CF65CF-D838-4BED-8833-FCF8B1772025}"/>
    <cellStyle name="Normal 3 4 2 2 3 4" xfId="25274" xr:uid="{B0AA36A1-5B9B-48CB-A097-C50AAC17A3EB}"/>
    <cellStyle name="Normal 3 4 2 2 3 5" xfId="25275" xr:uid="{4E9800EE-E738-4CFB-97E8-AAAD2B8B95B4}"/>
    <cellStyle name="Normal 3 4 2 2 4" xfId="25276" xr:uid="{CDDD0E52-EAA0-4FEB-818A-AAC0C44D1268}"/>
    <cellStyle name="Normal 3 4 2 2 4 2" xfId="25277" xr:uid="{E881187E-6CFA-4305-9E67-6F93315B8628}"/>
    <cellStyle name="Normal 3 4 2 2 4 2 2" xfId="25278" xr:uid="{5A3BB5B0-AA45-4E68-A2D7-3901001AAD05}"/>
    <cellStyle name="Normal 3 4 2 2 4 2 2 2" xfId="25279" xr:uid="{BEE103A9-A3A6-41CE-A38B-F4723E47BE48}"/>
    <cellStyle name="Normal 3 4 2 2 4 2 3" xfId="25280" xr:uid="{D55E3878-8026-4C12-B45E-6F58F9138E30}"/>
    <cellStyle name="Normal 3 4 2 2 4 2 4" xfId="25281" xr:uid="{C436B3BD-025C-4D91-9AF1-27BDBCC24242}"/>
    <cellStyle name="Normal 3 4 2 2 4 3" xfId="25282" xr:uid="{1036DC0C-AC65-48AF-8107-E5CFB4E429FC}"/>
    <cellStyle name="Normal 3 4 2 2 4 3 2" xfId="25283" xr:uid="{445A09EB-0E52-4858-8954-42C8557BB9C5}"/>
    <cellStyle name="Normal 3 4 2 2 4 4" xfId="25284" xr:uid="{EAC0DD25-F2E3-411F-9FC8-5B8D284C9ECA}"/>
    <cellStyle name="Normal 3 4 2 2 4 5" xfId="25285" xr:uid="{B9686A4E-CC6C-443D-AD82-C43457A83B67}"/>
    <cellStyle name="Normal 3 4 2 2 5" xfId="25286" xr:uid="{BDE6287A-A17B-4EA6-8D8B-4004B14C3BCB}"/>
    <cellStyle name="Normal 3 4 2 2 5 2" xfId="25287" xr:uid="{BD99FBB7-429D-481D-A080-21186460FC91}"/>
    <cellStyle name="Normal 3 4 2 2 5 2 2" xfId="25288" xr:uid="{CFBDF491-6B37-437B-B288-496682BB7340}"/>
    <cellStyle name="Normal 3 4 2 2 5 3" xfId="25289" xr:uid="{44C4CA83-4B6A-4E19-9581-F70F847C8357}"/>
    <cellStyle name="Normal 3 4 2 2 5 4" xfId="25290" xr:uid="{DF4EF0AD-50CA-4F4D-8D78-A18376983540}"/>
    <cellStyle name="Normal 3 4 2 2 6" xfId="25291" xr:uid="{6B1AE1AD-9F4F-4752-89A3-E05674E13FC7}"/>
    <cellStyle name="Normal 3 4 2 2 6 2" xfId="25292" xr:uid="{42C1C345-4E0D-46A4-A319-754673A02C61}"/>
    <cellStyle name="Normal 3 4 2 2 6 2 2" xfId="25293" xr:uid="{845127C0-0DB1-4C11-92AE-FBD43F4B69D8}"/>
    <cellStyle name="Normal 3 4 2 2 6 3" xfId="25294" xr:uid="{D5D912DD-FE02-472D-8401-EC16441FCEFE}"/>
    <cellStyle name="Normal 3 4 2 2 6 4" xfId="25295" xr:uid="{7444A888-022E-4B3A-B2D4-62304E7A17C4}"/>
    <cellStyle name="Normal 3 4 2 2 7" xfId="25296" xr:uid="{AF32AA61-FAE4-4046-A405-50F616309E48}"/>
    <cellStyle name="Normal 3 4 2 2 7 2" xfId="25297" xr:uid="{EBF529DE-21DD-4C3C-A8AF-1539ED8CB651}"/>
    <cellStyle name="Normal 3 4 2 2 7 2 2" xfId="25298" xr:uid="{5C9E37AE-2D47-4523-A09E-C6DD17D05313}"/>
    <cellStyle name="Normal 3 4 2 2 7 3" xfId="25299" xr:uid="{8FAD1B38-5C67-4093-9F05-B82AB8F943AA}"/>
    <cellStyle name="Normal 3 4 2 2 7 4" xfId="25300" xr:uid="{18A07EA5-E8DF-4835-BBA3-AAB03870CD6C}"/>
    <cellStyle name="Normal 3 4 2 2 8" xfId="25301" xr:uid="{A0E181E3-570C-49C0-B8CB-0828FFD04102}"/>
    <cellStyle name="Normal 3 4 2 2 8 2" xfId="25302" xr:uid="{0FD1B9B4-1BBB-4FF8-86EA-86F0702F5470}"/>
    <cellStyle name="Normal 3 4 2 2 9" xfId="25303" xr:uid="{2D0CBFB8-30D7-4B6A-A448-4BB4F220FD9C}"/>
    <cellStyle name="Normal 3 4 2 3" xfId="25304" xr:uid="{8C18CFAC-A4F0-489D-A779-F1BD9BC0F3B7}"/>
    <cellStyle name="Normal 3 4 2 3 2" xfId="25305" xr:uid="{082014AF-5F40-4019-A909-38CB4481239F}"/>
    <cellStyle name="Normal 3 4 2 3 2 2" xfId="25306" xr:uid="{C69C4464-CDA6-4D78-AA02-A299B4EB2168}"/>
    <cellStyle name="Normal 3 4 2 3 2 2 2" xfId="25307" xr:uid="{7501077F-2F3F-47E2-BC56-4C43F0EB4955}"/>
    <cellStyle name="Normal 3 4 2 3 2 2 2 2" xfId="25308" xr:uid="{4375A8A1-E9E7-4298-BEA6-64EE8F77884E}"/>
    <cellStyle name="Normal 3 4 2 3 2 2 3" xfId="25309" xr:uid="{025DFB20-36C4-454A-B75F-FC3FA29AA5C1}"/>
    <cellStyle name="Normal 3 4 2 3 2 2 4" xfId="25310" xr:uid="{ACE3B54E-0B51-4DA4-83BE-440C7C0ADC68}"/>
    <cellStyle name="Normal 3 4 2 3 2 3" xfId="25311" xr:uid="{0FEFD963-A366-48C7-8D4C-943559DA845A}"/>
    <cellStyle name="Normal 3 4 2 3 2 3 2" xfId="25312" xr:uid="{9AEA17F0-48C9-403F-8D8D-FB1D1B468FF6}"/>
    <cellStyle name="Normal 3 4 2 3 2 4" xfId="25313" xr:uid="{3430B579-D7BE-4032-A526-E1902301B12E}"/>
    <cellStyle name="Normal 3 4 2 3 2 5" xfId="25314" xr:uid="{2264D3F5-DBC7-4EEF-B864-0D373427B72E}"/>
    <cellStyle name="Normal 3 4 2 3 3" xfId="25315" xr:uid="{390FA92D-2C7E-4D52-822B-5FD03F818403}"/>
    <cellStyle name="Normal 3 4 2 3 3 2" xfId="25316" xr:uid="{06000292-3CF6-466D-AEF8-F22A9D594B5A}"/>
    <cellStyle name="Normal 3 4 2 3 3 2 2" xfId="25317" xr:uid="{D72AA3F4-78F0-4FD4-B71C-C2372F4BE5F1}"/>
    <cellStyle name="Normal 3 4 2 3 3 2 2 2" xfId="25318" xr:uid="{2071DAD9-FF16-441C-9700-0ACE6126B274}"/>
    <cellStyle name="Normal 3 4 2 3 3 2 3" xfId="25319" xr:uid="{82AEF4BD-22CE-49D2-93F9-ABD94C759C91}"/>
    <cellStyle name="Normal 3 4 2 3 3 2 4" xfId="25320" xr:uid="{7A149A89-B48C-4047-B9E2-1A9B00DA65E4}"/>
    <cellStyle name="Normal 3 4 2 3 3 3" xfId="25321" xr:uid="{06E3703D-AAE4-4F01-8724-1267E2E2E5E7}"/>
    <cellStyle name="Normal 3 4 2 3 3 3 2" xfId="25322" xr:uid="{E7E6C165-F494-4C7C-A136-9CFD95519CEE}"/>
    <cellStyle name="Normal 3 4 2 3 3 4" xfId="25323" xr:uid="{9B3B34AF-671C-4A0E-939D-89BC02743A77}"/>
    <cellStyle name="Normal 3 4 2 3 3 5" xfId="25324" xr:uid="{EA44D7BB-BD12-4405-A241-9E0DA3DC11FE}"/>
    <cellStyle name="Normal 3 4 2 3 4" xfId="25325" xr:uid="{194A2BA7-1C2F-46C3-9815-94B5233DD0F3}"/>
    <cellStyle name="Normal 3 4 2 3 4 2" xfId="25326" xr:uid="{DFA2D887-F625-4653-8182-4A6465F17545}"/>
    <cellStyle name="Normal 3 4 2 3 4 2 2" xfId="25327" xr:uid="{1FA1B84D-FB9C-40E7-90FC-1AE1C205B89F}"/>
    <cellStyle name="Normal 3 4 2 3 4 3" xfId="25328" xr:uid="{E6564A0F-7C87-4A33-924A-7C09FFBC212F}"/>
    <cellStyle name="Normal 3 4 2 3 4 4" xfId="25329" xr:uid="{AEFF942C-A0BF-4A29-9CA3-A1218633C261}"/>
    <cellStyle name="Normal 3 4 2 3 5" xfId="25330" xr:uid="{5B1CAAA4-8BE6-46A1-A0B8-F1A22EFE9600}"/>
    <cellStyle name="Normal 3 4 2 3 5 2" xfId="25331" xr:uid="{1432E9DD-F31C-403E-862D-5D062B9D2EB2}"/>
    <cellStyle name="Normal 3 4 2 3 5 2 2" xfId="25332" xr:uid="{F4849DB7-6E2A-49C5-B513-84E8B87E6355}"/>
    <cellStyle name="Normal 3 4 2 3 5 3" xfId="25333" xr:uid="{BAA1DAEB-DCB0-47C8-9936-E51710ED3EE5}"/>
    <cellStyle name="Normal 3 4 2 3 5 4" xfId="25334" xr:uid="{4B1DB145-1618-40F0-9098-0A8485B6336A}"/>
    <cellStyle name="Normal 3 4 2 3 6" xfId="25335" xr:uid="{515FB1B8-0A8D-44DB-A808-B2D665AC2DDC}"/>
    <cellStyle name="Normal 3 4 2 3 6 2" xfId="25336" xr:uid="{5289EA48-5D35-4204-8BDF-0B9E3203A0A3}"/>
    <cellStyle name="Normal 3 4 2 3 6 2 2" xfId="25337" xr:uid="{6C8DDA26-BEAD-4764-B8CB-52AACA4894CE}"/>
    <cellStyle name="Normal 3 4 2 3 6 3" xfId="25338" xr:uid="{7034854F-8984-47F1-9776-FA74E51D172C}"/>
    <cellStyle name="Normal 3 4 2 3 6 4" xfId="25339" xr:uid="{4FA1EC21-6497-4851-A9C4-77BE34FB8D50}"/>
    <cellStyle name="Normal 3 4 2 3 7" xfId="25340" xr:uid="{25BB9F5B-074B-4067-A6A4-58EE27CDB019}"/>
    <cellStyle name="Normal 3 4 2 3 7 2" xfId="25341" xr:uid="{0E646185-5E81-4071-B6FB-812358566FD3}"/>
    <cellStyle name="Normal 3 4 2 3 8" xfId="25342" xr:uid="{9C89EF3F-2E7B-4191-975D-BB41BA8A97DE}"/>
    <cellStyle name="Normal 3 4 2 3 9" xfId="25343" xr:uid="{573C2050-4A16-4CF0-9863-4CE867A8BCE2}"/>
    <cellStyle name="Normal 3 4 2 4" xfId="25344" xr:uid="{F4D14DC8-898B-403B-94A3-390314828D7D}"/>
    <cellStyle name="Normal 3 4 2 4 2" xfId="25345" xr:uid="{769081F0-DFAD-404F-A679-2DDF210CEAEF}"/>
    <cellStyle name="Normal 3 4 2 4 2 2" xfId="25346" xr:uid="{4EFBC246-FE3F-4273-B064-0DD6A9FB2EDC}"/>
    <cellStyle name="Normal 3 4 2 4 2 2 2" xfId="25347" xr:uid="{7429A1B9-0EEA-46B2-835F-D781F10FA8FD}"/>
    <cellStyle name="Normal 3 4 2 4 2 3" xfId="25348" xr:uid="{682C83DA-7B6B-4982-9551-94D44C108D4D}"/>
    <cellStyle name="Normal 3 4 2 4 2 4" xfId="25349" xr:uid="{DBD4909C-E48A-424E-B1D2-A699D760B4D1}"/>
    <cellStyle name="Normal 3 4 2 4 3" xfId="25350" xr:uid="{20E33EF6-1E68-4448-8512-303D95B27E4C}"/>
    <cellStyle name="Normal 3 4 2 4 3 2" xfId="25351" xr:uid="{07DB8E80-E74D-45CE-9406-819258399DEE}"/>
    <cellStyle name="Normal 3 4 2 4 4" xfId="25352" xr:uid="{F5CCCEFA-B2BD-4D3F-8A97-85052D3C6C72}"/>
    <cellStyle name="Normal 3 4 2 4 5" xfId="25353" xr:uid="{5EEE0315-548A-4516-B6E9-474450429566}"/>
    <cellStyle name="Normal 3 4 2 5" xfId="25354" xr:uid="{46AE66CB-F1BB-457C-82A7-551114A51A28}"/>
    <cellStyle name="Normal 3 4 2 5 2" xfId="25355" xr:uid="{14F84D73-3EC1-44A2-9F26-07CE39E60A90}"/>
    <cellStyle name="Normal 3 4 2 5 2 2" xfId="25356" xr:uid="{C6EF4619-F01E-4F6A-8D72-E03891DF08D7}"/>
    <cellStyle name="Normal 3 4 2 5 2 2 2" xfId="25357" xr:uid="{A0F14C76-E7DA-4B81-9D9B-BD0F3E2258EC}"/>
    <cellStyle name="Normal 3 4 2 5 2 3" xfId="25358" xr:uid="{CBE3A744-9158-482E-BDCD-6F03C1006784}"/>
    <cellStyle name="Normal 3 4 2 5 2 4" xfId="25359" xr:uid="{E78015C3-551F-4DA2-84B5-E4D520E75FA6}"/>
    <cellStyle name="Normal 3 4 2 5 3" xfId="25360" xr:uid="{4117380B-2C3A-4A60-AF88-01793499D810}"/>
    <cellStyle name="Normal 3 4 2 5 3 2" xfId="25361" xr:uid="{CF579C61-65E1-44B9-92CD-F2DED93C5FAC}"/>
    <cellStyle name="Normal 3 4 2 5 4" xfId="25362" xr:uid="{1C96A54B-1CD5-45AF-8C64-03CDC0AE1E8F}"/>
    <cellStyle name="Normal 3 4 2 5 5" xfId="25363" xr:uid="{ECDF031E-CF26-40C6-A0E7-EDCAABE53155}"/>
    <cellStyle name="Normal 3 4 2 6" xfId="25364" xr:uid="{0622B466-20F4-4147-A765-F2D726523003}"/>
    <cellStyle name="Normal 3 4 2 6 2" xfId="25365" xr:uid="{3CB0B4EB-91A3-4B3C-8B4A-8EBB45EAA29F}"/>
    <cellStyle name="Normal 3 4 2 6 2 2" xfId="25366" xr:uid="{0B56CFBD-9990-4094-8B9F-75D88F1FC3C2}"/>
    <cellStyle name="Normal 3 4 2 6 3" xfId="25367" xr:uid="{31527BF2-0B40-4E1E-B520-A6B848224EAF}"/>
    <cellStyle name="Normal 3 4 2 6 4" xfId="25368" xr:uid="{AAF59C7D-3448-4E28-8802-19B44D30F148}"/>
    <cellStyle name="Normal 3 4 2 7" xfId="25369" xr:uid="{61893A4E-D739-46BA-8434-C958A4B4D34A}"/>
    <cellStyle name="Normal 3 4 2 7 2" xfId="25370" xr:uid="{6707EF43-C1EA-45AF-9BE7-4DAC93D53098}"/>
    <cellStyle name="Normal 3 4 2 7 2 2" xfId="25371" xr:uid="{5BC5CCD6-1972-4032-9623-0C1599570E1E}"/>
    <cellStyle name="Normal 3 4 2 7 3" xfId="25372" xr:uid="{45E60C48-A718-4DF5-98CD-0CE4D433C5E2}"/>
    <cellStyle name="Normal 3 4 2 7 4" xfId="25373" xr:uid="{CB57AA58-FAB4-42EA-A429-B3234EAE8F03}"/>
    <cellStyle name="Normal 3 4 2 8" xfId="25374" xr:uid="{B1301EBE-75A6-4838-8000-0765904D78C4}"/>
    <cellStyle name="Normal 3 4 2 8 2" xfId="25375" xr:uid="{D7181727-8B6B-49D7-B4CC-012663AD188F}"/>
    <cellStyle name="Normal 3 4 2 8 2 2" xfId="25376" xr:uid="{6CEE88CC-AD91-42C5-9B2B-2ACF8EDFCC8F}"/>
    <cellStyle name="Normal 3 4 2 8 3" xfId="25377" xr:uid="{F9465437-85E3-48A3-8139-C6F76B1AC369}"/>
    <cellStyle name="Normal 3 4 2 8 4" xfId="25378" xr:uid="{428EEA66-A395-4DB3-BC42-D05C9A9A66AC}"/>
    <cellStyle name="Normal 3 4 2 9" xfId="25379" xr:uid="{76987E62-A2AE-48E1-9573-372A1DFB9792}"/>
    <cellStyle name="Normal 3 4 2 9 2" xfId="25380" xr:uid="{5D1CC773-025D-44A4-AAA6-71FE8AF4AC9F}"/>
    <cellStyle name="Normal 3 4 3" xfId="25381" xr:uid="{362E8543-64D8-4DB5-8B20-39C33A57CCAE}"/>
    <cellStyle name="Normal 3 4 3 10" xfId="25382" xr:uid="{A2EC8285-F216-4E80-8013-706B8D617C78}"/>
    <cellStyle name="Normal 3 4 3 2" xfId="25383" xr:uid="{9B112DFE-7A42-48EA-9E05-F2A29A7DEFE9}"/>
    <cellStyle name="Normal 3 4 3 2 2" xfId="25384" xr:uid="{FBA3165F-588D-4DDD-B5E9-11E5C3A80DDD}"/>
    <cellStyle name="Normal 3 4 3 2 2 2" xfId="25385" xr:uid="{E47D3884-F2EA-481D-A89B-F66E36D96183}"/>
    <cellStyle name="Normal 3 4 3 2 2 2 2" xfId="25386" xr:uid="{ADA7CD19-328C-42D4-B824-447E6D59B268}"/>
    <cellStyle name="Normal 3 4 3 2 2 2 2 2" xfId="25387" xr:uid="{62764ECA-184D-44E1-BCA1-80415A51EB1A}"/>
    <cellStyle name="Normal 3 4 3 2 2 2 3" xfId="25388" xr:uid="{579AE71E-B81E-47F4-9C24-81E66648F845}"/>
    <cellStyle name="Normal 3 4 3 2 2 2 4" xfId="25389" xr:uid="{802B071C-BA81-4301-8052-714C74EC50BE}"/>
    <cellStyle name="Normal 3 4 3 2 2 3" xfId="25390" xr:uid="{421899EF-8187-4194-8472-9666907FB31D}"/>
    <cellStyle name="Normal 3 4 3 2 2 3 2" xfId="25391" xr:uid="{2C18F301-CB93-4E4E-8E07-0189BBFDD869}"/>
    <cellStyle name="Normal 3 4 3 2 2 4" xfId="25392" xr:uid="{2EE422D1-8643-4720-9805-DE9DCC2D305C}"/>
    <cellStyle name="Normal 3 4 3 2 2 5" xfId="25393" xr:uid="{B24A6EBD-A226-4198-A9C2-13A5DBD89D4B}"/>
    <cellStyle name="Normal 3 4 3 2 3" xfId="25394" xr:uid="{22096BC1-1889-4E68-97C0-52E6A1E4AF29}"/>
    <cellStyle name="Normal 3 4 3 2 3 2" xfId="25395" xr:uid="{D1AD5ECB-EED8-4C1C-9A1B-4F9A9FA3BDA6}"/>
    <cellStyle name="Normal 3 4 3 2 3 2 2" xfId="25396" xr:uid="{63BD0934-1AEB-4083-86A2-6EF2C6B57553}"/>
    <cellStyle name="Normal 3 4 3 2 3 2 2 2" xfId="25397" xr:uid="{857E0D78-CF78-4CAA-B814-B75BB7B5EA3E}"/>
    <cellStyle name="Normal 3 4 3 2 3 2 3" xfId="25398" xr:uid="{03151570-4C67-49F0-92AF-A9654AC31A1B}"/>
    <cellStyle name="Normal 3 4 3 2 3 2 4" xfId="25399" xr:uid="{26EBABBA-7B22-49EC-AB8C-194D5A11EF6A}"/>
    <cellStyle name="Normal 3 4 3 2 3 3" xfId="25400" xr:uid="{0A6D576E-87E2-453A-B7D6-F5E0CA33C5C8}"/>
    <cellStyle name="Normal 3 4 3 2 3 3 2" xfId="25401" xr:uid="{E21A1FA8-3FFC-4534-9FCA-EB5F2503FB12}"/>
    <cellStyle name="Normal 3 4 3 2 3 4" xfId="25402" xr:uid="{A3CA5530-14E8-43D6-A41B-ED043B88B2FB}"/>
    <cellStyle name="Normal 3 4 3 2 3 5" xfId="25403" xr:uid="{E2802C4D-EE9C-4CF5-A6FD-CEE78A501FF7}"/>
    <cellStyle name="Normal 3 4 3 2 4" xfId="25404" xr:uid="{5C8EA0F0-8AC9-428A-8883-F4BFD03FB830}"/>
    <cellStyle name="Normal 3 4 3 2 4 2" xfId="25405" xr:uid="{DD317D33-0D51-445F-BCBC-B75AAC2C5326}"/>
    <cellStyle name="Normal 3 4 3 2 4 2 2" xfId="25406" xr:uid="{002EBB4A-6202-44D1-A8EB-0BA297F0CBBF}"/>
    <cellStyle name="Normal 3 4 3 2 4 3" xfId="25407" xr:uid="{26207FEC-E6A0-4303-94C8-EF22B0668CDE}"/>
    <cellStyle name="Normal 3 4 3 2 4 4" xfId="25408" xr:uid="{99FEC9E3-1B04-4EBE-8E03-7778268A5C44}"/>
    <cellStyle name="Normal 3 4 3 2 5" xfId="25409" xr:uid="{B94B0B24-6699-4596-B960-8A7EF314B3A7}"/>
    <cellStyle name="Normal 3 4 3 2 5 2" xfId="25410" xr:uid="{51AEB04E-B10B-436A-AD68-75270479E323}"/>
    <cellStyle name="Normal 3 4 3 2 5 2 2" xfId="25411" xr:uid="{B5D8FDDB-933A-4032-909F-26B69EDE72DE}"/>
    <cellStyle name="Normal 3 4 3 2 5 3" xfId="25412" xr:uid="{F18C233A-A735-4727-9FBC-B710B1C40A3F}"/>
    <cellStyle name="Normal 3 4 3 2 5 4" xfId="25413" xr:uid="{2365F86A-B37B-40DF-B582-C8C0451CF13D}"/>
    <cellStyle name="Normal 3 4 3 2 6" xfId="25414" xr:uid="{F1F987CE-1CDD-4158-AE0A-DBB6E68046D9}"/>
    <cellStyle name="Normal 3 4 3 2 6 2" xfId="25415" xr:uid="{D1806A79-E64B-4774-A349-57B73C4F8BBE}"/>
    <cellStyle name="Normal 3 4 3 2 6 2 2" xfId="25416" xr:uid="{1726F485-9F36-4C68-A088-2747320E6986}"/>
    <cellStyle name="Normal 3 4 3 2 6 3" xfId="25417" xr:uid="{5EE56960-0B88-4B3E-AD6B-BCFA4E37532B}"/>
    <cellStyle name="Normal 3 4 3 2 6 4" xfId="25418" xr:uid="{9DA884DB-0C91-4F25-8F37-3D0E0851BA42}"/>
    <cellStyle name="Normal 3 4 3 2 7" xfId="25419" xr:uid="{2A011D93-C14E-43B6-A11F-3630B91D7A3D}"/>
    <cellStyle name="Normal 3 4 3 2 7 2" xfId="25420" xr:uid="{6B49853B-44DC-4D49-8921-3CF07ED4975D}"/>
    <cellStyle name="Normal 3 4 3 2 8" xfId="25421" xr:uid="{B82F8565-F722-493C-9BE9-0C7ED93D6292}"/>
    <cellStyle name="Normal 3 4 3 2 9" xfId="25422" xr:uid="{E559894F-4AA7-450D-A5BB-DF6189CB0CF9}"/>
    <cellStyle name="Normal 3 4 3 3" xfId="25423" xr:uid="{2CC54372-C7B1-4EE5-93BD-631EFB4DD6CD}"/>
    <cellStyle name="Normal 3 4 3 3 2" xfId="25424" xr:uid="{BD420838-87CE-496C-8627-6DBD90F7F7CB}"/>
    <cellStyle name="Normal 3 4 3 3 2 2" xfId="25425" xr:uid="{68DBF88B-5934-408E-9639-4026B66310A9}"/>
    <cellStyle name="Normal 3 4 3 3 2 2 2" xfId="25426" xr:uid="{7E30DA07-57EA-485D-9D7C-39BFD1032D60}"/>
    <cellStyle name="Normal 3 4 3 3 2 3" xfId="25427" xr:uid="{0C6D348A-9685-4F33-8F65-EAD2CC6493C0}"/>
    <cellStyle name="Normal 3 4 3 3 2 4" xfId="25428" xr:uid="{6A15C53D-2C89-4D10-9E04-2DD7A0BB2A4F}"/>
    <cellStyle name="Normal 3 4 3 3 3" xfId="25429" xr:uid="{2B530E4E-6A06-4899-88B0-4B3B41EA4B53}"/>
    <cellStyle name="Normal 3 4 3 3 3 2" xfId="25430" xr:uid="{CAD811FB-D8C8-4B8C-B896-458E38BFD211}"/>
    <cellStyle name="Normal 3 4 3 3 4" xfId="25431" xr:uid="{9F56CB86-63DC-42A1-A3E9-7FD99CAE969C}"/>
    <cellStyle name="Normal 3 4 3 3 5" xfId="25432" xr:uid="{CAF2864E-6008-4248-A7F0-9A15A4AC8894}"/>
    <cellStyle name="Normal 3 4 3 4" xfId="25433" xr:uid="{3B29E76F-7896-4FEC-9227-20D38D623D12}"/>
    <cellStyle name="Normal 3 4 3 4 2" xfId="25434" xr:uid="{752BC96F-A478-4580-AB7B-69EC432560DF}"/>
    <cellStyle name="Normal 3 4 3 4 2 2" xfId="25435" xr:uid="{80386454-1F44-4709-B65D-74678B19C44C}"/>
    <cellStyle name="Normal 3 4 3 4 2 2 2" xfId="25436" xr:uid="{8059F75B-975B-4A2F-AB90-91FB7EE5B088}"/>
    <cellStyle name="Normal 3 4 3 4 2 3" xfId="25437" xr:uid="{7CF0D9AE-B292-4C96-9A3B-828AF2E1F184}"/>
    <cellStyle name="Normal 3 4 3 4 2 4" xfId="25438" xr:uid="{05E7A8FD-0948-4CCC-861C-23C10CD10033}"/>
    <cellStyle name="Normal 3 4 3 4 3" xfId="25439" xr:uid="{67AFAE59-0CE7-49CC-8778-13CAF539C153}"/>
    <cellStyle name="Normal 3 4 3 4 3 2" xfId="25440" xr:uid="{997B7041-E039-4616-8FA6-96297C9A0977}"/>
    <cellStyle name="Normal 3 4 3 4 4" xfId="25441" xr:uid="{1A417672-4E75-4F96-8512-EF00B17F2E71}"/>
    <cellStyle name="Normal 3 4 3 4 5" xfId="25442" xr:uid="{394A378F-5C76-444A-A402-D7CF30AFF7DF}"/>
    <cellStyle name="Normal 3 4 3 5" xfId="25443" xr:uid="{C73D92EB-2F13-4715-872A-6BCC2118D948}"/>
    <cellStyle name="Normal 3 4 3 5 2" xfId="25444" xr:uid="{10741D80-51BF-4919-8E34-8A7A6A82A040}"/>
    <cellStyle name="Normal 3 4 3 5 2 2" xfId="25445" xr:uid="{9CED3E27-878D-4D4D-BEDB-507278AC4BAA}"/>
    <cellStyle name="Normal 3 4 3 5 3" xfId="25446" xr:uid="{AECFA5CC-F53D-4250-AD31-5154991F3351}"/>
    <cellStyle name="Normal 3 4 3 5 4" xfId="25447" xr:uid="{1F3D9712-59C5-454F-9448-4A4A0BCFEB3E}"/>
    <cellStyle name="Normal 3 4 3 6" xfId="25448" xr:uid="{30CDDAE5-49EB-4879-92F2-0464835A6F9F}"/>
    <cellStyle name="Normal 3 4 3 6 2" xfId="25449" xr:uid="{4674F0D4-4D80-4441-9F3A-B29CEE6AF06C}"/>
    <cellStyle name="Normal 3 4 3 6 2 2" xfId="25450" xr:uid="{D0AF87CE-6588-4EC3-A7BA-12FC4DE36DBB}"/>
    <cellStyle name="Normal 3 4 3 6 3" xfId="25451" xr:uid="{0F518F40-98F9-4285-A612-770F40C3F28D}"/>
    <cellStyle name="Normal 3 4 3 6 4" xfId="25452" xr:uid="{F558E6FA-79E3-4628-B3F2-14C4DC7FF35D}"/>
    <cellStyle name="Normal 3 4 3 7" xfId="25453" xr:uid="{E3564752-7BBF-41F1-B7E5-1EDE552D7658}"/>
    <cellStyle name="Normal 3 4 3 7 2" xfId="25454" xr:uid="{0A52A5D5-60AC-47E0-AC78-9F5189B1CA04}"/>
    <cellStyle name="Normal 3 4 3 7 2 2" xfId="25455" xr:uid="{2516C4DD-D49F-404A-8B26-A5A32DFE0727}"/>
    <cellStyle name="Normal 3 4 3 7 3" xfId="25456" xr:uid="{05668A8A-EE40-4FAE-9BBC-E92184833E37}"/>
    <cellStyle name="Normal 3 4 3 7 4" xfId="25457" xr:uid="{2C5A3E55-6593-42A7-BC1B-D8A5207DA943}"/>
    <cellStyle name="Normal 3 4 3 8" xfId="25458" xr:uid="{801744AF-6641-4314-BD8B-72205477A1CD}"/>
    <cellStyle name="Normal 3 4 3 8 2" xfId="25459" xr:uid="{02E14CA6-5FE8-4B6F-A54F-E0D8001A7A02}"/>
    <cellStyle name="Normal 3 4 3 9" xfId="25460" xr:uid="{01F1DFAB-884D-4C57-9F46-A31595A825C1}"/>
    <cellStyle name="Normal 3 4 4" xfId="25461" xr:uid="{0B3B60C3-BE92-4029-A694-BFE98E4CD3B2}"/>
    <cellStyle name="Normal 3 4 4 2" xfId="25462" xr:uid="{0972A559-1939-43B9-A50D-DE1BCB6B53AC}"/>
    <cellStyle name="Normal 3 4 4 2 2" xfId="25463" xr:uid="{61EBEC86-88B3-492F-9D16-8ACB9B9DD8DF}"/>
    <cellStyle name="Normal 3 4 4 2 2 2" xfId="25464" xr:uid="{26F9C1D6-6993-44AD-AB7D-E9FE9E3E1196}"/>
    <cellStyle name="Normal 3 4 4 2 2 2 2" xfId="25465" xr:uid="{64C03F39-9246-4511-AC90-4281829D417D}"/>
    <cellStyle name="Normal 3 4 4 2 2 3" xfId="25466" xr:uid="{BFA52BCC-778F-46DF-85B0-BAEB41170A92}"/>
    <cellStyle name="Normal 3 4 4 2 2 4" xfId="25467" xr:uid="{06BBE083-F3C6-4B24-9929-0087122F3021}"/>
    <cellStyle name="Normal 3 4 4 2 3" xfId="25468" xr:uid="{9E0F0FC3-6EBA-43B0-8684-0BDC7A37ED08}"/>
    <cellStyle name="Normal 3 4 4 2 3 2" xfId="25469" xr:uid="{A35269A1-7A0A-4F82-A15A-103370CA3123}"/>
    <cellStyle name="Normal 3 4 4 2 4" xfId="25470" xr:uid="{DB2EA6BC-F548-483A-8A11-CD55BF51FD39}"/>
    <cellStyle name="Normal 3 4 4 2 5" xfId="25471" xr:uid="{AF7B1217-32A4-4FB0-8B9F-B002DCE64BB1}"/>
    <cellStyle name="Normal 3 4 4 3" xfId="25472" xr:uid="{4ADA2B4E-31AC-475A-8EFB-A703573A9CD0}"/>
    <cellStyle name="Normal 3 4 4 3 2" xfId="25473" xr:uid="{6C9004A2-5A9C-458E-A548-5F73D68A2803}"/>
    <cellStyle name="Normal 3 4 4 3 2 2" xfId="25474" xr:uid="{0323D5CB-4BAC-4C7C-B1A0-B1FC28DA7266}"/>
    <cellStyle name="Normal 3 4 4 3 2 2 2" xfId="25475" xr:uid="{E2878FA3-82C6-4286-A05E-C38D564F70AA}"/>
    <cellStyle name="Normal 3 4 4 3 2 3" xfId="25476" xr:uid="{5ADE9E29-A0D4-4C68-A1AC-D10C009C8C82}"/>
    <cellStyle name="Normal 3 4 4 3 2 4" xfId="25477" xr:uid="{8A688CCB-6E8C-4130-A5A1-32991EEA95A7}"/>
    <cellStyle name="Normal 3 4 4 3 3" xfId="25478" xr:uid="{872D2980-62E4-4354-A717-13CE47311303}"/>
    <cellStyle name="Normal 3 4 4 3 3 2" xfId="25479" xr:uid="{CD3D9D16-29F4-4BB4-AF1C-DDD13FECE30C}"/>
    <cellStyle name="Normal 3 4 4 3 4" xfId="25480" xr:uid="{A8CABA0F-2C98-4089-ADFC-CD6F39B32C2E}"/>
    <cellStyle name="Normal 3 4 4 3 5" xfId="25481" xr:uid="{DDE2B673-1E96-4360-B166-FD212DE34BBF}"/>
    <cellStyle name="Normal 3 4 4 4" xfId="25482" xr:uid="{BCAB0F7D-7423-439A-978E-FDD1090941E0}"/>
    <cellStyle name="Normal 3 4 4 4 2" xfId="25483" xr:uid="{E3C3C2A1-DDF5-4634-B18A-91D50F11D156}"/>
    <cellStyle name="Normal 3 4 4 4 2 2" xfId="25484" xr:uid="{2F4B5081-5D4B-4A2C-8C43-E25250109F6A}"/>
    <cellStyle name="Normal 3 4 4 4 3" xfId="25485" xr:uid="{30ADA981-ED9D-4988-BF33-CEBBD4221698}"/>
    <cellStyle name="Normal 3 4 4 4 4" xfId="25486" xr:uid="{9D28B3B6-0E4F-45A4-8ADC-04D6ED5268BB}"/>
    <cellStyle name="Normal 3 4 4 5" xfId="25487" xr:uid="{60E8CF6D-BC3A-4AA6-84C4-624B16BD365D}"/>
    <cellStyle name="Normal 3 4 4 5 2" xfId="25488" xr:uid="{7466D2E9-8C15-4AB3-93AF-32DA59F1CDA3}"/>
    <cellStyle name="Normal 3 4 4 5 2 2" xfId="25489" xr:uid="{926FEB54-B9B4-4726-9570-3049EDD20AC9}"/>
    <cellStyle name="Normal 3 4 4 5 3" xfId="25490" xr:uid="{DE2B2245-2CC4-42D1-BA0D-6D14CB55B992}"/>
    <cellStyle name="Normal 3 4 4 5 4" xfId="25491" xr:uid="{C07B1EE3-D908-4869-B85D-58E6BC37A774}"/>
    <cellStyle name="Normal 3 4 4 6" xfId="25492" xr:uid="{7DCD7E35-26ED-4F2C-9164-7729B66BC95F}"/>
    <cellStyle name="Normal 3 4 4 6 2" xfId="25493" xr:uid="{272D58C7-0A53-4934-B4AE-6A314E002D6A}"/>
    <cellStyle name="Normal 3 4 4 6 2 2" xfId="25494" xr:uid="{D6CDB368-C13C-4D50-A849-AF71BC3323ED}"/>
    <cellStyle name="Normal 3 4 4 6 3" xfId="25495" xr:uid="{7247E08B-1B25-484A-A160-1742018C6875}"/>
    <cellStyle name="Normal 3 4 4 6 4" xfId="25496" xr:uid="{BBBD889B-8F39-47CD-8445-46DA45F186C6}"/>
    <cellStyle name="Normal 3 4 4 7" xfId="25497" xr:uid="{8714F3C5-6AA1-4073-9406-A20FD16B9025}"/>
    <cellStyle name="Normal 3 4 4 7 2" xfId="25498" xr:uid="{06D635FF-0504-4A0D-883F-FC938F16ACC0}"/>
    <cellStyle name="Normal 3 4 4 8" xfId="25499" xr:uid="{1945E1D2-159C-4A1E-AC1F-D28204E0E45D}"/>
    <cellStyle name="Normal 3 4 4 9" xfId="25500" xr:uid="{A8646785-8A7F-499F-976D-EF51A6CBE377}"/>
    <cellStyle name="Normal 3 4 5" xfId="25501" xr:uid="{9430BADF-8D7A-443A-A3FF-86EAB1CF8E2A}"/>
    <cellStyle name="Normal 3 4 5 2" xfId="25502" xr:uid="{80BB47A5-47C4-44FF-821E-8670846F4125}"/>
    <cellStyle name="Normal 3 4 5 2 2" xfId="25503" xr:uid="{B99D5B62-BF45-4119-A1A1-91F3193F0512}"/>
    <cellStyle name="Normal 3 4 5 2 2 2" xfId="25504" xr:uid="{9FDFC401-15E9-4E19-8A24-CDE9021A1501}"/>
    <cellStyle name="Normal 3 4 5 2 3" xfId="25505" xr:uid="{7C0E551E-F035-468B-8D02-BFD029820CD3}"/>
    <cellStyle name="Normal 3 4 5 2 4" xfId="25506" xr:uid="{54FD4636-1725-4788-8224-455198CAA9BC}"/>
    <cellStyle name="Normal 3 4 5 3" xfId="25507" xr:uid="{90CF035B-E151-4028-9E60-9F9E5A020910}"/>
    <cellStyle name="Normal 3 4 5 4" xfId="25508" xr:uid="{63458184-26C3-470B-B52B-3C669E8C3415}"/>
    <cellStyle name="Normal 3 4 5 4 2" xfId="25509" xr:uid="{7EDF1164-6CB2-460F-B9E9-28BB59D9919C}"/>
    <cellStyle name="Normal 3 4 5 5" xfId="25510" xr:uid="{D771974E-21B0-4511-87CD-3346ECCACBC5}"/>
    <cellStyle name="Normal 3 4 5 6" xfId="25511" xr:uid="{6317AF90-6632-4410-8684-82A1B5CDDD5A}"/>
    <cellStyle name="Normal 3 4 6" xfId="25512" xr:uid="{EF454982-17C2-44E0-B509-49332020A762}"/>
    <cellStyle name="Normal 3 4 6 2" xfId="25513" xr:uid="{189A8B47-7A31-4CED-B9AE-51C29C033D6B}"/>
    <cellStyle name="Normal 3 4 6 2 2" xfId="25514" xr:uid="{416B4500-A9D9-497C-AE28-27D4D25F00FB}"/>
    <cellStyle name="Normal 3 4 6 2 2 2" xfId="25515" xr:uid="{960BFD83-F724-422A-A6F8-7578D0B71B6D}"/>
    <cellStyle name="Normal 3 4 6 2 3" xfId="25516" xr:uid="{E4E6665B-1663-4EDB-A32C-58901D3525D4}"/>
    <cellStyle name="Normal 3 4 6 2 4" xfId="25517" xr:uid="{F104363E-F565-4493-9B4C-EC5AEBF36C43}"/>
    <cellStyle name="Normal 3 4 6 3" xfId="25518" xr:uid="{8FF2DA4A-7492-4EF1-AB36-5DD23C04A6F6}"/>
    <cellStyle name="Normal 3 4 6 3 2" xfId="25519" xr:uid="{93604451-ADF2-426D-8F4D-92859AC941B5}"/>
    <cellStyle name="Normal 3 4 6 4" xfId="25520" xr:uid="{0CBA2E7F-313E-406B-8E33-7B041834E97D}"/>
    <cellStyle name="Normal 3 4 6 5" xfId="25521" xr:uid="{9DBC4A39-105B-4DE5-B2AB-A7E590296399}"/>
    <cellStyle name="Normal 3 4 7" xfId="25522" xr:uid="{27F088E2-71C5-4002-841D-9E8CAE3074D5}"/>
    <cellStyle name="Normal 3 4 7 2" xfId="25523" xr:uid="{3E13CF7A-5202-423E-802A-C99498430AAB}"/>
    <cellStyle name="Normal 3 4 7 2 2" xfId="25524" xr:uid="{D205871E-AB90-49B8-A115-8D160597950E}"/>
    <cellStyle name="Normal 3 4 7 3" xfId="25525" xr:uid="{E383854A-26E1-47CF-920C-7E8B6387BCB9}"/>
    <cellStyle name="Normal 3 4 7 4" xfId="25526" xr:uid="{E528AEEE-1981-4348-B65E-8EFF74A3CC03}"/>
    <cellStyle name="Normal 3 4 8" xfId="25527" xr:uid="{0348F901-CF49-4781-88D6-932CCCCD4FDA}"/>
    <cellStyle name="Normal 3 4 8 2" xfId="25528" xr:uid="{FBD5FC66-D2EF-478D-8C34-8AA62C04F052}"/>
    <cellStyle name="Normal 3 4 8 2 2" xfId="25529" xr:uid="{62D87251-AE94-4A87-BCAE-A83299DAD06A}"/>
    <cellStyle name="Normal 3 4 8 3" xfId="25530" xr:uid="{870E2CCC-8BD6-4750-8565-EE4468285A77}"/>
    <cellStyle name="Normal 3 4 8 4" xfId="25531" xr:uid="{1054B7CD-2216-41EB-8204-86DBD48C123D}"/>
    <cellStyle name="Normal 3 4 9" xfId="25532" xr:uid="{32B881BD-EAD3-4BF1-8C31-7A81E636A19D}"/>
    <cellStyle name="Normal 3 4 9 2" xfId="25533" xr:uid="{F264F5CB-6CC7-4104-AC0A-44F32189A507}"/>
    <cellStyle name="Normal 3 4 9 2 2" xfId="25534" xr:uid="{E13D194E-EC71-445F-AFE7-4E6405420DBB}"/>
    <cellStyle name="Normal 3 4 9 3" xfId="25535" xr:uid="{A343FB04-CC06-4C40-9EC1-DA384A3714D4}"/>
    <cellStyle name="Normal 3 4 9 4" xfId="25536" xr:uid="{8A383E44-02A9-4C7B-A119-820F6D774707}"/>
    <cellStyle name="Normal 3 5" xfId="25537" xr:uid="{D5A34809-4B1D-45F4-B9A9-227FFD685317}"/>
    <cellStyle name="Normal 3 5 10" xfId="25538" xr:uid="{B2845A78-4C87-4169-AC0D-881A6581EE98}"/>
    <cellStyle name="Normal 3 5 10 2" xfId="25539" xr:uid="{034909FC-32CB-4D0B-805D-570F451EC399}"/>
    <cellStyle name="Normal 3 5 11" xfId="25540" xr:uid="{9A7A0037-28A7-4EDA-A099-B7D466020316}"/>
    <cellStyle name="Normal 3 5 12" xfId="25541" xr:uid="{112B07DF-BA60-4505-BAD5-1A67FE63F3CD}"/>
    <cellStyle name="Normal 3 5 13" xfId="35916" xr:uid="{47CE5F70-3E8E-4B40-9512-FDF0510E6E70}"/>
    <cellStyle name="Normal 3 5 2" xfId="25542" xr:uid="{A85529C8-1408-4B8D-82A2-86E60A0F361E}"/>
    <cellStyle name="Normal 3 5 2 10" xfId="25543" xr:uid="{42F840DC-6C7A-473C-A80E-1B1118BC4519}"/>
    <cellStyle name="Normal 3 5 2 11" xfId="25544" xr:uid="{47516DBA-696C-453C-B863-20E7BDE9A99D}"/>
    <cellStyle name="Normal 3 5 2 12" xfId="36048" xr:uid="{6007F083-0156-47F6-9A4F-A5C11524DBD6}"/>
    <cellStyle name="Normal 3 5 2 2" xfId="25545" xr:uid="{BE0001C1-A6F4-4FE6-B9DA-516D412B39C1}"/>
    <cellStyle name="Normal 3 5 2 2 10" xfId="25546" xr:uid="{9ADF3559-BA56-4443-A718-EF152B7340AF}"/>
    <cellStyle name="Normal 3 5 2 2 2" xfId="25547" xr:uid="{D869FF93-C67D-48D6-A378-1BCF509790CA}"/>
    <cellStyle name="Normal 3 5 2 2 2 2" xfId="25548" xr:uid="{B3482AF1-4D7C-4498-97F4-88EB347441A7}"/>
    <cellStyle name="Normal 3 5 2 2 2 2 2" xfId="25549" xr:uid="{E00F30F8-863A-462E-9F23-65AAFE721CF6}"/>
    <cellStyle name="Normal 3 5 2 2 2 2 2 2" xfId="25550" xr:uid="{28BCD8D9-5DC8-4BD6-906B-23BCE2997444}"/>
    <cellStyle name="Normal 3 5 2 2 2 2 2 2 2" xfId="25551" xr:uid="{FA817D81-D733-4CFD-9AF6-97E890835522}"/>
    <cellStyle name="Normal 3 5 2 2 2 2 2 3" xfId="25552" xr:uid="{F8054B2A-6F89-4C4E-B455-65ECC5F36AC7}"/>
    <cellStyle name="Normal 3 5 2 2 2 2 2 4" xfId="25553" xr:uid="{6CBB66A4-CE62-4EE8-BC49-B48A5E8C5783}"/>
    <cellStyle name="Normal 3 5 2 2 2 2 3" xfId="25554" xr:uid="{E0D4F5E3-134D-4309-842C-85E32EAC7FAD}"/>
    <cellStyle name="Normal 3 5 2 2 2 2 3 2" xfId="25555" xr:uid="{0E38E4A0-1FDE-4A15-BABB-0AF4E3FF3B2C}"/>
    <cellStyle name="Normal 3 5 2 2 2 2 4" xfId="25556" xr:uid="{02ACEAE6-CFC3-4E1C-9318-7685560868D3}"/>
    <cellStyle name="Normal 3 5 2 2 2 2 5" xfId="25557" xr:uid="{112C3A42-2633-4FEF-91DF-E4B45E75FB99}"/>
    <cellStyle name="Normal 3 5 2 2 2 3" xfId="25558" xr:uid="{44396689-36DC-4985-9BC7-D53934C831C0}"/>
    <cellStyle name="Normal 3 5 2 2 2 3 2" xfId="25559" xr:uid="{DF35AA19-E425-4BCF-9E73-8C4FDF011202}"/>
    <cellStyle name="Normal 3 5 2 2 2 3 2 2" xfId="25560" xr:uid="{19403E6B-39EA-4088-A686-3AC78BD32E14}"/>
    <cellStyle name="Normal 3 5 2 2 2 3 2 2 2" xfId="25561" xr:uid="{1DF26977-BC09-4DF8-8F63-5CCCAC7B0A04}"/>
    <cellStyle name="Normal 3 5 2 2 2 3 2 3" xfId="25562" xr:uid="{34F0A1BA-944A-4D68-B590-D0EC5C092C4C}"/>
    <cellStyle name="Normal 3 5 2 2 2 3 2 4" xfId="25563" xr:uid="{78D80D4B-9A01-4D88-8482-2F25A1BDA597}"/>
    <cellStyle name="Normal 3 5 2 2 2 3 3" xfId="25564" xr:uid="{25BF3253-2066-4A62-B61C-4FE3980C2FBA}"/>
    <cellStyle name="Normal 3 5 2 2 2 3 3 2" xfId="25565" xr:uid="{434FB925-8B77-4D67-92FD-D208261A9F0C}"/>
    <cellStyle name="Normal 3 5 2 2 2 3 4" xfId="25566" xr:uid="{4C31D9D8-EC6D-46ED-B828-88136DB961C6}"/>
    <cellStyle name="Normal 3 5 2 2 2 3 5" xfId="25567" xr:uid="{48484A0E-A179-4CB3-95A7-7D82A5D22791}"/>
    <cellStyle name="Normal 3 5 2 2 2 4" xfId="25568" xr:uid="{F4B4C0FD-1F75-45A6-8178-9A224E230EF0}"/>
    <cellStyle name="Normal 3 5 2 2 2 4 2" xfId="25569" xr:uid="{D7C74BCE-6C50-4692-B5DE-ACE996D21972}"/>
    <cellStyle name="Normal 3 5 2 2 2 4 2 2" xfId="25570" xr:uid="{D6EA4A84-F9C9-4424-895A-D5FE7A54FBAF}"/>
    <cellStyle name="Normal 3 5 2 2 2 4 3" xfId="25571" xr:uid="{BA727D3D-B69C-4A64-B6E6-FFA3424AEFF2}"/>
    <cellStyle name="Normal 3 5 2 2 2 4 4" xfId="25572" xr:uid="{B69AAE7E-6AFC-44E0-AA5A-EE4D9AB3E787}"/>
    <cellStyle name="Normal 3 5 2 2 2 5" xfId="25573" xr:uid="{CD5ED720-CFA6-4EAE-8C20-1F287851F38B}"/>
    <cellStyle name="Normal 3 5 2 2 2 5 2" xfId="25574" xr:uid="{5EE7B882-E38B-46C4-B44D-ECB116AC5D29}"/>
    <cellStyle name="Normal 3 5 2 2 2 5 2 2" xfId="25575" xr:uid="{26F71906-275D-419A-9657-C02F94F841BC}"/>
    <cellStyle name="Normal 3 5 2 2 2 5 3" xfId="25576" xr:uid="{0D22847F-313C-4AA9-9498-B4F522D43512}"/>
    <cellStyle name="Normal 3 5 2 2 2 5 4" xfId="25577" xr:uid="{9E43DB2D-A8FE-4EF7-9FF1-790D58AC5CD2}"/>
    <cellStyle name="Normal 3 5 2 2 2 6" xfId="25578" xr:uid="{15F34222-22D1-4AB9-9492-412075E0FA93}"/>
    <cellStyle name="Normal 3 5 2 2 2 6 2" xfId="25579" xr:uid="{69C5B3DE-38BC-4D13-877D-BD0025CD8BCB}"/>
    <cellStyle name="Normal 3 5 2 2 2 6 2 2" xfId="25580" xr:uid="{B328016D-262D-4F13-9720-E8869339DBCF}"/>
    <cellStyle name="Normal 3 5 2 2 2 6 3" xfId="25581" xr:uid="{E6D594AB-5F30-4F3D-B8AD-112D98DBD17D}"/>
    <cellStyle name="Normal 3 5 2 2 2 6 4" xfId="25582" xr:uid="{9892EDCB-59F5-47B2-9C13-0D3E504E152B}"/>
    <cellStyle name="Normal 3 5 2 2 2 7" xfId="25583" xr:uid="{862CF895-3A68-4720-BE1D-F7F8E16D8270}"/>
    <cellStyle name="Normal 3 5 2 2 2 7 2" xfId="25584" xr:uid="{FFC52A17-B2F8-4EFF-B60D-3AF20BF6CCEC}"/>
    <cellStyle name="Normal 3 5 2 2 2 8" xfId="25585" xr:uid="{C28FF00B-B0CE-4671-9AB0-2B8828C6046B}"/>
    <cellStyle name="Normal 3 5 2 2 2 9" xfId="25586" xr:uid="{17525EEF-D0C0-4976-A183-16A3F5314F35}"/>
    <cellStyle name="Normal 3 5 2 2 3" xfId="25587" xr:uid="{BFEA3308-9D33-4596-83C2-5BA83F3A8B7C}"/>
    <cellStyle name="Normal 3 5 2 2 3 2" xfId="25588" xr:uid="{18375D56-8613-42B0-8439-801FEECE48A7}"/>
    <cellStyle name="Normal 3 5 2 2 3 2 2" xfId="25589" xr:uid="{D2D99315-2040-4C47-9380-37509B5F0A63}"/>
    <cellStyle name="Normal 3 5 2 2 3 2 2 2" xfId="25590" xr:uid="{3195C7EC-A69F-451E-996E-D920843B04E9}"/>
    <cellStyle name="Normal 3 5 2 2 3 2 3" xfId="25591" xr:uid="{1B3AACDC-ADE3-4D74-9767-FD087AFDD817}"/>
    <cellStyle name="Normal 3 5 2 2 3 2 4" xfId="25592" xr:uid="{FA5A7C9C-228D-4664-97E4-79C4A602453F}"/>
    <cellStyle name="Normal 3 5 2 2 3 3" xfId="25593" xr:uid="{C6D25669-BE45-443A-B2B1-AD6AE3162A51}"/>
    <cellStyle name="Normal 3 5 2 2 3 3 2" xfId="25594" xr:uid="{FF15277E-BEE5-4B31-97C6-A35488E322DF}"/>
    <cellStyle name="Normal 3 5 2 2 3 4" xfId="25595" xr:uid="{A0DFAA18-8756-4A17-BC57-12317A758A2E}"/>
    <cellStyle name="Normal 3 5 2 2 3 5" xfId="25596" xr:uid="{9D94E678-1677-469C-9A3E-E44077D00DA3}"/>
    <cellStyle name="Normal 3 5 2 2 4" xfId="25597" xr:uid="{E79946FC-89C4-4D12-9B25-1397A50A9AF1}"/>
    <cellStyle name="Normal 3 5 2 2 4 2" xfId="25598" xr:uid="{1C1FF4EC-0E12-4222-A975-D1A0C25AA032}"/>
    <cellStyle name="Normal 3 5 2 2 4 2 2" xfId="25599" xr:uid="{DA3AECD2-9E4D-4108-B106-8BE85A70F86B}"/>
    <cellStyle name="Normal 3 5 2 2 4 2 2 2" xfId="25600" xr:uid="{EBA7771A-C0C9-47FB-B564-9C18043BB880}"/>
    <cellStyle name="Normal 3 5 2 2 4 2 3" xfId="25601" xr:uid="{114F534E-01DD-41C9-B9C8-45C1E24E9676}"/>
    <cellStyle name="Normal 3 5 2 2 4 2 4" xfId="25602" xr:uid="{4103BA3B-E29A-4FDA-A675-A77D7560D0C7}"/>
    <cellStyle name="Normal 3 5 2 2 4 3" xfId="25603" xr:uid="{DA2480AB-9D63-4591-A7BC-73C97B25615B}"/>
    <cellStyle name="Normal 3 5 2 2 4 3 2" xfId="25604" xr:uid="{A731B5F6-324E-4D17-8A22-FAD194D77B16}"/>
    <cellStyle name="Normal 3 5 2 2 4 4" xfId="25605" xr:uid="{9CAD57E8-4CB6-4AEA-A3B8-82E64D98B07F}"/>
    <cellStyle name="Normal 3 5 2 2 4 5" xfId="25606" xr:uid="{8EF1A2F1-3B31-4C3C-862B-5CFF71A3FA90}"/>
    <cellStyle name="Normal 3 5 2 2 5" xfId="25607" xr:uid="{C42910F2-A97B-4056-BC1E-A3A4C9885679}"/>
    <cellStyle name="Normal 3 5 2 2 5 2" xfId="25608" xr:uid="{A52FEF9E-4FD2-41BE-9544-E1643D84F737}"/>
    <cellStyle name="Normal 3 5 2 2 5 2 2" xfId="25609" xr:uid="{7C124016-D51D-41C1-A250-2F3E4DF5BCAA}"/>
    <cellStyle name="Normal 3 5 2 2 5 3" xfId="25610" xr:uid="{B64921FF-B6A9-4BBD-961C-86CB1A75F6DB}"/>
    <cellStyle name="Normal 3 5 2 2 5 4" xfId="25611" xr:uid="{81F31622-D49C-42C6-A57E-83599AC67BED}"/>
    <cellStyle name="Normal 3 5 2 2 6" xfId="25612" xr:uid="{BDF4F9B3-EC84-4A9C-B08A-C00605BD49C3}"/>
    <cellStyle name="Normal 3 5 2 2 6 2" xfId="25613" xr:uid="{6CFFBA67-3F14-4522-B029-E2E1FF3AC126}"/>
    <cellStyle name="Normal 3 5 2 2 6 2 2" xfId="25614" xr:uid="{16E556D8-A5D6-4F87-B187-93BDEA07349A}"/>
    <cellStyle name="Normal 3 5 2 2 6 3" xfId="25615" xr:uid="{64A2DF2F-CC9C-431D-8AA9-8747DCFD660E}"/>
    <cellStyle name="Normal 3 5 2 2 6 4" xfId="25616" xr:uid="{6F8789D7-5822-49DF-9FE1-CDCE7F442483}"/>
    <cellStyle name="Normal 3 5 2 2 7" xfId="25617" xr:uid="{D9748F30-FFC9-48E0-8A77-B0C020D71048}"/>
    <cellStyle name="Normal 3 5 2 2 7 2" xfId="25618" xr:uid="{48725774-7015-438E-90CB-E2F849AA16FF}"/>
    <cellStyle name="Normal 3 5 2 2 7 2 2" xfId="25619" xr:uid="{C59D0D78-B517-4604-A3C2-A59A96475DAF}"/>
    <cellStyle name="Normal 3 5 2 2 7 3" xfId="25620" xr:uid="{7A61868C-D0A0-4AE9-A63A-6BCB5AA0F4FF}"/>
    <cellStyle name="Normal 3 5 2 2 7 4" xfId="25621" xr:uid="{104F6D20-88FB-4A4D-AB8D-19AA7B2A541D}"/>
    <cellStyle name="Normal 3 5 2 2 8" xfId="25622" xr:uid="{ACFF34D8-EE9C-4637-B313-8DFE0920638D}"/>
    <cellStyle name="Normal 3 5 2 2 8 2" xfId="25623" xr:uid="{48992D95-27C5-45B2-96BC-43670C200475}"/>
    <cellStyle name="Normal 3 5 2 2 9" xfId="25624" xr:uid="{CAED21FA-0CF5-438B-82B0-EAF08A1EB36B}"/>
    <cellStyle name="Normal 3 5 2 3" xfId="25625" xr:uid="{55FBB841-81AE-4961-A0B4-113C82AD556A}"/>
    <cellStyle name="Normal 3 5 2 3 2" xfId="25626" xr:uid="{E4B398A2-82AA-4BAF-991E-1C831331F8A2}"/>
    <cellStyle name="Normal 3 5 2 3 2 2" xfId="25627" xr:uid="{144B9A96-81F2-439D-AD47-D512967120E3}"/>
    <cellStyle name="Normal 3 5 2 3 2 2 2" xfId="25628" xr:uid="{5938A087-46E4-4E74-89EC-8DF18EFFDEC9}"/>
    <cellStyle name="Normal 3 5 2 3 2 2 2 2" xfId="25629" xr:uid="{78A6356B-1DA5-4128-AB12-41BEB919F913}"/>
    <cellStyle name="Normal 3 5 2 3 2 2 3" xfId="25630" xr:uid="{738A9124-8812-4DDF-B2E9-3274EB997825}"/>
    <cellStyle name="Normal 3 5 2 3 2 2 4" xfId="25631" xr:uid="{31D0A046-A8FD-445C-B763-AC22AE4E0B7B}"/>
    <cellStyle name="Normal 3 5 2 3 2 3" xfId="25632" xr:uid="{68702213-095C-4989-BEB4-0E458653FB42}"/>
    <cellStyle name="Normal 3 5 2 3 2 3 2" xfId="25633" xr:uid="{0A139623-1D64-45EE-A9B6-F5D99E15A3CC}"/>
    <cellStyle name="Normal 3 5 2 3 2 4" xfId="25634" xr:uid="{BC74CD0A-6CCD-4396-9A90-03BEAB2C9ECC}"/>
    <cellStyle name="Normal 3 5 2 3 2 5" xfId="25635" xr:uid="{44482543-598D-4E5B-9308-8F07A95A3675}"/>
    <cellStyle name="Normal 3 5 2 3 3" xfId="25636" xr:uid="{D7B2991E-621A-4682-976C-7CDD390A7F65}"/>
    <cellStyle name="Normal 3 5 2 3 3 2" xfId="25637" xr:uid="{09061AB3-D477-44E2-9D10-F85EBAC02390}"/>
    <cellStyle name="Normal 3 5 2 3 3 2 2" xfId="25638" xr:uid="{FDF38ABA-EC70-4011-81AE-C5151836C092}"/>
    <cellStyle name="Normal 3 5 2 3 3 2 2 2" xfId="25639" xr:uid="{EF73C6BF-EA33-458C-9D8A-95BA537F8FD2}"/>
    <cellStyle name="Normal 3 5 2 3 3 2 3" xfId="25640" xr:uid="{A8DA51B3-469B-45E8-A0FA-3AA781635D63}"/>
    <cellStyle name="Normal 3 5 2 3 3 2 4" xfId="25641" xr:uid="{C8D05970-B9D4-45DF-9335-BC78A8A39B35}"/>
    <cellStyle name="Normal 3 5 2 3 3 3" xfId="25642" xr:uid="{F404017B-084F-4A09-9A71-B707549A39E0}"/>
    <cellStyle name="Normal 3 5 2 3 3 3 2" xfId="25643" xr:uid="{2AB69743-BB9A-42D6-BAAA-9DB05A848D86}"/>
    <cellStyle name="Normal 3 5 2 3 3 4" xfId="25644" xr:uid="{8B7AF3A4-D818-4492-AB9F-7BABCE47D5E2}"/>
    <cellStyle name="Normal 3 5 2 3 3 5" xfId="25645" xr:uid="{0E52AB9F-0CDA-4FC2-B865-27D9D7D0E863}"/>
    <cellStyle name="Normal 3 5 2 3 4" xfId="25646" xr:uid="{012B3B6B-8FCE-4ABB-AF3D-B37DDCCB8A10}"/>
    <cellStyle name="Normal 3 5 2 3 4 2" xfId="25647" xr:uid="{E1968C8B-AA36-4650-8D77-34A7226D5A70}"/>
    <cellStyle name="Normal 3 5 2 3 4 2 2" xfId="25648" xr:uid="{F1764A3E-BF38-4142-AD56-0CB8A78FDF58}"/>
    <cellStyle name="Normal 3 5 2 3 4 3" xfId="25649" xr:uid="{A965E8EF-0C3D-47AB-9EDD-3252AA38B0E4}"/>
    <cellStyle name="Normal 3 5 2 3 4 4" xfId="25650" xr:uid="{A26804DF-7DB9-4D13-8D53-00258A58BB78}"/>
    <cellStyle name="Normal 3 5 2 3 5" xfId="25651" xr:uid="{BC900E97-50BD-49F9-9BC7-75169FAA6FDE}"/>
    <cellStyle name="Normal 3 5 2 3 5 2" xfId="25652" xr:uid="{D989A531-F78C-4E44-ADE3-D1E2E63659E1}"/>
    <cellStyle name="Normal 3 5 2 3 5 2 2" xfId="25653" xr:uid="{E86BF6ED-8137-420C-94F5-8CA0C42CFBF1}"/>
    <cellStyle name="Normal 3 5 2 3 5 3" xfId="25654" xr:uid="{0623F28C-2C7F-4747-999B-5BAF13B333DE}"/>
    <cellStyle name="Normal 3 5 2 3 5 4" xfId="25655" xr:uid="{8847BBC0-8ABF-4B73-9983-107DC9844032}"/>
    <cellStyle name="Normal 3 5 2 3 6" xfId="25656" xr:uid="{E09BAE0C-EC55-4E02-AE00-698FBF020ED4}"/>
    <cellStyle name="Normal 3 5 2 3 6 2" xfId="25657" xr:uid="{AE0A8C1D-BF97-42F4-941A-75DBDC170897}"/>
    <cellStyle name="Normal 3 5 2 3 6 2 2" xfId="25658" xr:uid="{87883A03-58AF-4826-A862-AE725CB1AA9B}"/>
    <cellStyle name="Normal 3 5 2 3 6 3" xfId="25659" xr:uid="{EB0EAC68-08B3-4090-8E15-3FB686085167}"/>
    <cellStyle name="Normal 3 5 2 3 6 4" xfId="25660" xr:uid="{3E74AA64-C8D5-4F9D-91A2-49494575FE6B}"/>
    <cellStyle name="Normal 3 5 2 3 7" xfId="25661" xr:uid="{F2AA9EAD-6205-4A3F-9E6F-F917955EBA4E}"/>
    <cellStyle name="Normal 3 5 2 3 7 2" xfId="25662" xr:uid="{18628FF6-803D-404D-8FFB-8B1ADE17CCB9}"/>
    <cellStyle name="Normal 3 5 2 3 8" xfId="25663" xr:uid="{038F8B36-A792-4EE6-8C09-6E2475FD5EE2}"/>
    <cellStyle name="Normal 3 5 2 3 9" xfId="25664" xr:uid="{B395BE6C-BFF8-4593-86A9-7208B0E8B5B8}"/>
    <cellStyle name="Normal 3 5 2 4" xfId="25665" xr:uid="{7DB8A6B2-E781-4598-8DB2-4C9084E6A4BD}"/>
    <cellStyle name="Normal 3 5 2 4 2" xfId="25666" xr:uid="{B3BD7FAC-9679-4CA5-8181-B245242ED628}"/>
    <cellStyle name="Normal 3 5 2 4 2 2" xfId="25667" xr:uid="{5E8DC3D7-DE7A-41EB-AD21-9557D89964CB}"/>
    <cellStyle name="Normal 3 5 2 4 2 2 2" xfId="25668" xr:uid="{EBBC4923-819D-41DB-BE95-C3D883E1D1DE}"/>
    <cellStyle name="Normal 3 5 2 4 2 3" xfId="25669" xr:uid="{659ECE4F-1F34-49B5-BBF9-C5B76EAA5080}"/>
    <cellStyle name="Normal 3 5 2 4 2 4" xfId="25670" xr:uid="{B4CA125B-C0AA-4357-9867-7697F26A7409}"/>
    <cellStyle name="Normal 3 5 2 4 3" xfId="25671" xr:uid="{77230B2F-D4FB-4460-A63F-1F84F811A449}"/>
    <cellStyle name="Normal 3 5 2 4 3 2" xfId="25672" xr:uid="{FBB9CCC9-BFBB-4E49-A4B0-156C199F473A}"/>
    <cellStyle name="Normal 3 5 2 4 4" xfId="25673" xr:uid="{C0E6ADFB-5EC2-4C91-9CF0-9B7DF2530889}"/>
    <cellStyle name="Normal 3 5 2 4 5" xfId="25674" xr:uid="{8FC4D9BF-E724-4FD5-96FB-CAF1DBDC1567}"/>
    <cellStyle name="Normal 3 5 2 5" xfId="25675" xr:uid="{ED7E54E2-FF18-4C63-99EC-5E19CFA3DF0D}"/>
    <cellStyle name="Normal 3 5 2 5 2" xfId="25676" xr:uid="{EA4B6CB5-C28F-42B0-A72B-776B1F1DA046}"/>
    <cellStyle name="Normal 3 5 2 5 2 2" xfId="25677" xr:uid="{CDC8C8C4-649A-4905-9E2A-15802722B692}"/>
    <cellStyle name="Normal 3 5 2 5 2 2 2" xfId="25678" xr:uid="{66B434AC-2822-4460-8CBF-236D81C049AA}"/>
    <cellStyle name="Normal 3 5 2 5 2 3" xfId="25679" xr:uid="{2129DE09-3CFA-4C3C-ACBB-B55730E3E150}"/>
    <cellStyle name="Normal 3 5 2 5 2 4" xfId="25680" xr:uid="{7FEADAAF-DFC4-4FEE-B1D7-31E9C674F185}"/>
    <cellStyle name="Normal 3 5 2 5 3" xfId="25681" xr:uid="{BA1C4A8F-59BF-4FD5-9BA4-091AA0B2F3D6}"/>
    <cellStyle name="Normal 3 5 2 5 3 2" xfId="25682" xr:uid="{03D5DF1F-9A2F-4415-8D0C-DD8AB827473F}"/>
    <cellStyle name="Normal 3 5 2 5 4" xfId="25683" xr:uid="{78910388-D0F6-4CCA-AF36-86318CA126B8}"/>
    <cellStyle name="Normal 3 5 2 5 5" xfId="25684" xr:uid="{A27BC938-B282-494B-8C32-5AD88151D713}"/>
    <cellStyle name="Normal 3 5 2 6" xfId="25685" xr:uid="{52BA1622-26B4-4EBD-BA2F-6AD93305AEF1}"/>
    <cellStyle name="Normal 3 5 2 6 2" xfId="25686" xr:uid="{94D72649-064F-4DCA-B6B4-9C56D9C7DF2D}"/>
    <cellStyle name="Normal 3 5 2 6 2 2" xfId="25687" xr:uid="{058016B2-62FD-4CD6-AFF9-3B6091EE11DF}"/>
    <cellStyle name="Normal 3 5 2 6 3" xfId="25688" xr:uid="{EA8830CB-9AAB-4810-9488-EB020BBE312E}"/>
    <cellStyle name="Normal 3 5 2 6 4" xfId="25689" xr:uid="{6CA04E2B-21C1-4CDC-93C5-49180CEAC930}"/>
    <cellStyle name="Normal 3 5 2 7" xfId="25690" xr:uid="{1C7758CD-4F22-46EF-955D-49E56D20E437}"/>
    <cellStyle name="Normal 3 5 2 7 2" xfId="25691" xr:uid="{835AC34D-B20B-4331-9FB8-7E0F13201EC5}"/>
    <cellStyle name="Normal 3 5 2 7 2 2" xfId="25692" xr:uid="{B9C493FB-CD76-4755-82C8-8D8E16E18170}"/>
    <cellStyle name="Normal 3 5 2 7 3" xfId="25693" xr:uid="{164EB418-C90C-441C-9A71-7E3599DBB9F0}"/>
    <cellStyle name="Normal 3 5 2 7 4" xfId="25694" xr:uid="{B911766B-447A-499E-AB57-0ADAE560F6A4}"/>
    <cellStyle name="Normal 3 5 2 8" xfId="25695" xr:uid="{6A5C2032-1CCC-4016-B4D9-A2CD5166B096}"/>
    <cellStyle name="Normal 3 5 2 8 2" xfId="25696" xr:uid="{194E964B-107D-45FA-90AF-66AEDBE61791}"/>
    <cellStyle name="Normal 3 5 2 8 2 2" xfId="25697" xr:uid="{F1FDF494-A0E2-472C-9AEF-3F98D0F6E2D0}"/>
    <cellStyle name="Normal 3 5 2 8 3" xfId="25698" xr:uid="{08840FFA-6B32-41C5-B5C1-969FE28526A6}"/>
    <cellStyle name="Normal 3 5 2 8 4" xfId="25699" xr:uid="{0FDC5AF7-F8E5-4D79-9551-1B1575007FAC}"/>
    <cellStyle name="Normal 3 5 2 9" xfId="25700" xr:uid="{7FE8010A-F1A8-4B45-A44F-42D996BB7E51}"/>
    <cellStyle name="Normal 3 5 2 9 2" xfId="25701" xr:uid="{9477E62C-2F7B-4864-8229-356A6367FEB1}"/>
    <cellStyle name="Normal 3 5 3" xfId="25702" xr:uid="{AB4B660C-FC32-41DC-8079-6E4B9BDA89B0}"/>
    <cellStyle name="Normal 3 5 3 10" xfId="25703" xr:uid="{B219AD6D-D06F-4001-B46B-64CB3756250E}"/>
    <cellStyle name="Normal 3 5 3 11" xfId="36049" xr:uid="{ADE37375-E13B-4A01-8572-3FDC4AD74095}"/>
    <cellStyle name="Normal 3 5 3 2" xfId="25704" xr:uid="{60055FC4-302E-422F-BE6F-82A19D92742F}"/>
    <cellStyle name="Normal 3 5 3 2 2" xfId="25705" xr:uid="{1CDC1719-EE0F-4C8F-AE87-4CCEF7462D94}"/>
    <cellStyle name="Normal 3 5 3 2 2 2" xfId="25706" xr:uid="{EEF70C4E-1C85-42A0-BFAB-3DD44ACF6B1A}"/>
    <cellStyle name="Normal 3 5 3 2 2 2 2" xfId="25707" xr:uid="{04FCCEAC-A1B7-4D75-8439-8FCB699F69C7}"/>
    <cellStyle name="Normal 3 5 3 2 2 2 2 2" xfId="25708" xr:uid="{8ED02ACE-346C-4055-8009-9FDB201724CC}"/>
    <cellStyle name="Normal 3 5 3 2 2 2 3" xfId="25709" xr:uid="{734931A2-4BFD-4E7C-8AA8-AB799F71CE1A}"/>
    <cellStyle name="Normal 3 5 3 2 2 2 4" xfId="25710" xr:uid="{3680E486-5EE8-453E-A64D-B00AFEF11DAA}"/>
    <cellStyle name="Normal 3 5 3 2 2 3" xfId="25711" xr:uid="{0571D183-A594-425C-BB93-CD467F05C597}"/>
    <cellStyle name="Normal 3 5 3 2 2 3 2" xfId="25712" xr:uid="{B83299DF-5025-4CF0-82A8-666955F90095}"/>
    <cellStyle name="Normal 3 5 3 2 2 4" xfId="25713" xr:uid="{AD90ECA4-8B40-4C17-85E8-A59FBA61B6FC}"/>
    <cellStyle name="Normal 3 5 3 2 2 5" xfId="25714" xr:uid="{5866B364-1D05-4237-98F6-FF654106137C}"/>
    <cellStyle name="Normal 3 5 3 2 3" xfId="25715" xr:uid="{0506BA14-B749-44E1-9623-36EFA7012E6D}"/>
    <cellStyle name="Normal 3 5 3 2 3 2" xfId="25716" xr:uid="{BDA57375-0BA4-4D92-BDFE-7542A79FD555}"/>
    <cellStyle name="Normal 3 5 3 2 3 2 2" xfId="25717" xr:uid="{F35D6005-6FD7-48B9-8404-29579FC7DB72}"/>
    <cellStyle name="Normal 3 5 3 2 3 2 2 2" xfId="25718" xr:uid="{81B2A042-8722-41AF-9920-0AEDCD191C4F}"/>
    <cellStyle name="Normal 3 5 3 2 3 2 3" xfId="25719" xr:uid="{B06F8397-1A7F-482B-B3B3-67FE3747EF9F}"/>
    <cellStyle name="Normal 3 5 3 2 3 2 4" xfId="25720" xr:uid="{F3913DB9-12AE-497D-93C1-14256C87966D}"/>
    <cellStyle name="Normal 3 5 3 2 3 3" xfId="25721" xr:uid="{55C75E3E-4119-4161-9E6E-E7076CF7F064}"/>
    <cellStyle name="Normal 3 5 3 2 3 3 2" xfId="25722" xr:uid="{EAB0828F-341B-41F2-8882-46268B2F93B2}"/>
    <cellStyle name="Normal 3 5 3 2 3 4" xfId="25723" xr:uid="{410758BA-0A5F-4927-B48B-3B0A38BD0BF9}"/>
    <cellStyle name="Normal 3 5 3 2 3 5" xfId="25724" xr:uid="{55C157A8-F5AC-4137-9D0E-B890D26F0A8F}"/>
    <cellStyle name="Normal 3 5 3 2 4" xfId="25725" xr:uid="{32345336-7E63-4F23-A59B-FDB4FAE20631}"/>
    <cellStyle name="Normal 3 5 3 2 4 2" xfId="25726" xr:uid="{830004A7-D0E5-4D70-8AC8-E5465C7ED16B}"/>
    <cellStyle name="Normal 3 5 3 2 4 2 2" xfId="25727" xr:uid="{64E1497A-97A6-44B0-A993-44142D0BD8B0}"/>
    <cellStyle name="Normal 3 5 3 2 4 3" xfId="25728" xr:uid="{D2530B20-7430-4DFF-B7BE-A0D42C13E839}"/>
    <cellStyle name="Normal 3 5 3 2 4 4" xfId="25729" xr:uid="{BDBC5586-DF1B-48D7-9CF3-5E98C2ED4A28}"/>
    <cellStyle name="Normal 3 5 3 2 5" xfId="25730" xr:uid="{BC5771C0-7D6C-4BF9-BBD4-7CD789F0279B}"/>
    <cellStyle name="Normal 3 5 3 2 5 2" xfId="25731" xr:uid="{A37C9C47-0096-4D10-A382-9C76092827A0}"/>
    <cellStyle name="Normal 3 5 3 2 5 2 2" xfId="25732" xr:uid="{D816CB1C-96A8-4B47-85B7-4D61FBEC34F0}"/>
    <cellStyle name="Normal 3 5 3 2 5 3" xfId="25733" xr:uid="{4C75615D-B493-448E-9D35-5E0252E13634}"/>
    <cellStyle name="Normal 3 5 3 2 5 4" xfId="25734" xr:uid="{0A601002-82D3-4A3D-9F85-F62FC932C386}"/>
    <cellStyle name="Normal 3 5 3 2 6" xfId="25735" xr:uid="{4198688C-3F60-471F-A6EB-D8C4CE8937A4}"/>
    <cellStyle name="Normal 3 5 3 2 6 2" xfId="25736" xr:uid="{7B1221AE-91D6-480E-A171-5E3E18D38F67}"/>
    <cellStyle name="Normal 3 5 3 2 6 2 2" xfId="25737" xr:uid="{D7D14678-401B-45ED-B047-137D5DA9A575}"/>
    <cellStyle name="Normal 3 5 3 2 6 3" xfId="25738" xr:uid="{2C5EB218-A02C-4E4F-95BA-770AC619852F}"/>
    <cellStyle name="Normal 3 5 3 2 6 4" xfId="25739" xr:uid="{DCE8FA47-AAAF-496D-B4C8-B0B7694E101C}"/>
    <cellStyle name="Normal 3 5 3 2 7" xfId="25740" xr:uid="{05B1E504-FD28-454C-AC95-96E2F776B85E}"/>
    <cellStyle name="Normal 3 5 3 2 7 2" xfId="25741" xr:uid="{E3A7529B-EEB3-4C16-8DA7-44DD15DA3CF8}"/>
    <cellStyle name="Normal 3 5 3 2 8" xfId="25742" xr:uid="{455AA5FF-72D4-4E73-87FC-61ACB79970F7}"/>
    <cellStyle name="Normal 3 5 3 2 9" xfId="25743" xr:uid="{C27B296C-A310-4EE8-B453-03EE6BD48685}"/>
    <cellStyle name="Normal 3 5 3 3" xfId="25744" xr:uid="{687EF43A-D454-46E8-B53F-E32ABE5ADFB9}"/>
    <cellStyle name="Normal 3 5 3 3 2" xfId="25745" xr:uid="{1A5593E7-3F6E-41D9-B3C1-EC7E4CA29223}"/>
    <cellStyle name="Normal 3 5 3 3 2 2" xfId="25746" xr:uid="{E6588289-E166-4360-8F5A-AD5ED5B9586A}"/>
    <cellStyle name="Normal 3 5 3 3 2 2 2" xfId="25747" xr:uid="{719B8641-F24C-48D1-BE71-19E6C16576FE}"/>
    <cellStyle name="Normal 3 5 3 3 2 3" xfId="25748" xr:uid="{604363D3-51C6-4A5A-A4CC-4F78777392C7}"/>
    <cellStyle name="Normal 3 5 3 3 2 4" xfId="25749" xr:uid="{6210241C-0B86-4821-9EF0-9A89D1B5EC25}"/>
    <cellStyle name="Normal 3 5 3 3 3" xfId="25750" xr:uid="{05EAA6CC-8BD8-4CB5-903C-509A174CE539}"/>
    <cellStyle name="Normal 3 5 3 3 3 2" xfId="25751" xr:uid="{2E4558A5-A0D6-423E-84AC-0175E242A858}"/>
    <cellStyle name="Normal 3 5 3 3 4" xfId="25752" xr:uid="{5624C15D-BC3C-4ABD-B9BB-E5DBEDCDEEE3}"/>
    <cellStyle name="Normal 3 5 3 3 5" xfId="25753" xr:uid="{56E0C600-E702-4D45-92C0-4691CE40902C}"/>
    <cellStyle name="Normal 3 5 3 4" xfId="25754" xr:uid="{5CBC24F3-1524-42E7-8B4E-81A34708EDB7}"/>
    <cellStyle name="Normal 3 5 3 4 2" xfId="25755" xr:uid="{8412B065-B05F-455A-8038-0BC03A014921}"/>
    <cellStyle name="Normal 3 5 3 4 2 2" xfId="25756" xr:uid="{5CBA94D4-8BE5-437B-AC95-2FF4E39AF0C2}"/>
    <cellStyle name="Normal 3 5 3 4 2 2 2" xfId="25757" xr:uid="{74751CFF-95D6-44E9-B286-B0DA28410462}"/>
    <cellStyle name="Normal 3 5 3 4 2 3" xfId="25758" xr:uid="{DEB831DB-952A-45C2-A961-54CBD48A61C0}"/>
    <cellStyle name="Normal 3 5 3 4 2 4" xfId="25759" xr:uid="{1FA106AF-7473-4B81-92CB-845C7928834C}"/>
    <cellStyle name="Normal 3 5 3 4 3" xfId="25760" xr:uid="{9BDCE899-0003-4580-B493-DA7BA857221A}"/>
    <cellStyle name="Normal 3 5 3 4 3 2" xfId="25761" xr:uid="{EE320A28-7384-466E-BA40-B4CC6A1FD907}"/>
    <cellStyle name="Normal 3 5 3 4 4" xfId="25762" xr:uid="{A959E3E3-3895-4AB7-BAFE-A633F1F24F52}"/>
    <cellStyle name="Normal 3 5 3 4 5" xfId="25763" xr:uid="{C7EBABE7-1B80-4ABB-BF00-29AD0E8EA48E}"/>
    <cellStyle name="Normal 3 5 3 5" xfId="25764" xr:uid="{C79FA5D2-8529-4EFC-86D9-B2FDCEECE4B0}"/>
    <cellStyle name="Normal 3 5 3 5 2" xfId="25765" xr:uid="{C25E5BEA-4B13-4AE9-A2D4-7581E0CC41C8}"/>
    <cellStyle name="Normal 3 5 3 5 2 2" xfId="25766" xr:uid="{1F515505-E653-4C50-BD6A-92E426654F42}"/>
    <cellStyle name="Normal 3 5 3 5 3" xfId="25767" xr:uid="{BBEA9B0E-A7D5-4121-802D-9BA402781549}"/>
    <cellStyle name="Normal 3 5 3 5 4" xfId="25768" xr:uid="{6ADE9791-F5D8-46CB-B772-9D9C52528820}"/>
    <cellStyle name="Normal 3 5 3 6" xfId="25769" xr:uid="{12C5987A-81DD-4952-BC11-5F6E4A46CD4F}"/>
    <cellStyle name="Normal 3 5 3 6 2" xfId="25770" xr:uid="{DE30F1EC-B8FD-4AFB-8D0F-9133BFC12CAC}"/>
    <cellStyle name="Normal 3 5 3 6 2 2" xfId="25771" xr:uid="{1104CD54-5FBF-41FE-84EA-AB9742866577}"/>
    <cellStyle name="Normal 3 5 3 6 3" xfId="25772" xr:uid="{D7276D8D-DBA4-4BCB-BA33-9C8C515F9321}"/>
    <cellStyle name="Normal 3 5 3 6 4" xfId="25773" xr:uid="{C99EF488-671A-4EE6-8E52-F47D6D37FA53}"/>
    <cellStyle name="Normal 3 5 3 7" xfId="25774" xr:uid="{BA8C1060-6025-4242-B803-2016BF5CD51E}"/>
    <cellStyle name="Normal 3 5 3 7 2" xfId="25775" xr:uid="{70461886-0D33-4BF1-85B6-BA9F47A18A8E}"/>
    <cellStyle name="Normal 3 5 3 7 2 2" xfId="25776" xr:uid="{456957F9-CC2D-4520-8566-A94932D92D3B}"/>
    <cellStyle name="Normal 3 5 3 7 3" xfId="25777" xr:uid="{DBA757EB-AAD0-4E1C-9F80-93BDF9DD7E94}"/>
    <cellStyle name="Normal 3 5 3 7 4" xfId="25778" xr:uid="{D0FAB190-80A5-431F-99EA-FB44E59E49B1}"/>
    <cellStyle name="Normal 3 5 3 8" xfId="25779" xr:uid="{FA93BDF4-6314-49A8-9E62-AF59248F7CEA}"/>
    <cellStyle name="Normal 3 5 3 8 2" xfId="25780" xr:uid="{625A66D1-B18E-474D-93F5-0369868FEF11}"/>
    <cellStyle name="Normal 3 5 3 9" xfId="25781" xr:uid="{2109DF52-F969-496C-B3FE-54C631420FE0}"/>
    <cellStyle name="Normal 3 5 4" xfId="25782" xr:uid="{3CE97F2D-ED1B-4329-A6AA-DAFCFDB8945C}"/>
    <cellStyle name="Normal 3 5 4 2" xfId="25783" xr:uid="{63911256-54B2-4022-A1E0-E31CC773D227}"/>
    <cellStyle name="Normal 3 5 4 2 2" xfId="25784" xr:uid="{76641852-BA14-44C5-8043-35100D5647FA}"/>
    <cellStyle name="Normal 3 5 4 2 2 2" xfId="25785" xr:uid="{16B2BBB1-1759-495F-ABE6-3E366A0689B8}"/>
    <cellStyle name="Normal 3 5 4 2 2 2 2" xfId="25786" xr:uid="{1354B2B8-0368-429F-B79D-9A2FB08168FB}"/>
    <cellStyle name="Normal 3 5 4 2 2 3" xfId="25787" xr:uid="{5AA82FCB-5B5A-49CD-AFD4-FF979ECC7E77}"/>
    <cellStyle name="Normal 3 5 4 2 2 4" xfId="25788" xr:uid="{19507DF2-BBED-49A2-84E0-DB19DB7FE235}"/>
    <cellStyle name="Normal 3 5 4 2 3" xfId="25789" xr:uid="{DC0352CD-BB04-4B85-B314-7624BD74B3DA}"/>
    <cellStyle name="Normal 3 5 4 2 3 2" xfId="25790" xr:uid="{72AF73E3-B2C0-4EC6-A498-38865A815AAE}"/>
    <cellStyle name="Normal 3 5 4 2 4" xfId="25791" xr:uid="{9AC75DB6-0318-4C04-ADC2-9477AD02A51E}"/>
    <cellStyle name="Normal 3 5 4 2 5" xfId="25792" xr:uid="{22735607-BCCD-4372-89D7-18005A6449EF}"/>
    <cellStyle name="Normal 3 5 4 3" xfId="25793" xr:uid="{DE1BA67B-7B20-4423-8358-D7D02616B454}"/>
    <cellStyle name="Normal 3 5 4 3 2" xfId="25794" xr:uid="{2934415F-AEE0-444D-B31F-16654E845707}"/>
    <cellStyle name="Normal 3 5 4 3 2 2" xfId="25795" xr:uid="{DBAF3718-513C-42CB-8A97-6FEF81E0388F}"/>
    <cellStyle name="Normal 3 5 4 3 2 2 2" xfId="25796" xr:uid="{51CEBDF1-A029-43FF-9AF5-DB5D0ABBBB5A}"/>
    <cellStyle name="Normal 3 5 4 3 2 3" xfId="25797" xr:uid="{5D836DCE-44B3-42D7-96B7-542052855EE9}"/>
    <cellStyle name="Normal 3 5 4 3 2 4" xfId="25798" xr:uid="{4E7B76EE-B943-43E1-BBA5-1C6693B9879A}"/>
    <cellStyle name="Normal 3 5 4 3 3" xfId="25799" xr:uid="{4F075259-ADE4-4A5C-B925-B9BDFB1F2CF7}"/>
    <cellStyle name="Normal 3 5 4 3 3 2" xfId="25800" xr:uid="{D47657AD-8107-4308-B896-FBDA7EF44755}"/>
    <cellStyle name="Normal 3 5 4 3 4" xfId="25801" xr:uid="{923FF0DA-0757-4308-9BD2-4907636E442A}"/>
    <cellStyle name="Normal 3 5 4 3 5" xfId="25802" xr:uid="{C3FF2433-F758-4523-BB3C-6821DBBF92CB}"/>
    <cellStyle name="Normal 3 5 4 4" xfId="25803" xr:uid="{D34C4228-5793-41D3-BC61-96CC7D8482B8}"/>
    <cellStyle name="Normal 3 5 4 4 2" xfId="25804" xr:uid="{18E657D6-CF61-437B-A2B1-22EDFBD7313E}"/>
    <cellStyle name="Normal 3 5 4 4 2 2" xfId="25805" xr:uid="{0107BB8B-9C32-4710-A2DF-003F131A6FF1}"/>
    <cellStyle name="Normal 3 5 4 4 3" xfId="25806" xr:uid="{D8F07B21-83E6-479E-B751-C3BA4DB47D0C}"/>
    <cellStyle name="Normal 3 5 4 4 4" xfId="25807" xr:uid="{6436B131-8D1B-41AA-8B60-F78BD3FB568C}"/>
    <cellStyle name="Normal 3 5 4 5" xfId="25808" xr:uid="{C62FD135-4B97-45C2-B3DC-C302CD1C9071}"/>
    <cellStyle name="Normal 3 5 4 5 2" xfId="25809" xr:uid="{CE83EE1A-C4AF-43A5-8C49-AF64CDE459AC}"/>
    <cellStyle name="Normal 3 5 4 5 2 2" xfId="25810" xr:uid="{7BDDD476-6593-4E77-A99A-299FC0E476C3}"/>
    <cellStyle name="Normal 3 5 4 5 3" xfId="25811" xr:uid="{E6082938-A1B6-4C52-8FE4-36075E4AAD3D}"/>
    <cellStyle name="Normal 3 5 4 5 4" xfId="25812" xr:uid="{0EB1DF9F-D2E2-4056-BB3C-7C499ECF275A}"/>
    <cellStyle name="Normal 3 5 4 6" xfId="25813" xr:uid="{8C5437D4-489D-465D-87A7-103E49261240}"/>
    <cellStyle name="Normal 3 5 4 6 2" xfId="25814" xr:uid="{567232C6-55C1-4931-A13A-B29DCDA5F436}"/>
    <cellStyle name="Normal 3 5 4 6 2 2" xfId="25815" xr:uid="{FCA48D90-109D-40E1-8BFA-AFA2022F797B}"/>
    <cellStyle name="Normal 3 5 4 6 3" xfId="25816" xr:uid="{87989B0A-AF8E-462D-9308-8DB6F8E73300}"/>
    <cellStyle name="Normal 3 5 4 6 4" xfId="25817" xr:uid="{56A0B00D-513E-4761-B34B-A9A96D328F6B}"/>
    <cellStyle name="Normal 3 5 4 7" xfId="25818" xr:uid="{83D3A3EC-1515-4102-9BA3-DF1094E798A3}"/>
    <cellStyle name="Normal 3 5 4 7 2" xfId="25819" xr:uid="{C5EB56DD-0E71-423A-ABBE-8718F53EC8EA}"/>
    <cellStyle name="Normal 3 5 4 8" xfId="25820" xr:uid="{0AFDD69C-E8CB-4768-B551-FCD8EDA47855}"/>
    <cellStyle name="Normal 3 5 4 9" xfId="25821" xr:uid="{D7BCB770-29F5-410D-A0BA-74AA260CCFC3}"/>
    <cellStyle name="Normal 3 5 5" xfId="25822" xr:uid="{D1E435DD-3930-4A77-A5EA-FDA026CEB1F1}"/>
    <cellStyle name="Normal 3 5 5 2" xfId="25823" xr:uid="{14EDA5A1-6E94-4A8D-9677-CEBE513E0835}"/>
    <cellStyle name="Normal 3 5 5 2 2" xfId="25824" xr:uid="{4A8AB40D-F5A9-44D8-8BCC-A6DAF5C734C6}"/>
    <cellStyle name="Normal 3 5 5 2 2 2" xfId="25825" xr:uid="{1C511216-ECBD-4704-A03F-5F495B1D3912}"/>
    <cellStyle name="Normal 3 5 5 2 3" xfId="25826" xr:uid="{554DA356-9F7F-4FCE-A6EB-05665456E1A0}"/>
    <cellStyle name="Normal 3 5 5 2 4" xfId="25827" xr:uid="{6E60D75F-9A3B-4A84-9D73-F162D2A9FCC6}"/>
    <cellStyle name="Normal 3 5 5 3" xfId="25828" xr:uid="{D32AD04E-B402-4445-8E43-867278E0F976}"/>
    <cellStyle name="Normal 3 5 5 3 2" xfId="25829" xr:uid="{C8716500-10DB-4595-9333-F222CCE5C5CA}"/>
    <cellStyle name="Normal 3 5 5 4" xfId="25830" xr:uid="{6F4CEBB8-6839-485F-84AB-555CEA3A501B}"/>
    <cellStyle name="Normal 3 5 5 5" xfId="25831" xr:uid="{47C99CA3-97A7-4957-88DF-DF99D84C604D}"/>
    <cellStyle name="Normal 3 5 6" xfId="25832" xr:uid="{DAA22FFD-502C-4D89-8366-54557F7E7FDF}"/>
    <cellStyle name="Normal 3 5 6 2" xfId="25833" xr:uid="{2A2A9E96-6FFF-40AD-AD0E-5265C41E536C}"/>
    <cellStyle name="Normal 3 5 6 2 2" xfId="25834" xr:uid="{DEE5223C-2749-4322-A065-82B48FE2BFBD}"/>
    <cellStyle name="Normal 3 5 6 2 2 2" xfId="25835" xr:uid="{1C113619-E095-4FBA-B17E-3AD97F6247A2}"/>
    <cellStyle name="Normal 3 5 6 2 3" xfId="25836" xr:uid="{4F73F762-0E59-4F9A-AE81-144FB0351821}"/>
    <cellStyle name="Normal 3 5 6 2 4" xfId="25837" xr:uid="{DCEF6B0A-9FBB-40E1-838B-05E159796B9C}"/>
    <cellStyle name="Normal 3 5 6 3" xfId="25838" xr:uid="{5A6C51B4-981D-4E39-8C35-3824EA20775A}"/>
    <cellStyle name="Normal 3 5 6 3 2" xfId="25839" xr:uid="{B44C1B5A-E76D-4AF8-BD1C-03B82E935B1A}"/>
    <cellStyle name="Normal 3 5 6 4" xfId="25840" xr:uid="{49A02852-E4DA-47A5-B96A-0A4DE1B90700}"/>
    <cellStyle name="Normal 3 5 6 5" xfId="25841" xr:uid="{262B593A-616A-462F-A2FB-67DACF5FA769}"/>
    <cellStyle name="Normal 3 5 7" xfId="25842" xr:uid="{E98B7C84-6144-45A1-8CE2-B0A01F6204D4}"/>
    <cellStyle name="Normal 3 5 7 2" xfId="25843" xr:uid="{2D6BF12A-478A-4120-8AF2-A60014CBFEED}"/>
    <cellStyle name="Normal 3 5 7 2 2" xfId="25844" xr:uid="{0AA3C8C5-625A-4502-BDC0-ADF53918D5F6}"/>
    <cellStyle name="Normal 3 5 7 3" xfId="25845" xr:uid="{36962FFE-076E-4F3D-ACB4-EC778A7E6613}"/>
    <cellStyle name="Normal 3 5 7 4" xfId="25846" xr:uid="{10588FF6-F538-41DE-9F12-84EC48AF7213}"/>
    <cellStyle name="Normal 3 5 8" xfId="25847" xr:uid="{11AADDE3-B715-4AB7-A9D9-29BA829FF916}"/>
    <cellStyle name="Normal 3 5 8 2" xfId="25848" xr:uid="{1A6A71F5-C3B3-411A-B269-562511EDB267}"/>
    <cellStyle name="Normal 3 5 8 2 2" xfId="25849" xr:uid="{F3FFB7A2-46CB-47F5-8AA7-79DFDDA82EC1}"/>
    <cellStyle name="Normal 3 5 8 3" xfId="25850" xr:uid="{0077C563-F85F-4EF0-91B6-EC732528976F}"/>
    <cellStyle name="Normal 3 5 8 4" xfId="25851" xr:uid="{AB19B43B-1F1C-4905-905D-964C848BCF67}"/>
    <cellStyle name="Normal 3 5 9" xfId="25852" xr:uid="{7BB48FBE-A05C-4B7E-8EEB-838F9B15FD3F}"/>
    <cellStyle name="Normal 3 5 9 2" xfId="25853" xr:uid="{E750FEA6-5E68-412F-8D8A-F88E1D6F97EF}"/>
    <cellStyle name="Normal 3 5 9 2 2" xfId="25854" xr:uid="{121D9CE9-0009-4BA5-A9A8-50AC03713D56}"/>
    <cellStyle name="Normal 3 5 9 3" xfId="25855" xr:uid="{741818AE-8597-4261-8C74-19226D2611E3}"/>
    <cellStyle name="Normal 3 5 9 4" xfId="25856" xr:uid="{9DCB86C3-3E90-4601-9F61-B6A492390860}"/>
    <cellStyle name="Normal 3 6" xfId="25857" xr:uid="{88C8F490-7DE5-4AD6-895D-B57632D9300F}"/>
    <cellStyle name="Normal 3 6 10" xfId="25858" xr:uid="{36759D43-A1A7-4A24-8071-62CD570DDD24}"/>
    <cellStyle name="Normal 3 6 11" xfId="25859" xr:uid="{AE4101FE-B351-4BDD-A5F7-A1E489FE1E1B}"/>
    <cellStyle name="Normal 3 6 2" xfId="25860" xr:uid="{A989A874-94C1-4F3C-B39B-DC603467CF15}"/>
    <cellStyle name="Normal 3 6 2 10" xfId="25861" xr:uid="{4E439544-2EBD-4EDB-9458-D173D0681C4D}"/>
    <cellStyle name="Normal 3 6 2 2" xfId="25862" xr:uid="{F1E2648E-FE79-408C-B058-37FC5C116BD6}"/>
    <cellStyle name="Normal 3 6 2 2 2" xfId="25863" xr:uid="{E434D45D-3866-4C6A-BF99-B7F7577E4CCB}"/>
    <cellStyle name="Normal 3 6 2 2 2 2" xfId="25864" xr:uid="{8A2564AF-6119-41E8-9485-50DBB490F8CF}"/>
    <cellStyle name="Normal 3 6 2 2 2 2 2" xfId="25865" xr:uid="{52E3A204-415E-4F2A-B73F-035D1ACF3200}"/>
    <cellStyle name="Normal 3 6 2 2 2 2 2 2" xfId="25866" xr:uid="{2E1C3A8E-7632-4A5F-AC89-297C3AF4C965}"/>
    <cellStyle name="Normal 3 6 2 2 2 2 3" xfId="25867" xr:uid="{8DD839F6-A1EF-4CB0-855B-5F528C85B99E}"/>
    <cellStyle name="Normal 3 6 2 2 2 2 4" xfId="25868" xr:uid="{D911C93E-DC40-4776-B43A-76451892CA0D}"/>
    <cellStyle name="Normal 3 6 2 2 2 3" xfId="25869" xr:uid="{EDB82A84-21EA-4BBE-BBB8-C1CD446FE3CC}"/>
    <cellStyle name="Normal 3 6 2 2 2 3 2" xfId="25870" xr:uid="{BB47F414-6173-48FA-B1D1-8566A93AA4FE}"/>
    <cellStyle name="Normal 3 6 2 2 2 4" xfId="25871" xr:uid="{63BE1DC7-E667-4712-AE60-3C4F3A353DE5}"/>
    <cellStyle name="Normal 3 6 2 2 2 5" xfId="25872" xr:uid="{9DACC269-52EC-41F9-8444-DE5B2967D5C0}"/>
    <cellStyle name="Normal 3 6 2 2 3" xfId="25873" xr:uid="{08399602-1A93-4894-8C56-084C843213DA}"/>
    <cellStyle name="Normal 3 6 2 2 3 2" xfId="25874" xr:uid="{D1FE5EBA-D42D-40EC-848F-11ACA50CD1C0}"/>
    <cellStyle name="Normal 3 6 2 2 3 2 2" xfId="25875" xr:uid="{5B13C320-FF2F-4E8A-A3C8-10CBC236D2DE}"/>
    <cellStyle name="Normal 3 6 2 2 3 2 2 2" xfId="25876" xr:uid="{C0282300-6380-41EE-B634-456D106254F1}"/>
    <cellStyle name="Normal 3 6 2 2 3 2 3" xfId="25877" xr:uid="{6B5848F1-FDF8-4DBF-B09C-991DF3F91582}"/>
    <cellStyle name="Normal 3 6 2 2 3 2 4" xfId="25878" xr:uid="{DCF70548-5A86-47E4-AFF5-32CD5689FB55}"/>
    <cellStyle name="Normal 3 6 2 2 3 3" xfId="25879" xr:uid="{50011491-1E2E-4DE9-A00D-33D57BBF4E3D}"/>
    <cellStyle name="Normal 3 6 2 2 3 3 2" xfId="25880" xr:uid="{D0340501-BA3E-4E8F-8F15-6C6D7430D751}"/>
    <cellStyle name="Normal 3 6 2 2 3 4" xfId="25881" xr:uid="{4EACE97F-F053-4302-8262-912C7554F90A}"/>
    <cellStyle name="Normal 3 6 2 2 3 5" xfId="25882" xr:uid="{F32FBDB2-CC74-4DC8-9BAC-1577DE2EB9D4}"/>
    <cellStyle name="Normal 3 6 2 2 4" xfId="25883" xr:uid="{DEBC6EA0-AB4A-4590-8413-FF48239D67F5}"/>
    <cellStyle name="Normal 3 6 2 2 4 2" xfId="25884" xr:uid="{6864252E-C7EB-4F1E-87D6-9888FEA61CCE}"/>
    <cellStyle name="Normal 3 6 2 2 4 2 2" xfId="25885" xr:uid="{D971D1DD-3711-4BAB-96E0-E08F7AACED80}"/>
    <cellStyle name="Normal 3 6 2 2 4 3" xfId="25886" xr:uid="{35E134D6-F6B2-4126-BE8F-C4A17B8E5388}"/>
    <cellStyle name="Normal 3 6 2 2 4 4" xfId="25887" xr:uid="{22E20085-35FD-4BBA-AA92-F4FD34BB58FF}"/>
    <cellStyle name="Normal 3 6 2 2 5" xfId="25888" xr:uid="{DEC08DFD-6E16-4B51-BFF1-190A854B0A0D}"/>
    <cellStyle name="Normal 3 6 2 2 5 2" xfId="25889" xr:uid="{1FF52255-50D8-4618-875B-ABD63FC7D91F}"/>
    <cellStyle name="Normal 3 6 2 2 5 2 2" xfId="25890" xr:uid="{13FFF1AF-E57C-4167-A02E-CDE07686ECA6}"/>
    <cellStyle name="Normal 3 6 2 2 5 3" xfId="25891" xr:uid="{B0BD2208-7F36-410D-9B8B-E499178642D0}"/>
    <cellStyle name="Normal 3 6 2 2 5 4" xfId="25892" xr:uid="{33E83904-8BD3-4EF1-A852-C044FBED1D19}"/>
    <cellStyle name="Normal 3 6 2 2 6" xfId="25893" xr:uid="{93D23C1D-1E91-4BD4-A1E4-7A4DB31B1659}"/>
    <cellStyle name="Normal 3 6 2 2 6 2" xfId="25894" xr:uid="{1F4D9FD2-60DC-4C4A-B3FB-CDBCEADF1F14}"/>
    <cellStyle name="Normal 3 6 2 2 6 2 2" xfId="25895" xr:uid="{B4E6D55A-09E4-4302-B633-1642EF7D67D0}"/>
    <cellStyle name="Normal 3 6 2 2 6 3" xfId="25896" xr:uid="{D160D8DA-9316-4D8A-A827-1E0F54493ADD}"/>
    <cellStyle name="Normal 3 6 2 2 6 4" xfId="25897" xr:uid="{694B2BD5-08F0-4BB0-9090-6448F2F9E46F}"/>
    <cellStyle name="Normal 3 6 2 2 7" xfId="25898" xr:uid="{48F05C22-63AA-4BB0-AC3A-5B43588911F5}"/>
    <cellStyle name="Normal 3 6 2 2 7 2" xfId="25899" xr:uid="{5C0428F8-3898-49DB-9D4E-0E8D6D3D426D}"/>
    <cellStyle name="Normal 3 6 2 2 8" xfId="25900" xr:uid="{4B2094E2-CDBB-4253-A584-008B36297F68}"/>
    <cellStyle name="Normal 3 6 2 2 9" xfId="25901" xr:uid="{8950B036-D23B-4C37-9259-689E78BB551A}"/>
    <cellStyle name="Normal 3 6 2 3" xfId="25902" xr:uid="{13971582-2832-409A-BD6F-5F0D1A7D67A4}"/>
    <cellStyle name="Normal 3 6 2 3 2" xfId="25903" xr:uid="{A1D744FA-3A07-49EF-B08A-FE55768221B8}"/>
    <cellStyle name="Normal 3 6 2 3 2 2" xfId="25904" xr:uid="{3818C9A1-A4C7-4BA9-9B50-26F018B12CC9}"/>
    <cellStyle name="Normal 3 6 2 3 2 2 2" xfId="25905" xr:uid="{FC33533E-45DE-47D2-8178-B95E757E72CD}"/>
    <cellStyle name="Normal 3 6 2 3 2 3" xfId="25906" xr:uid="{B4A681ED-70F5-40D3-BD52-3F2FC935EEC3}"/>
    <cellStyle name="Normal 3 6 2 3 2 4" xfId="25907" xr:uid="{D9B7DC07-7101-4800-8C73-67D98C8E6FA7}"/>
    <cellStyle name="Normal 3 6 2 3 3" xfId="25908" xr:uid="{8604186C-671C-4A97-8899-A1B6B19315EE}"/>
    <cellStyle name="Normal 3 6 2 3 3 2" xfId="25909" xr:uid="{6B46142D-E3A0-474E-85D9-6AD5D6F4A6C2}"/>
    <cellStyle name="Normal 3 6 2 3 4" xfId="25910" xr:uid="{8CF5F5E0-ADA0-4BB1-B42A-133F66877B8B}"/>
    <cellStyle name="Normal 3 6 2 3 5" xfId="25911" xr:uid="{8BB459A5-AF99-48DC-8EE5-ECE991D28751}"/>
    <cellStyle name="Normal 3 6 2 4" xfId="25912" xr:uid="{BEBF1A20-A4F6-4C05-91A8-187FE594E038}"/>
    <cellStyle name="Normal 3 6 2 4 2" xfId="25913" xr:uid="{D0ADD90F-7C94-4C72-B79A-4707E0E77B6F}"/>
    <cellStyle name="Normal 3 6 2 4 2 2" xfId="25914" xr:uid="{28B0CBF2-4360-455B-B5C0-06C259F83861}"/>
    <cellStyle name="Normal 3 6 2 4 2 2 2" xfId="25915" xr:uid="{6857C795-68B6-4B6C-9356-5B5AB09CD1C4}"/>
    <cellStyle name="Normal 3 6 2 4 2 3" xfId="25916" xr:uid="{A0255979-2E4F-40B6-88CE-11F221CE8617}"/>
    <cellStyle name="Normal 3 6 2 4 2 4" xfId="25917" xr:uid="{ADBBF7DE-6018-4CF7-BFDD-F8B163E694D7}"/>
    <cellStyle name="Normal 3 6 2 4 3" xfId="25918" xr:uid="{934B0928-CEEF-4D53-9CBA-6C832C6D01E7}"/>
    <cellStyle name="Normal 3 6 2 4 3 2" xfId="25919" xr:uid="{3C195B7A-15DA-41E7-A134-3327B633C4DD}"/>
    <cellStyle name="Normal 3 6 2 4 4" xfId="25920" xr:uid="{7704FBC5-EA71-4547-B193-092D06F1E27D}"/>
    <cellStyle name="Normal 3 6 2 4 5" xfId="25921" xr:uid="{C8177A88-902A-4FE1-BCCA-293DF7081C65}"/>
    <cellStyle name="Normal 3 6 2 5" xfId="25922" xr:uid="{F6DF16F1-093C-4F10-9E89-68F2B7D71663}"/>
    <cellStyle name="Normal 3 6 2 5 2" xfId="25923" xr:uid="{7BB0B593-5F99-4934-BF70-1E9BD2663E7C}"/>
    <cellStyle name="Normal 3 6 2 5 2 2" xfId="25924" xr:uid="{E3D9444C-9275-4555-8801-82A656A1DA01}"/>
    <cellStyle name="Normal 3 6 2 5 3" xfId="25925" xr:uid="{DE802B89-8312-419D-86EF-828C0E413DD3}"/>
    <cellStyle name="Normal 3 6 2 5 4" xfId="25926" xr:uid="{3A97FF1E-886F-4DCB-969B-EC4E99A5DC63}"/>
    <cellStyle name="Normal 3 6 2 6" xfId="25927" xr:uid="{7209BA22-0392-4B23-B0BA-E0749BE713D3}"/>
    <cellStyle name="Normal 3 6 2 6 2" xfId="25928" xr:uid="{080E6B2E-D0BB-4443-87BB-8D0D11607A3F}"/>
    <cellStyle name="Normal 3 6 2 6 2 2" xfId="25929" xr:uid="{5D12C4F0-AF7C-48A3-83A4-5277325A1373}"/>
    <cellStyle name="Normal 3 6 2 6 3" xfId="25930" xr:uid="{7712477D-304E-4CBF-97E1-25D11058F43F}"/>
    <cellStyle name="Normal 3 6 2 6 4" xfId="25931" xr:uid="{4250C17F-0126-4765-A422-1C226880968D}"/>
    <cellStyle name="Normal 3 6 2 7" xfId="25932" xr:uid="{1E4D00DF-D9CF-4F62-89F7-5A5A74420766}"/>
    <cellStyle name="Normal 3 6 2 7 2" xfId="25933" xr:uid="{56B8C44C-20B8-4414-B23F-9DCF760DD169}"/>
    <cellStyle name="Normal 3 6 2 7 2 2" xfId="25934" xr:uid="{E2E79BEC-2580-4862-A6F5-9C0042426C71}"/>
    <cellStyle name="Normal 3 6 2 7 3" xfId="25935" xr:uid="{A182D1A8-70E4-4ED4-92A2-D46BA6C16459}"/>
    <cellStyle name="Normal 3 6 2 7 4" xfId="25936" xr:uid="{18285DA1-26A8-42E0-AB9C-84D2FD8D1541}"/>
    <cellStyle name="Normal 3 6 2 8" xfId="25937" xr:uid="{69C9EA24-21B4-4D55-8F55-01DCD152F430}"/>
    <cellStyle name="Normal 3 6 2 8 2" xfId="25938" xr:uid="{ADCE49C1-266F-4BB9-9CA4-2F9E8A831AF3}"/>
    <cellStyle name="Normal 3 6 2 9" xfId="25939" xr:uid="{4493F755-C170-42E0-A46C-8D55DD853142}"/>
    <cellStyle name="Normal 3 6 3" xfId="25940" xr:uid="{DDF541D4-7F6D-444C-A0E5-0EE627069E39}"/>
    <cellStyle name="Normal 3 6 3 2" xfId="25941" xr:uid="{C19E3F16-AA26-4B11-91AD-501C4D74EF44}"/>
    <cellStyle name="Normal 3 6 3 2 2" xfId="25942" xr:uid="{4D8DE204-C349-4EA1-BEC3-FD72AADD3E81}"/>
    <cellStyle name="Normal 3 6 3 2 2 2" xfId="25943" xr:uid="{6E7FCF34-71DD-41A8-8030-70EC3D321907}"/>
    <cellStyle name="Normal 3 6 3 2 2 2 2" xfId="25944" xr:uid="{A023E563-30A2-447C-A93A-5863F55F5517}"/>
    <cellStyle name="Normal 3 6 3 2 2 3" xfId="25945" xr:uid="{D73CB234-9316-4FE8-8B55-44D3D329BA8C}"/>
    <cellStyle name="Normal 3 6 3 2 2 4" xfId="25946" xr:uid="{B07050B4-A01C-4AF5-8357-82EC53C7E7D7}"/>
    <cellStyle name="Normal 3 6 3 2 3" xfId="25947" xr:uid="{815E1A5B-9238-4559-BFCF-AC9F7AADE190}"/>
    <cellStyle name="Normal 3 6 3 2 3 2" xfId="25948" xr:uid="{1C1318F5-3A9F-40AB-B3BE-40FF4E05E8D2}"/>
    <cellStyle name="Normal 3 6 3 2 4" xfId="25949" xr:uid="{EA4C55BD-4068-4E6B-84F0-226FE7078154}"/>
    <cellStyle name="Normal 3 6 3 2 5" xfId="25950" xr:uid="{40E9E37C-CE1B-454C-B0DE-F24F9ACB1B4C}"/>
    <cellStyle name="Normal 3 6 3 3" xfId="25951" xr:uid="{406DC7FE-F30D-4D28-94B1-9A591A021B39}"/>
    <cellStyle name="Normal 3 6 3 3 2" xfId="25952" xr:uid="{E2A002E0-03C8-4A35-9219-85A050C951CD}"/>
    <cellStyle name="Normal 3 6 3 3 2 2" xfId="25953" xr:uid="{CAD9C595-BBCC-418B-9A21-D85310D1CFE7}"/>
    <cellStyle name="Normal 3 6 3 3 2 2 2" xfId="25954" xr:uid="{51763E70-7E89-4FF6-B8BD-FEC046326304}"/>
    <cellStyle name="Normal 3 6 3 3 2 3" xfId="25955" xr:uid="{C1979624-0A4D-49C8-88AB-9623A87B7B93}"/>
    <cellStyle name="Normal 3 6 3 3 2 4" xfId="25956" xr:uid="{598EBE2D-C698-4CEB-8032-6E9E2D64546A}"/>
    <cellStyle name="Normal 3 6 3 3 3" xfId="25957" xr:uid="{1879CD00-6164-4259-8C24-69F07D30E168}"/>
    <cellStyle name="Normal 3 6 3 3 3 2" xfId="25958" xr:uid="{79558E67-F371-4EC8-BD2C-2AA7FB2CC520}"/>
    <cellStyle name="Normal 3 6 3 3 4" xfId="25959" xr:uid="{7CF6DD46-EA23-4220-B552-6B0FFC942D07}"/>
    <cellStyle name="Normal 3 6 3 3 5" xfId="25960" xr:uid="{89ECE7DE-B032-49E4-9FF7-969D321EA818}"/>
    <cellStyle name="Normal 3 6 3 4" xfId="25961" xr:uid="{DC8889EE-2638-4721-9066-F2A5901F4529}"/>
    <cellStyle name="Normal 3 6 3 4 2" xfId="25962" xr:uid="{C49139BC-B20A-40F2-B470-93B62831BEAC}"/>
    <cellStyle name="Normal 3 6 3 4 2 2" xfId="25963" xr:uid="{5944CAA3-0428-4C5D-B7A5-515EC5382EC8}"/>
    <cellStyle name="Normal 3 6 3 4 3" xfId="25964" xr:uid="{5CE96690-913F-4D84-948A-F7F3BF60B443}"/>
    <cellStyle name="Normal 3 6 3 4 4" xfId="25965" xr:uid="{0A9FF8D3-5DEB-4EA6-B61B-106CB090D53D}"/>
    <cellStyle name="Normal 3 6 3 5" xfId="25966" xr:uid="{F4F4301C-0C50-45B2-A757-19590C83B106}"/>
    <cellStyle name="Normal 3 6 3 5 2" xfId="25967" xr:uid="{7EE6356F-C475-4AEE-90CA-297D64E51D82}"/>
    <cellStyle name="Normal 3 6 3 5 2 2" xfId="25968" xr:uid="{60009A33-0B39-4222-BF64-068335E8B136}"/>
    <cellStyle name="Normal 3 6 3 5 3" xfId="25969" xr:uid="{BD52100E-C029-4ED2-9519-3B78D42A8286}"/>
    <cellStyle name="Normal 3 6 3 5 4" xfId="25970" xr:uid="{0FF8D032-FF0D-4FA0-BE8E-30B0178EC62A}"/>
    <cellStyle name="Normal 3 6 3 6" xfId="25971" xr:uid="{0A609C4B-6589-4978-B199-3622955E4F97}"/>
    <cellStyle name="Normal 3 6 3 6 2" xfId="25972" xr:uid="{A95EF558-3523-49BD-850F-7661FC61927D}"/>
    <cellStyle name="Normal 3 6 3 6 2 2" xfId="25973" xr:uid="{429F1EBF-C831-491B-B975-218C55617312}"/>
    <cellStyle name="Normal 3 6 3 6 3" xfId="25974" xr:uid="{80AA0C83-8A0F-4946-9046-4694706C28A2}"/>
    <cellStyle name="Normal 3 6 3 6 4" xfId="25975" xr:uid="{ABF9197C-8D2D-44C1-A370-CA8A898B5B49}"/>
    <cellStyle name="Normal 3 6 3 7" xfId="25976" xr:uid="{2A026C98-0892-412A-A59D-237B1F30D68A}"/>
    <cellStyle name="Normal 3 6 3 7 2" xfId="25977" xr:uid="{2F12BDB7-CFE1-4B28-B7B4-786F44713903}"/>
    <cellStyle name="Normal 3 6 3 8" xfId="25978" xr:uid="{2624336B-9F7B-45EA-8B96-DCD6064C675B}"/>
    <cellStyle name="Normal 3 6 3 9" xfId="25979" xr:uid="{D3AEFC12-0B4C-4C09-8EDC-91BE42555FAB}"/>
    <cellStyle name="Normal 3 6 4" xfId="25980" xr:uid="{8CB776B6-448E-4A1B-806D-13D96AB55CFD}"/>
    <cellStyle name="Normal 3 6 4 2" xfId="25981" xr:uid="{3C2D7DFD-5A0C-4E37-948A-8B681F05D9F3}"/>
    <cellStyle name="Normal 3 6 4 2 2" xfId="25982" xr:uid="{115969CD-8568-48BE-9ABF-007084018AEE}"/>
    <cellStyle name="Normal 3 6 4 2 2 2" xfId="25983" xr:uid="{9824CE98-7BF3-439C-8DEE-41871BF0D104}"/>
    <cellStyle name="Normal 3 6 4 2 3" xfId="25984" xr:uid="{8462BF12-2D6A-4469-B521-6A4E9D70A637}"/>
    <cellStyle name="Normal 3 6 4 2 4" xfId="25985" xr:uid="{588C035A-BDE3-497D-ACA3-A2C76CDDA361}"/>
    <cellStyle name="Normal 3 6 4 3" xfId="25986" xr:uid="{B1EA21E9-4252-4B7B-A8EE-84E675379C21}"/>
    <cellStyle name="Normal 3 6 4 3 2" xfId="25987" xr:uid="{9C466B19-6545-4D32-A531-C7C24CF18FFD}"/>
    <cellStyle name="Normal 3 6 4 4" xfId="25988" xr:uid="{4C4EE4D3-EB08-4050-8A46-A1436CB94614}"/>
    <cellStyle name="Normal 3 6 4 5" xfId="25989" xr:uid="{5918B22F-59E7-442E-AEC3-B4B8D9AD7CE1}"/>
    <cellStyle name="Normal 3 6 5" xfId="25990" xr:uid="{E1411A76-1733-405F-87AA-B043D81ED08E}"/>
    <cellStyle name="Normal 3 6 5 2" xfId="25991" xr:uid="{18E28F86-E3D4-493B-BFBF-275E510A6B84}"/>
    <cellStyle name="Normal 3 6 5 2 2" xfId="25992" xr:uid="{084ADC96-AB8C-4DF5-AAB4-CF53FA628860}"/>
    <cellStyle name="Normal 3 6 5 2 2 2" xfId="25993" xr:uid="{B93423E5-F6E3-48FA-8C16-26664B870CBB}"/>
    <cellStyle name="Normal 3 6 5 2 3" xfId="25994" xr:uid="{16A3A83D-5846-4E32-8B49-6A5C73CE618E}"/>
    <cellStyle name="Normal 3 6 5 2 4" xfId="25995" xr:uid="{4991D648-F827-4C3B-B7E3-FAAFF9D4B0E6}"/>
    <cellStyle name="Normal 3 6 5 3" xfId="25996" xr:uid="{94FFC966-2F2B-4846-BCEF-887951AAF01D}"/>
    <cellStyle name="Normal 3 6 5 3 2" xfId="25997" xr:uid="{936D9C21-49BF-4452-8F23-20FE3F0A4E3D}"/>
    <cellStyle name="Normal 3 6 5 4" xfId="25998" xr:uid="{6CEA3D23-CEF9-4AE1-A12B-C3BD0AEDE435}"/>
    <cellStyle name="Normal 3 6 5 5" xfId="25999" xr:uid="{49773F76-84C4-4D96-9BE1-132917F53C67}"/>
    <cellStyle name="Normal 3 6 6" xfId="26000" xr:uid="{BF754CD3-51C3-4E98-9EF6-6A304785ECE1}"/>
    <cellStyle name="Normal 3 6 6 2" xfId="26001" xr:uid="{01541272-0446-4C02-8E93-0250B6DEB5B6}"/>
    <cellStyle name="Normal 3 6 6 2 2" xfId="26002" xr:uid="{5428C7BE-C495-4939-A84F-72379C22B517}"/>
    <cellStyle name="Normal 3 6 6 3" xfId="26003" xr:uid="{1E10F22A-16A5-420B-B8ED-726603947F12}"/>
    <cellStyle name="Normal 3 6 6 4" xfId="26004" xr:uid="{918099DC-A95C-498B-AB03-7EDEF593FB76}"/>
    <cellStyle name="Normal 3 6 7" xfId="26005" xr:uid="{3FEBAFDA-9D08-4F05-8DDE-C59D8CBC62AF}"/>
    <cellStyle name="Normal 3 6 7 2" xfId="26006" xr:uid="{A3E81369-09F7-4D7B-ACBB-9FE8264D97FB}"/>
    <cellStyle name="Normal 3 6 7 2 2" xfId="26007" xr:uid="{B3F66D95-5894-40A0-9DE8-D77484A06E68}"/>
    <cellStyle name="Normal 3 6 7 3" xfId="26008" xr:uid="{2AF36361-7037-4542-A572-630761042DA9}"/>
    <cellStyle name="Normal 3 6 7 4" xfId="26009" xr:uid="{3EE80BEA-971E-4A9D-BCF5-62868B1692D7}"/>
    <cellStyle name="Normal 3 6 8" xfId="26010" xr:uid="{6AD4B919-8519-472C-9272-ACABDDDB6192}"/>
    <cellStyle name="Normal 3 6 8 2" xfId="26011" xr:uid="{63D58CC7-0A99-41B0-96CB-28957674F8FD}"/>
    <cellStyle name="Normal 3 6 8 2 2" xfId="26012" xr:uid="{A4F7DB5F-6D3F-4DB7-8240-6CDA2B833BA1}"/>
    <cellStyle name="Normal 3 6 8 3" xfId="26013" xr:uid="{55DDA74A-5577-464B-9F7F-3A8E2965D4BA}"/>
    <cellStyle name="Normal 3 6 8 4" xfId="26014" xr:uid="{AE15758C-EF40-4EAF-AA72-2F287C4DFD0A}"/>
    <cellStyle name="Normal 3 6 9" xfId="26015" xr:uid="{1A1B3B27-2FE0-4944-AF38-538094E42E7D}"/>
    <cellStyle name="Normal 3 6 9 2" xfId="26016" xr:uid="{8DFAFC1D-02F8-4734-AD3E-FCFF908955D8}"/>
    <cellStyle name="Normal 3 7" xfId="26017" xr:uid="{B8DEBB39-E066-4105-97E7-03FBEB2E55EE}"/>
    <cellStyle name="Normal 3 7 10" xfId="26018" xr:uid="{5D262F06-B71F-49F8-9698-1D0519255A37}"/>
    <cellStyle name="Normal 3 7 2" xfId="26019" xr:uid="{6F13CE89-2A5B-4ADA-B904-19F62E062C13}"/>
    <cellStyle name="Normal 3 7 2 2" xfId="26020" xr:uid="{A92C52B9-BD29-44EF-A01B-C9AA0543DA44}"/>
    <cellStyle name="Normal 3 7 2 2 2" xfId="26021" xr:uid="{FFE9E637-C2EC-4781-BB4B-503A2EDCFDA8}"/>
    <cellStyle name="Normal 3 7 2 2 2 2" xfId="26022" xr:uid="{07F0D946-8D5C-47E4-BF4B-7DE861272C8D}"/>
    <cellStyle name="Normal 3 7 2 2 2 2 2" xfId="26023" xr:uid="{B3EC49F6-542E-46B9-83C3-67F3D553B842}"/>
    <cellStyle name="Normal 3 7 2 2 2 3" xfId="26024" xr:uid="{AF102DD1-A461-46B1-AF1A-B7C89D583837}"/>
    <cellStyle name="Normal 3 7 2 2 2 4" xfId="26025" xr:uid="{B84480FF-5ABE-4E5D-99CE-77E606E5B16D}"/>
    <cellStyle name="Normal 3 7 2 2 3" xfId="26026" xr:uid="{920B3AEC-25CD-44DA-8B93-BD197F382021}"/>
    <cellStyle name="Normal 3 7 2 2 3 2" xfId="26027" xr:uid="{8B396A1A-3809-461C-A31A-7D6B416D9F26}"/>
    <cellStyle name="Normal 3 7 2 2 4" xfId="26028" xr:uid="{38015664-A9A6-4134-B9A4-69C3DEEF3A19}"/>
    <cellStyle name="Normal 3 7 2 2 5" xfId="26029" xr:uid="{CD02199D-530D-46A4-90A8-4ABCFC2DD3D2}"/>
    <cellStyle name="Normal 3 7 2 3" xfId="26030" xr:uid="{CE5D4220-AF29-4DA1-ADCD-49504412843B}"/>
    <cellStyle name="Normal 3 7 2 3 2" xfId="26031" xr:uid="{DCB56F45-526D-41F0-A7C2-DC8C4BA220E9}"/>
    <cellStyle name="Normal 3 7 2 3 2 2" xfId="26032" xr:uid="{A7388BA9-B7AF-4CE7-BC8B-79F0E92B9302}"/>
    <cellStyle name="Normal 3 7 2 3 2 2 2" xfId="26033" xr:uid="{AC844981-906E-4078-81F3-410351AD83AA}"/>
    <cellStyle name="Normal 3 7 2 3 2 3" xfId="26034" xr:uid="{E1C74569-C715-4112-8AF8-D930B9545454}"/>
    <cellStyle name="Normal 3 7 2 3 2 4" xfId="26035" xr:uid="{29D10041-A46C-4FA4-9641-9A0FDD448E31}"/>
    <cellStyle name="Normal 3 7 2 3 3" xfId="26036" xr:uid="{A48DB017-4D6F-4550-BC36-916B7C24B341}"/>
    <cellStyle name="Normal 3 7 2 3 3 2" xfId="26037" xr:uid="{A02EBE80-968A-4513-9D9D-A96BFF8F00A9}"/>
    <cellStyle name="Normal 3 7 2 3 4" xfId="26038" xr:uid="{A13F7D84-A7FD-40DF-BD23-DF15C2DE38FD}"/>
    <cellStyle name="Normal 3 7 2 3 5" xfId="26039" xr:uid="{113DDDCE-9621-4094-92BA-90A9852F439A}"/>
    <cellStyle name="Normal 3 7 2 4" xfId="26040" xr:uid="{872D6847-7BDD-4233-9736-2AF341C08EE1}"/>
    <cellStyle name="Normal 3 7 2 4 2" xfId="26041" xr:uid="{10D76E5D-22B3-4FCF-AE1C-B57037A97A19}"/>
    <cellStyle name="Normal 3 7 2 4 2 2" xfId="26042" xr:uid="{1240AB7C-AC6E-463E-8FAA-0C27B1E14EB1}"/>
    <cellStyle name="Normal 3 7 2 4 3" xfId="26043" xr:uid="{92B81671-5CE7-4DE6-A53C-3DD548048C3B}"/>
    <cellStyle name="Normal 3 7 2 4 4" xfId="26044" xr:uid="{60E8ACB6-78E4-4CCC-819A-91B0AC0C3947}"/>
    <cellStyle name="Normal 3 7 2 5" xfId="26045" xr:uid="{2C39917E-D268-47C1-BBE4-67A653FD21E2}"/>
    <cellStyle name="Normal 3 7 2 5 2" xfId="26046" xr:uid="{5C0941D5-EAB9-4DF8-8585-5249417715D8}"/>
    <cellStyle name="Normal 3 7 2 5 2 2" xfId="26047" xr:uid="{8DCBE949-BABB-4052-BE1D-91144286962D}"/>
    <cellStyle name="Normal 3 7 2 5 3" xfId="26048" xr:uid="{FB7CA6AE-FB4F-4CAD-A83D-2F86713CF8E1}"/>
    <cellStyle name="Normal 3 7 2 5 4" xfId="26049" xr:uid="{8457BEF3-2318-46AA-BF73-DCD8A8834C07}"/>
    <cellStyle name="Normal 3 7 2 6" xfId="26050" xr:uid="{7DEFFF9C-BB13-46E1-B44F-6B76C793DE00}"/>
    <cellStyle name="Normal 3 7 2 6 2" xfId="26051" xr:uid="{2B2DA239-6D77-43FC-AA11-98D4778E49A1}"/>
    <cellStyle name="Normal 3 7 2 6 2 2" xfId="26052" xr:uid="{C718BFED-24F3-4F74-90DE-FAE6B0C6FB1E}"/>
    <cellStyle name="Normal 3 7 2 6 3" xfId="26053" xr:uid="{442EF41D-EC7E-41E0-BB93-F5A821AED406}"/>
    <cellStyle name="Normal 3 7 2 6 4" xfId="26054" xr:uid="{7B07B6EC-5A25-415D-90BD-2FBE3272A895}"/>
    <cellStyle name="Normal 3 7 2 7" xfId="26055" xr:uid="{87D3CCF4-E78C-4D79-BD40-3FC6E4B41B91}"/>
    <cellStyle name="Normal 3 7 2 7 2" xfId="26056" xr:uid="{A9639548-D123-456C-8094-C47586072636}"/>
    <cellStyle name="Normal 3 7 2 8" xfId="26057" xr:uid="{7362A805-1773-4CCA-9E2F-B02F287858E8}"/>
    <cellStyle name="Normal 3 7 2 9" xfId="26058" xr:uid="{7828A172-85B9-4163-AF5E-F22DA4BD099F}"/>
    <cellStyle name="Normal 3 7 3" xfId="26059" xr:uid="{382EB36A-185F-44AA-AE4A-D1303BCD81CE}"/>
    <cellStyle name="Normal 3 7 3 2" xfId="26060" xr:uid="{4D616C86-44F4-4FCD-BD26-EFFDE4BD5D22}"/>
    <cellStyle name="Normal 3 7 3 2 2" xfId="26061" xr:uid="{58258F0B-58BE-4A4F-902D-EF440FFC1A52}"/>
    <cellStyle name="Normal 3 7 3 2 2 2" xfId="26062" xr:uid="{7784D641-1261-4E01-BC22-BF9B1A7EA3B5}"/>
    <cellStyle name="Normal 3 7 3 2 3" xfId="26063" xr:uid="{10BE51D3-F684-42D6-B104-37CDA1500152}"/>
    <cellStyle name="Normal 3 7 3 2 4" xfId="26064" xr:uid="{7FE65564-DD90-43E8-9306-28FA366E8C25}"/>
    <cellStyle name="Normal 3 7 3 3" xfId="26065" xr:uid="{4A3CA41C-C63D-4A13-A901-E57C4251CFFB}"/>
    <cellStyle name="Normal 3 7 3 3 2" xfId="26066" xr:uid="{C3D5AE19-938E-433B-90A6-BDE94F885237}"/>
    <cellStyle name="Normal 3 7 3 4" xfId="26067" xr:uid="{D3E34144-5EC7-4D83-B25B-B60E027776EC}"/>
    <cellStyle name="Normal 3 7 3 5" xfId="26068" xr:uid="{FE7BFCB3-CDE3-4E4C-BB6E-E7DD5B71A05C}"/>
    <cellStyle name="Normal 3 7 4" xfId="26069" xr:uid="{AE8C5291-6CED-44A7-8DDE-4B69F15E3398}"/>
    <cellStyle name="Normal 3 7 4 2" xfId="26070" xr:uid="{81E40E19-2CEA-4D0A-8E06-AA5B78698FC9}"/>
    <cellStyle name="Normal 3 7 4 2 2" xfId="26071" xr:uid="{ACCA0D0B-746E-4DB0-9096-0090E86546B6}"/>
    <cellStyle name="Normal 3 7 4 2 2 2" xfId="26072" xr:uid="{4B2AA5ED-B4A9-40D1-AFF0-402B8BD4788D}"/>
    <cellStyle name="Normal 3 7 4 2 3" xfId="26073" xr:uid="{4150D26D-55DA-452E-985E-57F14ED85356}"/>
    <cellStyle name="Normal 3 7 4 2 4" xfId="26074" xr:uid="{516C4E47-806D-4906-9547-29721D05E7F2}"/>
    <cellStyle name="Normal 3 7 4 3" xfId="26075" xr:uid="{7CFB3373-2891-444B-A4A4-9ADF639F9F6C}"/>
    <cellStyle name="Normal 3 7 4 3 2" xfId="26076" xr:uid="{90685489-D6DD-4A1C-B689-528EE52C96BC}"/>
    <cellStyle name="Normal 3 7 4 4" xfId="26077" xr:uid="{50FFEA49-2270-4029-83C2-D0BADE95B357}"/>
    <cellStyle name="Normal 3 7 4 5" xfId="26078" xr:uid="{FE9338EB-A597-4691-B405-A102B16D09F0}"/>
    <cellStyle name="Normal 3 7 5" xfId="26079" xr:uid="{AEAD60F6-B9D7-4986-8628-33C7993B325A}"/>
    <cellStyle name="Normal 3 7 5 2" xfId="26080" xr:uid="{9E5D8A4B-9538-4EF2-8EB2-F478F4EEE19F}"/>
    <cellStyle name="Normal 3 7 5 2 2" xfId="26081" xr:uid="{C65C55D1-DA9D-4F61-A7FE-378E3EA06C67}"/>
    <cellStyle name="Normal 3 7 5 3" xfId="26082" xr:uid="{30396231-D22B-437F-9530-F45118762AC4}"/>
    <cellStyle name="Normal 3 7 5 4" xfId="26083" xr:uid="{716D0D6D-DF43-48A7-A73C-0F1C1FAF0D35}"/>
    <cellStyle name="Normal 3 7 6" xfId="26084" xr:uid="{5CE699A8-9E49-41DC-823E-7034259AEBFA}"/>
    <cellStyle name="Normal 3 7 6 2" xfId="26085" xr:uid="{796AA2F4-B64A-494D-B58F-2CBC668650C6}"/>
    <cellStyle name="Normal 3 7 6 2 2" xfId="26086" xr:uid="{131CF462-DB49-4A00-B8D8-558AFC16EFEE}"/>
    <cellStyle name="Normal 3 7 6 3" xfId="26087" xr:uid="{29A79465-675A-4A59-9249-9CB44FD96E51}"/>
    <cellStyle name="Normal 3 7 6 4" xfId="26088" xr:uid="{54CDB3FB-CCC7-4B30-A9F9-3D917E949FA0}"/>
    <cellStyle name="Normal 3 7 7" xfId="26089" xr:uid="{9D7D13D6-421B-4734-81DD-509AF6299E17}"/>
    <cellStyle name="Normal 3 7 7 2" xfId="26090" xr:uid="{151296FF-4229-4534-B84E-5FEB88FAEEF2}"/>
    <cellStyle name="Normal 3 7 7 2 2" xfId="26091" xr:uid="{553C17F8-D303-4B53-8456-ACDB97DE17A5}"/>
    <cellStyle name="Normal 3 7 7 3" xfId="26092" xr:uid="{3B771AFE-08AE-4A0D-9983-D7185BA83346}"/>
    <cellStyle name="Normal 3 7 7 4" xfId="26093" xr:uid="{895992B6-9406-4FD1-823F-F84C71A5EC4D}"/>
    <cellStyle name="Normal 3 7 8" xfId="26094" xr:uid="{1747F8FF-C23F-4BB3-AC74-4AAF5E2C85C6}"/>
    <cellStyle name="Normal 3 7 8 2" xfId="26095" xr:uid="{4D6CFBB5-C834-4749-BE54-88E99151A864}"/>
    <cellStyle name="Normal 3 7 9" xfId="26096" xr:uid="{1D69D09B-9626-486B-A584-322B980B185D}"/>
    <cellStyle name="Normal 3 8" xfId="26097" xr:uid="{624206C9-E963-4F26-BFE9-A1552F5DE23B}"/>
    <cellStyle name="Normal 3 8 2" xfId="26098" xr:uid="{1A6D916E-7FDA-4838-8D88-C014CD99F394}"/>
    <cellStyle name="Normal 3 8 2 2" xfId="26099" xr:uid="{4808A6E1-6A5F-4604-86CB-A68584CA821B}"/>
    <cellStyle name="Normal 3 8 2 2 2" xfId="26100" xr:uid="{391117E4-AA6D-4EC9-AB68-298189D343D4}"/>
    <cellStyle name="Normal 3 8 2 2 2 2" xfId="26101" xr:uid="{C2FD916E-B733-4126-9BA9-474BE4BF0DA9}"/>
    <cellStyle name="Normal 3 8 2 2 3" xfId="26102" xr:uid="{F5B48406-9E30-4CBE-BA2C-42B19A892A69}"/>
    <cellStyle name="Normal 3 8 2 2 4" xfId="26103" xr:uid="{F1AF6CEB-AB56-434B-B27D-9FAD7EA9396A}"/>
    <cellStyle name="Normal 3 8 2 3" xfId="26104" xr:uid="{E4BD69AD-7944-451B-9F1F-ACBC2176B360}"/>
    <cellStyle name="Normal 3 8 2 3 2" xfId="26105" xr:uid="{49B31AFA-9B5C-4DAE-8BAE-D3B45B606468}"/>
    <cellStyle name="Normal 3 8 2 4" xfId="26106" xr:uid="{EA2CA990-5018-40D1-97D0-4F966038FA67}"/>
    <cellStyle name="Normal 3 8 2 5" xfId="26107" xr:uid="{3A0F08C9-7341-47EA-9744-89700E854305}"/>
    <cellStyle name="Normal 3 8 3" xfId="26108" xr:uid="{AA21B1D6-CC5A-4DDF-83C8-4E7EBDF57E1A}"/>
    <cellStyle name="Normal 3 8 3 2" xfId="26109" xr:uid="{38848FA8-48FB-4484-B316-905820D058C5}"/>
    <cellStyle name="Normal 3 8 3 2 2" xfId="26110" xr:uid="{07541EF0-F226-42A8-8C0C-28AB6AE90346}"/>
    <cellStyle name="Normal 3 8 3 2 2 2" xfId="26111" xr:uid="{5EB5FBA0-8EE5-4F99-9DFC-C627ED06FB38}"/>
    <cellStyle name="Normal 3 8 3 2 3" xfId="26112" xr:uid="{AEA46705-EC96-4663-947C-EB2366C72442}"/>
    <cellStyle name="Normal 3 8 3 2 4" xfId="26113" xr:uid="{E317E851-2F61-420A-A771-17B301F927B9}"/>
    <cellStyle name="Normal 3 8 3 3" xfId="26114" xr:uid="{AFD4EE6C-1CFF-46EC-A47C-BC3D1FAECD8A}"/>
    <cellStyle name="Normal 3 8 3 3 2" xfId="26115" xr:uid="{94DBE77C-28C4-4650-ACD6-13366F16FB57}"/>
    <cellStyle name="Normal 3 8 3 4" xfId="26116" xr:uid="{3DF0BC25-D286-4B70-8229-56D18B79CF13}"/>
    <cellStyle name="Normal 3 8 3 5" xfId="26117" xr:uid="{A7D8EE37-7C3A-4A3A-A577-32BE08C391B1}"/>
    <cellStyle name="Normal 3 8 4" xfId="26118" xr:uid="{0559E82F-B411-4C90-A6BD-1F22AEF86089}"/>
    <cellStyle name="Normal 3 8 4 2" xfId="26119" xr:uid="{C011873A-BED6-4ECC-8152-2AB40EA29FBD}"/>
    <cellStyle name="Normal 3 8 4 2 2" xfId="26120" xr:uid="{499C82CA-B7F9-4C49-B2DA-6D1EED5A20FC}"/>
    <cellStyle name="Normal 3 8 4 3" xfId="26121" xr:uid="{D46459EA-86AF-4354-90AB-E645819F16B5}"/>
    <cellStyle name="Normal 3 8 4 4" xfId="26122" xr:uid="{DEF88EA4-6480-4D9D-9DB0-529C3338ED2B}"/>
    <cellStyle name="Normal 3 8 5" xfId="26123" xr:uid="{E476A907-16B9-4008-8625-87978EA0BFD3}"/>
    <cellStyle name="Normal 3 8 5 2" xfId="26124" xr:uid="{1C4F3B65-F6A5-47F7-8A8C-16416DA73DF1}"/>
    <cellStyle name="Normal 3 8 5 2 2" xfId="26125" xr:uid="{04C7FB1C-B1F9-42AF-858B-DCD2FA7F22F8}"/>
    <cellStyle name="Normal 3 8 5 3" xfId="26126" xr:uid="{B7776D3D-E980-4C3F-B702-EFB595662324}"/>
    <cellStyle name="Normal 3 8 5 4" xfId="26127" xr:uid="{051F9EA1-B5B0-44A0-A5CD-5619A05E111C}"/>
    <cellStyle name="Normal 3 8 6" xfId="26128" xr:uid="{3B45251C-3127-4388-B230-5F77E600320A}"/>
    <cellStyle name="Normal 3 8 6 2" xfId="26129" xr:uid="{1717F541-F00C-4D96-A4E1-34B009C9CF25}"/>
    <cellStyle name="Normal 3 8 6 2 2" xfId="26130" xr:uid="{9924A07C-8E98-473C-9E9A-A47D141697A1}"/>
    <cellStyle name="Normal 3 8 6 3" xfId="26131" xr:uid="{E806AC8B-F5A0-4E49-A9CB-61A5A344F659}"/>
    <cellStyle name="Normal 3 8 6 4" xfId="26132" xr:uid="{DB257712-7242-40CB-998E-F1AA52E562C0}"/>
    <cellStyle name="Normal 3 8 7" xfId="26133" xr:uid="{87E8529E-8591-4FBE-97EA-613D0CE4996C}"/>
    <cellStyle name="Normal 3 8 7 2" xfId="26134" xr:uid="{8D6F5EE6-A83D-4542-8B1B-7B47AFC791C6}"/>
    <cellStyle name="Normal 3 8 8" xfId="26135" xr:uid="{36C54367-33B6-48E5-90C8-659FE28F9822}"/>
    <cellStyle name="Normal 3 8 9" xfId="26136" xr:uid="{E9CADEBF-284E-446D-A1E0-719CB85547BF}"/>
    <cellStyle name="Normal 3 9" xfId="26137" xr:uid="{5DAD40E1-D4F7-47A4-BC0B-DAA404CB1FFE}"/>
    <cellStyle name="Normal 3 9 2" xfId="26138" xr:uid="{E6445EC3-96C0-4984-B10F-F56841F04F4A}"/>
    <cellStyle name="Normal 3_29(d) - Gas extensions -tariffs" xfId="35846" xr:uid="{DEFDAE34-ECB9-48B1-9F5F-93EBA0540BA7}"/>
    <cellStyle name="Normal 30" xfId="26139" xr:uid="{88289041-9C33-419A-8360-32DA92980056}"/>
    <cellStyle name="Normal 30 2" xfId="36050" xr:uid="{983BEA6D-F6C7-4ADF-AE84-40FA69BFC3A0}"/>
    <cellStyle name="Normal 300" xfId="26140" xr:uid="{1DD77E19-924F-4DF1-B79C-BC06F3B30F54}"/>
    <cellStyle name="Normal 301" xfId="26141" xr:uid="{5DE152FD-CD13-4B99-A770-FCE71A809539}"/>
    <cellStyle name="Normal 302" xfId="26142" xr:uid="{C889A100-23F7-4CAF-A27D-611BCF0187AB}"/>
    <cellStyle name="Normal 303" xfId="26143" xr:uid="{F40E8743-57C3-4EFB-BBCF-F4EA44C148EB}"/>
    <cellStyle name="Normal 304" xfId="26144" xr:uid="{054AA10A-F92D-4708-BE6D-04C34AE419BC}"/>
    <cellStyle name="Normal 304 2" xfId="26145" xr:uid="{E921E01B-61F5-484E-8575-DBFCE8501BBC}"/>
    <cellStyle name="Normal 304 2 2" xfId="26146" xr:uid="{7C3C3824-FE80-4E21-861C-A76CB926244A}"/>
    <cellStyle name="Normal 304 2 2 2" xfId="26147" xr:uid="{64D940A7-4D9A-4691-9ABD-2363B62E749A}"/>
    <cellStyle name="Normal 304 2 3" xfId="26148" xr:uid="{8B8C2ACD-A632-4733-A35F-B9DF6420D3DF}"/>
    <cellStyle name="Normal 304 2 4" xfId="26149" xr:uid="{6173C899-E1C1-47CA-952B-1A52667062AC}"/>
    <cellStyle name="Normal 304 3" xfId="26150" xr:uid="{BD77B306-2694-498D-A527-E73FDD86DAF1}"/>
    <cellStyle name="Normal 304 3 2" xfId="26151" xr:uid="{B79CB238-AB6C-4FE3-807F-9E657B9D3D13}"/>
    <cellStyle name="Normal 304 4" xfId="26152" xr:uid="{5E4F4BB2-FB99-41F4-934A-317E8E4F2DA3}"/>
    <cellStyle name="Normal 304 5" xfId="26153" xr:uid="{AA0F4EE3-735C-4784-8849-E3A77FF5A347}"/>
    <cellStyle name="Normal 305" xfId="26154" xr:uid="{2C88428C-D938-44A6-85C2-A2AB75AEA776}"/>
    <cellStyle name="Normal 305 2" xfId="26155" xr:uid="{DEF123B1-3404-4826-A201-BCF8F5A05C3E}"/>
    <cellStyle name="Normal 305 2 2" xfId="26156" xr:uid="{756BCBFD-E26F-4099-B766-48D7C7A6B100}"/>
    <cellStyle name="Normal 305 2 2 2" xfId="26157" xr:uid="{F5A5A44C-A96A-4C2C-B0F1-D3DE079C8B0B}"/>
    <cellStyle name="Normal 305 2 3" xfId="26158" xr:uid="{1B52A01A-05F9-4427-AD09-30FFFB514F0C}"/>
    <cellStyle name="Normal 305 2 4" xfId="26159" xr:uid="{5AB182A4-AEF8-471D-A4EA-58EB50211E73}"/>
    <cellStyle name="Normal 305 3" xfId="26160" xr:uid="{3A7FEE44-36B9-48A3-AAC3-5260D4CFE492}"/>
    <cellStyle name="Normal 305 3 2" xfId="26161" xr:uid="{41E91058-5208-4C0B-849C-BE41EEAD5541}"/>
    <cellStyle name="Normal 305 4" xfId="26162" xr:uid="{9F0D86C5-AC62-4EEC-AE81-F606E08304AC}"/>
    <cellStyle name="Normal 305 5" xfId="26163" xr:uid="{9A369AFA-1FCD-4C47-BA20-440DC3DB4BF4}"/>
    <cellStyle name="Normal 306" xfId="26164" xr:uid="{53362FDA-B0EB-4201-9C4A-DF634D0CE538}"/>
    <cellStyle name="Normal 306 2" xfId="26165" xr:uid="{2D16B9A8-9D11-458F-BF59-8D82FD8D2FD9}"/>
    <cellStyle name="Normal 306 2 2" xfId="26166" xr:uid="{E1787B7D-E37C-444D-9686-463AABDC03CA}"/>
    <cellStyle name="Normal 306 2 2 2" xfId="26167" xr:uid="{DE800B9F-06F6-427B-82BD-B82B85723678}"/>
    <cellStyle name="Normal 306 2 3" xfId="26168" xr:uid="{5D2C5CAB-E824-4480-9E1B-D89EA0DE910F}"/>
    <cellStyle name="Normal 306 2 4" xfId="26169" xr:uid="{B897616A-CC17-40D4-BF58-CD572BD2C1BA}"/>
    <cellStyle name="Normal 306 3" xfId="26170" xr:uid="{008D19FB-0F05-44BF-9E47-AD7E14C7AEFA}"/>
    <cellStyle name="Normal 306 3 2" xfId="26171" xr:uid="{BE0BBC25-9D5D-446A-BA19-6CDC618968AE}"/>
    <cellStyle name="Normal 306 4" xfId="26172" xr:uid="{14B82C38-70C8-4971-8066-B4C48AD27FC4}"/>
    <cellStyle name="Normal 306 5" xfId="26173" xr:uid="{1A03DBEA-4424-4870-8C59-723AF1955CCD}"/>
    <cellStyle name="Normal 307" xfId="26174" xr:uid="{881B6500-4CEB-4857-8F1C-AFA08E703CF1}"/>
    <cellStyle name="Normal 308" xfId="26175" xr:uid="{E9AFE1F9-9C6E-4BE7-92FE-9DB872BFBCC3}"/>
    <cellStyle name="Normal 309" xfId="26176" xr:uid="{C5E0EAE6-6D42-45A3-8E42-619B04783FC6}"/>
    <cellStyle name="Normal 31" xfId="26177" xr:uid="{7663ABE5-D1A5-40ED-AD0B-EDF1A64455A0}"/>
    <cellStyle name="Normal 31 2" xfId="36051" xr:uid="{CF0DBE08-2753-4A29-9FDB-1B9D6147F4BF}"/>
    <cellStyle name="Normal 310" xfId="26178" xr:uid="{BDDED4FD-57A1-4217-982E-6167BA6EEBBC}"/>
    <cellStyle name="Normal 311" xfId="26179" xr:uid="{D8D53A1F-FA0B-4168-9C6E-3080751F62A2}"/>
    <cellStyle name="Normal 312" xfId="26180" xr:uid="{EECCAE60-2E8A-4D8B-B26F-092ED6284F9A}"/>
    <cellStyle name="Normal 313" xfId="26181" xr:uid="{B0789CC1-7F72-43FB-962B-05DADDCD77EB}"/>
    <cellStyle name="Normal 314" xfId="26182" xr:uid="{1D5A90CD-8A43-4EC5-B84E-8EF06E180022}"/>
    <cellStyle name="Normal 315" xfId="26183" xr:uid="{A733E29A-FE16-4062-8DCB-FF743204869C}"/>
    <cellStyle name="Normal 315 2" xfId="26184" xr:uid="{FD16614D-8C5C-4762-94EE-E1597DCBB9AF}"/>
    <cellStyle name="Normal 315 2 2" xfId="26185" xr:uid="{E06C992C-B10E-49AF-9B06-FD5E50E8F156}"/>
    <cellStyle name="Normal 315 2 3" xfId="26186" xr:uid="{E6FA9A2A-CDA3-4B9C-B2E8-3433C0BB81D2}"/>
    <cellStyle name="Normal 315 3" xfId="26187" xr:uid="{358172AD-39F6-41D1-A14D-2DA533A0F2A6}"/>
    <cellStyle name="Normal 315 4" xfId="26188" xr:uid="{335DE086-8AE4-40EB-A7DA-7499E39B7AFB}"/>
    <cellStyle name="Normal 316" xfId="26189" xr:uid="{FE96C243-F91F-42B5-B5A9-A8BB08565816}"/>
    <cellStyle name="Normal 316 2" xfId="26190" xr:uid="{0B064919-50F4-446E-9AFA-394D1D591C44}"/>
    <cellStyle name="Normal 316 2 2" xfId="26191" xr:uid="{D2BBF69F-CA78-43BB-B7FD-9EC12A7DC27F}"/>
    <cellStyle name="Normal 316 2 3" xfId="26192" xr:uid="{8D322858-8615-467D-90FB-C96990796DA2}"/>
    <cellStyle name="Normal 316 3" xfId="26193" xr:uid="{25E5E0AE-4BEF-4C6B-8355-E648F73F3C4F}"/>
    <cellStyle name="Normal 316 4" xfId="26194" xr:uid="{B34B88AE-AC2D-4A71-B265-A116390CD7B2}"/>
    <cellStyle name="Normal 317" xfId="26195" xr:uid="{6DDBCF54-DF00-41EF-A428-289EDED8A522}"/>
    <cellStyle name="Normal 317 2" xfId="26196" xr:uid="{5999B3A9-7DCA-4D72-8503-958E61EEED99}"/>
    <cellStyle name="Normal 317 2 2" xfId="26197" xr:uid="{D73AA4AF-ADA0-4A0D-951A-1B2F42884FA3}"/>
    <cellStyle name="Normal 317 2 3" xfId="26198" xr:uid="{8CF9673F-5378-4D76-9203-33F211A6C802}"/>
    <cellStyle name="Normal 317 3" xfId="26199" xr:uid="{ED967CA0-5DBF-4778-9725-AEBAD344AD60}"/>
    <cellStyle name="Normal 317 4" xfId="26200" xr:uid="{368658BB-92A3-41C5-881D-707DFE8D8ACD}"/>
    <cellStyle name="Normal 318" xfId="26201" xr:uid="{EB7B76E2-65C4-4605-AC5F-53C4A1CC0964}"/>
    <cellStyle name="Normal 319" xfId="26202" xr:uid="{4F6EAA71-6887-4CAF-A2D4-A0F99FF1C5F9}"/>
    <cellStyle name="Normal 32" xfId="26203" xr:uid="{B09251ED-4056-4347-8B6D-928CC3A03535}"/>
    <cellStyle name="Normal 32 2" xfId="36121" xr:uid="{03D5D888-CB86-4A08-9CD1-4AAAF761826A}"/>
    <cellStyle name="Normal 32 3" xfId="35932" xr:uid="{8BB78E96-9AE2-4B9A-B1A2-0DA9C627D2B8}"/>
    <cellStyle name="Normal 320" xfId="26204" xr:uid="{83D71023-ACE4-4505-90F0-46D88103CD4F}"/>
    <cellStyle name="Normal 321" xfId="26205" xr:uid="{34EAA6E3-5E3E-4655-BC33-4DB74DC36E1C}"/>
    <cellStyle name="Normal 322" xfId="26206" xr:uid="{7FDAF358-5E52-4766-A66A-C9EEEB0E871E}"/>
    <cellStyle name="Normal 323" xfId="26207" xr:uid="{E64961FC-A445-4719-9DD1-BA2295FFE4C7}"/>
    <cellStyle name="Normal 324" xfId="26208" xr:uid="{D09DA1E0-DD41-4918-94EB-57E8CC144CA3}"/>
    <cellStyle name="Normal 325" xfId="26209" xr:uid="{16E95F0F-DA8C-421A-91DC-F505309F4B6C}"/>
    <cellStyle name="Normal 326" xfId="26210" xr:uid="{F81FD4A4-7DDA-440A-BF90-8ED91F30732D}"/>
    <cellStyle name="Normal 327" xfId="26211" xr:uid="{3BC7C728-080A-4F50-A78A-460A6DC7B237}"/>
    <cellStyle name="Normal 328" xfId="26212" xr:uid="{3431D305-17B8-4BD8-8CC5-6AFA4EBA3570}"/>
    <cellStyle name="Normal 328 2" xfId="26213" xr:uid="{7A05D6FD-A297-4794-AAAE-76466CD6A006}"/>
    <cellStyle name="Normal 328 2 2" xfId="26214" xr:uid="{F5CFE244-5CDC-4774-BA46-421837DD538E}"/>
    <cellStyle name="Normal 328 3" xfId="26215" xr:uid="{9560386A-52F6-42AE-9CA9-00E05AB616C9}"/>
    <cellStyle name="Normal 328 4" xfId="26216" xr:uid="{032D8D94-BF63-445F-8B8E-AC5EFC9F65A2}"/>
    <cellStyle name="Normal 329" xfId="26217" xr:uid="{62571B1B-52B8-4C8B-827F-B2E9203966E5}"/>
    <cellStyle name="Normal 329 2" xfId="26218" xr:uid="{975F66C8-C490-4530-A3A4-E7030E531B71}"/>
    <cellStyle name="Normal 329 2 2" xfId="26219" xr:uid="{C48FA251-0C7A-4A10-9F88-BCEF22F7C644}"/>
    <cellStyle name="Normal 329 3" xfId="26220" xr:uid="{EFBAF832-9D4B-4420-A613-F34B46F6711D}"/>
    <cellStyle name="Normal 329 4" xfId="26221" xr:uid="{25F257AA-EE5B-472D-A0AC-1E74A7790386}"/>
    <cellStyle name="Normal 33" xfId="26222" xr:uid="{A93B5760-1EA7-4904-9F96-F16075749536}"/>
    <cellStyle name="Normal 33 2" xfId="26223" xr:uid="{4A02D266-376F-4652-A7EB-EF2E632A11CE}"/>
    <cellStyle name="Normal 33 3" xfId="36052" xr:uid="{68873256-2699-4325-B9A1-BAE537EF3199}"/>
    <cellStyle name="Normal 330" xfId="26224" xr:uid="{1DAFD43C-1A72-41C7-A5BB-1C2748B78FFC}"/>
    <cellStyle name="Normal 331" xfId="26225" xr:uid="{60746E0A-406D-488B-8E0A-0816F733B4DD}"/>
    <cellStyle name="Normal 332" xfId="26226" xr:uid="{8F20FC3A-68D8-40A9-BD3F-0B6A8005F238}"/>
    <cellStyle name="Normal 333" xfId="26227" xr:uid="{883B2FC4-C46F-4E1B-B417-F4737D1813F5}"/>
    <cellStyle name="Normal 334" xfId="26228" xr:uid="{DB5B432C-0408-4D34-8112-7A52F3BD8EBD}"/>
    <cellStyle name="Normal 335" xfId="26229" xr:uid="{1AD149D6-B769-4630-A5F2-124FD2544770}"/>
    <cellStyle name="Normal 336" xfId="26230" xr:uid="{2DCA6D6E-453B-4AF4-98F8-80D54781C32B}"/>
    <cellStyle name="Normal 336 2" xfId="26231" xr:uid="{D8C19B2D-D3A3-4FDF-8766-113BEFF9C37E}"/>
    <cellStyle name="Normal 336 2 2" xfId="26232" xr:uid="{A158F50B-97EE-40B4-B7DA-872801DA4427}"/>
    <cellStyle name="Normal 336 3" xfId="26233" xr:uid="{5BDCC312-66B7-4DBB-A5FE-BAF2EA5C8AD2}"/>
    <cellStyle name="Normal 337" xfId="26234" xr:uid="{B3A50CCC-25A1-4674-B0C1-F7256E11A571}"/>
    <cellStyle name="Normal 337 2" xfId="26235" xr:uid="{8BCC58A2-8882-4BD3-8F4C-684FEF4B12AD}"/>
    <cellStyle name="Normal 338" xfId="26236" xr:uid="{957EBE45-8342-4275-B04B-F5EEC0733314}"/>
    <cellStyle name="Normal 339" xfId="26237" xr:uid="{6C6BFB65-E218-41D8-9612-7C3ED3DFA4AB}"/>
    <cellStyle name="Normal 34" xfId="26238" xr:uid="{05E07807-D602-44AC-A0E5-D54B2BD8DBB1}"/>
    <cellStyle name="Normal 34 2" xfId="26239" xr:uid="{3646A368-C759-4738-864E-206468B641D1}"/>
    <cellStyle name="Normal 34 3" xfId="36096" xr:uid="{A6A9EBD2-3DB1-4E7E-B15A-5B46F7A8E666}"/>
    <cellStyle name="Normal 340" xfId="26240" xr:uid="{47EA1446-BDA2-46AB-807C-F9AB6CC46C00}"/>
    <cellStyle name="Normal 341" xfId="26241" xr:uid="{785B569C-9B68-4F7A-B18F-4494A5377640}"/>
    <cellStyle name="Normal 342" xfId="26242" xr:uid="{198C5A04-E87E-4E2C-90A9-D9D8DBDC20DB}"/>
    <cellStyle name="Normal 343" xfId="26243" xr:uid="{BD70DCA7-D564-456D-805E-2AEF12B8BDA8}"/>
    <cellStyle name="Normal 344" xfId="26244" xr:uid="{3F4CAF58-6F22-438A-9C19-6537CE27FC63}"/>
    <cellStyle name="Normal 345" xfId="26245" xr:uid="{0AE5043B-453E-4BF7-BA92-954173AB4E79}"/>
    <cellStyle name="Normal 346" xfId="26246" xr:uid="{00F0A752-793C-478B-BE30-F908CC9D0C93}"/>
    <cellStyle name="Normal 347" xfId="26247" xr:uid="{31D599FF-9285-430D-923F-C9320DD3E4AC}"/>
    <cellStyle name="Normal 348" xfId="26248" xr:uid="{A16A714A-958D-4064-81BA-5C2E3A58F9E8}"/>
    <cellStyle name="Normal 349" xfId="26249" xr:uid="{8A3C7171-782E-4C5F-AC5B-64CDECC15E06}"/>
    <cellStyle name="Normal 35" xfId="26250" xr:uid="{00B1682A-61C1-4650-82BC-E86F890A249D}"/>
    <cellStyle name="Normal 35 2" xfId="26251" xr:uid="{31CBF2E2-8FA3-4EAC-9F65-015967150B64}"/>
    <cellStyle name="Normal 35 3" xfId="36109" xr:uid="{3EB8EB0B-5E69-4C9E-B54C-7D41B9CB4CA6}"/>
    <cellStyle name="Normal 350" xfId="26252" xr:uid="{8A2B1DBB-74B7-4102-91F6-55D747668382}"/>
    <cellStyle name="Normal 351" xfId="26253" xr:uid="{AA5CE0E9-6F42-4B64-8DD8-075DDD701044}"/>
    <cellStyle name="Normal 352" xfId="26254" xr:uid="{CCB4EEE4-AFD5-47F5-8CE2-23462ED117A4}"/>
    <cellStyle name="Normal 353" xfId="26255" xr:uid="{8CC5C574-B571-452F-9D6E-A166B5868206}"/>
    <cellStyle name="Normal 354" xfId="35523" xr:uid="{D904DBCD-B288-4F6D-9BED-D98FD1B2308E}"/>
    <cellStyle name="Normal 355" xfId="35766" xr:uid="{087C21EE-CB48-4019-B98E-9262A921339D}"/>
    <cellStyle name="Normal 356" xfId="36128" xr:uid="{487B9404-2558-4F27-BD6F-AA154FECE26F}"/>
    <cellStyle name="Normal 36" xfId="26256" xr:uid="{0EF4C28D-4683-4739-98ED-65BC2C20D6ED}"/>
    <cellStyle name="Normal 36 2" xfId="26257" xr:uid="{036BE312-2D23-47D5-93E2-60C4462BEC1E}"/>
    <cellStyle name="Normal 36 2 2" xfId="26258" xr:uid="{A62A6DC9-791B-48AC-8FFF-46C24990F085}"/>
    <cellStyle name="Normal 36 3" xfId="26259" xr:uid="{50FB54FF-5C54-483A-8593-12B2ABEFCF48}"/>
    <cellStyle name="Normal 36 4" xfId="36110" xr:uid="{E099B35D-9804-4056-B009-638264E33718}"/>
    <cellStyle name="Normal 37" xfId="26260" xr:uid="{F3AFC659-A09A-4CAE-915B-8342A16A9ACB}"/>
    <cellStyle name="Normal 37 2" xfId="26261" xr:uid="{437DF355-D171-4F3C-A10F-553357468997}"/>
    <cellStyle name="Normal 37 2 2" xfId="26262" xr:uid="{9DAA543B-94B9-4BA3-AA6D-1443865D75F6}"/>
    <cellStyle name="Normal 37 3" xfId="26263" xr:uid="{1FE98A99-FA28-49DF-B83B-F701DC0EE9AC}"/>
    <cellStyle name="Normal 37 4" xfId="36111" xr:uid="{E216A670-B910-4568-BCEB-FB1C99E3F192}"/>
    <cellStyle name="Normal 38" xfId="26264" xr:uid="{44C658BC-2205-4701-AD6A-C24F23604FC8}"/>
    <cellStyle name="Normal 38 2" xfId="26265" xr:uid="{432390E1-46F2-4CC0-9A5E-2A603E93178D}"/>
    <cellStyle name="Normal 38 2 2" xfId="26266" xr:uid="{9682D525-AC5D-4316-90B2-2B85239CF362}"/>
    <cellStyle name="Normal 38 3" xfId="26267" xr:uid="{A856FC88-F2DA-47CF-B029-4DC579A72199}"/>
    <cellStyle name="Normal 38_29(d) - Gas extensions -tariffs" xfId="35847" xr:uid="{7930307B-AF13-4673-996A-C4A6D5D2F6F4}"/>
    <cellStyle name="Normal 39" xfId="26268" xr:uid="{8476E21E-CB22-47F4-969C-4EB62F80D5B0}"/>
    <cellStyle name="Normal 39 2" xfId="26269" xr:uid="{7471CEC4-BB76-452F-8EB7-BE2B6AF87E1F}"/>
    <cellStyle name="Normal 39 2 2" xfId="26270" xr:uid="{93498031-3A70-4EE9-B633-20D15709F7ED}"/>
    <cellStyle name="Normal 39 3" xfId="26271" xr:uid="{18B2348C-8707-444E-A768-F1F9B31FFB79}"/>
    <cellStyle name="Normal 39 4" xfId="36124" xr:uid="{2CCE865F-85D8-4CB0-96FC-69AEDBAF8AC4}"/>
    <cellStyle name="Normal 4" xfId="67" xr:uid="{95B29AEF-6A7A-4B71-B55C-7BB24635A716}"/>
    <cellStyle name="Normal 4 10" xfId="26273" xr:uid="{3964F7A5-D9ED-4E2E-9651-44BC75FD4C49}"/>
    <cellStyle name="Normal 4 11" xfId="26274" xr:uid="{FE440B61-EAA9-4EA4-A635-6CCAE153FE53}"/>
    <cellStyle name="Normal 4 12" xfId="35687" xr:uid="{20B0D440-7869-4C6A-96C7-6F43E2949C5D}"/>
    <cellStyle name="Normal 4 13" xfId="26272" xr:uid="{B3C471F3-358B-4215-95CC-E97F92335E1F}"/>
    <cellStyle name="Normal 4 14" xfId="35753" xr:uid="{EF925526-3CAB-4BAC-943F-277725C758FF}"/>
    <cellStyle name="Normal 4 2" xfId="131" xr:uid="{5AC24A26-4242-4589-8303-589D89CA6A07}"/>
    <cellStyle name="Normal 4 2 2" xfId="479" xr:uid="{272CA007-5B93-4D46-B504-0AFDE7BA73A3}"/>
    <cellStyle name="Normal 4 2 2 10" xfId="26276" xr:uid="{1BB0F23C-7E26-449A-A495-861F44844C0E}"/>
    <cellStyle name="Normal 4 2 2 10 2" xfId="26277" xr:uid="{3F051A40-9D99-4368-99CA-94B3CA636A14}"/>
    <cellStyle name="Normal 4 2 2 11" xfId="26278" xr:uid="{70A3E514-04EA-4773-8703-3A878E24427C}"/>
    <cellStyle name="Normal 4 2 2 12" xfId="26279" xr:uid="{58ED4318-A501-4BDE-A79A-4CB5355FC018}"/>
    <cellStyle name="Normal 4 2 2 13" xfId="26275" xr:uid="{95F518D0-3BAC-4D25-97BE-D0253449A6E7}"/>
    <cellStyle name="Normal 4 2 2 2" xfId="26280" xr:uid="{ECC477BC-1402-4A5A-8B48-90EF26502808}"/>
    <cellStyle name="Normal 4 2 2 2 10" xfId="26281" xr:uid="{18B33979-DBEA-4DA8-8D33-A47B3BCD045C}"/>
    <cellStyle name="Normal 4 2 2 2 11" xfId="26282" xr:uid="{13D71E93-43C8-47BF-A64F-8E0B69219808}"/>
    <cellStyle name="Normal 4 2 2 2 12" xfId="36053" xr:uid="{74856D01-B482-4685-B961-87EA85F7D18B}"/>
    <cellStyle name="Normal 4 2 2 2 2" xfId="26283" xr:uid="{10C08E3A-152D-4C5F-8752-BC319958D7D2}"/>
    <cellStyle name="Normal 4 2 2 2 2 10" xfId="26284" xr:uid="{4D2BE9B8-D769-4634-91FA-9AB1ED5AE6E1}"/>
    <cellStyle name="Normal 4 2 2 2 2 11" xfId="36054" xr:uid="{45EF8949-06D0-427D-9484-7D7E8D38B6D4}"/>
    <cellStyle name="Normal 4 2 2 2 2 2" xfId="26285" xr:uid="{289E4716-2057-4F0C-AEC9-BDAA4D9A4E0E}"/>
    <cellStyle name="Normal 4 2 2 2 2 2 2" xfId="26286" xr:uid="{8DCBA26E-179D-4C54-8422-7BD4D199FD19}"/>
    <cellStyle name="Normal 4 2 2 2 2 2 2 2" xfId="26287" xr:uid="{1D6BDA85-D534-4A14-80BF-9CAE2E5B73D4}"/>
    <cellStyle name="Normal 4 2 2 2 2 2 2 2 2" xfId="26288" xr:uid="{140CD949-C10D-47C1-A903-25E0D56C3E7D}"/>
    <cellStyle name="Normal 4 2 2 2 2 2 2 2 2 2" xfId="26289" xr:uid="{F024ACAF-5079-479D-9273-D7F369CAFB71}"/>
    <cellStyle name="Normal 4 2 2 2 2 2 2 2 3" xfId="26290" xr:uid="{7F53606C-24E4-4AC9-A1DF-D457DE92FAB0}"/>
    <cellStyle name="Normal 4 2 2 2 2 2 2 2 4" xfId="26291" xr:uid="{79EAF10A-55AB-41FF-BFEA-5CFD58D1BE1D}"/>
    <cellStyle name="Normal 4 2 2 2 2 2 2 3" xfId="26292" xr:uid="{AE39D0DD-606E-4D0D-93E9-B319CC6E876F}"/>
    <cellStyle name="Normal 4 2 2 2 2 2 2 3 2" xfId="26293" xr:uid="{08F6CE9B-8AE2-422A-8D96-813CC34B865F}"/>
    <cellStyle name="Normal 4 2 2 2 2 2 2 4" xfId="26294" xr:uid="{CEFE0E7F-BE3E-43B9-9667-BA575D64BD2D}"/>
    <cellStyle name="Normal 4 2 2 2 2 2 2 5" xfId="26295" xr:uid="{47A2FBB8-23BB-4501-8B78-BCFB4E788C2D}"/>
    <cellStyle name="Normal 4 2 2 2 2 2 3" xfId="26296" xr:uid="{388D8481-E7FF-44E8-BD04-63F42178A2FA}"/>
    <cellStyle name="Normal 4 2 2 2 2 2 3 2" xfId="26297" xr:uid="{BA482AFA-3490-41FF-98E5-9ED3F7356C92}"/>
    <cellStyle name="Normal 4 2 2 2 2 2 3 2 2" xfId="26298" xr:uid="{9257589C-4F38-4C17-8A5D-75DB52EA7027}"/>
    <cellStyle name="Normal 4 2 2 2 2 2 3 2 2 2" xfId="26299" xr:uid="{3535D787-8C61-4AFE-A5A9-BCC0C0AB146B}"/>
    <cellStyle name="Normal 4 2 2 2 2 2 3 2 3" xfId="26300" xr:uid="{311CEB6E-8B65-4E39-9448-621FBBC761B7}"/>
    <cellStyle name="Normal 4 2 2 2 2 2 3 2 4" xfId="26301" xr:uid="{FB44E82D-1838-46B1-A934-CD878D13CE68}"/>
    <cellStyle name="Normal 4 2 2 2 2 2 3 3" xfId="26302" xr:uid="{1A784163-230A-481D-BAEF-E1E879C36537}"/>
    <cellStyle name="Normal 4 2 2 2 2 2 3 3 2" xfId="26303" xr:uid="{B5B062B1-5A23-4F98-90B4-4928559038CD}"/>
    <cellStyle name="Normal 4 2 2 2 2 2 3 4" xfId="26304" xr:uid="{FF6CE1EB-0E08-4B09-A8C0-252283CA8F66}"/>
    <cellStyle name="Normal 4 2 2 2 2 2 3 5" xfId="26305" xr:uid="{A499405E-17D9-4306-8BFC-231E4D5579BB}"/>
    <cellStyle name="Normal 4 2 2 2 2 2 4" xfId="26306" xr:uid="{0EE8B31C-D17C-407B-8101-52710E911DF5}"/>
    <cellStyle name="Normal 4 2 2 2 2 2 4 2" xfId="26307" xr:uid="{2B5A43EC-FB02-4C80-94F0-85910F5F9B88}"/>
    <cellStyle name="Normal 4 2 2 2 2 2 4 2 2" xfId="26308" xr:uid="{44E40426-6831-4EF9-B768-343CB8DDB080}"/>
    <cellStyle name="Normal 4 2 2 2 2 2 4 3" xfId="26309" xr:uid="{D96993C5-F207-424F-BB62-9B4364767EC4}"/>
    <cellStyle name="Normal 4 2 2 2 2 2 4 4" xfId="26310" xr:uid="{FE6EBEF0-21C0-456A-B029-DBE847B45460}"/>
    <cellStyle name="Normal 4 2 2 2 2 2 5" xfId="26311" xr:uid="{6C916D6A-1F27-409D-A929-398D82541082}"/>
    <cellStyle name="Normal 4 2 2 2 2 2 5 2" xfId="26312" xr:uid="{5FF74336-C327-4BC8-A439-B44934D58626}"/>
    <cellStyle name="Normal 4 2 2 2 2 2 5 2 2" xfId="26313" xr:uid="{9A731967-B267-4F77-9393-359828F1A389}"/>
    <cellStyle name="Normal 4 2 2 2 2 2 5 3" xfId="26314" xr:uid="{DC102834-DC63-4587-BFBD-89ECAE6E5B53}"/>
    <cellStyle name="Normal 4 2 2 2 2 2 5 4" xfId="26315" xr:uid="{042267DC-CF60-4825-981A-373F59FB3E42}"/>
    <cellStyle name="Normal 4 2 2 2 2 2 6" xfId="26316" xr:uid="{EE7870AD-F1EE-47CB-9AF6-8F116FF2BC52}"/>
    <cellStyle name="Normal 4 2 2 2 2 2 6 2" xfId="26317" xr:uid="{2C625C79-A62E-436B-8ECA-49D7FDAA098B}"/>
    <cellStyle name="Normal 4 2 2 2 2 2 6 2 2" xfId="26318" xr:uid="{59FE59B5-AB64-4130-9251-B4ED999EA7FA}"/>
    <cellStyle name="Normal 4 2 2 2 2 2 6 3" xfId="26319" xr:uid="{EFD2B86E-CAC4-4C51-9129-6C4DF5DCB700}"/>
    <cellStyle name="Normal 4 2 2 2 2 2 6 4" xfId="26320" xr:uid="{05ED1926-243D-49E3-A6C3-4A56CC2DD96C}"/>
    <cellStyle name="Normal 4 2 2 2 2 2 7" xfId="26321" xr:uid="{BAB09C5C-04CA-47F9-86F4-05D6810D629C}"/>
    <cellStyle name="Normal 4 2 2 2 2 2 7 2" xfId="26322" xr:uid="{03E56705-75EA-4485-8397-63A8BDAEEC16}"/>
    <cellStyle name="Normal 4 2 2 2 2 2 8" xfId="26323" xr:uid="{3763A0FB-292C-469C-B82D-023065E4FCD7}"/>
    <cellStyle name="Normal 4 2 2 2 2 2 9" xfId="26324" xr:uid="{FB91CFB1-4A03-4383-AFFE-ED79EFE49C39}"/>
    <cellStyle name="Normal 4 2 2 2 2 3" xfId="26325" xr:uid="{8F370FAB-A034-41D6-8248-FA7E80902B52}"/>
    <cellStyle name="Normal 4 2 2 2 2 3 2" xfId="26326" xr:uid="{23FBD834-2AC2-4F60-A21E-903BE669ECF9}"/>
    <cellStyle name="Normal 4 2 2 2 2 3 2 2" xfId="26327" xr:uid="{1842C583-1BA8-4982-AD97-E9C62340F7AB}"/>
    <cellStyle name="Normal 4 2 2 2 2 3 2 2 2" xfId="26328" xr:uid="{4A7901E2-14C0-4396-9DEA-0BB8A7DCA986}"/>
    <cellStyle name="Normal 4 2 2 2 2 3 2 3" xfId="26329" xr:uid="{E057D01F-C3DC-456B-A18C-2F626139BA14}"/>
    <cellStyle name="Normal 4 2 2 2 2 3 2 4" xfId="26330" xr:uid="{66491BDA-DD6D-4016-9773-76E36B471C7D}"/>
    <cellStyle name="Normal 4 2 2 2 2 3 3" xfId="26331" xr:uid="{E2FA35CC-6C22-45B2-A49F-D47932F09340}"/>
    <cellStyle name="Normal 4 2 2 2 2 3 3 2" xfId="26332" xr:uid="{84FFF37B-8988-4118-8B59-7A6845239CC1}"/>
    <cellStyle name="Normal 4 2 2 2 2 3 4" xfId="26333" xr:uid="{66CADB45-9C21-4DFA-A649-2DE85B3B6673}"/>
    <cellStyle name="Normal 4 2 2 2 2 3 5" xfId="26334" xr:uid="{C187A12E-EA3F-4628-95D9-157B11E72740}"/>
    <cellStyle name="Normal 4 2 2 2 2 4" xfId="26335" xr:uid="{F8664AB0-C5F8-4E5B-AFD2-3293CD77572A}"/>
    <cellStyle name="Normal 4 2 2 2 2 4 2" xfId="26336" xr:uid="{9ED964C3-97F2-4144-B1EE-15516DE8DCAB}"/>
    <cellStyle name="Normal 4 2 2 2 2 4 2 2" xfId="26337" xr:uid="{F291B624-9334-49F2-A631-5EA796FFE076}"/>
    <cellStyle name="Normal 4 2 2 2 2 4 2 2 2" xfId="26338" xr:uid="{57185416-BCC4-441B-B232-FA3287B18F9A}"/>
    <cellStyle name="Normal 4 2 2 2 2 4 2 3" xfId="26339" xr:uid="{27909F17-7F4B-474D-8C3F-0232AFC7A7DC}"/>
    <cellStyle name="Normal 4 2 2 2 2 4 2 4" xfId="26340" xr:uid="{F07033D7-386E-40E6-BD73-2617299AF6EC}"/>
    <cellStyle name="Normal 4 2 2 2 2 4 3" xfId="26341" xr:uid="{50FCE2A1-1FF8-4F94-9B4E-188B641ABBE5}"/>
    <cellStyle name="Normal 4 2 2 2 2 4 3 2" xfId="26342" xr:uid="{A5679110-75A7-408F-A6FE-7C166FB5DA14}"/>
    <cellStyle name="Normal 4 2 2 2 2 4 4" xfId="26343" xr:uid="{F36AF20C-E4EA-47C4-B52A-AB3091A54918}"/>
    <cellStyle name="Normal 4 2 2 2 2 4 5" xfId="26344" xr:uid="{2C59B490-B35C-4BCF-8171-A1B3C7A998B9}"/>
    <cellStyle name="Normal 4 2 2 2 2 5" xfId="26345" xr:uid="{0E0D57D0-77CD-4597-A7D2-ACEE62C5ABB7}"/>
    <cellStyle name="Normal 4 2 2 2 2 5 2" xfId="26346" xr:uid="{F0ED3AE2-8610-48F5-8C3C-56A0850A4B45}"/>
    <cellStyle name="Normal 4 2 2 2 2 5 2 2" xfId="26347" xr:uid="{3583E3C2-BD56-4287-B66C-8AC44071ED44}"/>
    <cellStyle name="Normal 4 2 2 2 2 5 3" xfId="26348" xr:uid="{BFC9F535-198C-47D2-A026-7D89F4754A66}"/>
    <cellStyle name="Normal 4 2 2 2 2 5 4" xfId="26349" xr:uid="{AA801A3D-8CD3-4EC0-BBAF-D78FECAE8AE4}"/>
    <cellStyle name="Normal 4 2 2 2 2 6" xfId="26350" xr:uid="{1B559C3A-1D81-452C-AAB0-ACF86A568FCA}"/>
    <cellStyle name="Normal 4 2 2 2 2 6 2" xfId="26351" xr:uid="{4F729D17-D865-4688-93EE-2A12636E4E70}"/>
    <cellStyle name="Normal 4 2 2 2 2 6 2 2" xfId="26352" xr:uid="{605E71BC-17B1-41C4-A407-8F44455B4065}"/>
    <cellStyle name="Normal 4 2 2 2 2 6 3" xfId="26353" xr:uid="{44C25BAF-B47B-4C16-A318-AAB9674D3BAB}"/>
    <cellStyle name="Normal 4 2 2 2 2 6 4" xfId="26354" xr:uid="{E7C42C9B-C028-45E8-BA8F-D2F0912A3933}"/>
    <cellStyle name="Normal 4 2 2 2 2 7" xfId="26355" xr:uid="{28E1A565-3843-468C-8C3E-E3AE60747AC3}"/>
    <cellStyle name="Normal 4 2 2 2 2 7 2" xfId="26356" xr:uid="{0E8B4DAA-F237-4D83-9ED1-385855132214}"/>
    <cellStyle name="Normal 4 2 2 2 2 7 2 2" xfId="26357" xr:uid="{75965084-10F2-4FD9-9B5C-9ED1BB66E9DE}"/>
    <cellStyle name="Normal 4 2 2 2 2 7 3" xfId="26358" xr:uid="{96B04807-9B74-489D-8FED-7A65C2A65EC1}"/>
    <cellStyle name="Normal 4 2 2 2 2 7 4" xfId="26359" xr:uid="{1B0E6D66-825D-4C13-AB16-FFAB5178072E}"/>
    <cellStyle name="Normal 4 2 2 2 2 8" xfId="26360" xr:uid="{AC68DD8C-938E-44C6-88C7-36DFEEC7A26B}"/>
    <cellStyle name="Normal 4 2 2 2 2 8 2" xfId="26361" xr:uid="{9A5E1F35-54A1-4FBF-A66A-FC6FAA905FD6}"/>
    <cellStyle name="Normal 4 2 2 2 2 9" xfId="26362" xr:uid="{5D299CDA-F47B-400E-BFB9-952B1893ACDA}"/>
    <cellStyle name="Normal 4 2 2 2 3" xfId="26363" xr:uid="{35A0AAEB-357F-4ABC-85F9-A669F7A17739}"/>
    <cellStyle name="Normal 4 2 2 2 3 10" xfId="36055" xr:uid="{76C38F2B-FAC3-4B41-9624-1BBBD7239813}"/>
    <cellStyle name="Normal 4 2 2 2 3 2" xfId="26364" xr:uid="{B9C3492B-3C87-446E-8765-816401B799A6}"/>
    <cellStyle name="Normal 4 2 2 2 3 2 2" xfId="26365" xr:uid="{F736E375-5AE1-4A2D-9C36-893F242653CF}"/>
    <cellStyle name="Normal 4 2 2 2 3 2 2 2" xfId="26366" xr:uid="{CC32CCD1-5BD4-4BAB-94F6-7D2A0D42D359}"/>
    <cellStyle name="Normal 4 2 2 2 3 2 2 2 2" xfId="26367" xr:uid="{52206D4C-9B54-4333-B87D-BED3FF5BA051}"/>
    <cellStyle name="Normal 4 2 2 2 3 2 2 3" xfId="26368" xr:uid="{DBA0943C-F856-4A31-896D-D8B7FE9AEA2C}"/>
    <cellStyle name="Normal 4 2 2 2 3 2 2 4" xfId="26369" xr:uid="{127D426A-D19B-4925-BC2F-F337D3ABEFE6}"/>
    <cellStyle name="Normal 4 2 2 2 3 2 3" xfId="26370" xr:uid="{D2395C87-AC8F-45E2-B791-1A083F5C772A}"/>
    <cellStyle name="Normal 4 2 2 2 3 2 3 2" xfId="26371" xr:uid="{E9A3B9DC-177C-4803-89E3-46486FE08AF1}"/>
    <cellStyle name="Normal 4 2 2 2 3 2 4" xfId="26372" xr:uid="{BEA65DC1-03B3-4313-B908-A127CA15EDA9}"/>
    <cellStyle name="Normal 4 2 2 2 3 2 5" xfId="26373" xr:uid="{2D00AC5B-9D4A-4DF0-9F90-FF9BAE432774}"/>
    <cellStyle name="Normal 4 2 2 2 3 3" xfId="26374" xr:uid="{EA6477C6-818E-49E2-994C-E8CCF3F457EB}"/>
    <cellStyle name="Normal 4 2 2 2 3 3 2" xfId="26375" xr:uid="{A75A97EB-0C8F-4D68-9124-3A8983A7C4F9}"/>
    <cellStyle name="Normal 4 2 2 2 3 3 2 2" xfId="26376" xr:uid="{9A862A32-D78E-4DDD-951E-2BC7D2CD7FE2}"/>
    <cellStyle name="Normal 4 2 2 2 3 3 2 2 2" xfId="26377" xr:uid="{C99E0DC3-1D21-4395-8B4E-CAC77A516DAA}"/>
    <cellStyle name="Normal 4 2 2 2 3 3 2 3" xfId="26378" xr:uid="{3647CA30-4CD6-4D58-8986-457A14FD7CC8}"/>
    <cellStyle name="Normal 4 2 2 2 3 3 2 4" xfId="26379" xr:uid="{B581CCFF-1FAF-47EB-A983-E82379ABAB91}"/>
    <cellStyle name="Normal 4 2 2 2 3 3 3" xfId="26380" xr:uid="{1F7D04A9-9EEA-4596-92A0-26E71E0BD60E}"/>
    <cellStyle name="Normal 4 2 2 2 3 3 3 2" xfId="26381" xr:uid="{0C90A9CF-A4D7-428D-9163-50C530E746F7}"/>
    <cellStyle name="Normal 4 2 2 2 3 3 4" xfId="26382" xr:uid="{F96108CE-CA83-4B10-B5C2-1FF8F833E374}"/>
    <cellStyle name="Normal 4 2 2 2 3 3 5" xfId="26383" xr:uid="{D6449C50-7985-4721-AF20-60A41B224F6A}"/>
    <cellStyle name="Normal 4 2 2 2 3 4" xfId="26384" xr:uid="{73ADADCA-C9DA-431E-99DF-C114487F9D9E}"/>
    <cellStyle name="Normal 4 2 2 2 3 4 2" xfId="26385" xr:uid="{AF0FD83E-3C96-4E30-BECA-67D98161E709}"/>
    <cellStyle name="Normal 4 2 2 2 3 4 2 2" xfId="26386" xr:uid="{391C0097-0DF0-4DD7-8D00-CE9EF8674462}"/>
    <cellStyle name="Normal 4 2 2 2 3 4 3" xfId="26387" xr:uid="{45A648CA-E0EF-4436-9B22-12EA415EB77B}"/>
    <cellStyle name="Normal 4 2 2 2 3 4 4" xfId="26388" xr:uid="{3408D17D-861E-4DB2-BB2D-A95366C16BD2}"/>
    <cellStyle name="Normal 4 2 2 2 3 5" xfId="26389" xr:uid="{36B94561-2926-45BC-834C-60939E4D471D}"/>
    <cellStyle name="Normal 4 2 2 2 3 5 2" xfId="26390" xr:uid="{6DDE67AA-9266-4807-A357-622D12C5D1AE}"/>
    <cellStyle name="Normal 4 2 2 2 3 5 2 2" xfId="26391" xr:uid="{29E8B0B1-82B7-4F37-9AA2-4C640C53CC87}"/>
    <cellStyle name="Normal 4 2 2 2 3 5 3" xfId="26392" xr:uid="{236E909C-B117-4421-B95F-98B8896C5BD9}"/>
    <cellStyle name="Normal 4 2 2 2 3 5 4" xfId="26393" xr:uid="{390246AD-20FE-4ED2-B774-8125AA33978B}"/>
    <cellStyle name="Normal 4 2 2 2 3 6" xfId="26394" xr:uid="{F7C83F75-41CD-4084-8564-18F9B60B3D7E}"/>
    <cellStyle name="Normal 4 2 2 2 3 6 2" xfId="26395" xr:uid="{19A16DB6-5776-4DC5-BE03-7BBF4F5F6000}"/>
    <cellStyle name="Normal 4 2 2 2 3 6 2 2" xfId="26396" xr:uid="{0E5CC081-780A-4618-8841-86EEAA40A977}"/>
    <cellStyle name="Normal 4 2 2 2 3 6 3" xfId="26397" xr:uid="{2802577C-C5BD-4A7D-9479-E20ECD3F6CD3}"/>
    <cellStyle name="Normal 4 2 2 2 3 6 4" xfId="26398" xr:uid="{49E21EBF-6604-47BA-8346-9063B203F427}"/>
    <cellStyle name="Normal 4 2 2 2 3 7" xfId="26399" xr:uid="{86E361D1-CB82-4E0F-89FC-196053A7E1BC}"/>
    <cellStyle name="Normal 4 2 2 2 3 7 2" xfId="26400" xr:uid="{3F0B411C-C9C1-423A-8891-A7124EB8C55B}"/>
    <cellStyle name="Normal 4 2 2 2 3 8" xfId="26401" xr:uid="{148729E0-EE81-4EEC-912D-91316C874D0B}"/>
    <cellStyle name="Normal 4 2 2 2 3 9" xfId="26402" xr:uid="{5F0EA73F-9177-417E-8CAF-94837A1E2ACF}"/>
    <cellStyle name="Normal 4 2 2 2 4" xfId="26403" xr:uid="{4AD81E19-4D95-4DB1-A802-4365302EE082}"/>
    <cellStyle name="Normal 4 2 2 2 4 2" xfId="26404" xr:uid="{CBAA0F5C-B91B-4D4B-8A37-87F9F6F95942}"/>
    <cellStyle name="Normal 4 2 2 2 4 2 2" xfId="26405" xr:uid="{19C445F5-BF8A-48C0-8753-832FE6BAAEB1}"/>
    <cellStyle name="Normal 4 2 2 2 4 2 2 2" xfId="26406" xr:uid="{C35F1727-75C6-4545-88F9-34EECFEBF7D1}"/>
    <cellStyle name="Normal 4 2 2 2 4 2 3" xfId="26407" xr:uid="{A88D29E3-F27A-4E46-917C-3E3A0D3E6A4E}"/>
    <cellStyle name="Normal 4 2 2 2 4 2 4" xfId="26408" xr:uid="{FBA3A5C9-3067-464C-9979-1264740A29F4}"/>
    <cellStyle name="Normal 4 2 2 2 4 3" xfId="26409" xr:uid="{2B4C6955-F86A-47AA-A837-EFAA227770B1}"/>
    <cellStyle name="Normal 4 2 2 2 4 3 2" xfId="26410" xr:uid="{EEA70E0C-0042-422C-88C9-ADFEB8DA6E33}"/>
    <cellStyle name="Normal 4 2 2 2 4 4" xfId="26411" xr:uid="{4B204994-E741-4455-96F9-F6F3DC00D4E4}"/>
    <cellStyle name="Normal 4 2 2 2 4 5" xfId="26412" xr:uid="{E3D8B447-B5C4-4C95-92E9-CE66E52BCA7C}"/>
    <cellStyle name="Normal 4 2 2 2 5" xfId="26413" xr:uid="{9EC9FDDC-EEDD-4647-A63E-ECA51E58DFC7}"/>
    <cellStyle name="Normal 4 2 2 2 5 2" xfId="26414" xr:uid="{2B52C77E-E8A6-4A54-B9F2-8234924B8749}"/>
    <cellStyle name="Normal 4 2 2 2 5 2 2" xfId="26415" xr:uid="{3523CA96-1736-4E52-8FF1-2E75A5156BF9}"/>
    <cellStyle name="Normal 4 2 2 2 5 2 2 2" xfId="26416" xr:uid="{379616A9-5D7C-4D53-A3F9-C38F7C482E50}"/>
    <cellStyle name="Normal 4 2 2 2 5 2 3" xfId="26417" xr:uid="{C48F92E2-A53B-4D45-B18D-482DF29408B5}"/>
    <cellStyle name="Normal 4 2 2 2 5 2 4" xfId="26418" xr:uid="{B2CD5A07-94D6-44F2-A84B-50D1FB981E57}"/>
    <cellStyle name="Normal 4 2 2 2 5 3" xfId="26419" xr:uid="{DCB94391-9784-4459-8F94-078B095AB512}"/>
    <cellStyle name="Normal 4 2 2 2 5 3 2" xfId="26420" xr:uid="{A9AAA1B5-415D-49E8-9FF7-97805BEBCD76}"/>
    <cellStyle name="Normal 4 2 2 2 5 4" xfId="26421" xr:uid="{18A7A13A-B86E-4D95-B54B-8C87A00A84E8}"/>
    <cellStyle name="Normal 4 2 2 2 5 5" xfId="26422" xr:uid="{18B7B5F5-38AB-4CED-BD3D-DED956DB8F5F}"/>
    <cellStyle name="Normal 4 2 2 2 6" xfId="26423" xr:uid="{75D95DF7-D640-4622-8608-A63EBD0A0775}"/>
    <cellStyle name="Normal 4 2 2 2 6 2" xfId="26424" xr:uid="{78C53AA5-5EE1-4B6E-90A1-42814D04A9CA}"/>
    <cellStyle name="Normal 4 2 2 2 6 2 2" xfId="26425" xr:uid="{F5FE906C-9FDC-4C02-95A8-3807902B6BD2}"/>
    <cellStyle name="Normal 4 2 2 2 6 3" xfId="26426" xr:uid="{6CB523D8-9D0B-405A-B419-0352EF66A198}"/>
    <cellStyle name="Normal 4 2 2 2 6 4" xfId="26427" xr:uid="{4038405C-5659-4B0E-BD7C-E786C7E59472}"/>
    <cellStyle name="Normal 4 2 2 2 7" xfId="26428" xr:uid="{75BBC5DB-2EED-4E23-BE32-F20F147D8EC8}"/>
    <cellStyle name="Normal 4 2 2 2 7 2" xfId="26429" xr:uid="{BF1B06BF-5D44-4257-8BC5-E42635BB873D}"/>
    <cellStyle name="Normal 4 2 2 2 7 2 2" xfId="26430" xr:uid="{C2BA190D-45DA-459C-AA49-04DEF0C705FE}"/>
    <cellStyle name="Normal 4 2 2 2 7 3" xfId="26431" xr:uid="{B7291A85-30A0-479A-9913-3CE3085EF3E3}"/>
    <cellStyle name="Normal 4 2 2 2 7 4" xfId="26432" xr:uid="{D0694481-0520-468E-A256-079F6419F67A}"/>
    <cellStyle name="Normal 4 2 2 2 8" xfId="26433" xr:uid="{CE3E42AD-FAC7-4820-A679-DFDB3C2E9438}"/>
    <cellStyle name="Normal 4 2 2 2 8 2" xfId="26434" xr:uid="{437526DC-7809-4123-B75A-DAC0C468EB1C}"/>
    <cellStyle name="Normal 4 2 2 2 8 2 2" xfId="26435" xr:uid="{0367CEBF-3472-4EBD-B6E4-3AB2D2AB2543}"/>
    <cellStyle name="Normal 4 2 2 2 8 3" xfId="26436" xr:uid="{4C550E5C-88FE-4C5D-A43B-F3AA0C124809}"/>
    <cellStyle name="Normal 4 2 2 2 8 4" xfId="26437" xr:uid="{783BF473-88E4-47BC-894F-98665DE36BB7}"/>
    <cellStyle name="Normal 4 2 2 2 9" xfId="26438" xr:uid="{EA6851E4-8653-4397-BFF2-3717A3C95F96}"/>
    <cellStyle name="Normal 4 2 2 2 9 2" xfId="26439" xr:uid="{BC5FE0B9-1F1C-485D-AE2A-4A5E226FB560}"/>
    <cellStyle name="Normal 4 2 2 3" xfId="26440" xr:uid="{4C9F452C-7ED9-46CF-8D5D-A985A92D3B53}"/>
    <cellStyle name="Normal 4 2 2 3 10" xfId="26441" xr:uid="{8E204375-EE42-4997-93F5-2893ECF1126D}"/>
    <cellStyle name="Normal 4 2 2 3 11" xfId="36056" xr:uid="{50A64190-9FDA-4DBE-B73D-F9383DC90E6C}"/>
    <cellStyle name="Normal 4 2 2 3 2" xfId="26442" xr:uid="{D0003015-AAD3-419D-8A1B-BDEDB22C65CE}"/>
    <cellStyle name="Normal 4 2 2 3 2 2" xfId="26443" xr:uid="{0A4C6FB3-7EE3-4B0B-9A22-74D05AA64128}"/>
    <cellStyle name="Normal 4 2 2 3 2 2 2" xfId="26444" xr:uid="{4B84BAD8-B12D-4B59-B940-4B234BBCB332}"/>
    <cellStyle name="Normal 4 2 2 3 2 2 2 2" xfId="26445" xr:uid="{DCB66C4A-5892-4550-8B9E-3D39A29CDE41}"/>
    <cellStyle name="Normal 4 2 2 3 2 2 2 2 2" xfId="26446" xr:uid="{B60129B1-6384-464C-BCD6-C9319BF2CAB9}"/>
    <cellStyle name="Normal 4 2 2 3 2 2 2 3" xfId="26447" xr:uid="{D4F53EE6-1451-47DF-9F3C-4AFE6E300840}"/>
    <cellStyle name="Normal 4 2 2 3 2 2 2 4" xfId="26448" xr:uid="{CF65E078-0D50-4E63-9C90-BCDCB96EEA96}"/>
    <cellStyle name="Normal 4 2 2 3 2 2 3" xfId="26449" xr:uid="{D2EAE76E-7B27-4C4B-A30C-513B00E8EE24}"/>
    <cellStyle name="Normal 4 2 2 3 2 2 3 2" xfId="26450" xr:uid="{53FFC8D2-0CEF-44D8-9059-A891DC69D9BA}"/>
    <cellStyle name="Normal 4 2 2 3 2 2 4" xfId="26451" xr:uid="{0CDC11E6-3168-43C1-9A29-05748C16D4A6}"/>
    <cellStyle name="Normal 4 2 2 3 2 2 5" xfId="26452" xr:uid="{DE47F3FA-064E-4E02-837E-483960BE4264}"/>
    <cellStyle name="Normal 4 2 2 3 2 3" xfId="26453" xr:uid="{F8612BA5-5AE8-4BE9-A640-E60781FF870B}"/>
    <cellStyle name="Normal 4 2 2 3 2 3 2" xfId="26454" xr:uid="{353C5A29-D6C6-4B60-835B-38E06FBF0692}"/>
    <cellStyle name="Normal 4 2 2 3 2 3 2 2" xfId="26455" xr:uid="{CDEC67D0-1E40-401C-929B-67704FBF35E6}"/>
    <cellStyle name="Normal 4 2 2 3 2 3 2 2 2" xfId="26456" xr:uid="{A149602E-3508-4C6F-AAF4-6E28ECCA8134}"/>
    <cellStyle name="Normal 4 2 2 3 2 3 2 3" xfId="26457" xr:uid="{057EDDC9-9B83-450F-BF9F-A1A2436F77EA}"/>
    <cellStyle name="Normal 4 2 2 3 2 3 2 4" xfId="26458" xr:uid="{E02EEA90-5773-4E98-BFFC-32105A4348FF}"/>
    <cellStyle name="Normal 4 2 2 3 2 3 3" xfId="26459" xr:uid="{CADE651D-DDB0-45D5-88EB-23BCEC947EC1}"/>
    <cellStyle name="Normal 4 2 2 3 2 3 3 2" xfId="26460" xr:uid="{57752868-E9BC-4AAC-A334-74F78F20DA53}"/>
    <cellStyle name="Normal 4 2 2 3 2 3 4" xfId="26461" xr:uid="{09EE0FB0-ACC0-4C27-B0FD-CF299271D11C}"/>
    <cellStyle name="Normal 4 2 2 3 2 3 5" xfId="26462" xr:uid="{97EF26FE-3352-4555-9C85-808A24EF125D}"/>
    <cellStyle name="Normal 4 2 2 3 2 4" xfId="26463" xr:uid="{A858D625-1C6C-4899-AACB-F92412E591C6}"/>
    <cellStyle name="Normal 4 2 2 3 2 4 2" xfId="26464" xr:uid="{46F2A6D3-5E1F-4841-A964-AD8F09890F18}"/>
    <cellStyle name="Normal 4 2 2 3 2 4 2 2" xfId="26465" xr:uid="{F04F4F7A-A80D-40BF-B78A-1B91B05A4749}"/>
    <cellStyle name="Normal 4 2 2 3 2 4 3" xfId="26466" xr:uid="{999C7E2D-3858-4806-ACDF-1D8C9CBF588E}"/>
    <cellStyle name="Normal 4 2 2 3 2 4 4" xfId="26467" xr:uid="{2A07A725-152C-4FC3-8110-5730401AFA6E}"/>
    <cellStyle name="Normal 4 2 2 3 2 5" xfId="26468" xr:uid="{D8A99663-D6A9-4D6C-9810-4267EEE58C66}"/>
    <cellStyle name="Normal 4 2 2 3 2 5 2" xfId="26469" xr:uid="{11C0EB02-C967-42FD-8C8F-EA900523BAC1}"/>
    <cellStyle name="Normal 4 2 2 3 2 5 2 2" xfId="26470" xr:uid="{A766CC2A-E25B-438E-B9E9-84D7976A05A5}"/>
    <cellStyle name="Normal 4 2 2 3 2 5 3" xfId="26471" xr:uid="{D66BB2AA-9487-4076-B67F-4BBC7621D632}"/>
    <cellStyle name="Normal 4 2 2 3 2 5 4" xfId="26472" xr:uid="{660395B2-E889-4B1A-872E-C20BC8DD0D52}"/>
    <cellStyle name="Normal 4 2 2 3 2 6" xfId="26473" xr:uid="{8E3AF68B-CD35-4698-AFAB-1983BDF341CB}"/>
    <cellStyle name="Normal 4 2 2 3 2 6 2" xfId="26474" xr:uid="{10BF9AD5-02F4-44C3-B15C-63C6EE54AED2}"/>
    <cellStyle name="Normal 4 2 2 3 2 6 2 2" xfId="26475" xr:uid="{0549E88F-8BC2-4352-A439-5ABB060DF636}"/>
    <cellStyle name="Normal 4 2 2 3 2 6 3" xfId="26476" xr:uid="{EF4A9729-A87D-4E75-A8E2-7B4FBC5C6FE7}"/>
    <cellStyle name="Normal 4 2 2 3 2 6 4" xfId="26477" xr:uid="{7F77653A-B041-48D6-AA07-415A9AEE4729}"/>
    <cellStyle name="Normal 4 2 2 3 2 7" xfId="26478" xr:uid="{9BF24F97-1935-4494-B65E-9CB89B845755}"/>
    <cellStyle name="Normal 4 2 2 3 2 7 2" xfId="26479" xr:uid="{06FDFCF5-D106-4630-B886-A5B4216C66E4}"/>
    <cellStyle name="Normal 4 2 2 3 2 8" xfId="26480" xr:uid="{F1368632-1015-4F48-AC90-1228EDE74D3E}"/>
    <cellStyle name="Normal 4 2 2 3 2 9" xfId="26481" xr:uid="{9773CAB9-5220-4B16-9EEA-B26A929606AF}"/>
    <cellStyle name="Normal 4 2 2 3 3" xfId="26482" xr:uid="{F1DD3D3D-6FA3-49C4-AF0A-BAE608EB7368}"/>
    <cellStyle name="Normal 4 2 2 3 3 2" xfId="26483" xr:uid="{1D07794D-D13F-4F84-89F8-E2664F0DBCCC}"/>
    <cellStyle name="Normal 4 2 2 3 3 2 2" xfId="26484" xr:uid="{EB88BC55-CE53-469A-83CB-539DB5A5E0A7}"/>
    <cellStyle name="Normal 4 2 2 3 3 2 2 2" xfId="26485" xr:uid="{37E3A5F5-B4B7-453D-BB73-B0340B516F4A}"/>
    <cellStyle name="Normal 4 2 2 3 3 2 3" xfId="26486" xr:uid="{078ADB5F-CFA2-4861-8915-01380C798C75}"/>
    <cellStyle name="Normal 4 2 2 3 3 2 4" xfId="26487" xr:uid="{5AE46CB9-B7D7-4BD8-A5F0-99DFCA975B70}"/>
    <cellStyle name="Normal 4 2 2 3 3 3" xfId="26488" xr:uid="{B60C0205-6D8E-4C33-BBAE-9BEE7D992CE8}"/>
    <cellStyle name="Normal 4 2 2 3 3 3 2" xfId="26489" xr:uid="{B8F08B0E-5B25-4279-A8B7-E9802ADE11D7}"/>
    <cellStyle name="Normal 4 2 2 3 3 4" xfId="26490" xr:uid="{CD12E6E0-3261-437A-8898-A4E583952531}"/>
    <cellStyle name="Normal 4 2 2 3 3 5" xfId="26491" xr:uid="{3061B208-E913-4331-A9A2-03C8B44A1903}"/>
    <cellStyle name="Normal 4 2 2 3 4" xfId="26492" xr:uid="{80D61F7D-E022-43F9-9FB6-36A69C637964}"/>
    <cellStyle name="Normal 4 2 2 3 4 2" xfId="26493" xr:uid="{ED77B96C-6302-4E53-92FC-D74BE7D62EC7}"/>
    <cellStyle name="Normal 4 2 2 3 4 2 2" xfId="26494" xr:uid="{5A35D164-E8F1-4474-85C7-34A2BF0B56D6}"/>
    <cellStyle name="Normal 4 2 2 3 4 2 2 2" xfId="26495" xr:uid="{CCE09C6B-0F51-4C08-9F30-75D4D7F5354A}"/>
    <cellStyle name="Normal 4 2 2 3 4 2 3" xfId="26496" xr:uid="{A7D8FF80-8FEC-44F1-B4FE-92230515D1D6}"/>
    <cellStyle name="Normal 4 2 2 3 4 2 4" xfId="26497" xr:uid="{9A321A0C-4DFF-4C37-B95D-B470DFB117E0}"/>
    <cellStyle name="Normal 4 2 2 3 4 3" xfId="26498" xr:uid="{21962027-515C-4BB2-A28E-A5FA85496269}"/>
    <cellStyle name="Normal 4 2 2 3 4 3 2" xfId="26499" xr:uid="{BCD01412-66DC-4872-9494-985D6A41C52E}"/>
    <cellStyle name="Normal 4 2 2 3 4 4" xfId="26500" xr:uid="{3A4B716C-51BE-4C31-A7A5-7A5C28A58331}"/>
    <cellStyle name="Normal 4 2 2 3 4 5" xfId="26501" xr:uid="{6B1F5DC0-8C15-4886-B3B8-B8F4142CD3CB}"/>
    <cellStyle name="Normal 4 2 2 3 5" xfId="26502" xr:uid="{0853A4C0-F50B-4C3F-B4F0-64638342B2A2}"/>
    <cellStyle name="Normal 4 2 2 3 5 2" xfId="26503" xr:uid="{4AC837CA-8003-489B-B1A8-88305DCB60FB}"/>
    <cellStyle name="Normal 4 2 2 3 5 2 2" xfId="26504" xr:uid="{A91808D2-EB73-462A-9A1A-BD1DE858BB7E}"/>
    <cellStyle name="Normal 4 2 2 3 5 3" xfId="26505" xr:uid="{9304418F-F4E3-4D66-8B22-768889BBB544}"/>
    <cellStyle name="Normal 4 2 2 3 5 4" xfId="26506" xr:uid="{8C49577A-9E6D-4A74-B4A7-857D57E65D74}"/>
    <cellStyle name="Normal 4 2 2 3 6" xfId="26507" xr:uid="{89CD55CB-130E-4035-AB3E-D202EB2881DE}"/>
    <cellStyle name="Normal 4 2 2 3 6 2" xfId="26508" xr:uid="{4C2FB2AF-D975-434B-9C47-05D3120C1FC7}"/>
    <cellStyle name="Normal 4 2 2 3 6 2 2" xfId="26509" xr:uid="{75E50843-5DF3-410C-84B0-B06489C534B2}"/>
    <cellStyle name="Normal 4 2 2 3 6 3" xfId="26510" xr:uid="{3C42344E-EA38-4181-AB7F-2D310D204888}"/>
    <cellStyle name="Normal 4 2 2 3 6 4" xfId="26511" xr:uid="{A1C3F1C8-F1E7-4880-818F-AC463C8CD8E4}"/>
    <cellStyle name="Normal 4 2 2 3 7" xfId="26512" xr:uid="{F17677DC-69CE-4B2B-9290-9F983D8CCE2B}"/>
    <cellStyle name="Normal 4 2 2 3 7 2" xfId="26513" xr:uid="{FC4C9269-70B7-484B-810F-56F1A3C66F47}"/>
    <cellStyle name="Normal 4 2 2 3 7 2 2" xfId="26514" xr:uid="{E390776D-F0AD-44D4-9A75-8EC9ABB24794}"/>
    <cellStyle name="Normal 4 2 2 3 7 3" xfId="26515" xr:uid="{16D96A4A-9874-42F1-AEA4-BBBE25FAAA1A}"/>
    <cellStyle name="Normal 4 2 2 3 7 4" xfId="26516" xr:uid="{81BE71A8-2337-4923-B14F-65AF83FFE39B}"/>
    <cellStyle name="Normal 4 2 2 3 8" xfId="26517" xr:uid="{3734FC85-9E70-4F3F-B00B-725E050DD519}"/>
    <cellStyle name="Normal 4 2 2 3 8 2" xfId="26518" xr:uid="{6202D96A-603D-4F75-BEDB-BEB7780C6FA0}"/>
    <cellStyle name="Normal 4 2 2 3 9" xfId="26519" xr:uid="{4DAA9644-EB47-414C-A445-398CFA9540DF}"/>
    <cellStyle name="Normal 4 2 2 4" xfId="26520" xr:uid="{F5CC24EB-ECEC-4144-8D4D-B507670D3963}"/>
    <cellStyle name="Normal 4 2 2 4 10" xfId="36057" xr:uid="{DB1AF7D3-61BF-4F9F-B3EE-A09F988174A2}"/>
    <cellStyle name="Normal 4 2 2 4 2" xfId="26521" xr:uid="{06F52C9F-9B64-45A4-A722-EBC6C8F38511}"/>
    <cellStyle name="Normal 4 2 2 4 2 2" xfId="26522" xr:uid="{A11E5046-E040-49D5-AF66-EFD4188B20A1}"/>
    <cellStyle name="Normal 4 2 2 4 2 2 2" xfId="26523" xr:uid="{3728E83B-CABD-4DF4-9B3C-B1E3E6A01BD5}"/>
    <cellStyle name="Normal 4 2 2 4 2 2 2 2" xfId="26524" xr:uid="{8A3263E7-3E95-45DC-A53C-CF748F381CBC}"/>
    <cellStyle name="Normal 4 2 2 4 2 2 3" xfId="26525" xr:uid="{252B3E16-1956-418B-AE98-D622999200ED}"/>
    <cellStyle name="Normal 4 2 2 4 2 2 4" xfId="26526" xr:uid="{2CBF29B6-6F1B-4ACE-85FA-81A7209FE531}"/>
    <cellStyle name="Normal 4 2 2 4 2 3" xfId="26527" xr:uid="{312594B7-B626-4374-AC9B-E4927748F076}"/>
    <cellStyle name="Normal 4 2 2 4 2 3 2" xfId="26528" xr:uid="{07624139-CDD6-43F7-BCD0-E398AFF869E0}"/>
    <cellStyle name="Normal 4 2 2 4 2 4" xfId="26529" xr:uid="{FB834062-E311-4747-ADB8-700538C18F04}"/>
    <cellStyle name="Normal 4 2 2 4 2 5" xfId="26530" xr:uid="{D9EFECE6-EB11-4BD7-A835-4EA30E4CA26E}"/>
    <cellStyle name="Normal 4 2 2 4 3" xfId="26531" xr:uid="{53873C65-5014-4AC8-AAD9-8889FD97A227}"/>
    <cellStyle name="Normal 4 2 2 4 3 2" xfId="26532" xr:uid="{B7DA50AB-632F-4BB4-9365-7346C31647AA}"/>
    <cellStyle name="Normal 4 2 2 4 3 2 2" xfId="26533" xr:uid="{0258BA97-FB2C-4791-A504-10AB90509834}"/>
    <cellStyle name="Normal 4 2 2 4 3 2 2 2" xfId="26534" xr:uid="{7607C657-D400-49A1-A80E-B63E99D121F7}"/>
    <cellStyle name="Normal 4 2 2 4 3 2 3" xfId="26535" xr:uid="{C96EBA05-4087-4F18-ACDD-8D0175A2AA04}"/>
    <cellStyle name="Normal 4 2 2 4 3 2 4" xfId="26536" xr:uid="{25E73ECD-3B14-4C58-9089-AC50AC598419}"/>
    <cellStyle name="Normal 4 2 2 4 3 3" xfId="26537" xr:uid="{4D9A6E3C-48F1-41A0-AD26-73270A6A32A4}"/>
    <cellStyle name="Normal 4 2 2 4 3 3 2" xfId="26538" xr:uid="{6632331C-B85F-4B68-8F98-19BF7A9F5900}"/>
    <cellStyle name="Normal 4 2 2 4 3 4" xfId="26539" xr:uid="{A4E9C4F3-C701-456E-BFFC-0F49A0DD13C9}"/>
    <cellStyle name="Normal 4 2 2 4 3 5" xfId="26540" xr:uid="{63F7362A-917B-4B6F-9776-2D71C6C10ECB}"/>
    <cellStyle name="Normal 4 2 2 4 4" xfId="26541" xr:uid="{CB20919A-BF38-4E22-AE32-8E1974B20D99}"/>
    <cellStyle name="Normal 4 2 2 4 4 2" xfId="26542" xr:uid="{ED96D31F-455A-4D56-862C-DA4EA531619D}"/>
    <cellStyle name="Normal 4 2 2 4 4 2 2" xfId="26543" xr:uid="{6D06B91F-7684-423A-B1B3-F6935A269D8F}"/>
    <cellStyle name="Normal 4 2 2 4 4 3" xfId="26544" xr:uid="{7C71CA29-09CF-482F-81B1-4A04C3ECE79C}"/>
    <cellStyle name="Normal 4 2 2 4 4 4" xfId="26545" xr:uid="{12FFCFC6-C010-4F30-A67F-77D5AB6376A0}"/>
    <cellStyle name="Normal 4 2 2 4 5" xfId="26546" xr:uid="{3A4CD1CB-1631-4995-9F50-F151E8757841}"/>
    <cellStyle name="Normal 4 2 2 4 5 2" xfId="26547" xr:uid="{44665B30-D391-483D-8AD2-877E6BB008EF}"/>
    <cellStyle name="Normal 4 2 2 4 5 2 2" xfId="26548" xr:uid="{229428F5-2C7C-4511-8D17-96B479899B33}"/>
    <cellStyle name="Normal 4 2 2 4 5 3" xfId="26549" xr:uid="{F7A8590E-CD8C-41FC-BB1D-B0AD4D23E112}"/>
    <cellStyle name="Normal 4 2 2 4 5 4" xfId="26550" xr:uid="{DE4E8889-D556-44E1-AD5A-5C8026AA897E}"/>
    <cellStyle name="Normal 4 2 2 4 6" xfId="26551" xr:uid="{D7AD1F88-15E1-4B1D-9AFF-7895ED86EC3D}"/>
    <cellStyle name="Normal 4 2 2 4 6 2" xfId="26552" xr:uid="{62A6B728-3881-48E4-8855-4042EC8742DF}"/>
    <cellStyle name="Normal 4 2 2 4 6 2 2" xfId="26553" xr:uid="{E8DC9F75-0E24-4743-929B-37477DE637B9}"/>
    <cellStyle name="Normal 4 2 2 4 6 3" xfId="26554" xr:uid="{A05A05F6-FEDC-4472-8438-301F2A5911C9}"/>
    <cellStyle name="Normal 4 2 2 4 6 4" xfId="26555" xr:uid="{3C9F8688-0242-4E22-B3B3-D0DE090FE3A7}"/>
    <cellStyle name="Normal 4 2 2 4 7" xfId="26556" xr:uid="{A2CEE8AD-68A1-4378-9B46-843774AD1CD3}"/>
    <cellStyle name="Normal 4 2 2 4 7 2" xfId="26557" xr:uid="{7F4604DE-BCE8-4646-93F7-2E7845983855}"/>
    <cellStyle name="Normal 4 2 2 4 8" xfId="26558" xr:uid="{C6AC6EC0-FBAA-42C7-BC0E-EB06F6C816E3}"/>
    <cellStyle name="Normal 4 2 2 4 9" xfId="26559" xr:uid="{39EFD7C3-6319-4DA0-9DA5-73E816E5A8D5}"/>
    <cellStyle name="Normal 4 2 2 5" xfId="26560" xr:uid="{4B499AC1-E905-4FDA-9DBE-D0AC11A71F6B}"/>
    <cellStyle name="Normal 4 2 2 5 2" xfId="26561" xr:uid="{68C9937E-2E1A-41BE-A97A-C5533E495322}"/>
    <cellStyle name="Normal 4 2 2 5 2 2" xfId="26562" xr:uid="{346B17A8-0E1D-4DBA-B2E6-EFA316FD1686}"/>
    <cellStyle name="Normal 4 2 2 5 2 2 2" xfId="26563" xr:uid="{1676A797-EF55-4AE9-B94C-C072B252B2B4}"/>
    <cellStyle name="Normal 4 2 2 5 2 3" xfId="26564" xr:uid="{90E0B2A7-CEC6-40D7-995E-F698C9B05D1B}"/>
    <cellStyle name="Normal 4 2 2 5 2 4" xfId="26565" xr:uid="{ABB6F52B-E78C-4DDA-8F5E-1D1DF547C070}"/>
    <cellStyle name="Normal 4 2 2 5 3" xfId="26566" xr:uid="{D684A917-1E92-4EB3-A4DC-3028BF601C95}"/>
    <cellStyle name="Normal 4 2 2 5 3 2" xfId="26567" xr:uid="{38834410-CE97-4F5F-BDE1-587771EFCB75}"/>
    <cellStyle name="Normal 4 2 2 5 3 2 2" xfId="26568" xr:uid="{59825CE3-61DF-44C2-9A13-D5F2E3837E3C}"/>
    <cellStyle name="Normal 4 2 2 5 3 3" xfId="26569" xr:uid="{9EB3A81A-CB66-455E-96D0-7494B40C540E}"/>
    <cellStyle name="Normal 4 2 2 5 3 4" xfId="26570" xr:uid="{B4F87223-0674-47D9-BE67-09A8CA0F8B04}"/>
    <cellStyle name="Normal 4 2 2 5 4" xfId="26571" xr:uid="{0D624D3D-1C5E-4AC9-88F9-FD64B77199E3}"/>
    <cellStyle name="Normal 4 2 2 5 4 2" xfId="26572" xr:uid="{0349183A-A9AD-420D-AE65-55CEF2F1414E}"/>
    <cellStyle name="Normal 4 2 2 5 5" xfId="26573" xr:uid="{B71BF3F6-A742-4983-9642-F4D9A5545E60}"/>
    <cellStyle name="Normal 4 2 2 5 6" xfId="26574" xr:uid="{873F987C-604A-40C6-96D6-5902C04CFA74}"/>
    <cellStyle name="Normal 4 2 2 6" xfId="26575" xr:uid="{535EE505-EF9C-425D-B673-02341003C2ED}"/>
    <cellStyle name="Normal 4 2 2 6 2" xfId="26576" xr:uid="{C6C5616A-1BBF-462E-81B4-F96D93C97327}"/>
    <cellStyle name="Normal 4 2 2 6 2 2" xfId="26577" xr:uid="{C34147BE-CE33-47E6-B75C-657C8EDAD6D1}"/>
    <cellStyle name="Normal 4 2 2 6 2 2 2" xfId="26578" xr:uid="{6E551944-5987-4254-B75A-620D4B492C86}"/>
    <cellStyle name="Normal 4 2 2 6 2 3" xfId="26579" xr:uid="{A629F3A2-E8BA-4F11-BA51-6B0BA322FF8F}"/>
    <cellStyle name="Normal 4 2 2 6 2 4" xfId="26580" xr:uid="{308848EA-8502-44C5-BA36-568E974B01F8}"/>
    <cellStyle name="Normal 4 2 2 6 3" xfId="26581" xr:uid="{BD317254-B8BC-48A8-A5DA-0C46F9E9E085}"/>
    <cellStyle name="Normal 4 2 2 6 3 2" xfId="26582" xr:uid="{1BFAD1E2-87A3-4D6C-A817-9C3E969DD3F4}"/>
    <cellStyle name="Normal 4 2 2 6 4" xfId="26583" xr:uid="{F93924F3-6AB5-4789-9A9C-A4DB158360BA}"/>
    <cellStyle name="Normal 4 2 2 6 5" xfId="26584" xr:uid="{1E7CAA2C-5863-4B48-8153-4CECA038C57A}"/>
    <cellStyle name="Normal 4 2 2 7" xfId="26585" xr:uid="{D1DBD081-072F-4AB8-A42E-B2E0E4DFEB1E}"/>
    <cellStyle name="Normal 4 2 2 7 2" xfId="26586" xr:uid="{196687D1-D827-4D2C-931B-5A3A048A6504}"/>
    <cellStyle name="Normal 4 2 2 7 2 2" xfId="26587" xr:uid="{72DBB6E3-5D23-4DCF-A990-E8E3AEE8BDE8}"/>
    <cellStyle name="Normal 4 2 2 7 3" xfId="26588" xr:uid="{DB9A9A56-F877-4727-A04F-BFF7F1052177}"/>
    <cellStyle name="Normal 4 2 2 7 4" xfId="26589" xr:uid="{7F050ADA-18D2-43FE-94AA-92A1E0EC870E}"/>
    <cellStyle name="Normal 4 2 2 8" xfId="26590" xr:uid="{E19200CF-8A80-496F-8839-E576A7FF24A5}"/>
    <cellStyle name="Normal 4 2 2 8 2" xfId="26591" xr:uid="{9978AD66-00D9-431E-B033-EBB671B8800E}"/>
    <cellStyle name="Normal 4 2 2 8 2 2" xfId="26592" xr:uid="{D3238F23-93F6-4B0B-A6A6-C9B1CFDFE2BC}"/>
    <cellStyle name="Normal 4 2 2 8 3" xfId="26593" xr:uid="{AD4BB82B-7E48-4449-8CBE-9203E928AA1D}"/>
    <cellStyle name="Normal 4 2 2 8 4" xfId="26594" xr:uid="{66774769-87AC-45A5-9C89-86726C23A9AD}"/>
    <cellStyle name="Normal 4 2 2 9" xfId="26595" xr:uid="{30911C6D-3AD3-4470-8135-B7D31636E8B9}"/>
    <cellStyle name="Normal 4 2 2 9 2" xfId="26596" xr:uid="{997F1905-6ECB-4BF9-A07B-452784315F7D}"/>
    <cellStyle name="Normal 4 2 2 9 2 2" xfId="26597" xr:uid="{7E26C67A-8742-4A04-81ED-ED630163230B}"/>
    <cellStyle name="Normal 4 2 2 9 3" xfId="26598" xr:uid="{6693BC43-428C-40C0-AD38-245D49BD28AE}"/>
    <cellStyle name="Normal 4 2 2 9 4" xfId="26599" xr:uid="{A28A5EC3-2A36-45BF-8722-B24FBE8EE2F1}"/>
    <cellStyle name="Normal 4 2 3" xfId="26600" xr:uid="{0B458A8B-BF7F-4F63-9F34-0BAD9B095D6A}"/>
    <cellStyle name="Normal 4 2 3 10" xfId="26601" xr:uid="{79DB4E59-A6CB-4B62-9DDD-29DC9DA220A6}"/>
    <cellStyle name="Normal 4 2 3 11" xfId="26602" xr:uid="{BB524506-D298-412F-9321-6D42D5F4EE94}"/>
    <cellStyle name="Normal 4 2 3 2" xfId="26603" xr:uid="{AE22CDB0-4CD8-4413-8885-195DD87E55C2}"/>
    <cellStyle name="Normal 4 2 3 2 10" xfId="26604" xr:uid="{642F52FD-BFB9-41CC-BDAE-B938C9F2D6BE}"/>
    <cellStyle name="Normal 4 2 3 2 11" xfId="36058" xr:uid="{1B948A7A-757C-4CAF-9412-7C9321CDD245}"/>
    <cellStyle name="Normal 4 2 3 2 2" xfId="26605" xr:uid="{E27DC25E-A4E3-44E8-9BF8-A81BF31AA517}"/>
    <cellStyle name="Normal 4 2 3 2 2 10" xfId="36059" xr:uid="{130B7EB2-4F6B-432C-9F32-AE8957EA1781}"/>
    <cellStyle name="Normal 4 2 3 2 2 2" xfId="26606" xr:uid="{F2086CA2-4822-471D-9664-2539A5272C4C}"/>
    <cellStyle name="Normal 4 2 3 2 2 2 2" xfId="26607" xr:uid="{5B03F07B-60B7-4D03-BD1D-E9F9243122E0}"/>
    <cellStyle name="Normal 4 2 3 2 2 2 2 2" xfId="26608" xr:uid="{AED0B357-3633-4805-94FD-3712AA89AD72}"/>
    <cellStyle name="Normal 4 2 3 2 2 2 2 2 2" xfId="26609" xr:uid="{B3F3F944-E8B9-4C65-A305-80448BBBAA72}"/>
    <cellStyle name="Normal 4 2 3 2 2 2 2 3" xfId="26610" xr:uid="{6307DBE8-878B-4520-A18C-4A61494953BE}"/>
    <cellStyle name="Normal 4 2 3 2 2 2 2 4" xfId="26611" xr:uid="{A8C4BC70-D8BE-48BE-A4C7-4C32E2C97B61}"/>
    <cellStyle name="Normal 4 2 3 2 2 2 3" xfId="26612" xr:uid="{5FA99EC7-B165-4654-88E8-567947069D36}"/>
    <cellStyle name="Normal 4 2 3 2 2 2 3 2" xfId="26613" xr:uid="{88E432DD-1226-4DE8-A4DC-FE61CE97DB57}"/>
    <cellStyle name="Normal 4 2 3 2 2 2 4" xfId="26614" xr:uid="{E996204B-6131-4093-B42A-E84BC3FEEFB9}"/>
    <cellStyle name="Normal 4 2 3 2 2 2 5" xfId="26615" xr:uid="{42D0A22A-32BB-423F-BEFA-6161EF86D057}"/>
    <cellStyle name="Normal 4 2 3 2 2 3" xfId="26616" xr:uid="{56E890C5-6C33-4975-ABE6-C5421ACCF3E7}"/>
    <cellStyle name="Normal 4 2 3 2 2 3 2" xfId="26617" xr:uid="{BA239824-17E9-435F-B9D4-E8B69A40CEBA}"/>
    <cellStyle name="Normal 4 2 3 2 2 3 2 2" xfId="26618" xr:uid="{578A3068-0070-47F2-B9B4-097445BF6059}"/>
    <cellStyle name="Normal 4 2 3 2 2 3 2 2 2" xfId="26619" xr:uid="{78D8F7F6-2312-4176-9F0D-DD3DF4FBB160}"/>
    <cellStyle name="Normal 4 2 3 2 2 3 2 3" xfId="26620" xr:uid="{A8763BF7-4932-487C-B77A-2B4842734F82}"/>
    <cellStyle name="Normal 4 2 3 2 2 3 2 4" xfId="26621" xr:uid="{87714945-B611-4549-8F52-CFD97006468D}"/>
    <cellStyle name="Normal 4 2 3 2 2 3 3" xfId="26622" xr:uid="{3A5BBE1A-05CC-4234-9D5B-EEFAAD959D7F}"/>
    <cellStyle name="Normal 4 2 3 2 2 3 3 2" xfId="26623" xr:uid="{FA6FD073-D535-46A6-9540-C5F6F7A83E50}"/>
    <cellStyle name="Normal 4 2 3 2 2 3 4" xfId="26624" xr:uid="{00A29B31-B4F4-4ACB-B64A-310E26F16EE6}"/>
    <cellStyle name="Normal 4 2 3 2 2 3 5" xfId="26625" xr:uid="{4783FAF0-C994-4D5D-B1EB-A3416F75AD5D}"/>
    <cellStyle name="Normal 4 2 3 2 2 4" xfId="26626" xr:uid="{FB547022-0509-4036-8197-F1862572D5D9}"/>
    <cellStyle name="Normal 4 2 3 2 2 4 2" xfId="26627" xr:uid="{AA299C7E-AC40-48AD-9790-07F3C06C7B50}"/>
    <cellStyle name="Normal 4 2 3 2 2 4 2 2" xfId="26628" xr:uid="{9228031E-83ED-4543-B8DE-38A6533ADF24}"/>
    <cellStyle name="Normal 4 2 3 2 2 4 3" xfId="26629" xr:uid="{502582EA-A071-4E6C-84C8-32C47429DBB7}"/>
    <cellStyle name="Normal 4 2 3 2 2 4 4" xfId="26630" xr:uid="{978D7DB9-6AA8-48E6-A403-FE2658CFF621}"/>
    <cellStyle name="Normal 4 2 3 2 2 5" xfId="26631" xr:uid="{4C1AB48B-1A01-4912-93E2-1A9AAD19ED72}"/>
    <cellStyle name="Normal 4 2 3 2 2 5 2" xfId="26632" xr:uid="{437E1403-EF4A-4D45-8061-20E86CE8CED5}"/>
    <cellStyle name="Normal 4 2 3 2 2 5 2 2" xfId="26633" xr:uid="{995A637F-D402-4D1A-9BEE-AF5ED9C77BF6}"/>
    <cellStyle name="Normal 4 2 3 2 2 5 3" xfId="26634" xr:uid="{54AEDFA6-D4E8-49C3-B39D-94F016549A08}"/>
    <cellStyle name="Normal 4 2 3 2 2 5 4" xfId="26635" xr:uid="{9763E20C-F27C-49E0-B88E-588D376DA699}"/>
    <cellStyle name="Normal 4 2 3 2 2 6" xfId="26636" xr:uid="{0C3FC7DE-90DE-45C9-B281-E608A05BB4CC}"/>
    <cellStyle name="Normal 4 2 3 2 2 6 2" xfId="26637" xr:uid="{A5A7CAB2-D8FE-49BF-8DCD-DBE02C87DC2A}"/>
    <cellStyle name="Normal 4 2 3 2 2 6 2 2" xfId="26638" xr:uid="{FF2FF9ED-4F8D-48FF-AC4F-F69BEAF44B84}"/>
    <cellStyle name="Normal 4 2 3 2 2 6 3" xfId="26639" xr:uid="{C88B46EE-A659-4414-BBB1-54DCAD25A4E5}"/>
    <cellStyle name="Normal 4 2 3 2 2 6 4" xfId="26640" xr:uid="{3E10AD5D-CF65-416A-9A3E-B5D181180940}"/>
    <cellStyle name="Normal 4 2 3 2 2 7" xfId="26641" xr:uid="{3855EFD8-A8D7-4C1A-B3FC-6A270AA2B8A6}"/>
    <cellStyle name="Normal 4 2 3 2 2 7 2" xfId="26642" xr:uid="{62AE9CC4-5CD7-4DF3-AEA1-48D4D56DB24D}"/>
    <cellStyle name="Normal 4 2 3 2 2 8" xfId="26643" xr:uid="{2C3D4DB9-87F2-40CE-AF03-135BAA178170}"/>
    <cellStyle name="Normal 4 2 3 2 2 9" xfId="26644" xr:uid="{9E1FC282-ACFA-4133-ADF2-15043D0C2B7B}"/>
    <cellStyle name="Normal 4 2 3 2 3" xfId="26645" xr:uid="{819EAB52-6228-4928-B002-08E958BBEDF5}"/>
    <cellStyle name="Normal 4 2 3 2 3 2" xfId="26646" xr:uid="{62AC8DEE-4FF8-4500-AB6B-885BD7BCE5D7}"/>
    <cellStyle name="Normal 4 2 3 2 3 2 2" xfId="26647" xr:uid="{5DEA5D07-70ED-4C42-84DC-D2C3EB9A2B12}"/>
    <cellStyle name="Normal 4 2 3 2 3 2 2 2" xfId="26648" xr:uid="{6810BDB3-6B46-44A0-A274-C4215F2ED976}"/>
    <cellStyle name="Normal 4 2 3 2 3 2 3" xfId="26649" xr:uid="{B3D87FD0-9E04-409E-9F0E-93E32607B28B}"/>
    <cellStyle name="Normal 4 2 3 2 3 2 4" xfId="26650" xr:uid="{9637E3FD-3B7B-4828-BC32-8CD879E19A75}"/>
    <cellStyle name="Normal 4 2 3 2 3 3" xfId="26651" xr:uid="{57755B05-0F73-4A14-BE27-E4B596DF10BC}"/>
    <cellStyle name="Normal 4 2 3 2 3 3 2" xfId="26652" xr:uid="{E778796F-21BE-437D-A0A1-2609BBF0D80E}"/>
    <cellStyle name="Normal 4 2 3 2 3 4" xfId="26653" xr:uid="{C6F38F9F-C085-4ABC-9951-9E17838D09F9}"/>
    <cellStyle name="Normal 4 2 3 2 3 5" xfId="26654" xr:uid="{3F2AC7D3-6AAA-4BB7-BA8B-E132F6707D1A}"/>
    <cellStyle name="Normal 4 2 3 2 3 6" xfId="36060" xr:uid="{D77D6C05-3131-4A48-8CD1-478A02DB31E6}"/>
    <cellStyle name="Normal 4 2 3 2 4" xfId="26655" xr:uid="{E3A7D360-9E4C-4D2B-B660-BC82FC0DDB45}"/>
    <cellStyle name="Normal 4 2 3 2 4 2" xfId="26656" xr:uid="{8C54E0C3-B6E9-4802-BEC4-8A84DDB3E242}"/>
    <cellStyle name="Normal 4 2 3 2 4 2 2" xfId="26657" xr:uid="{7E09F34B-5875-44D8-859B-E5F41FB78047}"/>
    <cellStyle name="Normal 4 2 3 2 4 2 2 2" xfId="26658" xr:uid="{A5F38136-599D-465B-835E-0C50A04273CE}"/>
    <cellStyle name="Normal 4 2 3 2 4 2 3" xfId="26659" xr:uid="{82085480-D713-4A55-AC1B-591C2E384DAF}"/>
    <cellStyle name="Normal 4 2 3 2 4 2 4" xfId="26660" xr:uid="{137F9D5D-8AD0-4B32-90F1-F529BF0F82EA}"/>
    <cellStyle name="Normal 4 2 3 2 4 3" xfId="26661" xr:uid="{F9BC1CCE-31C2-4100-AC5A-8869ADFED54A}"/>
    <cellStyle name="Normal 4 2 3 2 4 3 2" xfId="26662" xr:uid="{D460D03C-52C9-41AD-94BE-D9930A97EF10}"/>
    <cellStyle name="Normal 4 2 3 2 4 4" xfId="26663" xr:uid="{16C226A3-EB99-4585-8B8F-C5A48EE8F0DE}"/>
    <cellStyle name="Normal 4 2 3 2 4 5" xfId="26664" xr:uid="{39614ABA-7BF8-4273-B879-EBC4560C03B1}"/>
    <cellStyle name="Normal 4 2 3 2 5" xfId="26665" xr:uid="{467CF713-EEE7-49CE-9CAD-21A29D4A5959}"/>
    <cellStyle name="Normal 4 2 3 2 5 2" xfId="26666" xr:uid="{1DD94DAF-D211-4B57-93EF-F9084FFA0D2A}"/>
    <cellStyle name="Normal 4 2 3 2 5 2 2" xfId="26667" xr:uid="{7561136A-86B2-4E0D-88CD-13ED6A4F9C3D}"/>
    <cellStyle name="Normal 4 2 3 2 5 3" xfId="26668" xr:uid="{5D4B6122-6E61-4ABA-B3F0-4EEE02EB776E}"/>
    <cellStyle name="Normal 4 2 3 2 5 4" xfId="26669" xr:uid="{3AE0A754-18BF-4EE7-BA2F-909C3D9E92FE}"/>
    <cellStyle name="Normal 4 2 3 2 6" xfId="26670" xr:uid="{152F1982-73D6-4625-A6FA-4022F0F49F4C}"/>
    <cellStyle name="Normal 4 2 3 2 6 2" xfId="26671" xr:uid="{08BC8B09-5D37-4875-91D4-90B8A22368F7}"/>
    <cellStyle name="Normal 4 2 3 2 6 2 2" xfId="26672" xr:uid="{E08A0855-F7FA-49F3-9D7B-C7097445D5AF}"/>
    <cellStyle name="Normal 4 2 3 2 6 3" xfId="26673" xr:uid="{A8D69E45-A30B-4FB7-BE52-256EE23F4002}"/>
    <cellStyle name="Normal 4 2 3 2 6 4" xfId="26674" xr:uid="{6848953F-6273-4B07-88B9-2FE8B8CD4656}"/>
    <cellStyle name="Normal 4 2 3 2 7" xfId="26675" xr:uid="{E182075D-ACA5-4853-BC83-6E7D72D47A2F}"/>
    <cellStyle name="Normal 4 2 3 2 7 2" xfId="26676" xr:uid="{5E0D883E-29AC-42DF-ABF7-F79528FD1A98}"/>
    <cellStyle name="Normal 4 2 3 2 7 2 2" xfId="26677" xr:uid="{39472DA3-2224-40AD-97AE-BFE4647B5C8B}"/>
    <cellStyle name="Normal 4 2 3 2 7 3" xfId="26678" xr:uid="{762B370F-EDFC-4803-AA5E-535E2B6DEE51}"/>
    <cellStyle name="Normal 4 2 3 2 7 4" xfId="26679" xr:uid="{93F56239-0144-47C0-8E15-FFE66C0FC993}"/>
    <cellStyle name="Normal 4 2 3 2 8" xfId="26680" xr:uid="{82513C46-9228-4F4E-8067-34D9A53F6CD2}"/>
    <cellStyle name="Normal 4 2 3 2 8 2" xfId="26681" xr:uid="{31A86ED4-B202-4107-A59F-488745700C87}"/>
    <cellStyle name="Normal 4 2 3 2 9" xfId="26682" xr:uid="{0ECB9DC9-8D72-44A8-A555-1695651A2FB8}"/>
    <cellStyle name="Normal 4 2 3 3" xfId="26683" xr:uid="{783C4CA3-D038-4C61-B2AA-D98D695699DE}"/>
    <cellStyle name="Normal 4 2 3 3 10" xfId="36061" xr:uid="{6AD07D3B-057D-4AD7-9AD4-10FE554AD124}"/>
    <cellStyle name="Normal 4 2 3 3 2" xfId="26684" xr:uid="{8A42DA36-D482-4848-9EE9-D152D50414BC}"/>
    <cellStyle name="Normal 4 2 3 3 2 2" xfId="26685" xr:uid="{78CB2B83-0A28-4BA1-BEB5-0A46D0CCE217}"/>
    <cellStyle name="Normal 4 2 3 3 2 2 2" xfId="26686" xr:uid="{CE28BA8C-CBEB-48FC-B717-128E2C9D408F}"/>
    <cellStyle name="Normal 4 2 3 3 2 2 2 2" xfId="26687" xr:uid="{C1B3FE4E-2D00-4330-AC68-BBBE4F1F3C2D}"/>
    <cellStyle name="Normal 4 2 3 3 2 2 3" xfId="26688" xr:uid="{9022470C-DB4C-4CFA-97B1-D5FF20394646}"/>
    <cellStyle name="Normal 4 2 3 3 2 2 4" xfId="26689" xr:uid="{7422BEDA-6C4A-41E4-980A-2BF65FE71E44}"/>
    <cellStyle name="Normal 4 2 3 3 2 3" xfId="26690" xr:uid="{4A18BDC3-35A8-4C1C-A724-8500844DE000}"/>
    <cellStyle name="Normal 4 2 3 3 2 3 2" xfId="26691" xr:uid="{CACB24DD-4A4D-4BC8-9133-109032572286}"/>
    <cellStyle name="Normal 4 2 3 3 2 4" xfId="26692" xr:uid="{580758C2-7C9E-4760-B563-C636F090DF54}"/>
    <cellStyle name="Normal 4 2 3 3 2 5" xfId="26693" xr:uid="{7982B0A3-C57B-4576-AC31-BC992F06DD95}"/>
    <cellStyle name="Normal 4 2 3 3 3" xfId="26694" xr:uid="{C44CA9C8-EBDF-4689-BAA4-0346794F0B84}"/>
    <cellStyle name="Normal 4 2 3 3 3 2" xfId="26695" xr:uid="{12B85A29-7B16-4B12-A555-9B7FA799D249}"/>
    <cellStyle name="Normal 4 2 3 3 3 2 2" xfId="26696" xr:uid="{BAD32C8D-20CC-404E-9A88-EF75C77063E8}"/>
    <cellStyle name="Normal 4 2 3 3 3 2 2 2" xfId="26697" xr:uid="{E1E96FF4-24FA-449E-8F4F-EFE86506B307}"/>
    <cellStyle name="Normal 4 2 3 3 3 2 3" xfId="26698" xr:uid="{99696B38-7242-4623-A9DC-A7030D249061}"/>
    <cellStyle name="Normal 4 2 3 3 3 2 4" xfId="26699" xr:uid="{F526366F-9921-49F4-A5FD-AF245E60B729}"/>
    <cellStyle name="Normal 4 2 3 3 3 3" xfId="26700" xr:uid="{1987AF72-B58D-43BE-807C-0A943F4A0521}"/>
    <cellStyle name="Normal 4 2 3 3 3 3 2" xfId="26701" xr:uid="{69ADAB7A-21EC-4C4A-929D-C0BF51FA3EE8}"/>
    <cellStyle name="Normal 4 2 3 3 3 4" xfId="26702" xr:uid="{3F01184E-3A48-4B18-86A7-A175304D8E80}"/>
    <cellStyle name="Normal 4 2 3 3 3 5" xfId="26703" xr:uid="{3419F352-DE6A-4BF6-B35D-D783BBDC7E27}"/>
    <cellStyle name="Normal 4 2 3 3 4" xfId="26704" xr:uid="{7B46483C-0166-452D-BFD2-4D40A43712CC}"/>
    <cellStyle name="Normal 4 2 3 3 4 2" xfId="26705" xr:uid="{798E2BB6-B807-4456-83E2-2E933350CA73}"/>
    <cellStyle name="Normal 4 2 3 3 4 2 2" xfId="26706" xr:uid="{F1FF76A8-27C3-4AF9-B290-548AB5BAFF86}"/>
    <cellStyle name="Normal 4 2 3 3 4 3" xfId="26707" xr:uid="{6D3E7E1F-3CAC-44D4-BFAB-A3E54F0CA91C}"/>
    <cellStyle name="Normal 4 2 3 3 4 4" xfId="26708" xr:uid="{79AA5E6D-3277-4C06-A4B1-21F38F4BA69D}"/>
    <cellStyle name="Normal 4 2 3 3 5" xfId="26709" xr:uid="{AB717548-E9B2-4F58-9D07-2D6508FA5952}"/>
    <cellStyle name="Normal 4 2 3 3 5 2" xfId="26710" xr:uid="{A289C1BD-43D5-4B38-96BE-A8C7E856EBC2}"/>
    <cellStyle name="Normal 4 2 3 3 5 2 2" xfId="26711" xr:uid="{54A8B337-A981-42CF-9420-B5D06CA57953}"/>
    <cellStyle name="Normal 4 2 3 3 5 3" xfId="26712" xr:uid="{EFB07746-DCA4-4A63-A3EE-F4A4A0C8BF4E}"/>
    <cellStyle name="Normal 4 2 3 3 5 4" xfId="26713" xr:uid="{DA918032-7F0D-45E7-A74E-C3C19FEA724F}"/>
    <cellStyle name="Normal 4 2 3 3 6" xfId="26714" xr:uid="{685BEC5D-A7E0-4E1B-B06F-65C845DFDC08}"/>
    <cellStyle name="Normal 4 2 3 3 6 2" xfId="26715" xr:uid="{7A2B3979-21DB-46FE-AFC6-95DE5201FE86}"/>
    <cellStyle name="Normal 4 2 3 3 6 2 2" xfId="26716" xr:uid="{BEB9A2B9-66CB-4AB7-ADE8-1DC3ACF75F7F}"/>
    <cellStyle name="Normal 4 2 3 3 6 3" xfId="26717" xr:uid="{F5EF17FD-24D1-4962-93AE-F67C4B9703F7}"/>
    <cellStyle name="Normal 4 2 3 3 6 4" xfId="26718" xr:uid="{D10CF811-AA81-47B7-9B97-5970FF94EF2D}"/>
    <cellStyle name="Normal 4 2 3 3 7" xfId="26719" xr:uid="{8FA98CED-F736-45C4-9B4D-6CA9DE318F9D}"/>
    <cellStyle name="Normal 4 2 3 3 7 2" xfId="26720" xr:uid="{00ECACDC-1382-4AB0-BD53-09AD016C5285}"/>
    <cellStyle name="Normal 4 2 3 3 8" xfId="26721" xr:uid="{11AAF84F-30C7-4A1B-88D8-82C1C5C609D5}"/>
    <cellStyle name="Normal 4 2 3 3 9" xfId="26722" xr:uid="{48BBF1B1-2FE1-49E2-8388-E686AE5DA4C3}"/>
    <cellStyle name="Normal 4 2 3 4" xfId="26723" xr:uid="{15C4359C-67EA-4012-92DD-519C411F5E8F}"/>
    <cellStyle name="Normal 4 2 3 4 2" xfId="26724" xr:uid="{A6CFBCD1-B72B-49DE-8882-127ABDD11255}"/>
    <cellStyle name="Normal 4 2 3 4 2 2" xfId="26725" xr:uid="{0230DF18-545C-487C-A1CD-22FF5D3265FF}"/>
    <cellStyle name="Normal 4 2 3 4 2 2 2" xfId="26726" xr:uid="{9B0A985D-FF0A-488A-AAE4-82FD2336DE42}"/>
    <cellStyle name="Normal 4 2 3 4 2 3" xfId="26727" xr:uid="{F6AD4284-0064-4864-A0EC-27474B0ED9AF}"/>
    <cellStyle name="Normal 4 2 3 4 2 4" xfId="26728" xr:uid="{74835041-48C5-4511-934C-78E32CE90FC1}"/>
    <cellStyle name="Normal 4 2 3 4 3" xfId="26729" xr:uid="{9C94DCF5-FB44-4F9B-8296-878D37789DD3}"/>
    <cellStyle name="Normal 4 2 3 4 3 2" xfId="26730" xr:uid="{081F8ADF-7F1C-4553-B288-CE3FB17F59E2}"/>
    <cellStyle name="Normal 4 2 3 4 3 2 2" xfId="26731" xr:uid="{B1E5DBD6-063F-4FE9-9B73-4378FA81FC66}"/>
    <cellStyle name="Normal 4 2 3 4 3 3" xfId="26732" xr:uid="{BD10BEDA-DE0F-45BD-9DE7-9871ECDD6E57}"/>
    <cellStyle name="Normal 4 2 3 4 3 4" xfId="26733" xr:uid="{1BB5D066-88D2-4F72-806C-3A2FC59D3417}"/>
    <cellStyle name="Normal 4 2 3 4 4" xfId="26734" xr:uid="{02F8E909-2A09-4558-AAB3-A8D4E4F18232}"/>
    <cellStyle name="Normal 4 2 3 4 4 2" xfId="26735" xr:uid="{3F2AB18D-7449-4D6B-8738-0543625AAE24}"/>
    <cellStyle name="Normal 4 2 3 4 5" xfId="26736" xr:uid="{30FB8B0B-36AE-4387-BA58-576DB7904919}"/>
    <cellStyle name="Normal 4 2 3 4 6" xfId="26737" xr:uid="{E249A658-EAC0-420B-A0DF-E16490F80CC6}"/>
    <cellStyle name="Normal 4 2 3 5" xfId="26738" xr:uid="{358FED99-7FCC-4733-9F66-F85E01841CF7}"/>
    <cellStyle name="Normal 4 2 3 5 2" xfId="26739" xr:uid="{1DF5EC09-DDD5-4060-93D4-AFC13F4C2FCD}"/>
    <cellStyle name="Normal 4 2 3 5 2 2" xfId="26740" xr:uid="{1F2FE27F-A66B-4763-888F-7C213305F468}"/>
    <cellStyle name="Normal 4 2 3 5 2 2 2" xfId="26741" xr:uid="{8EB3279C-2341-4312-BDDA-D4C5DF262845}"/>
    <cellStyle name="Normal 4 2 3 5 2 3" xfId="26742" xr:uid="{C7B72079-7B52-485A-B17F-C317D14A1A1B}"/>
    <cellStyle name="Normal 4 2 3 5 2 4" xfId="26743" xr:uid="{442E3837-8B54-4E32-B75D-DEDA157DB384}"/>
    <cellStyle name="Normal 4 2 3 5 3" xfId="26744" xr:uid="{D18F81E5-F3BB-4A1B-91F9-CAA9A94C20BA}"/>
    <cellStyle name="Normal 4 2 3 5 3 2" xfId="26745" xr:uid="{D835060C-2472-4FE8-BE27-8DD794C24B1F}"/>
    <cellStyle name="Normal 4 2 3 5 4" xfId="26746" xr:uid="{C3460A15-0629-4657-A128-385B9CFCF6C0}"/>
    <cellStyle name="Normal 4 2 3 5 5" xfId="26747" xr:uid="{B3EFA429-CA3A-4AF8-BBE8-5FEA7BD0F76D}"/>
    <cellStyle name="Normal 4 2 3 6" xfId="26748" xr:uid="{28EB242A-8BED-4484-8E3F-5A45F74331AC}"/>
    <cellStyle name="Normal 4 2 3 6 2" xfId="26749" xr:uid="{0811F1F6-421F-47E7-ABA3-A73DC3A13002}"/>
    <cellStyle name="Normal 4 2 3 6 2 2" xfId="26750" xr:uid="{253C080B-0F33-46E8-BD6E-5CABA94D67E4}"/>
    <cellStyle name="Normal 4 2 3 6 3" xfId="26751" xr:uid="{36E4ECB9-984C-4252-886E-798E5E3CDC5A}"/>
    <cellStyle name="Normal 4 2 3 6 4" xfId="26752" xr:uid="{FAE05044-07C8-4196-95FA-D72382CFBF96}"/>
    <cellStyle name="Normal 4 2 3 7" xfId="26753" xr:uid="{55B93A84-92AC-4FC9-AAAC-ED59634948D0}"/>
    <cellStyle name="Normal 4 2 3 7 2" xfId="26754" xr:uid="{A52AB644-1E8F-4DD9-92C1-741AB492E9DC}"/>
    <cellStyle name="Normal 4 2 3 7 2 2" xfId="26755" xr:uid="{498DD70B-FB78-4B4F-9D5A-E289B78DE0FA}"/>
    <cellStyle name="Normal 4 2 3 7 3" xfId="26756" xr:uid="{7E13033A-0953-4C57-AFE4-28CC8EF4E6A9}"/>
    <cellStyle name="Normal 4 2 3 7 4" xfId="26757" xr:uid="{AB794BC8-C839-4762-B4C5-A2A8514ACC04}"/>
    <cellStyle name="Normal 4 2 3 8" xfId="26758" xr:uid="{D0762863-2B34-49A4-9B55-8BEFE452E9C0}"/>
    <cellStyle name="Normal 4 2 3 8 2" xfId="26759" xr:uid="{31F66C3B-E424-4652-83FE-4C1CD9BC35BB}"/>
    <cellStyle name="Normal 4 2 3 8 2 2" xfId="26760" xr:uid="{5A2802E3-8C1C-4EBC-9E4E-FDA07E825255}"/>
    <cellStyle name="Normal 4 2 3 8 3" xfId="26761" xr:uid="{0D278984-A495-4EB8-9ED2-1C87DF4C7DE7}"/>
    <cellStyle name="Normal 4 2 3 8 4" xfId="26762" xr:uid="{B5A12F39-22D4-414B-8E2B-A911C20C2BEB}"/>
    <cellStyle name="Normal 4 2 3 9" xfId="26763" xr:uid="{103D5F4D-9E02-4074-8C2B-7135500225E9}"/>
    <cellStyle name="Normal 4 2 3 9 2" xfId="26764" xr:uid="{72C757BF-6FC2-49FC-BC03-20F2CF7D13B9}"/>
    <cellStyle name="Normal 4 2 4" xfId="26765" xr:uid="{67392C6C-1CD2-40F8-B8F5-C407787D8DE0}"/>
    <cellStyle name="Normal 4 2 4 10" xfId="26766" xr:uid="{E3DD7D02-0422-4FDD-8BA9-83C48DCA2A20}"/>
    <cellStyle name="Normal 4 2 4 2" xfId="26767" xr:uid="{951E9635-3B96-4D60-8834-79B21D2FD9D1}"/>
    <cellStyle name="Normal 4 2 4 2 2" xfId="26768" xr:uid="{3AEEC1FA-C312-4794-8B77-A229EC9FF441}"/>
    <cellStyle name="Normal 4 2 4 2 2 2" xfId="26769" xr:uid="{AAC621AF-5DB0-4AB4-9BA8-04BB354A8139}"/>
    <cellStyle name="Normal 4 2 4 2 2 2 2" xfId="26770" xr:uid="{1B0C06B1-DE8F-4AA0-B763-DDB26A701725}"/>
    <cellStyle name="Normal 4 2 4 2 2 2 2 2" xfId="26771" xr:uid="{20B4B4C2-A3E2-4DA6-A708-0C9F7D008B4E}"/>
    <cellStyle name="Normal 4 2 4 2 2 2 3" xfId="26772" xr:uid="{8A3B8F2F-2078-4C81-9928-F41E01218C97}"/>
    <cellStyle name="Normal 4 2 4 2 2 2 4" xfId="26773" xr:uid="{0186565B-1AE9-468A-9E23-90818EA4FAA5}"/>
    <cellStyle name="Normal 4 2 4 2 2 3" xfId="26774" xr:uid="{080AC276-91B1-40C9-BB2F-5A25B7BC09AB}"/>
    <cellStyle name="Normal 4 2 4 2 2 3 2" xfId="26775" xr:uid="{CD334B5C-D94E-43EE-850E-E738FB577927}"/>
    <cellStyle name="Normal 4 2 4 2 2 4" xfId="26776" xr:uid="{AF0071B2-12CE-4CA3-A26E-262872234370}"/>
    <cellStyle name="Normal 4 2 4 2 2 5" xfId="26777" xr:uid="{DE3BDB6A-4F42-4AB8-8DB5-6D80BC829E64}"/>
    <cellStyle name="Normal 4 2 4 2 3" xfId="26778" xr:uid="{95477BE1-E1CC-402B-BDAE-384182D140FE}"/>
    <cellStyle name="Normal 4 2 4 2 3 2" xfId="26779" xr:uid="{72DCCCB6-0C67-42CA-B9D3-0A48D7C5C15F}"/>
    <cellStyle name="Normal 4 2 4 2 3 2 2" xfId="26780" xr:uid="{21CA72BE-2D3F-4E85-A1CE-5338C26FD413}"/>
    <cellStyle name="Normal 4 2 4 2 3 2 2 2" xfId="26781" xr:uid="{9465ABB6-5999-4898-9F7A-8A8ADD7C29E6}"/>
    <cellStyle name="Normal 4 2 4 2 3 2 3" xfId="26782" xr:uid="{3F9EA0B1-ECFB-4E41-BFCE-CB44EF987530}"/>
    <cellStyle name="Normal 4 2 4 2 3 2 4" xfId="26783" xr:uid="{29920D3A-DFE8-4A51-857C-75A1B3FB5FAC}"/>
    <cellStyle name="Normal 4 2 4 2 3 3" xfId="26784" xr:uid="{F8705088-373F-4CFB-A087-D5E60F36AAF8}"/>
    <cellStyle name="Normal 4 2 4 2 3 3 2" xfId="26785" xr:uid="{35933104-7DE8-46C0-8896-9487B8313B7F}"/>
    <cellStyle name="Normal 4 2 4 2 3 4" xfId="26786" xr:uid="{0D7FB8C9-1346-4A79-BD7C-3373D0C7B62F}"/>
    <cellStyle name="Normal 4 2 4 2 3 5" xfId="26787" xr:uid="{7CAEF982-A477-494A-862B-3F5C15407D27}"/>
    <cellStyle name="Normal 4 2 4 2 4" xfId="26788" xr:uid="{272AC446-5989-4004-AACC-3556095401F1}"/>
    <cellStyle name="Normal 4 2 4 2 4 2" xfId="26789" xr:uid="{0957043B-27E1-4F75-99EE-2CF6F365F347}"/>
    <cellStyle name="Normal 4 2 4 2 4 2 2" xfId="26790" xr:uid="{1AF7DC8A-627F-4487-B217-DA708F7A7CD8}"/>
    <cellStyle name="Normal 4 2 4 2 4 3" xfId="26791" xr:uid="{7E32FA1D-7982-4F2D-911D-1271F5C5EEF6}"/>
    <cellStyle name="Normal 4 2 4 2 4 4" xfId="26792" xr:uid="{3E89CD32-05DD-4639-A77A-69F60E59EDC0}"/>
    <cellStyle name="Normal 4 2 4 2 5" xfId="26793" xr:uid="{FA155D5D-B073-4185-A088-E82972F6D2AD}"/>
    <cellStyle name="Normal 4 2 4 2 5 2" xfId="26794" xr:uid="{6DB87251-3A96-49D9-9470-BFC8AF4A2A3E}"/>
    <cellStyle name="Normal 4 2 4 2 5 2 2" xfId="26795" xr:uid="{25314D65-6B1D-40EF-A6BF-01BC924E94E5}"/>
    <cellStyle name="Normal 4 2 4 2 5 3" xfId="26796" xr:uid="{4C4FD0D6-D8E2-4B08-982B-1EC3E872B2EA}"/>
    <cellStyle name="Normal 4 2 4 2 5 4" xfId="26797" xr:uid="{AE501B4E-30F0-4EA4-86DD-3D03F4357325}"/>
    <cellStyle name="Normal 4 2 4 2 6" xfId="26798" xr:uid="{E79F2590-6ED0-451E-A994-1B494813E362}"/>
    <cellStyle name="Normal 4 2 4 2 6 2" xfId="26799" xr:uid="{0A4172CC-E0BF-4C68-B925-18A5C02DEE22}"/>
    <cellStyle name="Normal 4 2 4 2 6 2 2" xfId="26800" xr:uid="{6CEC707C-3EC3-4255-BE20-1165EE96E424}"/>
    <cellStyle name="Normal 4 2 4 2 6 3" xfId="26801" xr:uid="{D9557662-B5EB-4DA9-BC2D-EA9E7A79881D}"/>
    <cellStyle name="Normal 4 2 4 2 6 4" xfId="26802" xr:uid="{DEABF8C9-EFDD-49DE-AB0B-695BCEF30370}"/>
    <cellStyle name="Normal 4 2 4 2 7" xfId="26803" xr:uid="{F462CC37-83DB-47B9-97E5-44F84F510529}"/>
    <cellStyle name="Normal 4 2 4 2 7 2" xfId="26804" xr:uid="{F4159B7F-5D87-4C54-858E-9E4EDBA824E8}"/>
    <cellStyle name="Normal 4 2 4 2 8" xfId="26805" xr:uid="{6800ADDD-A462-4F11-9A82-6CDE9AD9F13B}"/>
    <cellStyle name="Normal 4 2 4 2 9" xfId="26806" xr:uid="{65D8560A-E793-473D-8535-4136215FC607}"/>
    <cellStyle name="Normal 4 2 4 3" xfId="26807" xr:uid="{FEFE3884-3488-4042-9037-8F6F8C32F9BB}"/>
    <cellStyle name="Normal 4 2 4 3 2" xfId="26808" xr:uid="{21724082-8F61-4980-A189-74832023A5E7}"/>
    <cellStyle name="Normal 4 2 4 3 2 2" xfId="26809" xr:uid="{F6BEBFF4-64A1-4280-8711-345F9A9D936B}"/>
    <cellStyle name="Normal 4 2 4 3 2 2 2" xfId="26810" xr:uid="{2C7A89CE-4DE8-43FB-A7A6-795A9879B5C6}"/>
    <cellStyle name="Normal 4 2 4 3 2 3" xfId="26811" xr:uid="{BD997B43-FE9C-4609-BA57-B3EFA54CEB9E}"/>
    <cellStyle name="Normal 4 2 4 3 2 4" xfId="26812" xr:uid="{2526DEB6-7630-4B12-BC84-F583533B10C6}"/>
    <cellStyle name="Normal 4 2 4 3 3" xfId="26813" xr:uid="{EB5D6723-14EE-494A-AD84-DBBA368ADB32}"/>
    <cellStyle name="Normal 4 2 4 3 3 2" xfId="26814" xr:uid="{4D7DF41D-DAAF-4D58-8340-F59774167E1E}"/>
    <cellStyle name="Normal 4 2 4 3 4" xfId="26815" xr:uid="{83F6141C-AAD2-4315-A180-D665A787B40E}"/>
    <cellStyle name="Normal 4 2 4 3 5" xfId="26816" xr:uid="{F0443795-DD5F-4E70-BF5F-8F45FCBE9E60}"/>
    <cellStyle name="Normal 4 2 4 4" xfId="26817" xr:uid="{B1321A79-19AD-4EEC-8B50-07438D128001}"/>
    <cellStyle name="Normal 4 2 4 4 2" xfId="26818" xr:uid="{EB0839EF-24FF-4E9D-A70B-2BF691AE9D85}"/>
    <cellStyle name="Normal 4 2 4 4 2 2" xfId="26819" xr:uid="{0510D80E-1A3F-43AD-8F5D-3B370FB6BC9A}"/>
    <cellStyle name="Normal 4 2 4 4 2 2 2" xfId="26820" xr:uid="{7A86B6EC-1737-4A69-B617-EE8C4E523CC9}"/>
    <cellStyle name="Normal 4 2 4 4 2 3" xfId="26821" xr:uid="{26F5ABE4-C718-4E1B-A697-062FB23AA583}"/>
    <cellStyle name="Normal 4 2 4 4 2 4" xfId="26822" xr:uid="{20DC1431-B6AE-484E-A9F6-33A0E103D22C}"/>
    <cellStyle name="Normal 4 2 4 4 3" xfId="26823" xr:uid="{32F265C2-CFBE-4513-B99D-F8B100E7BE6D}"/>
    <cellStyle name="Normal 4 2 4 4 3 2" xfId="26824" xr:uid="{738B575B-A253-413F-A42A-8CD8D3727FA1}"/>
    <cellStyle name="Normal 4 2 4 4 4" xfId="26825" xr:uid="{A9869B4A-47E6-408D-8E0B-BEA48450F94C}"/>
    <cellStyle name="Normal 4 2 4 4 5" xfId="26826" xr:uid="{4BDB09E6-7916-4FAE-B97B-B0B39927DB83}"/>
    <cellStyle name="Normal 4 2 4 5" xfId="26827" xr:uid="{AE20407B-6782-464D-903C-A14CFB2F7704}"/>
    <cellStyle name="Normal 4 2 4 5 2" xfId="26828" xr:uid="{B52FA736-1545-4F17-BFE8-F2B9DA233506}"/>
    <cellStyle name="Normal 4 2 4 5 2 2" xfId="26829" xr:uid="{A58F3EC7-9DFA-451B-BB07-921B38AAFA45}"/>
    <cellStyle name="Normal 4 2 4 5 3" xfId="26830" xr:uid="{F7246402-DC3D-4B15-885E-3DCA8DE156D3}"/>
    <cellStyle name="Normal 4 2 4 5 4" xfId="26831" xr:uid="{F2D22FFC-F618-46E1-A7C9-01BF624D5CC2}"/>
    <cellStyle name="Normal 4 2 4 6" xfId="26832" xr:uid="{1E68DF54-8BF4-440F-8670-CC7A0D08F358}"/>
    <cellStyle name="Normal 4 2 4 6 2" xfId="26833" xr:uid="{F0D477CC-355F-45DD-BF61-197A006129CA}"/>
    <cellStyle name="Normal 4 2 4 6 2 2" xfId="26834" xr:uid="{BECDBB01-8738-4203-8B60-688C53609E5A}"/>
    <cellStyle name="Normal 4 2 4 6 3" xfId="26835" xr:uid="{A3C5201B-6559-43C0-A4B6-F727C82EF888}"/>
    <cellStyle name="Normal 4 2 4 6 4" xfId="26836" xr:uid="{F69A6288-4246-4D61-9011-5DA49325B965}"/>
    <cellStyle name="Normal 4 2 4 7" xfId="26837" xr:uid="{8153E827-F21A-4453-8A95-BB310FA5E3F7}"/>
    <cellStyle name="Normal 4 2 4 7 2" xfId="26838" xr:uid="{7C3DA205-58CE-4121-914B-4FEE58D18E1C}"/>
    <cellStyle name="Normal 4 2 4 7 2 2" xfId="26839" xr:uid="{3DB9CF1F-2446-456A-96A9-D36940DD9C2B}"/>
    <cellStyle name="Normal 4 2 4 7 3" xfId="26840" xr:uid="{356A5BE0-FD7F-4AFC-8842-31620155590E}"/>
    <cellStyle name="Normal 4 2 4 7 4" xfId="26841" xr:uid="{92AB00CB-B051-421F-86D7-61D2502A0D02}"/>
    <cellStyle name="Normal 4 2 4 8" xfId="26842" xr:uid="{4525ABCF-FE77-49C0-BFE1-421D492E09D4}"/>
    <cellStyle name="Normal 4 2 4 8 2" xfId="26843" xr:uid="{9280867F-E97C-4A09-8A63-B705A3917C85}"/>
    <cellStyle name="Normal 4 2 4 9" xfId="26844" xr:uid="{8DED37DD-8FF3-4F30-B62D-2BDB6DD04F8F}"/>
    <cellStyle name="Normal 4 2 5" xfId="26845" xr:uid="{2009E260-004C-49E1-9FE9-6832DB0A8F9A}"/>
    <cellStyle name="Normal 4 2 5 2" xfId="26846" xr:uid="{7CB88C75-8660-4F20-89D0-02BD35BAB2F3}"/>
    <cellStyle name="Normal 4 2 5 2 2" xfId="26847" xr:uid="{81C8F258-7757-48C8-B4BB-17F91AA97EC3}"/>
    <cellStyle name="Normal 4 2 5 2 2 2" xfId="26848" xr:uid="{E478AD6A-335E-4BBB-9D18-FDECBF7875BB}"/>
    <cellStyle name="Normal 4 2 5 2 2 2 2" xfId="26849" xr:uid="{8DAC2956-2E7E-40AC-A11B-73511FDC7509}"/>
    <cellStyle name="Normal 4 2 5 2 2 3" xfId="26850" xr:uid="{93F9D611-4709-4989-9163-7B1294BC57CA}"/>
    <cellStyle name="Normal 4 2 5 2 2 4" xfId="26851" xr:uid="{6C369F58-4E23-4F5F-81BE-21F608A89D9C}"/>
    <cellStyle name="Normal 4 2 5 2 3" xfId="26852" xr:uid="{497C9E60-F3E0-483B-AD4B-AB123FF277E4}"/>
    <cellStyle name="Normal 4 2 5 2 3 2" xfId="26853" xr:uid="{3A5BCE2A-A1FF-4345-86F1-5FF1AF7A19AB}"/>
    <cellStyle name="Normal 4 2 5 2 4" xfId="26854" xr:uid="{3F20D3A2-50C5-49BD-93C5-82DE1357EEDE}"/>
    <cellStyle name="Normal 4 2 5 2 5" xfId="26855" xr:uid="{773E7C9F-833A-4BDE-8942-B8A732761E5F}"/>
    <cellStyle name="Normal 4 2 5 3" xfId="26856" xr:uid="{F17B50FA-FDFC-4EEF-A3D3-C03D7F14356E}"/>
    <cellStyle name="Normal 4 2 5 3 2" xfId="26857" xr:uid="{EE5B4F92-A033-45A5-85B2-7B6961661192}"/>
    <cellStyle name="Normal 4 2 5 3 2 2" xfId="26858" xr:uid="{BFFF7E3B-8A52-47ED-9840-CA3F641C0911}"/>
    <cellStyle name="Normal 4 2 5 3 2 2 2" xfId="26859" xr:uid="{089A44CE-E485-4082-A907-A8F014BC8060}"/>
    <cellStyle name="Normal 4 2 5 3 2 3" xfId="26860" xr:uid="{D5E404AD-37D9-4424-96DF-8858276574C5}"/>
    <cellStyle name="Normal 4 2 5 3 2 4" xfId="26861" xr:uid="{C37EABCA-B24E-410E-86CB-A5DF8EB57737}"/>
    <cellStyle name="Normal 4 2 5 3 3" xfId="26862" xr:uid="{2918B724-A56E-4341-97FD-A827A6A3F10A}"/>
    <cellStyle name="Normal 4 2 5 3 3 2" xfId="26863" xr:uid="{50F26BD8-BED9-456F-8197-43DCB75EC977}"/>
    <cellStyle name="Normal 4 2 5 3 4" xfId="26864" xr:uid="{329835A8-8F25-4C15-A730-F178059B9A74}"/>
    <cellStyle name="Normal 4 2 5 3 5" xfId="26865" xr:uid="{38974DA3-7A8B-4D22-A2BD-263ED3FC6A89}"/>
    <cellStyle name="Normal 4 2 5 4" xfId="26866" xr:uid="{ABA3C3BD-F29B-4B93-BB6C-66FAD680EBB2}"/>
    <cellStyle name="Normal 4 2 5 4 2" xfId="26867" xr:uid="{17893E77-E77B-45C3-9D03-36B883C2CAEA}"/>
    <cellStyle name="Normal 4 2 5 4 2 2" xfId="26868" xr:uid="{9CF9D4E6-8C0E-45A3-9C83-6958E6F94F97}"/>
    <cellStyle name="Normal 4 2 5 4 3" xfId="26869" xr:uid="{5FC1EE39-458D-4381-AA1B-B41DFE2AB22B}"/>
    <cellStyle name="Normal 4 2 5 4 4" xfId="26870" xr:uid="{43641491-8B71-4EFA-9C36-0EEBE20B5D1C}"/>
    <cellStyle name="Normal 4 2 5 5" xfId="26871" xr:uid="{4A8E1417-9312-46F2-B8D9-7846507A9DA2}"/>
    <cellStyle name="Normal 4 2 5 5 2" xfId="26872" xr:uid="{5E2BFBD6-F77A-44D3-A7F8-409ECACAD4E4}"/>
    <cellStyle name="Normal 4 2 5 5 2 2" xfId="26873" xr:uid="{C5B3051C-E71D-44A4-B46E-2917B56D6ABD}"/>
    <cellStyle name="Normal 4 2 5 5 3" xfId="26874" xr:uid="{1D563B9A-3B73-4A1A-8E81-8AEBC01C1CCC}"/>
    <cellStyle name="Normal 4 2 5 5 4" xfId="26875" xr:uid="{4912C1D7-8E91-4627-806B-5D4D4160FB68}"/>
    <cellStyle name="Normal 4 2 5 6" xfId="26876" xr:uid="{4EE21CE7-F022-4B37-A9FC-0AC334A73481}"/>
    <cellStyle name="Normal 4 2 5 6 2" xfId="26877" xr:uid="{2760A65A-4960-4EF5-98EF-EEFBFFFB45C2}"/>
    <cellStyle name="Normal 4 2 5 6 2 2" xfId="26878" xr:uid="{8290A602-BBDB-4B91-A568-9DE8388C6D13}"/>
    <cellStyle name="Normal 4 2 5 6 3" xfId="26879" xr:uid="{90AB629D-5B86-4A09-80DA-C92B920991C9}"/>
    <cellStyle name="Normal 4 2 5 6 4" xfId="26880" xr:uid="{EB1626D2-33A6-4854-8E5D-FCE6DA405267}"/>
    <cellStyle name="Normal 4 2 5 7" xfId="26881" xr:uid="{9048CDCB-F48E-4B87-AD7C-CAD319284225}"/>
    <cellStyle name="Normal 4 2 5 7 2" xfId="26882" xr:uid="{9A8A5EC4-5ED9-48CD-952A-0EBFDAC7E1D2}"/>
    <cellStyle name="Normal 4 2 5 8" xfId="26883" xr:uid="{B99F51C5-6DE0-40EB-801F-621D772216A0}"/>
    <cellStyle name="Normal 4 2 5 9" xfId="26884" xr:uid="{E33A737B-2414-498F-8F57-4599FB856D92}"/>
    <cellStyle name="Normal 4 2 6" xfId="26885" xr:uid="{898EFC4C-DD59-4E20-A933-261174B0EEE0}"/>
    <cellStyle name="Normal 4 2 6 2" xfId="26886" xr:uid="{4E508096-DAE6-4BCE-BE9E-F3B2F28385AA}"/>
    <cellStyle name="Normal 4 2 6 2 2" xfId="26887" xr:uid="{E8283F9D-73BC-4384-813E-090818CC7F35}"/>
    <cellStyle name="Normal 4 2 6 2 2 2" xfId="26888" xr:uid="{D756A83D-CEB5-4A98-9E23-8FB105FBBAE1}"/>
    <cellStyle name="Normal 4 2 6 2 2 2 2" xfId="26889" xr:uid="{C79B214F-2748-4820-B858-9ADEFF883A83}"/>
    <cellStyle name="Normal 4 2 6 2 2 3" xfId="26890" xr:uid="{2784970B-BE5C-4FBD-A023-857A550EF7D7}"/>
    <cellStyle name="Normal 4 2 6 2 2 4" xfId="26891" xr:uid="{1E177403-FA75-4515-A915-74DD2343C9C3}"/>
    <cellStyle name="Normal 4 2 6 2 3" xfId="26892" xr:uid="{41E157AF-15C2-46E5-83C5-D1821C7D1698}"/>
    <cellStyle name="Normal 4 2 6 2 3 2" xfId="26893" xr:uid="{ECA2C766-3A0B-4A1C-9DF3-1A3DF98EA763}"/>
    <cellStyle name="Normal 4 2 6 2 4" xfId="26894" xr:uid="{5A6BD4C2-7904-4950-959C-A2376B7F0800}"/>
    <cellStyle name="Normal 4 2 6 2 5" xfId="26895" xr:uid="{49BEC49E-956F-4AE6-8E8A-FA7C1767DF6B}"/>
    <cellStyle name="Normal 4 2 6 3" xfId="26896" xr:uid="{3420149B-309A-4244-B9C4-7DE727655B6B}"/>
    <cellStyle name="Normal 4 2 6 3 2" xfId="26897" xr:uid="{86150F2F-3E42-443F-838E-B407AC2D97F3}"/>
    <cellStyle name="Normal 4 2 6 3 2 2" xfId="26898" xr:uid="{CD3B374F-9FAD-425D-B87C-C9A00898F5A2}"/>
    <cellStyle name="Normal 4 2 6 3 3" xfId="26899" xr:uid="{0ACAD970-C6D1-4671-BC45-53B099F19C6D}"/>
    <cellStyle name="Normal 4 2 6 3 4" xfId="26900" xr:uid="{B0232C36-EEC5-410E-9321-9CF6763EE7B7}"/>
    <cellStyle name="Normal 4 2 6 4" xfId="26901" xr:uid="{CA78B76E-4F1F-4063-86C0-17A025B99A4C}"/>
    <cellStyle name="Normal 4 2 6 4 2" xfId="26902" xr:uid="{A02CC5D7-58B9-460E-9429-35489F9A91AC}"/>
    <cellStyle name="Normal 4 2 6 4 2 2" xfId="26903" xr:uid="{2491F8E3-2AFE-47C8-8245-74168F9EADB4}"/>
    <cellStyle name="Normal 4 2 6 4 3" xfId="26904" xr:uid="{814FFF43-93C0-40D6-B00B-BF7BC611391F}"/>
    <cellStyle name="Normal 4 2 6 4 4" xfId="26905" xr:uid="{1C1FA1A0-9EEC-4C63-8EB0-38C5088D92D1}"/>
    <cellStyle name="Normal 4 2 6 5" xfId="26906" xr:uid="{3129367B-BEA2-4A75-8DFB-6B64CA77AD3F}"/>
    <cellStyle name="Normal 4 2 6 5 2" xfId="26907" xr:uid="{04B3032C-0DB3-4A0F-8F2A-FF7EF0E908D1}"/>
    <cellStyle name="Normal 4 2 6 6" xfId="26908" xr:uid="{8613B6EA-CF99-40D7-8D29-01E3DDF57F87}"/>
    <cellStyle name="Normal 4 2 6 7" xfId="26909" xr:uid="{7777E2FE-3CE6-42FB-B0FE-A344F1ECBB0F}"/>
    <cellStyle name="Normal 4 2 7" xfId="26910" xr:uid="{A1133B36-D3F3-4759-B0EE-A523201CC96A}"/>
    <cellStyle name="Normal 4 2 7 2" xfId="26911" xr:uid="{E0B7E067-7C0D-4CBD-AF54-407B60A4717B}"/>
    <cellStyle name="Normal 4 2 7 2 2" xfId="26912" xr:uid="{1406EC31-CA81-46C5-96D3-6CC4354469A4}"/>
    <cellStyle name="Normal 4 2 7 2 2 2" xfId="26913" xr:uid="{F058865E-57D9-45CB-A6D6-F8C2E9AA6CD7}"/>
    <cellStyle name="Normal 4 2 7 2 3" xfId="26914" xr:uid="{86685CCF-521F-439E-965A-E618FA857E22}"/>
    <cellStyle name="Normal 4 2 7 2 4" xfId="26915" xr:uid="{7BD8BA23-ECC7-4497-AEBD-DBADF3A2A02F}"/>
    <cellStyle name="Normal 4 2 8" xfId="26916" xr:uid="{DADCD028-4DAD-40AD-BD3B-A7E822F9A1BF}"/>
    <cellStyle name="Normal 4 2 8 2" xfId="26917" xr:uid="{AE8408DC-B3D9-4710-B154-AD1C804CE1F7}"/>
    <cellStyle name="Normal 4 2 8 2 2" xfId="26918" xr:uid="{9D463691-9F20-49C2-BC50-1B90F51CEF67}"/>
    <cellStyle name="Normal 4 2 8 2 2 2" xfId="26919" xr:uid="{78224F51-1928-42C6-B481-8CA51AE57DFE}"/>
    <cellStyle name="Normal 4 2 8 2 3" xfId="26920" xr:uid="{30A78C62-14FE-4A6F-80F5-30AB1D705F7F}"/>
    <cellStyle name="Normal 4 2 8 2 4" xfId="26921" xr:uid="{6D1DD430-C692-4A2B-8BD8-C647A7685CA0}"/>
    <cellStyle name="Normal 4 2 8 3" xfId="26922" xr:uid="{46E7362A-5168-42DD-9589-52AD9103C481}"/>
    <cellStyle name="Normal 4 2 8 4" xfId="26923" xr:uid="{F3378763-4064-4AB0-B62C-65040157855E}"/>
    <cellStyle name="Normal 4 2 8 4 2" xfId="26924" xr:uid="{4FA7D0BB-A05A-40C0-B7E8-E530F0A6F48E}"/>
    <cellStyle name="Normal 4 2 8 5" xfId="26925" xr:uid="{92A5EC3B-1892-4DCC-B4A3-C98B29B9B241}"/>
    <cellStyle name="Normal 4 2 8 6" xfId="26926" xr:uid="{388C5520-552F-48A1-95B5-B5D110227029}"/>
    <cellStyle name="Normal 4 2 9" xfId="26927" xr:uid="{5AC4E575-B5B2-4DC1-82F2-BB8A68EC693A}"/>
    <cellStyle name="Normal 4 2 9 2" xfId="26928" xr:uid="{C26127FF-5F18-407D-8A60-359E8E1F51B1}"/>
    <cellStyle name="Normal 4 2 9 3" xfId="26929" xr:uid="{3ADAE638-C4D5-42E3-BB24-5F5A0885CA24}"/>
    <cellStyle name="Normal 4 2 9 3 2" xfId="26930" xr:uid="{3565BE7C-D4F6-4D36-A467-471817ECFAED}"/>
    <cellStyle name="Normal 4 2 9 4" xfId="26931" xr:uid="{6332A7EF-13ED-4976-A7C1-223B6108A549}"/>
    <cellStyle name="Normal 4 2 9 5" xfId="26932" xr:uid="{085451C4-CD37-4A1D-B393-E09DD96F98C6}"/>
    <cellStyle name="Normal 4 3" xfId="125" xr:uid="{E575C635-DA27-4E41-AE28-432FBBF17512}"/>
    <cellStyle name="Normal 4 3 2" xfId="26934" xr:uid="{3DF709CC-13AE-4EDA-901C-36D58437088A}"/>
    <cellStyle name="Normal 4 3 2 2" xfId="26935" xr:uid="{DCD1E84C-3F71-48F0-B0D9-A2C6ABA40CBF}"/>
    <cellStyle name="Normal 4 3 2 2 2" xfId="26936" xr:uid="{61A7F9EA-19E3-482F-A6B5-F08613D2D277}"/>
    <cellStyle name="Normal 4 3 2 2 2 2" xfId="26937" xr:uid="{3DFEA654-7CEE-42A4-A6B2-CBFBEC200C81}"/>
    <cellStyle name="Normal 4 3 2 2 3" xfId="26938" xr:uid="{07F7E056-B68A-4F82-A06A-93E5AF13B331}"/>
    <cellStyle name="Normal 4 3 2 2 4" xfId="26939" xr:uid="{BA9E8CF3-DEAC-4311-8165-7E770AB2A899}"/>
    <cellStyle name="Normal 4 3 2 3" xfId="36062" xr:uid="{6E856DCF-4CFB-44E1-AC24-4B17A343DB80}"/>
    <cellStyle name="Normal 4 3 3" xfId="26940" xr:uid="{B65C1AD1-24D3-48EB-88E6-9233FFB3AADB}"/>
    <cellStyle name="Normal 4 3 3 2" xfId="26941" xr:uid="{9D75BBB1-8BE6-4371-B32F-EA4C9108DF8F}"/>
    <cellStyle name="Normal 4 3 3 2 2" xfId="26942" xr:uid="{7A622CAE-8A83-4620-BB6A-90D4B1017D6F}"/>
    <cellStyle name="Normal 4 3 3 2 2 2" xfId="26943" xr:uid="{90B40A9F-579A-459A-9685-EF407DD3A81F}"/>
    <cellStyle name="Normal 4 3 3 2 3" xfId="26944" xr:uid="{C3DFF82D-0DAF-474F-B972-9D613680B917}"/>
    <cellStyle name="Normal 4 3 3 2 4" xfId="26945" xr:uid="{57006244-9543-4C6E-9AF5-F38EB8EFF36F}"/>
    <cellStyle name="Normal 4 3 4" xfId="26946" xr:uid="{FBDF1C74-A546-4BC0-B0A9-C1065D5D0B26}"/>
    <cellStyle name="Normal 4 3 4 2" xfId="26947" xr:uid="{F1C7170D-AFA8-4BE1-A457-4182C27A974C}"/>
    <cellStyle name="Normal 4 3 4 2 2" xfId="26948" xr:uid="{F4F07516-B5D7-4F47-925D-E1B024363914}"/>
    <cellStyle name="Normal 4 3 4 3" xfId="26949" xr:uid="{96D7A5E4-9F25-4B2C-BA2A-73761CD082D6}"/>
    <cellStyle name="Normal 4 3 4 4" xfId="26950" xr:uid="{12CBCE00-F397-4154-910D-CCC54328103C}"/>
    <cellStyle name="Normal 4 3 4 5" xfId="36063" xr:uid="{F2BF31F3-D05B-40E1-BEE2-902C9FB13122}"/>
    <cellStyle name="Normal 4 3 5" xfId="26951" xr:uid="{A99834C2-DFD3-464C-ABF3-CD4CAEA3155F}"/>
    <cellStyle name="Normal 4 3 5 2" xfId="26952" xr:uid="{4FC2B28E-B7E6-4AA5-8126-A087A8C9C94A}"/>
    <cellStyle name="Normal 4 3 5 2 2" xfId="26953" xr:uid="{43A2AC63-25E7-49BE-B236-201D5B1C4364}"/>
    <cellStyle name="Normal 4 3 5 3" xfId="26954" xr:uid="{8A604C57-F4F0-4BED-AE31-0AA45E34B362}"/>
    <cellStyle name="Normal 4 3 5 4" xfId="26955" xr:uid="{9E94E03C-9210-4593-A6A7-5866193B255C}"/>
    <cellStyle name="Normal 4 3 6" xfId="35677" xr:uid="{B8CEFF35-419C-41B9-A210-0270D7D84E71}"/>
    <cellStyle name="Normal 4 3 7" xfId="26933" xr:uid="{EEDA070D-3962-4AFE-AAFF-5276E22F78E8}"/>
    <cellStyle name="Normal 4 4" xfId="216" xr:uid="{D6E1CC42-ABAD-4281-88C3-B2052161A98F}"/>
    <cellStyle name="Normal 4 4 10" xfId="26957" xr:uid="{779EEA73-670A-41AE-B287-75B2DC976AF3}"/>
    <cellStyle name="Normal 4 4 10 2" xfId="26958" xr:uid="{B68971D3-8B0D-4707-B054-199A28CCBB9D}"/>
    <cellStyle name="Normal 4 4 11" xfId="26959" xr:uid="{507408C4-C9E5-4225-B8C6-89C301E7AC75}"/>
    <cellStyle name="Normal 4 4 12" xfId="26960" xr:uid="{3DF0D85C-E66D-4237-935C-A432FF4276E5}"/>
    <cellStyle name="Normal 4 4 13" xfId="26956" xr:uid="{B646F711-E2FE-4605-BCA1-DF7DEC9BC9F4}"/>
    <cellStyle name="Normal 4 4 14" xfId="35920" xr:uid="{CDA107FB-EC56-43E7-9869-163EFA3DBCCD}"/>
    <cellStyle name="Normal 4 4 2" xfId="365" xr:uid="{19A63719-4277-42E0-A9C5-80E8A05520D5}"/>
    <cellStyle name="Normal 4 4 2 10" xfId="26962" xr:uid="{D50D9F7E-93CC-47EE-A936-0B4BCF0BD23C}"/>
    <cellStyle name="Normal 4 4 2 11" xfId="26963" xr:uid="{1F1E5F58-6F2C-4755-8679-11A7A2A20F08}"/>
    <cellStyle name="Normal 4 4 2 12" xfId="26961" xr:uid="{E93805D9-0055-43F8-9C08-5268C0C03433}"/>
    <cellStyle name="Normal 4 4 2 2" xfId="446" xr:uid="{618E37A3-B309-41A2-810D-9CDECB69CD74}"/>
    <cellStyle name="Normal 4 4 2 2 10" xfId="26965" xr:uid="{8B146D53-1D06-4E4F-9B25-D0680B421967}"/>
    <cellStyle name="Normal 4 4 2 2 11" xfId="35678" xr:uid="{8F44D3BD-EDD9-4C89-9AE5-36BC368CA9BD}"/>
    <cellStyle name="Normal 4 4 2 2 12" xfId="26964" xr:uid="{6D4EDCDC-3753-4417-B06D-4DA3D34CE9BF}"/>
    <cellStyle name="Normal 4 4 2 2 2" xfId="26966" xr:uid="{A41EACB4-6227-4574-9023-ABDE4D3F7FF3}"/>
    <cellStyle name="Normal 4 4 2 2 2 2" xfId="26967" xr:uid="{418D1CD0-C904-4DE5-A1E4-E4B62AC60479}"/>
    <cellStyle name="Normal 4 4 2 2 2 2 2" xfId="26968" xr:uid="{33E901AA-656E-48AA-9E51-5A564F46B86E}"/>
    <cellStyle name="Normal 4 4 2 2 2 2 2 2" xfId="26969" xr:uid="{D44E80CD-FA8F-4A99-A10B-8529C29E658F}"/>
    <cellStyle name="Normal 4 4 2 2 2 2 2 2 2" xfId="26970" xr:uid="{1393EB85-6232-42F6-ACCD-6D365E2D1B08}"/>
    <cellStyle name="Normal 4 4 2 2 2 2 2 3" xfId="26971" xr:uid="{6D6E5CF6-8EF6-4FD2-BFD0-70468533713A}"/>
    <cellStyle name="Normal 4 4 2 2 2 2 2 4" xfId="26972" xr:uid="{652E9357-4E81-4804-AA8C-B4A1A81A537D}"/>
    <cellStyle name="Normal 4 4 2 2 2 2 3" xfId="26973" xr:uid="{13B1E9A7-EB21-423D-B641-C8CB7DA47F82}"/>
    <cellStyle name="Normal 4 4 2 2 2 2 3 2" xfId="26974" xr:uid="{86C88A71-778B-4E8B-BC69-745C64DF9EDD}"/>
    <cellStyle name="Normal 4 4 2 2 2 2 4" xfId="26975" xr:uid="{4F2D0446-73B1-43C2-A0CC-4BD573C47C4C}"/>
    <cellStyle name="Normal 4 4 2 2 2 2 5" xfId="26976" xr:uid="{1F999E3B-AA37-45AA-871E-87C31E795B1E}"/>
    <cellStyle name="Normal 4 4 2 2 2 3" xfId="26977" xr:uid="{4D69C3AB-7F44-456C-BDBB-85562794D2B1}"/>
    <cellStyle name="Normal 4 4 2 2 2 3 2" xfId="26978" xr:uid="{5D387CF5-367E-4F36-BDC4-9BFA97EBA000}"/>
    <cellStyle name="Normal 4 4 2 2 2 3 2 2" xfId="26979" xr:uid="{78A52C90-12EF-40BA-B4AB-7513A09FE5C8}"/>
    <cellStyle name="Normal 4 4 2 2 2 3 2 2 2" xfId="26980" xr:uid="{47541185-0AE9-4C3D-94C2-91EC0ACDE98E}"/>
    <cellStyle name="Normal 4 4 2 2 2 3 2 3" xfId="26981" xr:uid="{242CBE17-A5AA-4385-A5C2-8DB25B067596}"/>
    <cellStyle name="Normal 4 4 2 2 2 3 2 4" xfId="26982" xr:uid="{DB4BF30F-4FE7-4E51-83A9-D40A9585E133}"/>
    <cellStyle name="Normal 4 4 2 2 2 3 3" xfId="26983" xr:uid="{73D833C4-F628-45AB-B431-F051A6DC1ACA}"/>
    <cellStyle name="Normal 4 4 2 2 2 3 3 2" xfId="26984" xr:uid="{19C2AE82-F014-4398-B44E-6B9349A218DB}"/>
    <cellStyle name="Normal 4 4 2 2 2 3 4" xfId="26985" xr:uid="{F0823B8C-D0A5-415F-BEB8-CEA9362B7BC0}"/>
    <cellStyle name="Normal 4 4 2 2 2 3 5" xfId="26986" xr:uid="{D32B674E-D349-4DD3-AEA4-64669A6F1D81}"/>
    <cellStyle name="Normal 4 4 2 2 2 4" xfId="26987" xr:uid="{7EDBB6AF-4AED-4C61-9EDA-D9CB7937DC9C}"/>
    <cellStyle name="Normal 4 4 2 2 2 4 2" xfId="26988" xr:uid="{F41E7F2F-57D2-41C0-9096-3D01C11DC3A4}"/>
    <cellStyle name="Normal 4 4 2 2 2 4 2 2" xfId="26989" xr:uid="{2BC12E76-EE7C-4C1A-A459-0549554AA610}"/>
    <cellStyle name="Normal 4 4 2 2 2 4 3" xfId="26990" xr:uid="{5BADD566-4543-4FE0-ACFE-34CF40525C32}"/>
    <cellStyle name="Normal 4 4 2 2 2 4 4" xfId="26991" xr:uid="{402E3AC0-8633-40A0-BFF7-C260AF1419F3}"/>
    <cellStyle name="Normal 4 4 2 2 2 5" xfId="26992" xr:uid="{8AD0768F-99FB-44E1-8ABF-2ED65EBA5E23}"/>
    <cellStyle name="Normal 4 4 2 2 2 5 2" xfId="26993" xr:uid="{E6AD4B99-E32A-4546-8A29-554C65D6D0AF}"/>
    <cellStyle name="Normal 4 4 2 2 2 5 2 2" xfId="26994" xr:uid="{F4BC8A64-8F2E-4B00-A2E2-19E3F79D5811}"/>
    <cellStyle name="Normal 4 4 2 2 2 5 3" xfId="26995" xr:uid="{32B55F9C-DA12-499D-8E47-28E208C94C34}"/>
    <cellStyle name="Normal 4 4 2 2 2 5 4" xfId="26996" xr:uid="{222E6D25-EEFE-4F0A-B300-A91A8A16EC09}"/>
    <cellStyle name="Normal 4 4 2 2 2 6" xfId="26997" xr:uid="{B0069803-289A-4096-9851-753521C65E2D}"/>
    <cellStyle name="Normal 4 4 2 2 2 6 2" xfId="26998" xr:uid="{F3989B0C-141C-409E-998A-79A16DC0E65D}"/>
    <cellStyle name="Normal 4 4 2 2 2 6 2 2" xfId="26999" xr:uid="{7C0D179B-EB78-4EDE-8419-97800AA09A81}"/>
    <cellStyle name="Normal 4 4 2 2 2 6 3" xfId="27000" xr:uid="{7B00D763-DFB9-4E79-9B5C-7DDE99DD9653}"/>
    <cellStyle name="Normal 4 4 2 2 2 6 4" xfId="27001" xr:uid="{BC531759-FDE5-4857-84DA-46CDC0586904}"/>
    <cellStyle name="Normal 4 4 2 2 2 7" xfId="27002" xr:uid="{CAB7D371-9A7C-4919-9E43-08ED56090E9C}"/>
    <cellStyle name="Normal 4 4 2 2 2 7 2" xfId="27003" xr:uid="{D2987D9C-7CEA-49E1-B085-F8843B3CF716}"/>
    <cellStyle name="Normal 4 4 2 2 2 8" xfId="27004" xr:uid="{1FC5F9FD-C662-45E7-800A-87AD10129142}"/>
    <cellStyle name="Normal 4 4 2 2 2 9" xfId="27005" xr:uid="{76FC6C27-76E0-4061-8525-E967DF170CA3}"/>
    <cellStyle name="Normal 4 4 2 2 3" xfId="27006" xr:uid="{8695D9CE-2B95-4653-A608-008F2D7358CE}"/>
    <cellStyle name="Normal 4 4 2 2 3 2" xfId="27007" xr:uid="{F0266F4A-1C9C-4D5D-9BB3-EF61F3F1EF68}"/>
    <cellStyle name="Normal 4 4 2 2 3 2 2" xfId="27008" xr:uid="{1DD9168E-9538-4138-BE35-0111BC62CBD8}"/>
    <cellStyle name="Normal 4 4 2 2 3 2 2 2" xfId="27009" xr:uid="{2C002E9F-FA4D-4257-9C57-A0922B0C2F9B}"/>
    <cellStyle name="Normal 4 4 2 2 3 2 3" xfId="27010" xr:uid="{5B93D04D-D90F-4158-A5E4-7010E28F3E51}"/>
    <cellStyle name="Normal 4 4 2 2 3 2 4" xfId="27011" xr:uid="{AED932CA-17A6-489C-9EBA-CB9731605FCF}"/>
    <cellStyle name="Normal 4 4 2 2 3 3" xfId="27012" xr:uid="{F7FC4030-4E65-4DAB-B375-77980467B523}"/>
    <cellStyle name="Normal 4 4 2 2 3 3 2" xfId="27013" xr:uid="{663B403A-11BD-466D-92B9-8BCD9851A0B7}"/>
    <cellStyle name="Normal 4 4 2 2 3 4" xfId="27014" xr:uid="{8BB4F076-3DDD-408E-B65B-EAE2F8659AD3}"/>
    <cellStyle name="Normal 4 4 2 2 3 5" xfId="27015" xr:uid="{0CB0E9CC-4E5D-419D-8B45-94D3597F3745}"/>
    <cellStyle name="Normal 4 4 2 2 4" xfId="27016" xr:uid="{73768222-2728-4684-8FB8-37047EBACC58}"/>
    <cellStyle name="Normal 4 4 2 2 4 2" xfId="27017" xr:uid="{7DD4F112-6170-44FC-B87C-8AE5221A0BDF}"/>
    <cellStyle name="Normal 4 4 2 2 4 2 2" xfId="27018" xr:uid="{AB7B2239-0CAD-4187-BBBC-B55799927F32}"/>
    <cellStyle name="Normal 4 4 2 2 4 2 2 2" xfId="27019" xr:uid="{C1FAAB95-CDE6-45E9-BAE5-5088454E42D4}"/>
    <cellStyle name="Normal 4 4 2 2 4 2 3" xfId="27020" xr:uid="{9353F442-9BCF-4E24-9DEE-CE778FAFE6B8}"/>
    <cellStyle name="Normal 4 4 2 2 4 2 4" xfId="27021" xr:uid="{412239CB-7C52-4CD9-80AD-CEC0DF768504}"/>
    <cellStyle name="Normal 4 4 2 2 4 3" xfId="27022" xr:uid="{7F0F1C40-B965-4719-B725-8828CF8EF251}"/>
    <cellStyle name="Normal 4 4 2 2 4 3 2" xfId="27023" xr:uid="{865AB3AC-EF79-4921-B8D2-F3E134226273}"/>
    <cellStyle name="Normal 4 4 2 2 4 4" xfId="27024" xr:uid="{BDEF03B2-462C-451C-9856-DADAE2244D00}"/>
    <cellStyle name="Normal 4 4 2 2 4 5" xfId="27025" xr:uid="{DC368487-D088-426F-9D7E-3347DD2D4C17}"/>
    <cellStyle name="Normal 4 4 2 2 5" xfId="27026" xr:uid="{35B0F94C-427D-4A18-BE5F-BB782D63D3D3}"/>
    <cellStyle name="Normal 4 4 2 2 5 2" xfId="27027" xr:uid="{E1628810-93D9-4A77-9065-7A181FF2E71A}"/>
    <cellStyle name="Normal 4 4 2 2 5 2 2" xfId="27028" xr:uid="{2531161B-8F57-4C4D-A8E4-6C5FC93B7324}"/>
    <cellStyle name="Normal 4 4 2 2 5 3" xfId="27029" xr:uid="{6216F4CF-5E5F-4DD5-AB5A-EDDF219F6922}"/>
    <cellStyle name="Normal 4 4 2 2 5 4" xfId="27030" xr:uid="{1CBDBE50-F58B-4091-9DAA-90F43E9DA7C2}"/>
    <cellStyle name="Normal 4 4 2 2 6" xfId="27031" xr:uid="{3A573822-9004-491C-8528-8E5988258515}"/>
    <cellStyle name="Normal 4 4 2 2 6 2" xfId="27032" xr:uid="{0AEE0C8C-B58C-43E4-BFD0-2936E18F5DBB}"/>
    <cellStyle name="Normal 4 4 2 2 6 2 2" xfId="27033" xr:uid="{D542B578-C1C5-4E99-8114-4577C6E00FC7}"/>
    <cellStyle name="Normal 4 4 2 2 6 3" xfId="27034" xr:uid="{BE76CC96-172C-4424-B344-452AB7936C4D}"/>
    <cellStyle name="Normal 4 4 2 2 6 4" xfId="27035" xr:uid="{5874FA05-639B-4C0D-A0AB-8D7FDFB4C7A3}"/>
    <cellStyle name="Normal 4 4 2 2 7" xfId="27036" xr:uid="{C81533AB-5C54-4A5C-A5B7-FE164DFA51C0}"/>
    <cellStyle name="Normal 4 4 2 2 7 2" xfId="27037" xr:uid="{FD7A0DFA-784C-4B6D-BBD8-04824EAEF6ED}"/>
    <cellStyle name="Normal 4 4 2 2 7 2 2" xfId="27038" xr:uid="{A441E15B-E12D-4253-92EB-52BC28147337}"/>
    <cellStyle name="Normal 4 4 2 2 7 3" xfId="27039" xr:uid="{A6CAD0B4-951E-4476-A1B7-35EA22B287D8}"/>
    <cellStyle name="Normal 4 4 2 2 7 4" xfId="27040" xr:uid="{BABC7FA6-9C69-42E9-A797-4862E12C1FB1}"/>
    <cellStyle name="Normal 4 4 2 2 8" xfId="27041" xr:uid="{1B8713C9-66CD-4A69-9C23-6390367020FE}"/>
    <cellStyle name="Normal 4 4 2 2 8 2" xfId="27042" xr:uid="{085227F6-1F12-4222-BCF4-EC16FF5603B9}"/>
    <cellStyle name="Normal 4 4 2 2 9" xfId="27043" xr:uid="{A7B104FE-8503-4E78-AB8C-69CB126A4373}"/>
    <cellStyle name="Normal 4 4 2 3" xfId="27044" xr:uid="{EBB8D797-DE78-4CD2-B4AC-2FDAEA721F71}"/>
    <cellStyle name="Normal 4 4 2 3 2" xfId="27045" xr:uid="{CB6713D2-1574-4E59-A58B-C537201E5E3D}"/>
    <cellStyle name="Normal 4 4 2 3 2 2" xfId="27046" xr:uid="{77E22136-08E5-4F08-8C47-35E96F221E3F}"/>
    <cellStyle name="Normal 4 4 2 3 2 2 2" xfId="27047" xr:uid="{D26964D4-7354-4AAF-8B99-238B117F2A50}"/>
    <cellStyle name="Normal 4 4 2 3 2 2 2 2" xfId="27048" xr:uid="{7A0A78A2-D6C1-449D-9494-30E1D758FCB9}"/>
    <cellStyle name="Normal 4 4 2 3 2 2 3" xfId="27049" xr:uid="{39C66FB4-9FF1-4C84-9AAD-E6110AB9EFB4}"/>
    <cellStyle name="Normal 4 4 2 3 2 2 4" xfId="27050" xr:uid="{25893B7D-C783-49CD-B428-C2B812AEC624}"/>
    <cellStyle name="Normal 4 4 2 3 2 3" xfId="27051" xr:uid="{D6DEF536-9BCC-4904-9AEF-37847EA24186}"/>
    <cellStyle name="Normal 4 4 2 3 2 3 2" xfId="27052" xr:uid="{B450E028-9DD0-4863-B702-6E9E4086CDF0}"/>
    <cellStyle name="Normal 4 4 2 3 2 4" xfId="27053" xr:uid="{A9A55791-B9DC-444C-99CE-2B0400C48D46}"/>
    <cellStyle name="Normal 4 4 2 3 2 5" xfId="27054" xr:uid="{14ED04A9-9231-4CE3-9D85-3CFB9F445C13}"/>
    <cellStyle name="Normal 4 4 2 3 3" xfId="27055" xr:uid="{6003D1DD-B801-4912-93D9-768A89985BF9}"/>
    <cellStyle name="Normal 4 4 2 3 3 2" xfId="27056" xr:uid="{25F0050E-6CD9-40E3-9A16-3E1E901299A4}"/>
    <cellStyle name="Normal 4 4 2 3 3 2 2" xfId="27057" xr:uid="{6AD38675-D7F2-45F8-AFDD-A30357ED23AB}"/>
    <cellStyle name="Normal 4 4 2 3 3 2 2 2" xfId="27058" xr:uid="{99ADF7B9-B721-4099-8994-DAC96274DC8C}"/>
    <cellStyle name="Normal 4 4 2 3 3 2 3" xfId="27059" xr:uid="{66FEF929-ECE2-4DCF-80F5-471E2FB97FDB}"/>
    <cellStyle name="Normal 4 4 2 3 3 2 4" xfId="27060" xr:uid="{4E2D3352-AE6C-4712-B6C9-5954F2C71D8C}"/>
    <cellStyle name="Normal 4 4 2 3 3 3" xfId="27061" xr:uid="{2D9EAFC9-410F-48C5-8E3C-02221F9127D6}"/>
    <cellStyle name="Normal 4 4 2 3 3 3 2" xfId="27062" xr:uid="{E25455D4-07C2-4F25-B0CF-FCC78CBE202E}"/>
    <cellStyle name="Normal 4 4 2 3 3 4" xfId="27063" xr:uid="{03F05507-0842-4635-88D7-05A6BF4CB16A}"/>
    <cellStyle name="Normal 4 4 2 3 3 5" xfId="27064" xr:uid="{17825D71-77B0-4423-937C-5B32A4F7EAB3}"/>
    <cellStyle name="Normal 4 4 2 3 4" xfId="27065" xr:uid="{ABA38E47-F0D6-442B-B032-852C2F9E0159}"/>
    <cellStyle name="Normal 4 4 2 3 4 2" xfId="27066" xr:uid="{A76CAEA8-BE57-4902-9463-74281286B8EA}"/>
    <cellStyle name="Normal 4 4 2 3 4 2 2" xfId="27067" xr:uid="{8D134099-E4C6-461B-8B2E-B23C4A5CB169}"/>
    <cellStyle name="Normal 4 4 2 3 4 3" xfId="27068" xr:uid="{D24AF920-57BF-4898-876D-ABADA7CA1392}"/>
    <cellStyle name="Normal 4 4 2 3 4 4" xfId="27069" xr:uid="{54DB1168-6D11-4609-BD81-F3EE0F3C0367}"/>
    <cellStyle name="Normal 4 4 2 3 5" xfId="27070" xr:uid="{8E740D0E-6E01-4977-8574-C6A31FCB01F5}"/>
    <cellStyle name="Normal 4 4 2 3 5 2" xfId="27071" xr:uid="{3C59C7CF-F068-4C30-B5D0-5DA0BCBD8712}"/>
    <cellStyle name="Normal 4 4 2 3 5 2 2" xfId="27072" xr:uid="{FFD091AD-22B5-44D8-A7FE-29CD73519AE4}"/>
    <cellStyle name="Normal 4 4 2 3 5 3" xfId="27073" xr:uid="{9598E28A-EAF7-41EE-8A3B-9159F8D77C94}"/>
    <cellStyle name="Normal 4 4 2 3 5 4" xfId="27074" xr:uid="{5CC227F7-4B38-48AD-B055-82F66C8AD643}"/>
    <cellStyle name="Normal 4 4 2 3 6" xfId="27075" xr:uid="{CC56D4E7-5BBB-4BFF-84F4-6F8087F08D65}"/>
    <cellStyle name="Normal 4 4 2 3 6 2" xfId="27076" xr:uid="{4E115A2A-6E19-4994-8DEB-62DE5FBB4705}"/>
    <cellStyle name="Normal 4 4 2 3 6 2 2" xfId="27077" xr:uid="{CB6C953D-ED9B-4993-BA4D-499035D9A4E0}"/>
    <cellStyle name="Normal 4 4 2 3 6 3" xfId="27078" xr:uid="{9112151C-B77D-4A2F-99C6-159A7AB28076}"/>
    <cellStyle name="Normal 4 4 2 3 6 4" xfId="27079" xr:uid="{BF0368D0-8B30-4B71-AE69-8F4710D9A83B}"/>
    <cellStyle name="Normal 4 4 2 3 7" xfId="27080" xr:uid="{BB8BE4EA-075F-46C4-B943-81E1D5E2F9C2}"/>
    <cellStyle name="Normal 4 4 2 3 7 2" xfId="27081" xr:uid="{0D8374EA-9698-45E4-B536-A61EE81E1E79}"/>
    <cellStyle name="Normal 4 4 2 3 8" xfId="27082" xr:uid="{3ADF603A-A6C0-4518-AA17-9046B6E4A3B4}"/>
    <cellStyle name="Normal 4 4 2 3 9" xfId="27083" xr:uid="{DF1EC34B-04AF-4F98-BFBA-059EDF4DBA8E}"/>
    <cellStyle name="Normal 4 4 2 4" xfId="27084" xr:uid="{DEDCE691-8001-4B03-A18B-D22E91CFC6B7}"/>
    <cellStyle name="Normal 4 4 2 4 2" xfId="27085" xr:uid="{378DC857-C518-4301-8323-6649BA861378}"/>
    <cellStyle name="Normal 4 4 2 4 2 2" xfId="27086" xr:uid="{B71890CF-949B-4C9B-9339-FCC0988A964C}"/>
    <cellStyle name="Normal 4 4 2 4 2 2 2" xfId="27087" xr:uid="{E591E048-4620-4A5A-AE27-549DF87C6B3D}"/>
    <cellStyle name="Normal 4 4 2 4 2 3" xfId="27088" xr:uid="{7C053552-5D7A-48DA-9201-73FC4F8223B9}"/>
    <cellStyle name="Normal 4 4 2 4 2 4" xfId="27089" xr:uid="{424940E2-9529-479B-8417-A14FB66C5FCA}"/>
    <cellStyle name="Normal 4 4 2 4 3" xfId="27090" xr:uid="{485689C0-64EA-4524-B241-4B79B382E02C}"/>
    <cellStyle name="Normal 4 4 2 4 3 2" xfId="27091" xr:uid="{423750B4-2C1D-42D5-B6DC-6F9D0B64517F}"/>
    <cellStyle name="Normal 4 4 2 4 3 2 2" xfId="27092" xr:uid="{F58943E6-CE5B-46E0-A826-94BC45958B0C}"/>
    <cellStyle name="Normal 4 4 2 4 3 3" xfId="27093" xr:uid="{A1D5F1E7-269B-414E-8AF2-5E9315B951DA}"/>
    <cellStyle name="Normal 4 4 2 4 3 4" xfId="27094" xr:uid="{CF1FAFF0-74BE-4A3F-94DC-107F5EE09E3D}"/>
    <cellStyle name="Normal 4 4 2 4 4" xfId="27095" xr:uid="{5E0C815F-C16C-41D0-94A9-F7B41F98BEC1}"/>
    <cellStyle name="Normal 4 4 2 4 4 2" xfId="27096" xr:uid="{3CA7C2AF-B943-474C-9E18-FA9BF8D3E368}"/>
    <cellStyle name="Normal 4 4 2 4 5" xfId="27097" xr:uid="{E513C0E2-A0B5-4BD0-95B4-8430435271C5}"/>
    <cellStyle name="Normal 4 4 2 4 6" xfId="27098" xr:uid="{67362289-2A81-40D6-AA3C-667AB4DECFEF}"/>
    <cellStyle name="Normal 4 4 2 5" xfId="27099" xr:uid="{C0513851-CA68-4846-BA35-25CC86312178}"/>
    <cellStyle name="Normal 4 4 2 5 2" xfId="27100" xr:uid="{9C054C25-42E6-4058-A86B-BEC7F24CED40}"/>
    <cellStyle name="Normal 4 4 2 5 2 2" xfId="27101" xr:uid="{C321A8EC-8AEF-4690-BB70-73CF880F8311}"/>
    <cellStyle name="Normal 4 4 2 5 2 2 2" xfId="27102" xr:uid="{4E3517DB-21E0-43DE-819F-A852961D533D}"/>
    <cellStyle name="Normal 4 4 2 5 2 3" xfId="27103" xr:uid="{11F80160-E2D6-4FB8-A913-22AEE54146A8}"/>
    <cellStyle name="Normal 4 4 2 5 2 4" xfId="27104" xr:uid="{3E160BE0-4051-49B6-A1C2-48ADD5EBC6F6}"/>
    <cellStyle name="Normal 4 4 2 5 3" xfId="27105" xr:uid="{219237F0-71FC-4CF4-B24E-6B23C6E1F17A}"/>
    <cellStyle name="Normal 4 4 2 5 3 2" xfId="27106" xr:uid="{6DF4155D-FA2E-436F-AB9F-79B8B588B9E6}"/>
    <cellStyle name="Normal 4 4 2 5 4" xfId="27107" xr:uid="{9692EFAF-08B8-495A-8FEA-CD729AD90561}"/>
    <cellStyle name="Normal 4 4 2 5 5" xfId="27108" xr:uid="{A16DB31C-607C-42E3-9F1D-A52E447A3DCB}"/>
    <cellStyle name="Normal 4 4 2 6" xfId="27109" xr:uid="{40775F05-39DD-4FF4-95AB-CFE87F7E2F60}"/>
    <cellStyle name="Normal 4 4 2 6 2" xfId="27110" xr:uid="{1193F2A3-920A-4D5C-AEA1-F302874BD47A}"/>
    <cellStyle name="Normal 4 4 2 6 2 2" xfId="27111" xr:uid="{278AB573-90FB-4EF3-A031-69ED827FA1D3}"/>
    <cellStyle name="Normal 4 4 2 6 3" xfId="27112" xr:uid="{07725D8D-18B1-4C60-9511-51608E11A20F}"/>
    <cellStyle name="Normal 4 4 2 6 4" xfId="27113" xr:uid="{6045A05A-DF24-459E-908D-92BCDCE21440}"/>
    <cellStyle name="Normal 4 4 2 7" xfId="27114" xr:uid="{326C39EF-E752-496B-B1BE-80BCDCDF63F8}"/>
    <cellStyle name="Normal 4 4 2 7 2" xfId="27115" xr:uid="{523D2419-FDDB-4242-AFD1-8199A81C0258}"/>
    <cellStyle name="Normal 4 4 2 7 2 2" xfId="27116" xr:uid="{4F80EB81-A2C7-4E59-A6BA-A86822A5D365}"/>
    <cellStyle name="Normal 4 4 2 7 3" xfId="27117" xr:uid="{6779E981-912A-4EB9-9DD8-684F9FCE313B}"/>
    <cellStyle name="Normal 4 4 2 7 4" xfId="27118" xr:uid="{D95E4C53-E5AF-4D64-B64D-DA0E2674CC49}"/>
    <cellStyle name="Normal 4 4 2 8" xfId="27119" xr:uid="{05FF0E16-9E7C-45E5-BA71-F5094616B4CD}"/>
    <cellStyle name="Normal 4 4 2 8 2" xfId="27120" xr:uid="{51E8AF4D-0BD4-46E3-A6FA-422C671F093A}"/>
    <cellStyle name="Normal 4 4 2 8 2 2" xfId="27121" xr:uid="{6895F35B-1142-4F91-BF1E-2669CBAE4514}"/>
    <cellStyle name="Normal 4 4 2 8 3" xfId="27122" xr:uid="{4674D896-2D34-4FCB-A553-54899BA9E303}"/>
    <cellStyle name="Normal 4 4 2 8 4" xfId="27123" xr:uid="{D3486109-DB6B-4482-8552-9C74DA4206DE}"/>
    <cellStyle name="Normal 4 4 2 9" xfId="27124" xr:uid="{6F8C42F7-F583-41BA-B3C4-05AE79B059A8}"/>
    <cellStyle name="Normal 4 4 2 9 2" xfId="27125" xr:uid="{E4A0A203-426E-404F-8B0C-F294C56D2FFB}"/>
    <cellStyle name="Normal 4 4 3" xfId="386" xr:uid="{56494ED7-81C1-4AF8-8C8E-63E50294B320}"/>
    <cellStyle name="Normal 4 4 3 10" xfId="27127" xr:uid="{4382362D-0DB8-4497-B873-46044C27121A}"/>
    <cellStyle name="Normal 4 4 3 11" xfId="27126" xr:uid="{331311A5-F191-4660-9579-6032A303ED13}"/>
    <cellStyle name="Normal 4 4 3 2" xfId="467" xr:uid="{4E6B60D3-FD25-4CD9-8D9A-2001A0302EBB}"/>
    <cellStyle name="Normal 4 4 3 2 10" xfId="35679" xr:uid="{41EE731E-A217-4537-BD8B-5AAE855B6B7F}"/>
    <cellStyle name="Normal 4 4 3 2 11" xfId="27128" xr:uid="{F392217D-2AA5-4434-9EE5-840E66A86F94}"/>
    <cellStyle name="Normal 4 4 3 2 2" xfId="27129" xr:uid="{3684EDF0-A37C-4BC0-9E61-37D7007151CF}"/>
    <cellStyle name="Normal 4 4 3 2 2 2" xfId="27130" xr:uid="{52329E69-224B-4F03-9B8C-1E78D1C58810}"/>
    <cellStyle name="Normal 4 4 3 2 2 2 2" xfId="27131" xr:uid="{B67647AB-2617-4943-A944-73AD5CDFD6F3}"/>
    <cellStyle name="Normal 4 4 3 2 2 2 2 2" xfId="27132" xr:uid="{D79C98BF-B766-45B0-AEF6-7FB7BBC264AF}"/>
    <cellStyle name="Normal 4 4 3 2 2 2 3" xfId="27133" xr:uid="{F3C52A4C-6380-4A55-BA09-AE9444A1D337}"/>
    <cellStyle name="Normal 4 4 3 2 2 2 4" xfId="27134" xr:uid="{AAD183BB-EAAF-4487-A611-3FE90BA8F405}"/>
    <cellStyle name="Normal 4 4 3 2 2 3" xfId="27135" xr:uid="{E9A92B44-AD21-4BE4-AA6E-65FEED4F22A6}"/>
    <cellStyle name="Normal 4 4 3 2 2 3 2" xfId="27136" xr:uid="{347E5081-7FB5-4E1E-98BA-DEE4E0212ECD}"/>
    <cellStyle name="Normal 4 4 3 2 2 4" xfId="27137" xr:uid="{380AFBE0-18DE-4AFA-8B3E-E780F90DFD2E}"/>
    <cellStyle name="Normal 4 4 3 2 2 5" xfId="27138" xr:uid="{97AFE54C-C4E4-4B46-8A16-263A3EE7790D}"/>
    <cellStyle name="Normal 4 4 3 2 3" xfId="27139" xr:uid="{43999E28-0281-4C27-AFCF-3D992FDB00B9}"/>
    <cellStyle name="Normal 4 4 3 2 3 2" xfId="27140" xr:uid="{5FDA6CFF-DE8C-478A-BA62-872166F81390}"/>
    <cellStyle name="Normal 4 4 3 2 3 2 2" xfId="27141" xr:uid="{292984DB-B549-4E4B-9298-72C8EB9D6717}"/>
    <cellStyle name="Normal 4 4 3 2 3 2 2 2" xfId="27142" xr:uid="{83575BFF-963F-459E-96F5-95E23F4E7BBA}"/>
    <cellStyle name="Normal 4 4 3 2 3 2 3" xfId="27143" xr:uid="{8A30ACE5-527A-4820-83C1-A622DBC0E966}"/>
    <cellStyle name="Normal 4 4 3 2 3 2 4" xfId="27144" xr:uid="{DB1F217E-A892-42D9-8096-0737817EC7BA}"/>
    <cellStyle name="Normal 4 4 3 2 3 3" xfId="27145" xr:uid="{EC623923-340D-4DF7-89F1-AB959E93D3AD}"/>
    <cellStyle name="Normal 4 4 3 2 3 3 2" xfId="27146" xr:uid="{323C61C1-22DA-418D-9AEA-4002A9CE5840}"/>
    <cellStyle name="Normal 4 4 3 2 3 4" xfId="27147" xr:uid="{AF83A1C3-F388-4162-BAF1-38F9631151DA}"/>
    <cellStyle name="Normal 4 4 3 2 3 5" xfId="27148" xr:uid="{43F5709E-E7DD-40EF-AF8F-549936577D51}"/>
    <cellStyle name="Normal 4 4 3 2 4" xfId="27149" xr:uid="{590F1702-8A9B-425E-93C8-0033C04EBB6D}"/>
    <cellStyle name="Normal 4 4 3 2 4 2" xfId="27150" xr:uid="{3D9233C9-3228-464F-903B-5BD32558E305}"/>
    <cellStyle name="Normal 4 4 3 2 4 2 2" xfId="27151" xr:uid="{732DB2B6-6626-41B4-8C16-25BA6B17D912}"/>
    <cellStyle name="Normal 4 4 3 2 4 3" xfId="27152" xr:uid="{35211063-9973-4724-9604-32E0B8AA7298}"/>
    <cellStyle name="Normal 4 4 3 2 4 4" xfId="27153" xr:uid="{BF14F07A-8F56-4746-95C1-76F5AD6679FB}"/>
    <cellStyle name="Normal 4 4 3 2 5" xfId="27154" xr:uid="{6683FECE-4B0A-41DB-9E76-EB731E2C94B0}"/>
    <cellStyle name="Normal 4 4 3 2 5 2" xfId="27155" xr:uid="{FE4112F7-59DC-4F46-BF14-4228D10E75A9}"/>
    <cellStyle name="Normal 4 4 3 2 5 2 2" xfId="27156" xr:uid="{203DD95E-BCEE-485E-91A4-6FF1C60667A7}"/>
    <cellStyle name="Normal 4 4 3 2 5 3" xfId="27157" xr:uid="{1A386019-2157-446A-9F7C-62E0BD0AF371}"/>
    <cellStyle name="Normal 4 4 3 2 5 4" xfId="27158" xr:uid="{0E1EFD45-A29B-4C50-A704-39EC544ABFDA}"/>
    <cellStyle name="Normal 4 4 3 2 6" xfId="27159" xr:uid="{8DFFE632-D61C-47AC-89CB-CBD33D35CCF5}"/>
    <cellStyle name="Normal 4 4 3 2 6 2" xfId="27160" xr:uid="{CD143B9F-D1E3-48E7-8B41-EEBB9A8AE37A}"/>
    <cellStyle name="Normal 4 4 3 2 6 2 2" xfId="27161" xr:uid="{28E097E6-2EF1-405A-8226-247FD0CAD015}"/>
    <cellStyle name="Normal 4 4 3 2 6 3" xfId="27162" xr:uid="{C573E21D-2894-499C-8E8F-F0F2C2EF3113}"/>
    <cellStyle name="Normal 4 4 3 2 6 4" xfId="27163" xr:uid="{45AC9992-CD5B-47F9-A5E6-D3B393BE9761}"/>
    <cellStyle name="Normal 4 4 3 2 7" xfId="27164" xr:uid="{94E85374-2E69-4B0D-8B9B-D93232B96742}"/>
    <cellStyle name="Normal 4 4 3 2 7 2" xfId="27165" xr:uid="{86A2C654-5815-4761-9934-7C33D1EE4B56}"/>
    <cellStyle name="Normal 4 4 3 2 8" xfId="27166" xr:uid="{49077118-AA75-4DBA-B803-F79CC2314A16}"/>
    <cellStyle name="Normal 4 4 3 2 9" xfId="27167" xr:uid="{8BB0DD42-DC76-4C94-A9FD-393AF4B370AB}"/>
    <cellStyle name="Normal 4 4 3 3" xfId="27168" xr:uid="{E18FEC30-148A-47B5-82E8-423FE37F3B70}"/>
    <cellStyle name="Normal 4 4 3 3 2" xfId="27169" xr:uid="{215379D1-B700-4A41-9114-69ED0C4B152C}"/>
    <cellStyle name="Normal 4 4 3 3 2 2" xfId="27170" xr:uid="{AAF366EC-537A-444F-A004-6822C2B01DA5}"/>
    <cellStyle name="Normal 4 4 3 3 2 2 2" xfId="27171" xr:uid="{4769E87A-F729-4EF0-A34F-DB66B5D40071}"/>
    <cellStyle name="Normal 4 4 3 3 2 3" xfId="27172" xr:uid="{D49A8053-3FD3-426D-862E-FD3CFC74F31A}"/>
    <cellStyle name="Normal 4 4 3 3 2 4" xfId="27173" xr:uid="{31109335-9162-4532-88F8-CE3CA14004E2}"/>
    <cellStyle name="Normal 4 4 3 3 3" xfId="27174" xr:uid="{3C97F27F-BF19-4200-8F4B-FAC557CD3F45}"/>
    <cellStyle name="Normal 4 4 3 3 3 2" xfId="27175" xr:uid="{FD8AA545-37E2-470B-9311-C99A58454EE1}"/>
    <cellStyle name="Normal 4 4 3 3 3 2 2" xfId="27176" xr:uid="{AF1C8FEC-9004-406B-8004-3ED08F3EAB75}"/>
    <cellStyle name="Normal 4 4 3 3 3 3" xfId="27177" xr:uid="{772EF636-1537-44D5-B4A8-69AC854E0D21}"/>
    <cellStyle name="Normal 4 4 3 3 3 4" xfId="27178" xr:uid="{E73CBF93-EF5A-482B-AD95-9EA6597A5C31}"/>
    <cellStyle name="Normal 4 4 3 3 4" xfId="27179" xr:uid="{4989E882-8F7F-4D9E-9CB9-2512B415519F}"/>
    <cellStyle name="Normal 4 4 3 3 4 2" xfId="27180" xr:uid="{C12766CE-C10A-4873-9401-F3C7C30ADB03}"/>
    <cellStyle name="Normal 4 4 3 3 5" xfId="27181" xr:uid="{EE7390E1-33BD-4413-A8F5-E955F34B2208}"/>
    <cellStyle name="Normal 4 4 3 3 6" xfId="27182" xr:uid="{2207E4C9-8F31-4BC6-B620-275F53FEC6DD}"/>
    <cellStyle name="Normal 4 4 3 4" xfId="27183" xr:uid="{1C2A0792-A1B5-4C10-ADA7-7D74DC0D475F}"/>
    <cellStyle name="Normal 4 4 3 4 2" xfId="27184" xr:uid="{1C7E7912-9D37-4F45-9DBE-690FAAFE07F3}"/>
    <cellStyle name="Normal 4 4 3 4 2 2" xfId="27185" xr:uid="{3A49B911-75EB-4198-A7A0-97EB842F9253}"/>
    <cellStyle name="Normal 4 4 3 4 2 2 2" xfId="27186" xr:uid="{ED66C865-5E9E-4777-90F1-A8426D815564}"/>
    <cellStyle name="Normal 4 4 3 4 2 3" xfId="27187" xr:uid="{24847355-7DB3-462B-8931-BCEB36CF6340}"/>
    <cellStyle name="Normal 4 4 3 4 2 4" xfId="27188" xr:uid="{AE880480-57FD-45EF-A355-B6A1FEAE6928}"/>
    <cellStyle name="Normal 4 4 3 4 3" xfId="27189" xr:uid="{2343E784-A75D-46EF-81C4-A4856B34969A}"/>
    <cellStyle name="Normal 4 4 3 4 3 2" xfId="27190" xr:uid="{60BF49D7-2B1B-438A-A034-9434D74686F4}"/>
    <cellStyle name="Normal 4 4 3 4 4" xfId="27191" xr:uid="{F406F587-2D3B-4C36-BDDD-96D84C2E0D4E}"/>
    <cellStyle name="Normal 4 4 3 4 5" xfId="27192" xr:uid="{BD136C9B-679F-4260-B332-2BB40A79CCEF}"/>
    <cellStyle name="Normal 4 4 3 5" xfId="27193" xr:uid="{540D8D3F-8928-4533-AB95-2564C24D6C91}"/>
    <cellStyle name="Normal 4 4 3 5 2" xfId="27194" xr:uid="{8465DE88-47D7-402A-82D6-BE437D415D64}"/>
    <cellStyle name="Normal 4 4 3 5 2 2" xfId="27195" xr:uid="{7237CA9F-9CFB-425A-95B6-080B2B73C35E}"/>
    <cellStyle name="Normal 4 4 3 5 3" xfId="27196" xr:uid="{23F9AF1F-F9F9-43E7-AD4A-2E0A8771AA8C}"/>
    <cellStyle name="Normal 4 4 3 5 4" xfId="27197" xr:uid="{248BF5A8-3C1A-42DF-88E2-90C30A58F290}"/>
    <cellStyle name="Normal 4 4 3 6" xfId="27198" xr:uid="{9A82E17F-0121-4705-B18C-8509404C0006}"/>
    <cellStyle name="Normal 4 4 3 6 2" xfId="27199" xr:uid="{1B03C100-2BE5-41EF-BE58-A6598D80E73C}"/>
    <cellStyle name="Normal 4 4 3 6 2 2" xfId="27200" xr:uid="{92B3D14E-08C2-4D29-BDEE-7DC58A80FF17}"/>
    <cellStyle name="Normal 4 4 3 6 3" xfId="27201" xr:uid="{06F509AA-DDF9-4A03-B0FE-8AEB8799E71E}"/>
    <cellStyle name="Normal 4 4 3 6 4" xfId="27202" xr:uid="{FD011E59-4FAA-4FDD-8886-B296A6C320C4}"/>
    <cellStyle name="Normal 4 4 3 7" xfId="27203" xr:uid="{6766CC2E-76C2-4D14-985C-D5BDC8C65D05}"/>
    <cellStyle name="Normal 4 4 3 7 2" xfId="27204" xr:uid="{8D37D7E0-54AC-4B8A-BB19-88BE9581798A}"/>
    <cellStyle name="Normal 4 4 3 7 2 2" xfId="27205" xr:uid="{9668B72F-3CCA-4542-96F6-111E7A476851}"/>
    <cellStyle name="Normal 4 4 3 7 3" xfId="27206" xr:uid="{8C0EB85A-F19B-40EB-B32B-02BB71428551}"/>
    <cellStyle name="Normal 4 4 3 7 4" xfId="27207" xr:uid="{E8BC55AA-1DF6-46DE-BEA3-A0FD2B34CEC4}"/>
    <cellStyle name="Normal 4 4 3 8" xfId="27208" xr:uid="{7CE9E962-5898-4F7D-A765-D9703964240D}"/>
    <cellStyle name="Normal 4 4 3 8 2" xfId="27209" xr:uid="{47A61A78-3AC3-491D-9E15-285FD8F7A343}"/>
    <cellStyle name="Normal 4 4 3 9" xfId="27210" xr:uid="{D0E03DF6-2E11-4A2B-975E-3745412B8DC7}"/>
    <cellStyle name="Normal 4 4 4" xfId="409" xr:uid="{1776D11C-BC86-440F-9036-6CE4F2222676}"/>
    <cellStyle name="Normal 4 4 4 10" xfId="35680" xr:uid="{3D3CD829-C230-4EA2-968B-4E238CAC3BC4}"/>
    <cellStyle name="Normal 4 4 4 11" xfId="27211" xr:uid="{F2371875-AB0F-4ADB-884B-841FBF25B9CF}"/>
    <cellStyle name="Normal 4 4 4 2" xfId="27212" xr:uid="{5BF21F03-BBEE-4D5C-8208-6899BCFC2194}"/>
    <cellStyle name="Normal 4 4 4 2 2" xfId="27213" xr:uid="{E8960253-E309-471E-99DC-3D6F50F3B16F}"/>
    <cellStyle name="Normal 4 4 4 2 2 2" xfId="27214" xr:uid="{213D7ABC-8A2D-41ED-8978-31EA69BAE8C3}"/>
    <cellStyle name="Normal 4 4 4 2 2 2 2" xfId="27215" xr:uid="{23C01DB6-5D6A-4B20-B193-F83F8F634158}"/>
    <cellStyle name="Normal 4 4 4 2 2 3" xfId="27216" xr:uid="{55F8FA24-75C2-4E07-99F9-2600FB139BEF}"/>
    <cellStyle name="Normal 4 4 4 2 2 4" xfId="27217" xr:uid="{AC768294-C4F7-4B60-9892-B065F812DA47}"/>
    <cellStyle name="Normal 4 4 4 2 3" xfId="27218" xr:uid="{4DC142AA-AEC2-41E5-8095-9B45232F0BB5}"/>
    <cellStyle name="Normal 4 4 4 2 3 2" xfId="27219" xr:uid="{FEDE7EFF-FBBB-4491-A6DB-2E58195D1742}"/>
    <cellStyle name="Normal 4 4 4 2 4" xfId="27220" xr:uid="{FDFF40F7-16B1-470C-98C0-0E5F30C643E0}"/>
    <cellStyle name="Normal 4 4 4 2 5" xfId="27221" xr:uid="{596EE77C-C3C7-4F0E-B665-558FA3D5981C}"/>
    <cellStyle name="Normal 4 4 4 3" xfId="27222" xr:uid="{961969DC-1EEF-4290-8406-52AF9141D138}"/>
    <cellStyle name="Normal 4 4 4 3 2" xfId="27223" xr:uid="{975A6F0B-AEFE-47EE-B40A-80F4E9443F4C}"/>
    <cellStyle name="Normal 4 4 4 3 2 2" xfId="27224" xr:uid="{2B54CE89-4203-4BA8-9E3B-A7C96BFBF4B5}"/>
    <cellStyle name="Normal 4 4 4 3 2 2 2" xfId="27225" xr:uid="{4973A8C7-6170-4839-B05E-50023C013A30}"/>
    <cellStyle name="Normal 4 4 4 3 2 3" xfId="27226" xr:uid="{EEEF69B4-9D19-420B-9A5B-0DA78F7A0A2F}"/>
    <cellStyle name="Normal 4 4 4 3 2 4" xfId="27227" xr:uid="{ABD740D1-90C4-451E-9E55-4943002F080F}"/>
    <cellStyle name="Normal 4 4 4 3 3" xfId="27228" xr:uid="{419B61F9-283F-41F7-A06D-BEEBBD8CB82A}"/>
    <cellStyle name="Normal 4 4 4 3 3 2" xfId="27229" xr:uid="{EA53638D-51A0-4D01-AB6F-4C609EF6BB7D}"/>
    <cellStyle name="Normal 4 4 4 3 4" xfId="27230" xr:uid="{465B6ACB-8908-4858-99A8-7FF24B746001}"/>
    <cellStyle name="Normal 4 4 4 3 5" xfId="27231" xr:uid="{2EEA656E-410E-4BE0-BFE9-338A22B62DEF}"/>
    <cellStyle name="Normal 4 4 4 4" xfId="27232" xr:uid="{C8602412-B7CA-4C0D-8602-8A3A91FB6830}"/>
    <cellStyle name="Normal 4 4 4 4 2" xfId="27233" xr:uid="{020B3471-7AB7-4647-AAA1-838DBCD5766F}"/>
    <cellStyle name="Normal 4 4 4 4 2 2" xfId="27234" xr:uid="{356B3B40-5574-4431-AE0D-21CE62266767}"/>
    <cellStyle name="Normal 4 4 4 4 3" xfId="27235" xr:uid="{D78D0529-B4B4-4FC2-8AA5-8FC77D243AB8}"/>
    <cellStyle name="Normal 4 4 4 4 4" xfId="27236" xr:uid="{194C99FE-1026-42B4-BCD0-0DDD22A7C01C}"/>
    <cellStyle name="Normal 4 4 4 5" xfId="27237" xr:uid="{A16F6CFF-5221-4300-91DE-E8BE1E33A6B1}"/>
    <cellStyle name="Normal 4 4 4 5 2" xfId="27238" xr:uid="{E99430A2-6B11-408A-A18F-1752F36CC99B}"/>
    <cellStyle name="Normal 4 4 4 5 2 2" xfId="27239" xr:uid="{70018523-0ECC-4FC2-B653-4E09E4A34B69}"/>
    <cellStyle name="Normal 4 4 4 5 3" xfId="27240" xr:uid="{BA4760B2-B9B1-4275-9924-F9A72CEC822B}"/>
    <cellStyle name="Normal 4 4 4 5 4" xfId="27241" xr:uid="{78E209CC-E0BA-4BCA-8DDE-FAA60026035A}"/>
    <cellStyle name="Normal 4 4 4 6" xfId="27242" xr:uid="{9C963502-6002-496D-8FF9-AEB124A5250E}"/>
    <cellStyle name="Normal 4 4 4 6 2" xfId="27243" xr:uid="{59581CD3-55EC-42CC-BEAC-708FB49BEEA6}"/>
    <cellStyle name="Normal 4 4 4 6 2 2" xfId="27244" xr:uid="{11A86CE4-2CCF-43B2-8FA7-E3D8B61B3CBD}"/>
    <cellStyle name="Normal 4 4 4 6 3" xfId="27245" xr:uid="{3D02E98F-7F32-4835-BC4A-195E04B210E4}"/>
    <cellStyle name="Normal 4 4 4 6 4" xfId="27246" xr:uid="{D4905EE9-87E4-45EB-95A3-8896EA09321B}"/>
    <cellStyle name="Normal 4 4 4 7" xfId="27247" xr:uid="{16138191-E12F-4CD7-BD06-E183D62F7C67}"/>
    <cellStyle name="Normal 4 4 4 7 2" xfId="27248" xr:uid="{7944F4E5-D030-4C17-BB5F-7DDA9EACC157}"/>
    <cellStyle name="Normal 4 4 4 8" xfId="27249" xr:uid="{217F16A9-F23C-489A-A50D-6FC2F8E9F566}"/>
    <cellStyle name="Normal 4 4 4 9" xfId="27250" xr:uid="{8696B31C-3031-4A4D-9D2F-4EAF57907087}"/>
    <cellStyle name="Normal 4 4 5" xfId="27251" xr:uid="{C406D991-A7DB-4C30-B79A-66F412D4AB67}"/>
    <cellStyle name="Normal 4 4 5 2" xfId="27252" xr:uid="{EF444B20-FB08-43B6-877D-446F23E945D8}"/>
    <cellStyle name="Normal 4 4 5 2 2" xfId="27253" xr:uid="{F3A16D4C-6BB0-4323-871B-9F9FC46A6F5D}"/>
    <cellStyle name="Normal 4 4 5 2 2 2" xfId="27254" xr:uid="{319643B1-2213-4174-B847-EFDEC6A66123}"/>
    <cellStyle name="Normal 4 4 5 2 3" xfId="27255" xr:uid="{57659730-FBA4-428A-9301-C5318FADA5BE}"/>
    <cellStyle name="Normal 4 4 5 2 4" xfId="27256" xr:uid="{F90B8277-2BC9-4D2D-A95C-09948751FC05}"/>
    <cellStyle name="Normal 4 4 5 3" xfId="27257" xr:uid="{AAAAF18C-CA58-4B8B-99BD-ADB79AB6E01C}"/>
    <cellStyle name="Normal 4 4 5 3 2" xfId="27258" xr:uid="{A02F9DAA-1626-457F-919D-EEB74EEF9B5C}"/>
    <cellStyle name="Normal 4 4 5 3 2 2" xfId="27259" xr:uid="{660CBD56-7D77-43D0-81DB-4E3839CAA7C1}"/>
    <cellStyle name="Normal 4 4 5 3 3" xfId="27260" xr:uid="{58B0564B-AB1C-473E-ADBC-E8751E565725}"/>
    <cellStyle name="Normal 4 4 5 3 4" xfId="27261" xr:uid="{80CF0F59-65CD-47B5-9EE3-7A3AE9B39AE3}"/>
    <cellStyle name="Normal 4 4 5 4" xfId="27262" xr:uid="{9230B665-7826-4231-BF7C-E1818241D721}"/>
    <cellStyle name="Normal 4 4 5 4 2" xfId="27263" xr:uid="{BD06E32F-137D-43ED-892A-271F47BC3BA8}"/>
    <cellStyle name="Normal 4 4 5 5" xfId="27264" xr:uid="{05BB31D9-A57A-46F6-B4DC-5FD9B2A5D517}"/>
    <cellStyle name="Normal 4 4 5 6" xfId="27265" xr:uid="{C0629A21-6EA0-486F-89BE-9B4997317919}"/>
    <cellStyle name="Normal 4 4 6" xfId="27266" xr:uid="{FAAEA19B-235F-4A50-83B8-7955409A2A37}"/>
    <cellStyle name="Normal 4 4 6 2" xfId="27267" xr:uid="{57D2EFB7-1EB6-467F-A622-ADE999BD64C4}"/>
    <cellStyle name="Normal 4 4 6 2 2" xfId="27268" xr:uid="{391C0028-D52E-4518-9089-F206876DBC36}"/>
    <cellStyle name="Normal 4 4 6 2 2 2" xfId="27269" xr:uid="{392D58C9-7D53-47FF-B03D-5F00CE4429DF}"/>
    <cellStyle name="Normal 4 4 6 2 3" xfId="27270" xr:uid="{E0C1AEB5-E93D-42F4-AD64-789BA4F81306}"/>
    <cellStyle name="Normal 4 4 6 2 4" xfId="27271" xr:uid="{69077388-84FD-474B-BB49-BE0AEF0B599A}"/>
    <cellStyle name="Normal 4 4 6 3" xfId="27272" xr:uid="{8411710A-1CFD-49AC-A47D-43ABF13B25A8}"/>
    <cellStyle name="Normal 4 4 6 3 2" xfId="27273" xr:uid="{5A9D3D83-129F-41E0-8C39-AC98EBC29442}"/>
    <cellStyle name="Normal 4 4 6 4" xfId="27274" xr:uid="{876734E0-0E0D-45E1-B06E-C5746D55F91F}"/>
    <cellStyle name="Normal 4 4 6 5" xfId="27275" xr:uid="{B5C9DA8C-98F0-4C3B-B3A8-9533C99A91B6}"/>
    <cellStyle name="Normal 4 4 7" xfId="27276" xr:uid="{D0D4BBA4-D1CB-481F-B877-10C3B8BC6B1A}"/>
    <cellStyle name="Normal 4 4 7 2" xfId="27277" xr:uid="{68615599-8EE5-45BB-91A7-D2A07568A5C0}"/>
    <cellStyle name="Normal 4 4 7 2 2" xfId="27278" xr:uid="{6F25F9CE-8385-4B2C-9C28-494A5F1602E4}"/>
    <cellStyle name="Normal 4 4 7 3" xfId="27279" xr:uid="{2B7D1826-95EB-411B-AA80-6C536502B094}"/>
    <cellStyle name="Normal 4 4 7 4" xfId="27280" xr:uid="{AE851B37-FA7B-4D0A-B26B-19815DD62E20}"/>
    <cellStyle name="Normal 4 4 8" xfId="27281" xr:uid="{0FCDA537-B33C-4FB2-9D05-9D5D0920B90F}"/>
    <cellStyle name="Normal 4 4 8 2" xfId="27282" xr:uid="{D6E794CD-6D05-4879-9419-944C2CBDF0C0}"/>
    <cellStyle name="Normal 4 4 8 2 2" xfId="27283" xr:uid="{1B8AE8F9-93F6-4498-9562-1A512ECEF1A7}"/>
    <cellStyle name="Normal 4 4 8 3" xfId="27284" xr:uid="{15E7F70E-759D-4832-A418-E00B499C7FE5}"/>
    <cellStyle name="Normal 4 4 8 4" xfId="27285" xr:uid="{DC8F0C61-D3AB-433E-9323-F33AC5D4EEF8}"/>
    <cellStyle name="Normal 4 4 9" xfId="27286" xr:uid="{0346B6AC-8E5B-47F8-B7C5-F637C20360EC}"/>
    <cellStyle name="Normal 4 4 9 2" xfId="27287" xr:uid="{76F76BF8-3799-468D-BDCE-8A204F32059E}"/>
    <cellStyle name="Normal 4 4 9 2 2" xfId="27288" xr:uid="{4362769B-164A-4730-B890-1C542B610D7A}"/>
    <cellStyle name="Normal 4 4 9 3" xfId="27289" xr:uid="{EA825B0C-7EBD-4A29-8B59-B3D5D8F152FB}"/>
    <cellStyle name="Normal 4 4 9 4" xfId="27290" xr:uid="{4F83C06A-6E57-45AC-9D24-763D5C8C594E}"/>
    <cellStyle name="Normal 4 5" xfId="27291" xr:uid="{A35FA846-C8FC-4EA6-8797-C48C36F1E256}"/>
    <cellStyle name="Normal 4 5 10" xfId="27292" xr:uid="{B8DE609F-25C1-4256-A531-2835D164E838}"/>
    <cellStyle name="Normal 4 5 10 2" xfId="27293" xr:uid="{021A1734-566E-4E2B-9D59-A7849DF5E781}"/>
    <cellStyle name="Normal 4 5 11" xfId="27294" xr:uid="{3AC48E08-3758-48D6-A0C8-5EB74C01EDB8}"/>
    <cellStyle name="Normal 4 5 12" xfId="27295" xr:uid="{AA3A8F0C-78AF-41EE-8CD9-423BAFFAC524}"/>
    <cellStyle name="Normal 4 5 13" xfId="36064" xr:uid="{82A077A8-F33D-41B4-956A-1CC05E73A5B7}"/>
    <cellStyle name="Normal 4 5 2" xfId="27296" xr:uid="{66BD9903-404D-49DD-8C28-C3FD9386E138}"/>
    <cellStyle name="Normal 4 5 2 10" xfId="27297" xr:uid="{ADF6635F-1404-4FD1-BA1E-748BAD244B72}"/>
    <cellStyle name="Normal 4 5 2 11" xfId="27298" xr:uid="{B77B7636-99FB-4A6C-A965-177796EBAAA7}"/>
    <cellStyle name="Normal 4 5 2 2" xfId="27299" xr:uid="{CBE9610D-5243-437E-BC68-7DFE634520FB}"/>
    <cellStyle name="Normal 4 5 2 2 10" xfId="27300" xr:uid="{27FE3448-D462-4EE8-8062-14A194F39210}"/>
    <cellStyle name="Normal 4 5 2 2 2" xfId="27301" xr:uid="{D92D33A3-762C-4645-9B50-DDB7F69E6B5F}"/>
    <cellStyle name="Normal 4 5 2 2 2 2" xfId="27302" xr:uid="{B5BF5A4D-6CF7-4ABF-8FF0-D94154382326}"/>
    <cellStyle name="Normal 4 5 2 2 2 2 2" xfId="27303" xr:uid="{27C0D5EE-7F40-40F3-B6E0-9EA23DCF3379}"/>
    <cellStyle name="Normal 4 5 2 2 2 2 2 2" xfId="27304" xr:uid="{84BE8E4A-BEF9-433D-A9A0-6402C2C116FA}"/>
    <cellStyle name="Normal 4 5 2 2 2 2 2 2 2" xfId="27305" xr:uid="{5E318CA8-EB0F-4CD8-922F-BC44677A5B91}"/>
    <cellStyle name="Normal 4 5 2 2 2 2 2 3" xfId="27306" xr:uid="{DFC20636-337B-4C36-B7F1-BED013F38970}"/>
    <cellStyle name="Normal 4 5 2 2 2 2 2 4" xfId="27307" xr:uid="{EB102C6C-F816-4C54-9555-B7EE5342427D}"/>
    <cellStyle name="Normal 4 5 2 2 2 2 3" xfId="27308" xr:uid="{AC939E02-54A6-4C7A-AAB2-22DE190A44CA}"/>
    <cellStyle name="Normal 4 5 2 2 2 2 3 2" xfId="27309" xr:uid="{673DFEFF-0058-42C1-A98D-E4AC631C93BF}"/>
    <cellStyle name="Normal 4 5 2 2 2 2 4" xfId="27310" xr:uid="{922DD63B-5A0D-4549-9164-3515F110A0ED}"/>
    <cellStyle name="Normal 4 5 2 2 2 2 5" xfId="27311" xr:uid="{6A473A56-B1B3-458D-B139-608B36207BAD}"/>
    <cellStyle name="Normal 4 5 2 2 2 3" xfId="27312" xr:uid="{FB1A4C11-6CF8-487E-A976-3A12FB615719}"/>
    <cellStyle name="Normal 4 5 2 2 2 3 2" xfId="27313" xr:uid="{06C3927E-21AE-43DD-941E-E515FAB25F01}"/>
    <cellStyle name="Normal 4 5 2 2 2 3 2 2" xfId="27314" xr:uid="{12EE5599-70CB-4074-AA32-7ECA869A5C6A}"/>
    <cellStyle name="Normal 4 5 2 2 2 3 2 2 2" xfId="27315" xr:uid="{3236DB16-BBDD-446C-888B-1CA964D78231}"/>
    <cellStyle name="Normal 4 5 2 2 2 3 2 3" xfId="27316" xr:uid="{285889EB-F92C-4418-8588-52E53678DF58}"/>
    <cellStyle name="Normal 4 5 2 2 2 3 2 4" xfId="27317" xr:uid="{401DB8CC-D57E-4E5F-BB1A-3BC5ECADD720}"/>
    <cellStyle name="Normal 4 5 2 2 2 3 3" xfId="27318" xr:uid="{DE610714-AC10-4044-A662-FEBFF5EF671C}"/>
    <cellStyle name="Normal 4 5 2 2 2 3 3 2" xfId="27319" xr:uid="{01C31CCE-94A8-436C-A0F7-6ABF366B7751}"/>
    <cellStyle name="Normal 4 5 2 2 2 3 4" xfId="27320" xr:uid="{97158D1F-F393-4CB8-90D7-C4C27CB1680E}"/>
    <cellStyle name="Normal 4 5 2 2 2 3 5" xfId="27321" xr:uid="{BAD27566-7FD3-4F92-B69A-CC80F103D16A}"/>
    <cellStyle name="Normal 4 5 2 2 2 4" xfId="27322" xr:uid="{E5D7BFDB-B557-42DE-BD1A-C5EF1C91B9AC}"/>
    <cellStyle name="Normal 4 5 2 2 2 4 2" xfId="27323" xr:uid="{64A82671-F5B4-4870-A0CC-9B501C174939}"/>
    <cellStyle name="Normal 4 5 2 2 2 4 2 2" xfId="27324" xr:uid="{06BE6160-CE75-43DA-9944-9056A7A99294}"/>
    <cellStyle name="Normal 4 5 2 2 2 4 3" xfId="27325" xr:uid="{034311B0-9796-4DA8-AB39-2F4E06B7DE17}"/>
    <cellStyle name="Normal 4 5 2 2 2 4 4" xfId="27326" xr:uid="{72D3818A-EA01-47E2-AF5D-5E3AED1C7E69}"/>
    <cellStyle name="Normal 4 5 2 2 2 5" xfId="27327" xr:uid="{A34EB74E-BC10-4DE7-8934-2FD8C0422AAC}"/>
    <cellStyle name="Normal 4 5 2 2 2 5 2" xfId="27328" xr:uid="{756C7091-7277-4346-B6F0-85FD92162E4B}"/>
    <cellStyle name="Normal 4 5 2 2 2 5 2 2" xfId="27329" xr:uid="{BD4AE6E6-463F-4E3B-BF50-8004DACA9543}"/>
    <cellStyle name="Normal 4 5 2 2 2 5 3" xfId="27330" xr:uid="{FCCB4E95-92A8-4FD8-A0DD-B83F13E6BED9}"/>
    <cellStyle name="Normal 4 5 2 2 2 5 4" xfId="27331" xr:uid="{40E6E6FA-2232-4DC4-A00B-1596A7E6040C}"/>
    <cellStyle name="Normal 4 5 2 2 2 6" xfId="27332" xr:uid="{997D5DF5-EB3F-4746-87D0-5366302CA430}"/>
    <cellStyle name="Normal 4 5 2 2 2 6 2" xfId="27333" xr:uid="{9FA2CF84-4C42-4080-9A16-2AA659BD1E58}"/>
    <cellStyle name="Normal 4 5 2 2 2 6 2 2" xfId="27334" xr:uid="{B838479E-056B-4830-AFE2-F97122272660}"/>
    <cellStyle name="Normal 4 5 2 2 2 6 3" xfId="27335" xr:uid="{C02266EB-120D-4F8B-99B8-29BBD89781A8}"/>
    <cellStyle name="Normal 4 5 2 2 2 6 4" xfId="27336" xr:uid="{D2338224-CDE5-48D3-9D85-B082EC976540}"/>
    <cellStyle name="Normal 4 5 2 2 2 7" xfId="27337" xr:uid="{40503176-EAED-403A-8B16-07AD193DFD08}"/>
    <cellStyle name="Normal 4 5 2 2 2 7 2" xfId="27338" xr:uid="{04A9183F-C075-4BA2-A246-3C93899D2107}"/>
    <cellStyle name="Normal 4 5 2 2 2 8" xfId="27339" xr:uid="{B90D3733-96BC-40D5-8621-C9671E315BB4}"/>
    <cellStyle name="Normal 4 5 2 2 2 9" xfId="27340" xr:uid="{7057F71A-48BC-4B20-AC79-D265A13A8871}"/>
    <cellStyle name="Normal 4 5 2 2 3" xfId="27341" xr:uid="{BEB65E04-8337-4689-A73F-C970ADEAF429}"/>
    <cellStyle name="Normal 4 5 2 2 3 2" xfId="27342" xr:uid="{F993E9DC-08DB-40D7-A655-5CD8F65B56F6}"/>
    <cellStyle name="Normal 4 5 2 2 3 2 2" xfId="27343" xr:uid="{31F3D8D4-EBC6-4A21-AF78-405A225DEF22}"/>
    <cellStyle name="Normal 4 5 2 2 3 2 2 2" xfId="27344" xr:uid="{378B48F5-2F55-4A96-91AF-A16DA00B1A1F}"/>
    <cellStyle name="Normal 4 5 2 2 3 2 3" xfId="27345" xr:uid="{AAEBC12B-8EDD-4FD7-AF34-0B073B5F060A}"/>
    <cellStyle name="Normal 4 5 2 2 3 2 4" xfId="27346" xr:uid="{C6012357-614D-4D68-9E7A-80A13EE1A7FB}"/>
    <cellStyle name="Normal 4 5 2 2 3 3" xfId="27347" xr:uid="{426DA460-6E3C-4710-BB73-0C34F871E380}"/>
    <cellStyle name="Normal 4 5 2 2 3 3 2" xfId="27348" xr:uid="{D338C015-6325-4601-B7C1-21BA3DE7B5BD}"/>
    <cellStyle name="Normal 4 5 2 2 3 4" xfId="27349" xr:uid="{FED41D77-B1D9-4182-B80F-65C2DCB9F847}"/>
    <cellStyle name="Normal 4 5 2 2 3 5" xfId="27350" xr:uid="{619020EB-632F-4EA4-A910-87BA6B969DDE}"/>
    <cellStyle name="Normal 4 5 2 2 4" xfId="27351" xr:uid="{52E0C3AD-8FDE-4B40-9D1E-193E4EA0021F}"/>
    <cellStyle name="Normal 4 5 2 2 4 2" xfId="27352" xr:uid="{2766DEA8-4084-406E-84F7-36D2D729B567}"/>
    <cellStyle name="Normal 4 5 2 2 4 2 2" xfId="27353" xr:uid="{F10CCE15-BC4C-4E61-A91C-0AE73A972CEF}"/>
    <cellStyle name="Normal 4 5 2 2 4 2 2 2" xfId="27354" xr:uid="{51E08CB0-B96E-4496-AB03-B8A47C078804}"/>
    <cellStyle name="Normal 4 5 2 2 4 2 3" xfId="27355" xr:uid="{F751595B-41C7-4BA3-B7AF-CCEE11E6EB3A}"/>
    <cellStyle name="Normal 4 5 2 2 4 2 4" xfId="27356" xr:uid="{8B206551-EDD9-413D-B46B-3F98E2F64C28}"/>
    <cellStyle name="Normal 4 5 2 2 4 3" xfId="27357" xr:uid="{6C62E48E-10F0-476B-9251-1877DB5F5B3E}"/>
    <cellStyle name="Normal 4 5 2 2 4 3 2" xfId="27358" xr:uid="{1FBAA35D-A917-4B7D-A284-B4BC3AFBAA5D}"/>
    <cellStyle name="Normal 4 5 2 2 4 4" xfId="27359" xr:uid="{F6E2618A-93EF-46E1-984F-660309C1BB64}"/>
    <cellStyle name="Normal 4 5 2 2 4 5" xfId="27360" xr:uid="{7B0173CC-90AF-42A6-BCE4-4F02A69E5344}"/>
    <cellStyle name="Normal 4 5 2 2 5" xfId="27361" xr:uid="{B41AB9DF-C691-4754-AC26-2B0AD703B066}"/>
    <cellStyle name="Normal 4 5 2 2 5 2" xfId="27362" xr:uid="{A97532A0-E778-4C0D-8DD1-EBB2B182BB69}"/>
    <cellStyle name="Normal 4 5 2 2 5 2 2" xfId="27363" xr:uid="{A28C1BF8-DCDF-41C0-B378-BF76D7D0D82B}"/>
    <cellStyle name="Normal 4 5 2 2 5 3" xfId="27364" xr:uid="{E5883031-682A-4F84-A366-FE3917509409}"/>
    <cellStyle name="Normal 4 5 2 2 5 4" xfId="27365" xr:uid="{06DF955B-6968-4343-9337-523DEC020F28}"/>
    <cellStyle name="Normal 4 5 2 2 6" xfId="27366" xr:uid="{9E09D871-C230-434B-B42C-77D447A6B66D}"/>
    <cellStyle name="Normal 4 5 2 2 6 2" xfId="27367" xr:uid="{2D235ED3-5C7E-427F-B24D-FD7A6BF5715A}"/>
    <cellStyle name="Normal 4 5 2 2 6 2 2" xfId="27368" xr:uid="{B14EE08D-9C59-4E60-9143-1FE38D86513D}"/>
    <cellStyle name="Normal 4 5 2 2 6 3" xfId="27369" xr:uid="{9E83B4DA-4219-4FFC-B00F-31B442B154EB}"/>
    <cellStyle name="Normal 4 5 2 2 6 4" xfId="27370" xr:uid="{636E1288-C6F8-4968-B5CD-9A7406092C45}"/>
    <cellStyle name="Normal 4 5 2 2 7" xfId="27371" xr:uid="{AFD3E254-D655-4956-ACF6-91E4E0E8E29E}"/>
    <cellStyle name="Normal 4 5 2 2 7 2" xfId="27372" xr:uid="{7B2592C8-ECAA-40FE-8EBB-B90AA51AFD35}"/>
    <cellStyle name="Normal 4 5 2 2 7 2 2" xfId="27373" xr:uid="{6672E187-56C8-44DE-A3C7-76F36FC22BA8}"/>
    <cellStyle name="Normal 4 5 2 2 7 3" xfId="27374" xr:uid="{11EA2638-6563-4726-A347-E2699A5FA9D1}"/>
    <cellStyle name="Normal 4 5 2 2 7 4" xfId="27375" xr:uid="{9B191E55-F36E-4B1A-BA21-83E0A1DDA8B9}"/>
    <cellStyle name="Normal 4 5 2 2 8" xfId="27376" xr:uid="{32539789-71AA-4378-A562-D7B3D048A1F1}"/>
    <cellStyle name="Normal 4 5 2 2 8 2" xfId="27377" xr:uid="{81974213-2762-4009-898F-3ABD3E6B188A}"/>
    <cellStyle name="Normal 4 5 2 2 9" xfId="27378" xr:uid="{B831234D-0468-4639-B0FF-E7AC8F2FB88B}"/>
    <cellStyle name="Normal 4 5 2 3" xfId="27379" xr:uid="{D4AAFF79-8FF1-45D4-8151-640122CD400D}"/>
    <cellStyle name="Normal 4 5 2 3 2" xfId="27380" xr:uid="{4AC5C733-70B1-440D-B4BF-6B4F27622994}"/>
    <cellStyle name="Normal 4 5 2 3 2 2" xfId="27381" xr:uid="{C7B2789C-F59D-4075-A33D-8CDD6D72D86E}"/>
    <cellStyle name="Normal 4 5 2 3 2 2 2" xfId="27382" xr:uid="{CBDA92D8-D3D4-4E38-BB65-E40D1B1F0B5D}"/>
    <cellStyle name="Normal 4 5 2 3 2 2 2 2" xfId="27383" xr:uid="{1F1308AC-1402-4C0F-9DE8-BA10996BEFE0}"/>
    <cellStyle name="Normal 4 5 2 3 2 2 3" xfId="27384" xr:uid="{9DCE119E-3274-4E3E-941D-9B4A5F4CC547}"/>
    <cellStyle name="Normal 4 5 2 3 2 2 4" xfId="27385" xr:uid="{DBDCE82D-021B-4462-B484-8CC52C2204D2}"/>
    <cellStyle name="Normal 4 5 2 3 2 3" xfId="27386" xr:uid="{D7ADFBD6-1C25-4446-A0E6-40B1E8F160CB}"/>
    <cellStyle name="Normal 4 5 2 3 2 3 2" xfId="27387" xr:uid="{200A5C7C-811A-496D-B9D1-9E1A8EF7D908}"/>
    <cellStyle name="Normal 4 5 2 3 2 4" xfId="27388" xr:uid="{5C690E8A-4CA2-4E14-88AA-09A2D9F7644A}"/>
    <cellStyle name="Normal 4 5 2 3 2 5" xfId="27389" xr:uid="{C4E27DAD-6074-430A-BC10-E84BCBE2E9A9}"/>
    <cellStyle name="Normal 4 5 2 3 3" xfId="27390" xr:uid="{2FD2E597-5F1A-49D9-9362-9D7584E4DABA}"/>
    <cellStyle name="Normal 4 5 2 3 3 2" xfId="27391" xr:uid="{A05B2BAB-20C5-4D7A-B5C3-ED704542BFD3}"/>
    <cellStyle name="Normal 4 5 2 3 3 2 2" xfId="27392" xr:uid="{341AA2DE-EA43-4A9F-A3CC-B1014A6F8901}"/>
    <cellStyle name="Normal 4 5 2 3 3 2 2 2" xfId="27393" xr:uid="{65C46D5E-2320-4A02-A43C-A571831AFDFD}"/>
    <cellStyle name="Normal 4 5 2 3 3 2 3" xfId="27394" xr:uid="{57E8A174-39BF-42F8-9C73-E0A4418A0356}"/>
    <cellStyle name="Normal 4 5 2 3 3 2 4" xfId="27395" xr:uid="{62E034FE-98B4-4DAC-8B84-96C63C1B0807}"/>
    <cellStyle name="Normal 4 5 2 3 3 3" xfId="27396" xr:uid="{ED08630B-9776-4376-8AB9-0AA27780B1C7}"/>
    <cellStyle name="Normal 4 5 2 3 3 3 2" xfId="27397" xr:uid="{08CDB2A0-7568-4BA3-BC11-244AEE1B58A9}"/>
    <cellStyle name="Normal 4 5 2 3 3 4" xfId="27398" xr:uid="{21D63B50-A409-4FF8-BF14-04FB082A031E}"/>
    <cellStyle name="Normal 4 5 2 3 3 5" xfId="27399" xr:uid="{6BB3FBAE-3CB2-43B2-9BCF-36B83FCC9B9B}"/>
    <cellStyle name="Normal 4 5 2 3 4" xfId="27400" xr:uid="{DB3B7331-44D0-4691-96FC-0C303662D285}"/>
    <cellStyle name="Normal 4 5 2 3 4 2" xfId="27401" xr:uid="{AA21FA33-77FB-498D-A220-D15973814CAB}"/>
    <cellStyle name="Normal 4 5 2 3 4 2 2" xfId="27402" xr:uid="{9EAA91DD-63A8-4069-A614-61EFFB5D20D9}"/>
    <cellStyle name="Normal 4 5 2 3 4 3" xfId="27403" xr:uid="{570E929A-4986-448C-9537-16A897F2A218}"/>
    <cellStyle name="Normal 4 5 2 3 4 4" xfId="27404" xr:uid="{3E77BEDE-8221-4393-AEDB-4A9C2B828BBE}"/>
    <cellStyle name="Normal 4 5 2 3 5" xfId="27405" xr:uid="{0B87C4C6-561B-4E72-AF50-33B0CB454CD1}"/>
    <cellStyle name="Normal 4 5 2 3 5 2" xfId="27406" xr:uid="{8E13C3C5-2E0B-4716-8059-698EB68B0E04}"/>
    <cellStyle name="Normal 4 5 2 3 5 2 2" xfId="27407" xr:uid="{EF27BB72-92F2-40CE-8079-2E44460BE919}"/>
    <cellStyle name="Normal 4 5 2 3 5 3" xfId="27408" xr:uid="{56CFDC74-3E46-4FD7-81DE-292FAC4D9BC6}"/>
    <cellStyle name="Normal 4 5 2 3 5 4" xfId="27409" xr:uid="{2D703378-72FB-4A04-829F-476503732C72}"/>
    <cellStyle name="Normal 4 5 2 3 6" xfId="27410" xr:uid="{811C7A0E-14D9-48B1-B2B3-EC854BABE7AB}"/>
    <cellStyle name="Normal 4 5 2 3 6 2" xfId="27411" xr:uid="{A1CCDA2E-F107-45A6-AD6F-B09B8515E674}"/>
    <cellStyle name="Normal 4 5 2 3 6 2 2" xfId="27412" xr:uid="{78B965FF-8810-4B06-9C1D-2C26A935B154}"/>
    <cellStyle name="Normal 4 5 2 3 6 3" xfId="27413" xr:uid="{F7F910FA-CDFD-487F-9467-60C9F0A056B4}"/>
    <cellStyle name="Normal 4 5 2 3 6 4" xfId="27414" xr:uid="{07D15714-6691-4603-BE6C-1830AA93330F}"/>
    <cellStyle name="Normal 4 5 2 3 7" xfId="27415" xr:uid="{341881D0-D2DB-420C-8FE8-62DE8177499C}"/>
    <cellStyle name="Normal 4 5 2 3 7 2" xfId="27416" xr:uid="{2F79917A-441A-4D1A-9DBD-01A5BFBECE13}"/>
    <cellStyle name="Normal 4 5 2 3 8" xfId="27417" xr:uid="{761C7EB8-13B4-4063-A6FA-F38D2A17581D}"/>
    <cellStyle name="Normal 4 5 2 3 9" xfId="27418" xr:uid="{F1FCD1F3-6496-4FE2-BD7D-FFB1B5525BE3}"/>
    <cellStyle name="Normal 4 5 2 4" xfId="27419" xr:uid="{0C322AF8-7A2E-47B8-ACD8-6E7CA1374014}"/>
    <cellStyle name="Normal 4 5 2 4 2" xfId="27420" xr:uid="{459DC452-0B41-419B-9E40-D9C4EE62333A}"/>
    <cellStyle name="Normal 4 5 2 4 2 2" xfId="27421" xr:uid="{8BF851C3-1F77-4980-87DF-79755A10797C}"/>
    <cellStyle name="Normal 4 5 2 4 2 2 2" xfId="27422" xr:uid="{C2178DCD-38B8-4E16-B178-5B1402FC1E8C}"/>
    <cellStyle name="Normal 4 5 2 4 2 3" xfId="27423" xr:uid="{9BC0B7B3-7E5A-415D-8E3F-8FCFFD3F2057}"/>
    <cellStyle name="Normal 4 5 2 4 2 4" xfId="27424" xr:uid="{A28F1B9A-84EE-45AE-8C72-2BC7B29E7D9D}"/>
    <cellStyle name="Normal 4 5 2 4 3" xfId="27425" xr:uid="{F6B217E7-2096-474E-8CCE-C72F99F6D50C}"/>
    <cellStyle name="Normal 4 5 2 4 3 2" xfId="27426" xr:uid="{713166AF-7C2B-4F94-838B-800A5CDAEA9F}"/>
    <cellStyle name="Normal 4 5 2 4 4" xfId="27427" xr:uid="{41023EF1-747F-4E5F-B263-556D547F66C9}"/>
    <cellStyle name="Normal 4 5 2 4 5" xfId="27428" xr:uid="{D94C3A1E-2ACF-45DE-913C-2AC513FF5BFB}"/>
    <cellStyle name="Normal 4 5 2 5" xfId="27429" xr:uid="{ED963A44-D538-4742-AD96-6C53348D8FD1}"/>
    <cellStyle name="Normal 4 5 2 5 2" xfId="27430" xr:uid="{8B7A4376-7987-4BE1-A207-F847ECF85D03}"/>
    <cellStyle name="Normal 4 5 2 5 2 2" xfId="27431" xr:uid="{483F20E7-F735-48EC-88C2-8066878E692F}"/>
    <cellStyle name="Normal 4 5 2 5 2 2 2" xfId="27432" xr:uid="{9E3EBFFC-2960-4A2E-BEDB-7EAFACC920FE}"/>
    <cellStyle name="Normal 4 5 2 5 2 3" xfId="27433" xr:uid="{92D8297D-B00F-489D-A470-79A26B05ED92}"/>
    <cellStyle name="Normal 4 5 2 5 2 4" xfId="27434" xr:uid="{EC46AF5C-3DE9-433D-8122-62050DD0D6AA}"/>
    <cellStyle name="Normal 4 5 2 5 3" xfId="27435" xr:uid="{AEBDE9BE-CC94-4FE1-BA98-9DDFAB406469}"/>
    <cellStyle name="Normal 4 5 2 5 3 2" xfId="27436" xr:uid="{EF28D0D4-DA8E-49D2-B0D1-FAC0E3413F4E}"/>
    <cellStyle name="Normal 4 5 2 5 4" xfId="27437" xr:uid="{5B7DAF0E-5C8C-4AA3-A81E-29132CE9F31C}"/>
    <cellStyle name="Normal 4 5 2 5 5" xfId="27438" xr:uid="{29FAFF7F-D7D5-4744-B6C2-831C146863DB}"/>
    <cellStyle name="Normal 4 5 2 6" xfId="27439" xr:uid="{36CB0332-55DF-4E34-B3BE-9110048F6E9B}"/>
    <cellStyle name="Normal 4 5 2 6 2" xfId="27440" xr:uid="{F7E5CD0C-169D-450D-BA15-988547A40B5A}"/>
    <cellStyle name="Normal 4 5 2 6 2 2" xfId="27441" xr:uid="{1AA2818E-21F6-45E3-87E6-D68FCC9043EE}"/>
    <cellStyle name="Normal 4 5 2 6 3" xfId="27442" xr:uid="{5BC2D979-2276-495F-95BF-41F2E5FE778B}"/>
    <cellStyle name="Normal 4 5 2 6 4" xfId="27443" xr:uid="{1D33EAD8-DECA-4F07-ADFD-72674BFEF067}"/>
    <cellStyle name="Normal 4 5 2 7" xfId="27444" xr:uid="{4B97D71E-B4EB-4383-94A7-809F2B760C7B}"/>
    <cellStyle name="Normal 4 5 2 7 2" xfId="27445" xr:uid="{34A51393-3890-4B34-AB6D-D29C45CA9348}"/>
    <cellStyle name="Normal 4 5 2 7 2 2" xfId="27446" xr:uid="{28134414-EC52-4CCD-8FA1-6F53FEF5447A}"/>
    <cellStyle name="Normal 4 5 2 7 3" xfId="27447" xr:uid="{0AD49511-144E-46BD-9D0E-3EDFCF4AAD34}"/>
    <cellStyle name="Normal 4 5 2 7 4" xfId="27448" xr:uid="{06C7F5E8-7159-41FF-BFCB-36F00FC84D2D}"/>
    <cellStyle name="Normal 4 5 2 8" xfId="27449" xr:uid="{8BC8207E-8F07-4904-A873-C1D61966CEB3}"/>
    <cellStyle name="Normal 4 5 2 8 2" xfId="27450" xr:uid="{92D2E67A-EA92-4435-9F42-0F16F777DA9C}"/>
    <cellStyle name="Normal 4 5 2 8 2 2" xfId="27451" xr:uid="{5178AC7D-3139-41DE-9CC8-3D81B9C88F99}"/>
    <cellStyle name="Normal 4 5 2 8 3" xfId="27452" xr:uid="{DFDB3D4B-1AF4-4DC6-92A2-F89E57E2A64D}"/>
    <cellStyle name="Normal 4 5 2 8 4" xfId="27453" xr:uid="{18D7824D-DF05-4A35-A4FE-B28C6E35FE7E}"/>
    <cellStyle name="Normal 4 5 2 9" xfId="27454" xr:uid="{4C1FF590-65D4-44E7-985F-1DE8A0BBC7A7}"/>
    <cellStyle name="Normal 4 5 2 9 2" xfId="27455" xr:uid="{32D76B95-FF03-4B06-8156-A39F815B1C47}"/>
    <cellStyle name="Normal 4 5 3" xfId="27456" xr:uid="{B5CFD8A7-D46C-4CA5-AD47-CBDF56655D1F}"/>
    <cellStyle name="Normal 4 5 3 10" xfId="27457" xr:uid="{6389B9EC-8243-4E2F-94CF-DCA6DF27C56A}"/>
    <cellStyle name="Normal 4 5 3 2" xfId="27458" xr:uid="{B904694F-CCD0-4D87-B353-9FE2286ADA52}"/>
    <cellStyle name="Normal 4 5 3 2 2" xfId="27459" xr:uid="{4168CD84-F9C8-4E13-9A99-A5ABE65252E9}"/>
    <cellStyle name="Normal 4 5 3 2 2 2" xfId="27460" xr:uid="{307C5732-A75E-45D4-812E-BF23D776D9DA}"/>
    <cellStyle name="Normal 4 5 3 2 2 2 2" xfId="27461" xr:uid="{67E2A075-0CF3-4BF5-B958-D1FE4DE74134}"/>
    <cellStyle name="Normal 4 5 3 2 2 2 2 2" xfId="27462" xr:uid="{30403C00-4CCD-4AD7-A9EF-4E495E1C9E07}"/>
    <cellStyle name="Normal 4 5 3 2 2 2 3" xfId="27463" xr:uid="{38E185B1-B6D5-4003-AD24-8E239F7C30D5}"/>
    <cellStyle name="Normal 4 5 3 2 2 2 4" xfId="27464" xr:uid="{B05667CD-245A-4852-8B4E-073B319FB084}"/>
    <cellStyle name="Normal 4 5 3 2 2 3" xfId="27465" xr:uid="{3D572901-8164-45DE-B98C-1370E69A8ADE}"/>
    <cellStyle name="Normal 4 5 3 2 2 3 2" xfId="27466" xr:uid="{7D9AC1D4-D4A5-46D3-AD59-C6E7E8330C7E}"/>
    <cellStyle name="Normal 4 5 3 2 2 4" xfId="27467" xr:uid="{53ACFC93-5699-4AD3-978A-DDDD5CB4AF19}"/>
    <cellStyle name="Normal 4 5 3 2 2 5" xfId="27468" xr:uid="{2854A199-EBA5-450B-BFA1-A0A85F53D174}"/>
    <cellStyle name="Normal 4 5 3 2 3" xfId="27469" xr:uid="{1C77E613-215F-4248-8348-52D2D01AA3BD}"/>
    <cellStyle name="Normal 4 5 3 2 3 2" xfId="27470" xr:uid="{BDF0383E-D1D1-4E74-96AA-6FFC697F1643}"/>
    <cellStyle name="Normal 4 5 3 2 3 2 2" xfId="27471" xr:uid="{7D6D352F-45BE-4AF0-98F6-76D0D882D411}"/>
    <cellStyle name="Normal 4 5 3 2 3 2 2 2" xfId="27472" xr:uid="{1941A990-F56B-48E0-8778-74323957AE6A}"/>
    <cellStyle name="Normal 4 5 3 2 3 2 3" xfId="27473" xr:uid="{A503A786-4FBF-45FA-9435-FE09CF59C31D}"/>
    <cellStyle name="Normal 4 5 3 2 3 2 4" xfId="27474" xr:uid="{C4FE4FD2-7322-449D-8524-190A4D759D93}"/>
    <cellStyle name="Normal 4 5 3 2 3 3" xfId="27475" xr:uid="{071A3D26-D538-4DBD-9E75-B82B09ABD1DD}"/>
    <cellStyle name="Normal 4 5 3 2 3 3 2" xfId="27476" xr:uid="{62562D7D-0B18-4ED9-80E8-E1F4315A6169}"/>
    <cellStyle name="Normal 4 5 3 2 3 4" xfId="27477" xr:uid="{22E0FB7B-6FA9-43D1-8B12-352BC8A258F5}"/>
    <cellStyle name="Normal 4 5 3 2 3 5" xfId="27478" xr:uid="{5734BDAB-DDA9-4B1B-A84C-DD8181ED9459}"/>
    <cellStyle name="Normal 4 5 3 2 4" xfId="27479" xr:uid="{2ADADA43-ABF7-43FC-8BDE-A547346E7204}"/>
    <cellStyle name="Normal 4 5 3 2 4 2" xfId="27480" xr:uid="{560271FF-C72C-477E-BE1A-E1F159BBE136}"/>
    <cellStyle name="Normal 4 5 3 2 4 2 2" xfId="27481" xr:uid="{6ADE09D7-5147-46A5-9914-79CC223723FB}"/>
    <cellStyle name="Normal 4 5 3 2 4 3" xfId="27482" xr:uid="{B35E0E87-FA97-4A33-BD4E-DA780F428205}"/>
    <cellStyle name="Normal 4 5 3 2 4 4" xfId="27483" xr:uid="{4C6139EC-A22C-4FC7-80E1-68ED9B0D93BE}"/>
    <cellStyle name="Normal 4 5 3 2 5" xfId="27484" xr:uid="{6644F96E-C301-4DD3-8991-E13B2B000010}"/>
    <cellStyle name="Normal 4 5 3 2 5 2" xfId="27485" xr:uid="{CD412FC2-E029-40C9-805E-C2C249E1EBAC}"/>
    <cellStyle name="Normal 4 5 3 2 5 2 2" xfId="27486" xr:uid="{2635A84E-F2D3-45CC-B81A-7ACBA397D386}"/>
    <cellStyle name="Normal 4 5 3 2 5 3" xfId="27487" xr:uid="{0CAFC059-E722-47CF-B7EC-B8B48EFA8AD4}"/>
    <cellStyle name="Normal 4 5 3 2 5 4" xfId="27488" xr:uid="{D98E678A-AB3A-40F6-B74E-E6434CAB9483}"/>
    <cellStyle name="Normal 4 5 3 2 6" xfId="27489" xr:uid="{E6C80ED1-C4FA-44FB-B787-A01CB87C6124}"/>
    <cellStyle name="Normal 4 5 3 2 6 2" xfId="27490" xr:uid="{6A9FB288-1421-4151-A743-3ACAAD8DAC94}"/>
    <cellStyle name="Normal 4 5 3 2 6 2 2" xfId="27491" xr:uid="{367D0EE9-C6F4-4A38-913C-0CB62471265B}"/>
    <cellStyle name="Normal 4 5 3 2 6 3" xfId="27492" xr:uid="{0B6A39B7-3CB4-480C-A4BD-C1DA4AD65864}"/>
    <cellStyle name="Normal 4 5 3 2 6 4" xfId="27493" xr:uid="{827AD152-AE51-435A-9E0C-03A318858C6A}"/>
    <cellStyle name="Normal 4 5 3 2 7" xfId="27494" xr:uid="{E7DDC4F7-07E4-468C-885E-393A6CFB7C3C}"/>
    <cellStyle name="Normal 4 5 3 2 7 2" xfId="27495" xr:uid="{5B816886-CEA2-41E9-BCDE-235BB196E5F0}"/>
    <cellStyle name="Normal 4 5 3 2 8" xfId="27496" xr:uid="{3BF0B830-DCFE-43D7-A4FA-CAA094F5F647}"/>
    <cellStyle name="Normal 4 5 3 2 9" xfId="27497" xr:uid="{02E2B9BC-426C-452C-9321-834F91F868A5}"/>
    <cellStyle name="Normal 4 5 3 3" xfId="27498" xr:uid="{43AB89C1-9A77-4CBA-9CA5-99C24B6978A7}"/>
    <cellStyle name="Normal 4 5 3 3 2" xfId="27499" xr:uid="{43066D68-8E82-4D75-B872-F5ADE684EB1B}"/>
    <cellStyle name="Normal 4 5 3 3 2 2" xfId="27500" xr:uid="{839BF27A-4318-4457-9FF7-FC02AC330215}"/>
    <cellStyle name="Normal 4 5 3 3 2 2 2" xfId="27501" xr:uid="{F8ABF94E-0102-4CAC-8684-A81A4A359416}"/>
    <cellStyle name="Normal 4 5 3 3 2 3" xfId="27502" xr:uid="{EBF1E4B1-6F60-4058-ACAA-03637A4E5DDB}"/>
    <cellStyle name="Normal 4 5 3 3 2 4" xfId="27503" xr:uid="{2B5B0E80-8841-480C-BDCB-51733F85A329}"/>
    <cellStyle name="Normal 4 5 3 3 3" xfId="27504" xr:uid="{DB73BC3A-35F0-4AD4-BDFC-A70A80B93E4B}"/>
    <cellStyle name="Normal 4 5 3 3 3 2" xfId="27505" xr:uid="{9CEF64D3-00FB-45A5-9B84-09F04E8430E2}"/>
    <cellStyle name="Normal 4 5 3 3 4" xfId="27506" xr:uid="{338E16F3-DAB7-4478-85E9-1DC7E76F2D8B}"/>
    <cellStyle name="Normal 4 5 3 3 5" xfId="27507" xr:uid="{045CCE10-A2E2-47E0-B9AC-E174AE47B5A2}"/>
    <cellStyle name="Normal 4 5 3 4" xfId="27508" xr:uid="{1D517E82-BE01-4823-91B6-8E97AAAB8183}"/>
    <cellStyle name="Normal 4 5 3 4 2" xfId="27509" xr:uid="{6AE8093D-570E-4565-9E79-73A5F915F47E}"/>
    <cellStyle name="Normal 4 5 3 4 2 2" xfId="27510" xr:uid="{3D9D2BF2-B05F-4D3E-8AB2-1C4816863A01}"/>
    <cellStyle name="Normal 4 5 3 4 2 2 2" xfId="27511" xr:uid="{F811032E-1FD9-4BC0-8D05-208BD67B5927}"/>
    <cellStyle name="Normal 4 5 3 4 2 3" xfId="27512" xr:uid="{7A84750E-9693-47AE-9303-D9889925B10D}"/>
    <cellStyle name="Normal 4 5 3 4 2 4" xfId="27513" xr:uid="{7567413B-EB99-4477-A65C-1354CA7ABC3D}"/>
    <cellStyle name="Normal 4 5 3 4 3" xfId="27514" xr:uid="{5886F31C-41A4-4B55-B030-FE73337031AC}"/>
    <cellStyle name="Normal 4 5 3 4 3 2" xfId="27515" xr:uid="{7DA42598-3D0A-45E5-8F6C-D467241660EF}"/>
    <cellStyle name="Normal 4 5 3 4 4" xfId="27516" xr:uid="{237DF96C-6C2C-409A-85A1-0583F6D98B42}"/>
    <cellStyle name="Normal 4 5 3 4 5" xfId="27517" xr:uid="{38C96AE3-5A1D-4072-8EB9-8070FB6D584C}"/>
    <cellStyle name="Normal 4 5 3 5" xfId="27518" xr:uid="{F2ED6F39-129D-42E4-84EA-7C77CF6BF7F5}"/>
    <cellStyle name="Normal 4 5 3 5 2" xfId="27519" xr:uid="{C3B50522-F766-4ED6-A3C1-706D877D9F9D}"/>
    <cellStyle name="Normal 4 5 3 5 2 2" xfId="27520" xr:uid="{AE527C58-0299-4A53-B3E2-BA2CDA4DA897}"/>
    <cellStyle name="Normal 4 5 3 5 3" xfId="27521" xr:uid="{4091EB29-AA26-4DF7-91F0-094F2ED0A544}"/>
    <cellStyle name="Normal 4 5 3 5 4" xfId="27522" xr:uid="{A0221195-42C8-4946-898E-A66B924B0318}"/>
    <cellStyle name="Normal 4 5 3 6" xfId="27523" xr:uid="{76A581FC-805F-449C-ABFC-EB035792F9EB}"/>
    <cellStyle name="Normal 4 5 3 6 2" xfId="27524" xr:uid="{E90BEC5E-E08C-4439-A21D-A85E84B83772}"/>
    <cellStyle name="Normal 4 5 3 6 2 2" xfId="27525" xr:uid="{5EA70F53-642E-4829-A418-D3BA82FA85EB}"/>
    <cellStyle name="Normal 4 5 3 6 3" xfId="27526" xr:uid="{863D204D-04B6-42B4-BB5C-967ECD79F929}"/>
    <cellStyle name="Normal 4 5 3 6 4" xfId="27527" xr:uid="{C8C39899-1D07-4CEE-A1AA-7DD128DFD41F}"/>
    <cellStyle name="Normal 4 5 3 7" xfId="27528" xr:uid="{588C8707-2FEB-4038-8803-88AC39088DCD}"/>
    <cellStyle name="Normal 4 5 3 7 2" xfId="27529" xr:uid="{E30CE475-5B57-4FA5-BBF6-E07FAD3C8087}"/>
    <cellStyle name="Normal 4 5 3 7 2 2" xfId="27530" xr:uid="{B709A442-D911-4D8F-A8C7-AABCAD74250C}"/>
    <cellStyle name="Normal 4 5 3 7 3" xfId="27531" xr:uid="{9E6BE276-8917-441C-B182-DAC3E095DE2B}"/>
    <cellStyle name="Normal 4 5 3 7 4" xfId="27532" xr:uid="{5349B9DE-402F-4B1A-B381-F0993F6E3A54}"/>
    <cellStyle name="Normal 4 5 3 8" xfId="27533" xr:uid="{9D0A1094-1BCC-4AAC-AE33-B997D9679895}"/>
    <cellStyle name="Normal 4 5 3 8 2" xfId="27534" xr:uid="{FB2D7619-9459-46CA-B1A4-276A1673569A}"/>
    <cellStyle name="Normal 4 5 3 9" xfId="27535" xr:uid="{76BCAE98-C4D3-475C-9D8A-24C18BD617E5}"/>
    <cellStyle name="Normal 4 5 4" xfId="27536" xr:uid="{2E1C8159-70B8-413C-929C-A8C77B35EB81}"/>
    <cellStyle name="Normal 4 5 4 2" xfId="27537" xr:uid="{3F4E6B37-EED5-4832-AE71-1A6FF8EFDBC2}"/>
    <cellStyle name="Normal 4 5 4 2 2" xfId="27538" xr:uid="{67CFB526-8E99-4DAE-9409-91DB4BE7CE1F}"/>
    <cellStyle name="Normal 4 5 4 2 2 2" xfId="27539" xr:uid="{64021FCB-5F43-4FF7-855C-64FF7B805C74}"/>
    <cellStyle name="Normal 4 5 4 2 2 2 2" xfId="27540" xr:uid="{B7866AE0-8C1F-43FB-9E74-5DE6F3F27DE4}"/>
    <cellStyle name="Normal 4 5 4 2 2 3" xfId="27541" xr:uid="{D134E841-E6E8-412A-8863-887E94584631}"/>
    <cellStyle name="Normal 4 5 4 2 2 4" xfId="27542" xr:uid="{480C400A-7BBC-404F-B96B-62278F574082}"/>
    <cellStyle name="Normal 4 5 4 2 3" xfId="27543" xr:uid="{1BE42B8A-DC2B-450D-B6E2-EB8F8AAF9912}"/>
    <cellStyle name="Normal 4 5 4 2 3 2" xfId="27544" xr:uid="{3D40BAEF-6D19-436A-B9B4-D739BD5953C9}"/>
    <cellStyle name="Normal 4 5 4 2 4" xfId="27545" xr:uid="{F43FF854-8A34-4119-8117-4D2C51CD16FE}"/>
    <cellStyle name="Normal 4 5 4 2 5" xfId="27546" xr:uid="{1761BB2D-688B-4FA0-81FA-AEF227080F7A}"/>
    <cellStyle name="Normal 4 5 4 3" xfId="27547" xr:uid="{C2BD7451-CE21-4B95-B3F2-CB4C07D059DE}"/>
    <cellStyle name="Normal 4 5 4 3 2" xfId="27548" xr:uid="{77B2A3C7-8464-4C07-9902-ADA0529F1D25}"/>
    <cellStyle name="Normal 4 5 4 3 2 2" xfId="27549" xr:uid="{ED0230BB-9E32-41FA-A6D4-A00B270A087E}"/>
    <cellStyle name="Normal 4 5 4 3 2 2 2" xfId="27550" xr:uid="{D47AE073-B86F-4EF5-9716-AFD74248BC48}"/>
    <cellStyle name="Normal 4 5 4 3 2 3" xfId="27551" xr:uid="{F07ADCF9-AF26-4CEE-8571-3EA2A7CB6416}"/>
    <cellStyle name="Normal 4 5 4 3 2 4" xfId="27552" xr:uid="{391F1648-22E1-406B-9099-BB64A6197B88}"/>
    <cellStyle name="Normal 4 5 4 3 3" xfId="27553" xr:uid="{78F30FBB-3F98-401E-9CC3-59144685918F}"/>
    <cellStyle name="Normal 4 5 4 3 3 2" xfId="27554" xr:uid="{79252E67-6371-48DD-95DC-0CA5518204E5}"/>
    <cellStyle name="Normal 4 5 4 3 4" xfId="27555" xr:uid="{BAB53036-D13B-4C72-8564-80626247C374}"/>
    <cellStyle name="Normal 4 5 4 3 5" xfId="27556" xr:uid="{94F81577-E344-46B6-BDB6-5BA68B2617EE}"/>
    <cellStyle name="Normal 4 5 4 4" xfId="27557" xr:uid="{6F68942D-B0CC-415F-AE71-8398F1B3B7E3}"/>
    <cellStyle name="Normal 4 5 4 4 2" xfId="27558" xr:uid="{282A6907-DE4B-46A7-9FFC-39C52A81DE55}"/>
    <cellStyle name="Normal 4 5 4 4 2 2" xfId="27559" xr:uid="{1031F299-6CE9-4BE8-A382-67D3E0D671E3}"/>
    <cellStyle name="Normal 4 5 4 4 3" xfId="27560" xr:uid="{82DF9E86-DB59-4070-98BB-B2CB8C38D38F}"/>
    <cellStyle name="Normal 4 5 4 4 4" xfId="27561" xr:uid="{D7355A40-B78E-49F0-9B5B-ADE6E5013BE7}"/>
    <cellStyle name="Normal 4 5 4 5" xfId="27562" xr:uid="{29961871-33A0-435F-8D7F-3CFCB28A3CDD}"/>
    <cellStyle name="Normal 4 5 4 5 2" xfId="27563" xr:uid="{672D28EB-F1E4-415F-B4E3-3DA9B040080C}"/>
    <cellStyle name="Normal 4 5 4 5 2 2" xfId="27564" xr:uid="{8983176F-8302-4FA6-BCAD-CEC7CD4B6021}"/>
    <cellStyle name="Normal 4 5 4 5 3" xfId="27565" xr:uid="{41A8154F-4A7E-4026-A7DE-D21185AA5F8B}"/>
    <cellStyle name="Normal 4 5 4 5 4" xfId="27566" xr:uid="{09557F74-3EDA-42EA-AFD2-CD16473D319E}"/>
    <cellStyle name="Normal 4 5 4 6" xfId="27567" xr:uid="{FCB7FED1-18E0-4D2E-BA90-24FCF1D6F62E}"/>
    <cellStyle name="Normal 4 5 4 6 2" xfId="27568" xr:uid="{46E6760C-3B47-4026-A856-0E1F0BBC8100}"/>
    <cellStyle name="Normal 4 5 4 6 2 2" xfId="27569" xr:uid="{D65703D6-360C-4620-8038-D266E1511C5D}"/>
    <cellStyle name="Normal 4 5 4 6 3" xfId="27570" xr:uid="{BF290714-0695-46F5-AAFA-5F5E5A81E2B7}"/>
    <cellStyle name="Normal 4 5 4 6 4" xfId="27571" xr:uid="{07F11657-E3BC-4EFB-8425-7760B81589A9}"/>
    <cellStyle name="Normal 4 5 4 7" xfId="27572" xr:uid="{649DC729-F43D-4584-BB02-01D2E1C208CE}"/>
    <cellStyle name="Normal 4 5 4 7 2" xfId="27573" xr:uid="{49F60929-3AB2-4E71-93CD-606A5786C1D4}"/>
    <cellStyle name="Normal 4 5 4 8" xfId="27574" xr:uid="{C52DA23D-72C7-47EB-B7E4-E246677F8576}"/>
    <cellStyle name="Normal 4 5 4 9" xfId="27575" xr:uid="{3E13873A-085A-44E0-9633-1A9263CA5EDA}"/>
    <cellStyle name="Normal 4 5 5" xfId="27576" xr:uid="{49BCB3C4-9ECF-43A5-9FF5-0FE834AE33D6}"/>
    <cellStyle name="Normal 4 5 5 2" xfId="27577" xr:uid="{D32C8ABC-FD82-4974-8E43-A20D4D7B703B}"/>
    <cellStyle name="Normal 4 5 5 2 2" xfId="27578" xr:uid="{FB7C55C8-B6EE-42EC-BCCB-EC2641CE441D}"/>
    <cellStyle name="Normal 4 5 5 2 2 2" xfId="27579" xr:uid="{CFD19CDA-5425-4E4A-8008-0777A499FFEA}"/>
    <cellStyle name="Normal 4 5 5 2 3" xfId="27580" xr:uid="{C2E41DDC-5CDF-448A-B341-3BC15C10E45D}"/>
    <cellStyle name="Normal 4 5 5 2 4" xfId="27581" xr:uid="{95644271-7FCD-41C8-9A73-73EA0AD40BF9}"/>
    <cellStyle name="Normal 4 5 5 3" xfId="27582" xr:uid="{0189099C-6B7D-4728-A26E-7EC2D61D2F23}"/>
    <cellStyle name="Normal 4 5 5 3 2" xfId="27583" xr:uid="{5CA6DA24-5AB3-4725-872C-6AB3AE48D6A5}"/>
    <cellStyle name="Normal 4 5 5 3 2 2" xfId="27584" xr:uid="{1C7BC911-F1FC-4521-B16B-444DF28C3787}"/>
    <cellStyle name="Normal 4 5 5 3 3" xfId="27585" xr:uid="{472A3EF3-53FD-448C-918D-E3A53BD40889}"/>
    <cellStyle name="Normal 4 5 5 3 4" xfId="27586" xr:uid="{F1BE26FF-384A-4D1F-9FE8-3630282890FA}"/>
    <cellStyle name="Normal 4 5 5 4" xfId="27587" xr:uid="{10E027AD-36D5-4F99-8E24-C80670F44FE9}"/>
    <cellStyle name="Normal 4 5 5 4 2" xfId="27588" xr:uid="{608BB432-427C-4C5E-B5A8-9EAD71FD9E28}"/>
    <cellStyle name="Normal 4 5 5 5" xfId="27589" xr:uid="{A745BAD4-512D-4C43-BAA2-86E776CB6859}"/>
    <cellStyle name="Normal 4 5 5 6" xfId="27590" xr:uid="{850561AB-887C-4046-A6A9-814B398194EB}"/>
    <cellStyle name="Normal 4 5 6" xfId="27591" xr:uid="{DD447A14-0743-43D3-96D0-75AB89D13B42}"/>
    <cellStyle name="Normal 4 5 6 2" xfId="27592" xr:uid="{E39D76DD-F037-4287-B107-5F3D2BE2B178}"/>
    <cellStyle name="Normal 4 5 6 2 2" xfId="27593" xr:uid="{7CFD2967-6CBC-4D4C-9C96-1AA403A9C892}"/>
    <cellStyle name="Normal 4 5 6 2 2 2" xfId="27594" xr:uid="{84F042A1-7959-4A3A-89A8-F0F294D61AE4}"/>
    <cellStyle name="Normal 4 5 6 2 3" xfId="27595" xr:uid="{46DB9DA8-A80D-4B69-8B06-A046BAC0BCE3}"/>
    <cellStyle name="Normal 4 5 6 2 4" xfId="27596" xr:uid="{08F9222A-2F18-4D7D-BBCE-50FBD11823BB}"/>
    <cellStyle name="Normal 4 5 6 3" xfId="27597" xr:uid="{6CD17F9A-EAEF-46B8-9AB9-FE47E09900FE}"/>
    <cellStyle name="Normal 4 5 6 3 2" xfId="27598" xr:uid="{17F51B9D-9CD2-4184-BFC0-45CE3B36C8B1}"/>
    <cellStyle name="Normal 4 5 6 4" xfId="27599" xr:uid="{87902CB4-087D-49BA-9CE0-31C6A66B6D3A}"/>
    <cellStyle name="Normal 4 5 6 5" xfId="27600" xr:uid="{B5CE80D1-C105-48C2-AB11-F77D7D339F5F}"/>
    <cellStyle name="Normal 4 5 7" xfId="27601" xr:uid="{E0628DC8-2CC7-4858-94C3-3D92F3BE9A9F}"/>
    <cellStyle name="Normal 4 5 7 2" xfId="27602" xr:uid="{ACA64898-CC78-4ABD-AE10-A2B24BFD384C}"/>
    <cellStyle name="Normal 4 5 7 2 2" xfId="27603" xr:uid="{B967454E-1A94-4C7A-BA4F-833A72AEAE31}"/>
    <cellStyle name="Normal 4 5 7 3" xfId="27604" xr:uid="{3548AA08-4AEC-4298-B97D-381D638FF125}"/>
    <cellStyle name="Normal 4 5 7 4" xfId="27605" xr:uid="{3044DF95-7B10-4E41-A340-36C6FD38C921}"/>
    <cellStyle name="Normal 4 5 8" xfId="27606" xr:uid="{1D452635-9E02-4206-BCD3-FE2F2E3E888B}"/>
    <cellStyle name="Normal 4 5 8 2" xfId="27607" xr:uid="{33A45758-F7C7-4BED-95CC-E93ACF213E6A}"/>
    <cellStyle name="Normal 4 5 8 2 2" xfId="27608" xr:uid="{F96E7191-CC33-4324-A9BA-735296FCCAD6}"/>
    <cellStyle name="Normal 4 5 8 3" xfId="27609" xr:uid="{C495660F-C58D-457C-B54A-90FCCCA0E85A}"/>
    <cellStyle name="Normal 4 5 8 4" xfId="27610" xr:uid="{F6BFBE5F-7D3A-4882-B7BB-C83A69DB6047}"/>
    <cellStyle name="Normal 4 5 9" xfId="27611" xr:uid="{A1F4884D-AA8D-4C29-BE18-714B4F3FDFFA}"/>
    <cellStyle name="Normal 4 5 9 2" xfId="27612" xr:uid="{C77760F5-2A7A-4EC5-9D31-C453C2FFE5C0}"/>
    <cellStyle name="Normal 4 5 9 2 2" xfId="27613" xr:uid="{7A302E94-1749-4E75-9464-4EF2CBD6FE10}"/>
    <cellStyle name="Normal 4 5 9 3" xfId="27614" xr:uid="{3A4C2A08-4254-4718-8AC1-4464E1A51358}"/>
    <cellStyle name="Normal 4 5 9 4" xfId="27615" xr:uid="{D9C32476-4ED0-437A-8A15-7AD63D25A983}"/>
    <cellStyle name="Normal 4 6" xfId="27616" xr:uid="{1BC497E7-F58D-4FAA-93CD-63222776144F}"/>
    <cellStyle name="Normal 4 6 2" xfId="27617" xr:uid="{1F8F073B-1AA0-4FE3-B83A-D5652E30BB07}"/>
    <cellStyle name="Normal 4 6 2 2" xfId="27618" xr:uid="{50097468-5A7F-45AF-99CB-BD6D10B9846E}"/>
    <cellStyle name="Normal 4 6 2 2 2" xfId="27619" xr:uid="{B2B50AAB-DA34-4E71-AAE5-8900806E7D31}"/>
    <cellStyle name="Normal 4 6 2 2 2 2" xfId="27620" xr:uid="{BB0357C5-555A-49A1-B130-76EFAD6B5090}"/>
    <cellStyle name="Normal 4 6 2 2 3" xfId="27621" xr:uid="{50B16BEB-4D27-4569-8589-22CEC062FE99}"/>
    <cellStyle name="Normal 4 6 2 2 4" xfId="27622" xr:uid="{E2D2CEB9-2987-44FF-95E5-AF246F4235C7}"/>
    <cellStyle name="Normal 4 7" xfId="27623" xr:uid="{D52F0089-A521-4388-B03E-EDAE8B7F7ED1}"/>
    <cellStyle name="Normal 4 7 2" xfId="27624" xr:uid="{F3547990-1107-453E-A4DB-6BF1C6960604}"/>
    <cellStyle name="Normal 4 7 2 2" xfId="27625" xr:uid="{FB151EC8-BC28-49BB-9BE7-AA4101042074}"/>
    <cellStyle name="Normal 4 7 2 2 2" xfId="27626" xr:uid="{E4684D76-FCB8-46D8-ADCC-1749D19BA63F}"/>
    <cellStyle name="Normal 4 7 2 2 2 2" xfId="27627" xr:uid="{65AFABB3-A1D2-4253-9D5A-A8981B04866F}"/>
    <cellStyle name="Normal 4 7 2 2 3" xfId="27628" xr:uid="{5E2BED4D-1F1D-4227-BCDC-1B5DAA14921D}"/>
    <cellStyle name="Normal 4 7 2 2 4" xfId="27629" xr:uid="{F7182DCC-53FD-4E30-86F6-0DC5E8BAEA89}"/>
    <cellStyle name="Normal 4 7 2 3" xfId="27630" xr:uid="{B73D92CC-6FDE-4C5C-AF3E-C42C7FDE37C2}"/>
    <cellStyle name="Normal 4 7 2 3 2" xfId="27631" xr:uid="{D4F251F8-433C-4134-B0D2-6CF346169687}"/>
    <cellStyle name="Normal 4 7 2 4" xfId="27632" xr:uid="{C7B07669-F26A-4518-B160-31497E4398D4}"/>
    <cellStyle name="Normal 4 7 2 5" xfId="27633" xr:uid="{D5091677-3CD6-4FFD-BED8-A04CCEC009E5}"/>
    <cellStyle name="Normal 4 7 3" xfId="27634" xr:uid="{47AA3757-594D-4C8A-9A1C-F4E1A51C4410}"/>
    <cellStyle name="Normal 4 7 3 2" xfId="27635" xr:uid="{EF2D659D-2C05-4E08-B2CA-FF2C4E22E472}"/>
    <cellStyle name="Normal 4 7 3 2 2" xfId="27636" xr:uid="{DC3B774B-1DA8-4C6D-BF0D-78C3DDCB448C}"/>
    <cellStyle name="Normal 4 7 3 2 2 2" xfId="27637" xr:uid="{73AD9609-ECEE-4349-B6FA-0B37018290C5}"/>
    <cellStyle name="Normal 4 7 3 2 3" xfId="27638" xr:uid="{08F7C25E-EB3C-4490-B42C-A4D07092B0CB}"/>
    <cellStyle name="Normal 4 7 3 2 4" xfId="27639" xr:uid="{FC4A2BFA-DE55-45DD-8C63-8EBB2858CA03}"/>
    <cellStyle name="Normal 4 7 3 3" xfId="27640" xr:uid="{9AF7344C-E857-4524-BB0F-157E065B2014}"/>
    <cellStyle name="Normal 4 7 3 3 2" xfId="27641" xr:uid="{AABF190C-F237-4832-B15B-80E83A5D5D3F}"/>
    <cellStyle name="Normal 4 7 3 4" xfId="27642" xr:uid="{5B3DD843-FD68-4949-9D8A-308AD9937BE6}"/>
    <cellStyle name="Normal 4 7 3 5" xfId="27643" xr:uid="{032FC044-EBCD-403B-B53F-017EF2E26518}"/>
    <cellStyle name="Normal 4 7 4" xfId="27644" xr:uid="{6869456D-F754-4D5B-B3E1-613190240CE4}"/>
    <cellStyle name="Normal 4 7 4 2" xfId="27645" xr:uid="{01A7A593-6160-4A5B-AE96-8C3C6E7AA87F}"/>
    <cellStyle name="Normal 4 7 4 2 2" xfId="27646" xr:uid="{28842567-EF09-42BE-979B-E9E127A93A5C}"/>
    <cellStyle name="Normal 4 7 4 3" xfId="27647" xr:uid="{2525DE44-0ECD-4118-B340-5E2672A7A067}"/>
    <cellStyle name="Normal 4 7 4 4" xfId="27648" xr:uid="{37283520-CD70-4EF3-9F4E-C0C7EF7A2457}"/>
    <cellStyle name="Normal 4 7 5" xfId="27649" xr:uid="{2CFBCB8C-C8D5-4C9C-B90F-6A9E453FDA6C}"/>
    <cellStyle name="Normal 4 7 5 2" xfId="27650" xr:uid="{48648D18-1FD6-4DEC-9502-2F8DF8DA9295}"/>
    <cellStyle name="Normal 4 7 5 2 2" xfId="27651" xr:uid="{0C927249-A16A-45EE-8E03-0E6744398076}"/>
    <cellStyle name="Normal 4 7 5 3" xfId="27652" xr:uid="{7ED638B1-C3E9-4EF6-A8A7-BDEBD9F98ACA}"/>
    <cellStyle name="Normal 4 7 5 4" xfId="27653" xr:uid="{E59F0EDA-BDB9-499C-AD95-C867833A62B2}"/>
    <cellStyle name="Normal 4 7 6" xfId="27654" xr:uid="{127D8B63-4C25-4B82-A93A-90D65B8ECEB5}"/>
    <cellStyle name="Normal 4 7 6 2" xfId="27655" xr:uid="{6E5647FE-1723-4FB0-931D-4A22DF8F0701}"/>
    <cellStyle name="Normal 4 7 7" xfId="27656" xr:uid="{EE6A7635-1AC0-4BA0-A40E-3A6DAFCD657B}"/>
    <cellStyle name="Normal 4 7 8" xfId="27657" xr:uid="{30D833FC-E869-4AB8-9B31-C8A1A9E79380}"/>
    <cellStyle name="Normal 4 8" xfId="27658" xr:uid="{055B91DC-7E88-447A-8795-831163D4C6DF}"/>
    <cellStyle name="Normal 4 8 2" xfId="27659" xr:uid="{DCFB3F38-CC43-405D-AB0D-6741ACBEB802}"/>
    <cellStyle name="Normal 4 9" xfId="27660" xr:uid="{5D91F7EB-CCAD-4AB5-80F3-F975391FBF96}"/>
    <cellStyle name="Normal 4_29(d) - Gas extensions -tariffs" xfId="35848" xr:uid="{82362AF4-8E28-41F8-B6DC-2CDFF1D39618}"/>
    <cellStyle name="Normal 40" xfId="27661" xr:uid="{C5B78A0A-9F19-457C-AA48-4463AA8BD44A}"/>
    <cellStyle name="Normal 40 2" xfId="27662" xr:uid="{F5570326-FDC8-4B64-BC8A-5418BB8C9F83}"/>
    <cellStyle name="Normal 40 2 2" xfId="27663" xr:uid="{DED4E182-A563-4D56-91BB-DC98B215F56C}"/>
    <cellStyle name="Normal 40 3" xfId="27664" xr:uid="{30C57816-299E-4228-989E-B369A35C658E}"/>
    <cellStyle name="Normal 40_29(d) - Gas extensions -tariffs" xfId="35849" xr:uid="{C6991117-C71F-4931-8AEC-176995D68B1D}"/>
    <cellStyle name="Normal 41" xfId="27665" xr:uid="{DBD02B73-25E6-4202-8930-806DF6262670}"/>
    <cellStyle name="Normal 41 10" xfId="27666" xr:uid="{F45490F4-25A6-4E82-B9F0-A995C4E631C9}"/>
    <cellStyle name="Normal 41 11" xfId="27667" xr:uid="{D13FA869-2991-4F3E-B9F1-273D224535EC}"/>
    <cellStyle name="Normal 41 2" xfId="27668" xr:uid="{8F060507-4016-4588-A844-E65257966876}"/>
    <cellStyle name="Normal 41 2 10" xfId="27669" xr:uid="{6A92EACE-2921-4CCB-9C0B-3EAFF0B2181F}"/>
    <cellStyle name="Normal 41 2 2" xfId="27670" xr:uid="{260834CA-9E3E-47AC-9DCB-107D843AB83B}"/>
    <cellStyle name="Normal 41 2 2 2" xfId="27671" xr:uid="{229888A7-AB6E-439C-B35A-933EEF4A1CA9}"/>
    <cellStyle name="Normal 41 2 2 2 2" xfId="27672" xr:uid="{63CC5C5F-1C6D-412E-8321-43F58968DB4F}"/>
    <cellStyle name="Normal 41 2 2 2 2 2" xfId="27673" xr:uid="{8A58BF67-DB27-47B9-9BEA-F8344005BE63}"/>
    <cellStyle name="Normal 41 2 2 2 2 2 2" xfId="27674" xr:uid="{41B0F476-452A-415A-965A-8A521D78C68E}"/>
    <cellStyle name="Normal 41 2 2 2 2 3" xfId="27675" xr:uid="{14888DEE-ED23-4143-BA03-25B91C80309C}"/>
    <cellStyle name="Normal 41 2 2 2 2 4" xfId="27676" xr:uid="{49455462-0187-4A90-A0C4-299DD12AA823}"/>
    <cellStyle name="Normal 41 2 2 2 3" xfId="27677" xr:uid="{2C171846-5D9C-4A5B-9E51-178589E7593B}"/>
    <cellStyle name="Normal 41 2 2 2 3 2" xfId="27678" xr:uid="{58FEF04C-EC4F-41D4-BB6E-C23F77DB6926}"/>
    <cellStyle name="Normal 41 2 2 2 4" xfId="27679" xr:uid="{7937D7B5-95C4-4E6E-9E5A-8BD9A5E9685C}"/>
    <cellStyle name="Normal 41 2 2 2 5" xfId="27680" xr:uid="{DE838E60-0830-454E-B0C8-E5F5F7A9BCC1}"/>
    <cellStyle name="Normal 41 2 2 3" xfId="27681" xr:uid="{F8A6484C-D62A-4EB0-BE9C-E6FF1C4E95C2}"/>
    <cellStyle name="Normal 41 2 2 3 2" xfId="27682" xr:uid="{7802B884-10CD-459C-8AA3-C17DEADAC6FA}"/>
    <cellStyle name="Normal 41 2 2 3 2 2" xfId="27683" xr:uid="{7724CB1B-53DD-4D4E-A1BB-A62393372B9A}"/>
    <cellStyle name="Normal 41 2 2 3 2 2 2" xfId="27684" xr:uid="{E648E275-1B1D-4B00-BBB4-D453883CC1BC}"/>
    <cellStyle name="Normal 41 2 2 3 2 3" xfId="27685" xr:uid="{DE6C86AF-216C-4698-921C-7934BE20AF80}"/>
    <cellStyle name="Normal 41 2 2 3 2 4" xfId="27686" xr:uid="{6D635635-914D-4A16-85AE-DDC3DBA3FFF8}"/>
    <cellStyle name="Normal 41 2 2 3 3" xfId="27687" xr:uid="{A797C61F-7A4A-4E4F-976C-D2ECC9502F89}"/>
    <cellStyle name="Normal 41 2 2 3 3 2" xfId="27688" xr:uid="{21FA7723-2C1B-48B5-AC63-C7F2164428EE}"/>
    <cellStyle name="Normal 41 2 2 3 4" xfId="27689" xr:uid="{51D796F3-33CF-4351-AD42-7C77AD92847A}"/>
    <cellStyle name="Normal 41 2 2 3 5" xfId="27690" xr:uid="{3E70736E-1EAC-472D-8643-5D3A2702DF78}"/>
    <cellStyle name="Normal 41 2 2 4" xfId="27691" xr:uid="{A71F6093-5C8E-45DD-A844-6F86E08C89E0}"/>
    <cellStyle name="Normal 41 2 2 4 2" xfId="27692" xr:uid="{9244560B-9D2B-438E-84E7-25A9741C6179}"/>
    <cellStyle name="Normal 41 2 2 4 2 2" xfId="27693" xr:uid="{53DA0BAA-0E6F-4B8A-A075-39E4EB68CBBD}"/>
    <cellStyle name="Normal 41 2 2 4 3" xfId="27694" xr:uid="{872F9C33-1581-49CB-ABF6-B68122C42CCE}"/>
    <cellStyle name="Normal 41 2 2 4 4" xfId="27695" xr:uid="{478961E0-4B2C-4BFA-A381-602148DAF457}"/>
    <cellStyle name="Normal 41 2 2 5" xfId="27696" xr:uid="{510CA84B-1BBE-40E0-AC2C-6B5DD82E9EF1}"/>
    <cellStyle name="Normal 41 2 2 5 2" xfId="27697" xr:uid="{14D3116B-CDE1-4D5E-B73D-B22479594F98}"/>
    <cellStyle name="Normal 41 2 2 5 2 2" xfId="27698" xr:uid="{438F0196-DED6-4244-988D-0F1756A3D9B0}"/>
    <cellStyle name="Normal 41 2 2 5 3" xfId="27699" xr:uid="{035727A5-E2C6-448E-9CE4-FB5ABBDE1248}"/>
    <cellStyle name="Normal 41 2 2 5 4" xfId="27700" xr:uid="{F6104A90-26EE-4D3D-A596-1B566D518408}"/>
    <cellStyle name="Normal 41 2 2 6" xfId="27701" xr:uid="{C045630E-6FCF-4B37-A09E-CA7B92F83DD7}"/>
    <cellStyle name="Normal 41 2 2 6 2" xfId="27702" xr:uid="{8637F6D5-DEA5-4C78-9A07-33998326585F}"/>
    <cellStyle name="Normal 41 2 2 6 2 2" xfId="27703" xr:uid="{78889AED-5654-4ABB-88F3-4F8EE9BF7BF8}"/>
    <cellStyle name="Normal 41 2 2 6 3" xfId="27704" xr:uid="{E89CFE2A-D5CB-4C65-BE4F-1FD656D48A63}"/>
    <cellStyle name="Normal 41 2 2 6 4" xfId="27705" xr:uid="{77D78E56-AF9D-482E-82B4-6BE069C5BB9F}"/>
    <cellStyle name="Normal 41 2 2 7" xfId="27706" xr:uid="{DE1BA497-0C7C-4741-A732-044DC5C02987}"/>
    <cellStyle name="Normal 41 2 2 7 2" xfId="27707" xr:uid="{1C473204-125D-4910-8F9F-B1A253DABF90}"/>
    <cellStyle name="Normal 41 2 2 8" xfId="27708" xr:uid="{7890046A-E765-471B-83EA-C7748F1148D5}"/>
    <cellStyle name="Normal 41 2 2 9" xfId="27709" xr:uid="{26015C36-FDC0-4173-9527-9152F6066C9D}"/>
    <cellStyle name="Normal 41 2 3" xfId="27710" xr:uid="{FFE9B3DF-B448-4AF2-A73E-599D1EA56E4A}"/>
    <cellStyle name="Normal 41 2 3 2" xfId="27711" xr:uid="{FDC7C688-D5E9-40CE-861B-43D3AC650E71}"/>
    <cellStyle name="Normal 41 2 3 2 2" xfId="27712" xr:uid="{D850DA4B-0836-4A33-99EB-CDF60661A638}"/>
    <cellStyle name="Normal 41 2 3 2 2 2" xfId="27713" xr:uid="{A0ABFD86-62A6-4D7A-9C70-32F6B2E7F7DF}"/>
    <cellStyle name="Normal 41 2 3 2 3" xfId="27714" xr:uid="{125D1707-FF97-46B1-9789-0E352852F364}"/>
    <cellStyle name="Normal 41 2 3 2 4" xfId="27715" xr:uid="{8F2B0DD1-B8D1-4A07-A9BE-824D9C2E1D2C}"/>
    <cellStyle name="Normal 41 2 3 3" xfId="27716" xr:uid="{3396E6CD-18D8-4770-A9C0-44844D0D45D0}"/>
    <cellStyle name="Normal 41 2 3 3 2" xfId="27717" xr:uid="{0C2440A8-CD01-451D-9680-71EB4A454E4A}"/>
    <cellStyle name="Normal 41 2 3 4" xfId="27718" xr:uid="{124AD6BB-FDD2-418D-8FC3-F17602B9C724}"/>
    <cellStyle name="Normal 41 2 3 5" xfId="27719" xr:uid="{0837C45A-6883-4E0D-B836-B41ED89DCA30}"/>
    <cellStyle name="Normal 41 2 4" xfId="27720" xr:uid="{D350A11C-D08C-4823-B45B-66CD87C072CE}"/>
    <cellStyle name="Normal 41 2 4 2" xfId="27721" xr:uid="{504DE3D7-AA13-496E-A99E-8258BD53ADF3}"/>
    <cellStyle name="Normal 41 2 4 2 2" xfId="27722" xr:uid="{9CF42665-4321-4AA2-BFF6-F6C97DDF2703}"/>
    <cellStyle name="Normal 41 2 4 2 2 2" xfId="27723" xr:uid="{385DEE20-547E-4ECF-B12E-A4CE476C8481}"/>
    <cellStyle name="Normal 41 2 4 2 3" xfId="27724" xr:uid="{8B1EACC6-BF48-474F-9BB6-11F11416AF92}"/>
    <cellStyle name="Normal 41 2 4 2 4" xfId="27725" xr:uid="{BF260A6A-346B-4DB4-BE79-C21A406AF10C}"/>
    <cellStyle name="Normal 41 2 4 3" xfId="27726" xr:uid="{4B002EE5-5EA8-4C6B-91B9-A6E90D110BDE}"/>
    <cellStyle name="Normal 41 2 4 3 2" xfId="27727" xr:uid="{6C2ACA0E-C668-47BD-A6F5-3C6E638D7280}"/>
    <cellStyle name="Normal 41 2 4 4" xfId="27728" xr:uid="{6B4D507E-FC23-43AD-8D21-E07AC189958A}"/>
    <cellStyle name="Normal 41 2 4 5" xfId="27729" xr:uid="{3D1729F8-E5E6-4D99-8A1B-DB0B3F51AAF0}"/>
    <cellStyle name="Normal 41 2 5" xfId="27730" xr:uid="{DE08BE7C-71A1-44FB-B928-8BA107702CB3}"/>
    <cellStyle name="Normal 41 2 5 2" xfId="27731" xr:uid="{33503F71-2EE7-4593-A570-975870559A38}"/>
    <cellStyle name="Normal 41 2 5 2 2" xfId="27732" xr:uid="{4330A6E4-F7E0-4BE3-B5FE-475AF7AA82EC}"/>
    <cellStyle name="Normal 41 2 5 3" xfId="27733" xr:uid="{CE8FDC8F-D80B-4712-8308-3A76AC55C475}"/>
    <cellStyle name="Normal 41 2 5 4" xfId="27734" xr:uid="{BEED0765-04FA-46C0-9672-E08F5A1A3117}"/>
    <cellStyle name="Normal 41 2 6" xfId="27735" xr:uid="{0BF46DD2-A66F-4D9A-8147-80A607AEBDD3}"/>
    <cellStyle name="Normal 41 2 6 2" xfId="27736" xr:uid="{01C723BE-1BA6-4ACE-8785-CDE602A6C4D1}"/>
    <cellStyle name="Normal 41 2 6 2 2" xfId="27737" xr:uid="{3D286AA2-E35D-43CF-972D-C2596C35A935}"/>
    <cellStyle name="Normal 41 2 6 3" xfId="27738" xr:uid="{82A13DE1-58EF-4EFB-B188-54873D742462}"/>
    <cellStyle name="Normal 41 2 6 4" xfId="27739" xr:uid="{A80D8181-9237-476B-9F60-0092AD95E138}"/>
    <cellStyle name="Normal 41 2 7" xfId="27740" xr:uid="{C8A527BB-5EE7-4383-8359-2EB8B3D3E56E}"/>
    <cellStyle name="Normal 41 2 7 2" xfId="27741" xr:uid="{83EA1E9C-A8C4-4483-93CC-599F2F826185}"/>
    <cellStyle name="Normal 41 2 7 2 2" xfId="27742" xr:uid="{8689B76E-C72B-48F7-B7F5-E2C6F03BD436}"/>
    <cellStyle name="Normal 41 2 7 3" xfId="27743" xr:uid="{D2D76DDB-A629-4085-B499-16E7CCAEC38B}"/>
    <cellStyle name="Normal 41 2 7 4" xfId="27744" xr:uid="{FAFE64D5-AD41-44A8-9052-5BE239A06B6F}"/>
    <cellStyle name="Normal 41 2 8" xfId="27745" xr:uid="{637D4B33-C563-4546-A92D-B3356D39D8A9}"/>
    <cellStyle name="Normal 41 2 8 2" xfId="27746" xr:uid="{4F1F965C-A175-47FE-8691-32C0DD1A8DE8}"/>
    <cellStyle name="Normal 41 2 9" xfId="27747" xr:uid="{87EACF2C-26A9-4DC2-AFB5-23651DC7B2F2}"/>
    <cellStyle name="Normal 41 3" xfId="27748" xr:uid="{C796EC52-9412-4819-9A6F-F68A5EE9341E}"/>
    <cellStyle name="Normal 41 3 2" xfId="27749" xr:uid="{62832DE9-5315-40AA-B528-F4F10CBCE286}"/>
    <cellStyle name="Normal 41 3 2 2" xfId="27750" xr:uid="{10175312-6D59-4D0F-B7BF-2AC54D43B398}"/>
    <cellStyle name="Normal 41 3 2 2 2" xfId="27751" xr:uid="{EDDBD8EB-D406-4D28-B997-93AF45FCE032}"/>
    <cellStyle name="Normal 41 3 2 2 2 2" xfId="27752" xr:uid="{B394744D-9B41-4267-9DFC-88431D724D65}"/>
    <cellStyle name="Normal 41 3 2 2 3" xfId="27753" xr:uid="{E2A51F85-4AC9-4104-9A2C-2EB2BCDE6D4B}"/>
    <cellStyle name="Normal 41 3 2 2 4" xfId="27754" xr:uid="{C5751429-3D1A-4660-B62A-050F083B80AE}"/>
    <cellStyle name="Normal 41 3 2 3" xfId="27755" xr:uid="{862175FE-A8E7-4946-8129-4E82A6612F2B}"/>
    <cellStyle name="Normal 41 3 2 3 2" xfId="27756" xr:uid="{97A21334-91ED-406B-9435-E6A20C77A145}"/>
    <cellStyle name="Normal 41 3 2 4" xfId="27757" xr:uid="{EA209354-41F0-4256-B277-81E9DE82859E}"/>
    <cellStyle name="Normal 41 3 2 5" xfId="27758" xr:uid="{D0BBCDE7-D617-419F-8310-4A3BBB3A17DC}"/>
    <cellStyle name="Normal 41 3 3" xfId="27759" xr:uid="{644D5008-7F2F-4D50-8F35-CFFBC60523C6}"/>
    <cellStyle name="Normal 41 3 3 2" xfId="27760" xr:uid="{DF140BDC-7A64-4D72-A848-65A08FC4EA19}"/>
    <cellStyle name="Normal 41 3 3 2 2" xfId="27761" xr:uid="{0A1497A2-FC5B-4FD9-B76A-FBE96966FA09}"/>
    <cellStyle name="Normal 41 3 3 2 2 2" xfId="27762" xr:uid="{4545B322-5292-4489-B658-DEF2D6AE328C}"/>
    <cellStyle name="Normal 41 3 3 2 3" xfId="27763" xr:uid="{0FA7EC2A-8B92-4900-8BC7-F4882B691E68}"/>
    <cellStyle name="Normal 41 3 3 2 4" xfId="27764" xr:uid="{C669CC06-F336-47AE-A655-97A79F1403E8}"/>
    <cellStyle name="Normal 41 3 3 3" xfId="27765" xr:uid="{0450DE01-BE43-463E-94DA-554932A5CE59}"/>
    <cellStyle name="Normal 41 3 3 3 2" xfId="27766" xr:uid="{E21D98B8-136D-41F5-BC3D-54DCD44484EF}"/>
    <cellStyle name="Normal 41 3 3 4" xfId="27767" xr:uid="{B7740B2C-D16C-44C7-8FE1-223B16841C06}"/>
    <cellStyle name="Normal 41 3 3 5" xfId="27768" xr:uid="{6ECA9784-4469-44C3-9070-0667A6DBCD50}"/>
    <cellStyle name="Normal 41 3 4" xfId="27769" xr:uid="{8DA78CB8-BCCF-4C45-AB3D-EF9599B94375}"/>
    <cellStyle name="Normal 41 3 4 2" xfId="27770" xr:uid="{9C21E42C-3D45-4D81-95C3-2728970B39EC}"/>
    <cellStyle name="Normal 41 3 4 2 2" xfId="27771" xr:uid="{FD30B0BC-2DAF-4F2A-8529-EE7E1986537A}"/>
    <cellStyle name="Normal 41 3 4 3" xfId="27772" xr:uid="{FAF78246-6C38-40E6-8046-F0B0704AE505}"/>
    <cellStyle name="Normal 41 3 4 4" xfId="27773" xr:uid="{5FA15A20-FBFA-494B-81FD-CB1325CB00CE}"/>
    <cellStyle name="Normal 41 3 5" xfId="27774" xr:uid="{B302CB59-48E8-49F6-9E75-D6AD58E0EE0A}"/>
    <cellStyle name="Normal 41 3 5 2" xfId="27775" xr:uid="{35262CF6-B876-4789-B573-7AE560C445A7}"/>
    <cellStyle name="Normal 41 3 5 2 2" xfId="27776" xr:uid="{718532FA-8542-4CD8-9461-2E8A740169E6}"/>
    <cellStyle name="Normal 41 3 5 3" xfId="27777" xr:uid="{7A912722-F2B2-4D75-9869-A2132D61089B}"/>
    <cellStyle name="Normal 41 3 5 4" xfId="27778" xr:uid="{3760113F-7151-4CA4-AA81-A4376CA1246E}"/>
    <cellStyle name="Normal 41 3 6" xfId="27779" xr:uid="{1CB1E47F-056A-4925-A9F3-984F600CF433}"/>
    <cellStyle name="Normal 41 3 6 2" xfId="27780" xr:uid="{CC57726F-6021-4C3F-B6F8-6313F50AA063}"/>
    <cellStyle name="Normal 41 3 6 2 2" xfId="27781" xr:uid="{8319821E-1EEB-4C79-BA8D-C8414BFB517F}"/>
    <cellStyle name="Normal 41 3 6 3" xfId="27782" xr:uid="{645F97E9-641A-4060-ABCD-A7DD47DC059C}"/>
    <cellStyle name="Normal 41 3 6 4" xfId="27783" xr:uid="{2AC14379-8364-46CF-A1D3-F671D0833903}"/>
    <cellStyle name="Normal 41 3 7" xfId="27784" xr:uid="{144EC52C-CF4B-4C26-8629-9A513F0C3828}"/>
    <cellStyle name="Normal 41 3 7 2" xfId="27785" xr:uid="{6B74FC46-8AD3-4DED-A36B-8A3F08EF7DA2}"/>
    <cellStyle name="Normal 41 3 8" xfId="27786" xr:uid="{800B2FDB-880E-4E59-B7D6-642E4B164C57}"/>
    <cellStyle name="Normal 41 3 9" xfId="27787" xr:uid="{C274742C-6B51-4F9B-B79A-E0B9DEE835DB}"/>
    <cellStyle name="Normal 41 4" xfId="27788" xr:uid="{B2BC2F04-51A3-433C-B668-0749DC7D3580}"/>
    <cellStyle name="Normal 41 4 2" xfId="27789" xr:uid="{57D8B32F-103A-484A-893E-CEF62830F2A9}"/>
    <cellStyle name="Normal 41 4 2 2" xfId="27790" xr:uid="{B416CEDC-A8AD-4033-A8B4-92C47F95D6AC}"/>
    <cellStyle name="Normal 41 4 2 2 2" xfId="27791" xr:uid="{3193A8D6-3255-413B-A89D-1D6D1010BD25}"/>
    <cellStyle name="Normal 41 4 2 3" xfId="27792" xr:uid="{B0170F5C-5BBC-4B30-A405-CCE137B5172F}"/>
    <cellStyle name="Normal 41 4 2 4" xfId="27793" xr:uid="{A8E01BCC-D01F-40D5-A6B6-823888732A83}"/>
    <cellStyle name="Normal 41 4 3" xfId="27794" xr:uid="{4F4372C7-2217-4CDC-8189-30236C588936}"/>
    <cellStyle name="Normal 41 4 3 2" xfId="27795" xr:uid="{FD80EB1C-1455-4B8C-B6BF-E6B8F5DA8E92}"/>
    <cellStyle name="Normal 41 4 4" xfId="27796" xr:uid="{B80AAB2E-C540-4CB9-8D77-5C5706F830CC}"/>
    <cellStyle name="Normal 41 4 5" xfId="27797" xr:uid="{E659E3DE-A72E-4731-9408-CAD347342A2E}"/>
    <cellStyle name="Normal 41 5" xfId="27798" xr:uid="{D2D96D36-0760-4A2E-B8E1-C1A7926F27C5}"/>
    <cellStyle name="Normal 41 5 2" xfId="27799" xr:uid="{789C1FDD-F2A1-4D4D-B7DD-92CE28120B68}"/>
    <cellStyle name="Normal 41 5 2 2" xfId="27800" xr:uid="{02637D4C-A934-44BC-A425-100DA284FDBE}"/>
    <cellStyle name="Normal 41 5 2 2 2" xfId="27801" xr:uid="{23D4F84B-A722-49E1-B156-F7B07E42E452}"/>
    <cellStyle name="Normal 41 5 2 3" xfId="27802" xr:uid="{9B9DF93F-482F-42EF-A78E-C528BE18739B}"/>
    <cellStyle name="Normal 41 5 2 4" xfId="27803" xr:uid="{9A930813-2C9D-4D0B-BEDF-7C0E2D558D78}"/>
    <cellStyle name="Normal 41 5 3" xfId="27804" xr:uid="{9DE708A6-A42D-4457-BE55-B08E969534BC}"/>
    <cellStyle name="Normal 41 5 3 2" xfId="27805" xr:uid="{4B21C059-9AF2-4C8A-9434-3FD8AE023C0D}"/>
    <cellStyle name="Normal 41 5 4" xfId="27806" xr:uid="{DC8FCF2F-E1C5-4E6C-ABB8-65CE6F41733E}"/>
    <cellStyle name="Normal 41 5 5" xfId="27807" xr:uid="{37DFAD31-1F7D-42CD-BDB8-3358E4FBE4AC}"/>
    <cellStyle name="Normal 41 6" xfId="27808" xr:uid="{A2059FAF-67B7-4430-BE2F-7A24BFBAF4CC}"/>
    <cellStyle name="Normal 41 6 2" xfId="27809" xr:uid="{04CA4FF7-C653-44FD-9334-5B4CB772199E}"/>
    <cellStyle name="Normal 41 6 2 2" xfId="27810" xr:uid="{524DCC4F-92AC-40B6-89D0-D79F7E80954D}"/>
    <cellStyle name="Normal 41 6 3" xfId="27811" xr:uid="{A30DED8F-7470-4AFA-9A39-A32C48D809E8}"/>
    <cellStyle name="Normal 41 6 4" xfId="27812" xr:uid="{69202B2D-7167-4D19-AAE3-E8E629FE0CBF}"/>
    <cellStyle name="Normal 41 7" xfId="27813" xr:uid="{87F4627A-67A6-4128-B3D1-C9B53F8AC9D9}"/>
    <cellStyle name="Normal 41 7 2" xfId="27814" xr:uid="{7C926AC7-F7A4-4EDA-8307-384009C6F729}"/>
    <cellStyle name="Normal 41 7 2 2" xfId="27815" xr:uid="{F16469B9-8B6C-4C11-B05A-D58F828BC613}"/>
    <cellStyle name="Normal 41 7 3" xfId="27816" xr:uid="{CD0AAAE6-4992-47BA-B5A2-F737E58CBD81}"/>
    <cellStyle name="Normal 41 7 4" xfId="27817" xr:uid="{19BB3D34-315C-4FC1-BE4F-7AD33EF867C5}"/>
    <cellStyle name="Normal 41 8" xfId="27818" xr:uid="{DA20BF45-3698-4EA3-AB9A-4D8B2377B522}"/>
    <cellStyle name="Normal 41 8 2" xfId="27819" xr:uid="{30E9756E-01E1-46DE-B91C-B13AB84C9BE9}"/>
    <cellStyle name="Normal 41 8 2 2" xfId="27820" xr:uid="{BA15FC11-7DD4-4CFF-95A3-572D63D86C9C}"/>
    <cellStyle name="Normal 41 8 3" xfId="27821" xr:uid="{8043F950-58FF-45B0-A8EC-ED7EA43F148E}"/>
    <cellStyle name="Normal 41 8 4" xfId="27822" xr:uid="{6C6F1FC4-D222-4B8B-97EC-AF28913C7D4A}"/>
    <cellStyle name="Normal 41 9" xfId="27823" xr:uid="{AD9D5A79-041D-4B79-89EB-C1F685619548}"/>
    <cellStyle name="Normal 41 9 2" xfId="27824" xr:uid="{1C3CBA77-722F-4E46-AAD9-0B28FDB9A244}"/>
    <cellStyle name="Normal 42" xfId="27825" xr:uid="{5B3A2DEF-EC24-43C2-A06B-6C603A2E7E18}"/>
    <cellStyle name="Normal 42 2" xfId="27826" xr:uid="{4B91850E-0AAA-420B-AC2F-F4B38587B343}"/>
    <cellStyle name="Normal 42 2 2" xfId="27827" xr:uid="{6EED1D5D-A1A5-47CF-94AF-226B913B26B1}"/>
    <cellStyle name="Normal 42 3" xfId="27828" xr:uid="{5DE70D98-A0AB-494E-8218-B1EC78BAED51}"/>
    <cellStyle name="Normal 43" xfId="27829" xr:uid="{91C5EFE7-220C-4ECF-B226-B94B116BF2DC}"/>
    <cellStyle name="Normal 43 10" xfId="27830" xr:uid="{87D9F94A-912A-4D17-889E-6A416E0AC5C5}"/>
    <cellStyle name="Normal 43 11" xfId="27831" xr:uid="{7284E9CA-FE8D-46D5-B2EE-EADD474788EB}"/>
    <cellStyle name="Normal 43 2" xfId="27832" xr:uid="{03CCC7C3-899A-4C4B-91BA-2598B124CCED}"/>
    <cellStyle name="Normal 43 2 10" xfId="27833" xr:uid="{DBADAACF-680F-4F28-A756-DD666F6735CA}"/>
    <cellStyle name="Normal 43 2 2" xfId="27834" xr:uid="{5D160817-9FDD-4797-8CDE-337BE18E0F43}"/>
    <cellStyle name="Normal 43 2 2 2" xfId="27835" xr:uid="{2DD5FA39-89AA-4CAA-AA1E-A8CB2EB6A07D}"/>
    <cellStyle name="Normal 43 2 2 2 2" xfId="27836" xr:uid="{66EE49F4-77F1-4567-9221-67B520B28AAA}"/>
    <cellStyle name="Normal 43 2 2 2 2 2" xfId="27837" xr:uid="{E968CDEA-9649-4DAA-B0E3-BE7B77FFDD3E}"/>
    <cellStyle name="Normal 43 2 2 2 2 2 2" xfId="27838" xr:uid="{C5694C61-D9F5-4546-A4FD-668D34C4A19C}"/>
    <cellStyle name="Normal 43 2 2 2 2 3" xfId="27839" xr:uid="{B6A8813F-A88D-4E04-8B0E-1D45245582BD}"/>
    <cellStyle name="Normal 43 2 2 2 2 4" xfId="27840" xr:uid="{D9B7D3EE-2F9B-4C9F-B127-232E75404530}"/>
    <cellStyle name="Normal 43 2 2 2 3" xfId="27841" xr:uid="{6080C693-3AFC-4A1B-8894-32A540C8518C}"/>
    <cellStyle name="Normal 43 2 2 2 3 2" xfId="27842" xr:uid="{74F54921-7A12-48B4-994E-ADD7FBC416E2}"/>
    <cellStyle name="Normal 43 2 2 2 4" xfId="27843" xr:uid="{1845890E-CE02-4ADE-8DCC-62D0AFF3BD94}"/>
    <cellStyle name="Normal 43 2 2 2 5" xfId="27844" xr:uid="{D7D1941F-9150-4FCE-A901-E08D918275E6}"/>
    <cellStyle name="Normal 43 2 2 3" xfId="27845" xr:uid="{771A7C64-68FC-4E56-82F6-0C3184617C15}"/>
    <cellStyle name="Normal 43 2 2 3 2" xfId="27846" xr:uid="{F977C8D1-BF13-443C-B470-1D7A34A21BBB}"/>
    <cellStyle name="Normal 43 2 2 3 2 2" xfId="27847" xr:uid="{05E6220B-6AD2-4648-92EF-EE0E27AE1B86}"/>
    <cellStyle name="Normal 43 2 2 3 2 2 2" xfId="27848" xr:uid="{24C9CE6B-3DE1-41B7-A4C5-134013334972}"/>
    <cellStyle name="Normal 43 2 2 3 2 3" xfId="27849" xr:uid="{98F55DA0-30CF-42B0-B440-AAD6CE3E63AF}"/>
    <cellStyle name="Normal 43 2 2 3 2 4" xfId="27850" xr:uid="{FFD01FD5-6C73-407E-A789-C682DCF355EA}"/>
    <cellStyle name="Normal 43 2 2 3 3" xfId="27851" xr:uid="{F98D5D9D-0C64-4C9D-8C85-9CEB19B65029}"/>
    <cellStyle name="Normal 43 2 2 3 3 2" xfId="27852" xr:uid="{394794AC-BB6B-4F40-9CEE-C256CE074AB2}"/>
    <cellStyle name="Normal 43 2 2 3 4" xfId="27853" xr:uid="{E5974BAD-4F63-4AE3-86F0-94F95C2E2298}"/>
    <cellStyle name="Normal 43 2 2 3 5" xfId="27854" xr:uid="{C55D2EE3-CEB3-4A16-B3CF-18F6BC4ADE0F}"/>
    <cellStyle name="Normal 43 2 2 4" xfId="27855" xr:uid="{DB4F8C65-85F6-4780-9A6B-8205EEE7C00F}"/>
    <cellStyle name="Normal 43 2 2 4 2" xfId="27856" xr:uid="{714BF86B-61FD-40FF-91F9-71875ABCE46A}"/>
    <cellStyle name="Normal 43 2 2 4 2 2" xfId="27857" xr:uid="{4E474699-6D73-423A-89D7-2B5E634DF968}"/>
    <cellStyle name="Normal 43 2 2 4 3" xfId="27858" xr:uid="{E16F6854-B637-4C90-AA4B-E04602CD08C8}"/>
    <cellStyle name="Normal 43 2 2 4 4" xfId="27859" xr:uid="{764AEDB2-8C60-4505-9514-4CDEC2B2EC3E}"/>
    <cellStyle name="Normal 43 2 2 5" xfId="27860" xr:uid="{C28D9FDA-0C9C-410B-894F-6A5D509DDB5A}"/>
    <cellStyle name="Normal 43 2 2 5 2" xfId="27861" xr:uid="{CF80642C-6AE5-400F-8A1D-50FE88FD44F5}"/>
    <cellStyle name="Normal 43 2 2 5 2 2" xfId="27862" xr:uid="{8CD0074A-7AF0-4F24-922E-E2AF4C4D0CA7}"/>
    <cellStyle name="Normal 43 2 2 5 3" xfId="27863" xr:uid="{D1188D2D-1BD6-4A3C-BF26-9A82408D4AA3}"/>
    <cellStyle name="Normal 43 2 2 5 4" xfId="27864" xr:uid="{CA92EA31-3B45-4577-A051-1B4CD73C6BF2}"/>
    <cellStyle name="Normal 43 2 2 6" xfId="27865" xr:uid="{27302A0C-2FD5-4B0A-91D7-4EE9072241FE}"/>
    <cellStyle name="Normal 43 2 2 6 2" xfId="27866" xr:uid="{A8909B5E-6A12-4C40-B721-377FFB29DED9}"/>
    <cellStyle name="Normal 43 2 2 6 2 2" xfId="27867" xr:uid="{FE76D0EE-36BE-4B63-8901-CCD9140F6522}"/>
    <cellStyle name="Normal 43 2 2 6 3" xfId="27868" xr:uid="{72117B8A-2EBF-4BBC-8DF6-67EF97C7DC2A}"/>
    <cellStyle name="Normal 43 2 2 6 4" xfId="27869" xr:uid="{735344C6-0972-4A03-97EE-EAD8547C1F8D}"/>
    <cellStyle name="Normal 43 2 2 7" xfId="27870" xr:uid="{EAF22AFA-E0C1-4313-BF1C-A8211E153395}"/>
    <cellStyle name="Normal 43 2 2 7 2" xfId="27871" xr:uid="{CD53BEB7-C0AC-445C-8610-18A9D7A0D809}"/>
    <cellStyle name="Normal 43 2 2 8" xfId="27872" xr:uid="{2762B9D7-C9C9-4666-81C0-986F88F17AD6}"/>
    <cellStyle name="Normal 43 2 2 9" xfId="27873" xr:uid="{6FB19457-6A7D-4B03-92B9-3E5C227094D8}"/>
    <cellStyle name="Normal 43 2 3" xfId="27874" xr:uid="{C40C7F08-0CF3-4E0D-81C9-0A055C18B3EE}"/>
    <cellStyle name="Normal 43 2 3 2" xfId="27875" xr:uid="{5B98F75F-3462-4E6E-8403-3B81B1E5A9C5}"/>
    <cellStyle name="Normal 43 2 3 2 2" xfId="27876" xr:uid="{6CB2286C-06D9-45D4-AFDC-C9890CA20847}"/>
    <cellStyle name="Normal 43 2 3 2 2 2" xfId="27877" xr:uid="{FB7CE3DB-49AB-45C7-859F-62617C517330}"/>
    <cellStyle name="Normal 43 2 3 2 3" xfId="27878" xr:uid="{E4C21552-499E-4E67-9770-6BA34451C153}"/>
    <cellStyle name="Normal 43 2 3 2 4" xfId="27879" xr:uid="{32610C80-EB18-4FB6-ACEE-20882F54FA6A}"/>
    <cellStyle name="Normal 43 2 3 3" xfId="27880" xr:uid="{6F13CC04-CBFA-4471-97DB-C24D83A3BA23}"/>
    <cellStyle name="Normal 43 2 3 3 2" xfId="27881" xr:uid="{2C93664C-BED5-4062-92AF-03D5568FC6A6}"/>
    <cellStyle name="Normal 43 2 3 4" xfId="27882" xr:uid="{531D3E25-2FDF-4720-9FDA-8C7A32DF76C4}"/>
    <cellStyle name="Normal 43 2 3 5" xfId="27883" xr:uid="{7D1173B6-E2F2-43AA-9D3D-874888B9F15B}"/>
    <cellStyle name="Normal 43 2 4" xfId="27884" xr:uid="{6DE65009-B63E-4811-903A-EF3D9B73116A}"/>
    <cellStyle name="Normal 43 2 4 2" xfId="27885" xr:uid="{31D50559-5BF9-421F-8772-A77AFDC8986E}"/>
    <cellStyle name="Normal 43 2 4 2 2" xfId="27886" xr:uid="{19988326-164C-4692-8ABF-700DB5E068E3}"/>
    <cellStyle name="Normal 43 2 4 2 2 2" xfId="27887" xr:uid="{7761D419-FD86-4832-BE82-E678E8E9C8D3}"/>
    <cellStyle name="Normal 43 2 4 2 3" xfId="27888" xr:uid="{AAB06087-2651-44BF-9FD5-9065E4C41709}"/>
    <cellStyle name="Normal 43 2 4 2 4" xfId="27889" xr:uid="{4C8C74AB-51D1-4DB8-A9BD-CC60F3369251}"/>
    <cellStyle name="Normal 43 2 4 3" xfId="27890" xr:uid="{E046B94B-4117-4CEE-BA78-EA4363634841}"/>
    <cellStyle name="Normal 43 2 4 3 2" xfId="27891" xr:uid="{D7694224-A54A-4FBD-8458-76281DA57905}"/>
    <cellStyle name="Normal 43 2 4 4" xfId="27892" xr:uid="{2E7B7A9E-FAE3-4003-8FA5-B74C12D1DCDB}"/>
    <cellStyle name="Normal 43 2 4 5" xfId="27893" xr:uid="{FF1A2262-FCE4-4886-B797-381AD4B48E4C}"/>
    <cellStyle name="Normal 43 2 5" xfId="27894" xr:uid="{EE9DB2C6-E839-4B0E-B444-EA7EF4E32E20}"/>
    <cellStyle name="Normal 43 2 5 2" xfId="27895" xr:uid="{0C628141-3A74-4EE6-8C46-A257FC6F0783}"/>
    <cellStyle name="Normal 43 2 5 2 2" xfId="27896" xr:uid="{633B314C-E491-4E26-9340-3185A64A2991}"/>
    <cellStyle name="Normal 43 2 5 3" xfId="27897" xr:uid="{EDE966A3-81E0-44C8-A9B9-541548CF6A8A}"/>
    <cellStyle name="Normal 43 2 5 4" xfId="27898" xr:uid="{67338045-C20A-4613-9C1C-EB43D39374B1}"/>
    <cellStyle name="Normal 43 2 6" xfId="27899" xr:uid="{5753EB23-BEB6-49D5-B746-98010E52E6C9}"/>
    <cellStyle name="Normal 43 2 6 2" xfId="27900" xr:uid="{E1847933-B938-483A-AD28-B2E768E10404}"/>
    <cellStyle name="Normal 43 2 6 2 2" xfId="27901" xr:uid="{B3278B1C-2F62-443E-87FF-82B77D0A3278}"/>
    <cellStyle name="Normal 43 2 6 3" xfId="27902" xr:uid="{4D750CB7-5169-460A-87B6-39034D7D03C9}"/>
    <cellStyle name="Normal 43 2 6 4" xfId="27903" xr:uid="{5AA12A19-E147-46C9-A8EC-99DF8EC47C17}"/>
    <cellStyle name="Normal 43 2 7" xfId="27904" xr:uid="{B831F554-902B-44EB-876C-BEDE8FD19E7B}"/>
    <cellStyle name="Normal 43 2 7 2" xfId="27905" xr:uid="{8B5EF691-FC58-4056-A48A-28F114448AAA}"/>
    <cellStyle name="Normal 43 2 7 2 2" xfId="27906" xr:uid="{7A757E35-27D8-40F6-AB75-D5917F21289E}"/>
    <cellStyle name="Normal 43 2 7 3" xfId="27907" xr:uid="{DA7C0779-C5BE-47DC-A3A7-4D82016ECFD5}"/>
    <cellStyle name="Normal 43 2 7 4" xfId="27908" xr:uid="{EB95F020-8300-4876-9E84-E7A552999D2C}"/>
    <cellStyle name="Normal 43 2 8" xfId="27909" xr:uid="{5DEE6413-91CA-4F81-88DF-40879E659110}"/>
    <cellStyle name="Normal 43 2 8 2" xfId="27910" xr:uid="{4A024B77-DE8B-4720-B331-AA8C55CB904D}"/>
    <cellStyle name="Normal 43 2 9" xfId="27911" xr:uid="{E93F67D8-78E2-436A-AF57-F75531618E1B}"/>
    <cellStyle name="Normal 43 3" xfId="27912" xr:uid="{1A76041D-2A7F-4878-966A-D5830F40C36E}"/>
    <cellStyle name="Normal 43 3 2" xfId="27913" xr:uid="{5F820AC2-99A8-49E9-97F2-E8B5A93C660C}"/>
    <cellStyle name="Normal 43 3 2 2" xfId="27914" xr:uid="{811BB0A3-88A6-473A-84E6-AB86FC791A05}"/>
    <cellStyle name="Normal 43 3 2 2 2" xfId="27915" xr:uid="{01F72F72-F538-4A21-87A8-CB56B08CA0E5}"/>
    <cellStyle name="Normal 43 3 2 2 2 2" xfId="27916" xr:uid="{6F8F5C17-8A25-45B1-8694-D2768C673509}"/>
    <cellStyle name="Normal 43 3 2 2 3" xfId="27917" xr:uid="{3D21B261-36EC-4AB2-8953-F70DE466BB4A}"/>
    <cellStyle name="Normal 43 3 2 2 4" xfId="27918" xr:uid="{DDE3F6D0-8610-4327-9560-A26837CC2346}"/>
    <cellStyle name="Normal 43 3 2 3" xfId="27919" xr:uid="{37131327-54A0-497B-9268-F5754F14A2DB}"/>
    <cellStyle name="Normal 43 3 2 3 2" xfId="27920" xr:uid="{5A0ED3FD-F0CB-499B-B678-824038C22371}"/>
    <cellStyle name="Normal 43 3 2 4" xfId="27921" xr:uid="{E6C7CAA7-5BE5-45DF-BF3C-A0B7E42D6DBA}"/>
    <cellStyle name="Normal 43 3 2 5" xfId="27922" xr:uid="{21CFDFDF-0FC8-4780-AF16-955EBD428D4B}"/>
    <cellStyle name="Normal 43 3 3" xfId="27923" xr:uid="{7CAF6628-2BFE-4C21-9741-C80C0ECD0ED9}"/>
    <cellStyle name="Normal 43 3 3 2" xfId="27924" xr:uid="{3912FC49-6764-42E5-BFE4-63BB56D54994}"/>
    <cellStyle name="Normal 43 3 3 2 2" xfId="27925" xr:uid="{AE8FED60-FCA1-495C-A4E2-EE8EB6E52185}"/>
    <cellStyle name="Normal 43 3 3 2 2 2" xfId="27926" xr:uid="{4DB69DBC-26A6-4040-8555-A739159034D2}"/>
    <cellStyle name="Normal 43 3 3 2 3" xfId="27927" xr:uid="{0CD45C1A-FE88-41E4-9573-BC7B6614C2E8}"/>
    <cellStyle name="Normal 43 3 3 2 4" xfId="27928" xr:uid="{C64E46A0-F296-44DE-9791-EE5DCB402BEB}"/>
    <cellStyle name="Normal 43 3 3 3" xfId="27929" xr:uid="{501ED35C-584F-4674-B2E1-8145CFEF7500}"/>
    <cellStyle name="Normal 43 3 3 3 2" xfId="27930" xr:uid="{DD320DD4-3231-4453-B3C1-B3EF6436D883}"/>
    <cellStyle name="Normal 43 3 3 4" xfId="27931" xr:uid="{BC501B3C-966E-4191-A822-212CB5F802C8}"/>
    <cellStyle name="Normal 43 3 3 5" xfId="27932" xr:uid="{B210FADA-A0F2-4E6C-9DBA-12903FEFD086}"/>
    <cellStyle name="Normal 43 3 4" xfId="27933" xr:uid="{624A60D2-EBAE-4233-B863-F3EEF3AABD98}"/>
    <cellStyle name="Normal 43 3 4 2" xfId="27934" xr:uid="{F09F4245-84EF-4DAC-8D96-8089F6DE49C5}"/>
    <cellStyle name="Normal 43 3 4 2 2" xfId="27935" xr:uid="{80EB9CBE-18B4-4660-B730-FAEB984D9C7D}"/>
    <cellStyle name="Normal 43 3 4 3" xfId="27936" xr:uid="{42F441D0-0BC6-4998-B643-D00784780B8C}"/>
    <cellStyle name="Normal 43 3 4 4" xfId="27937" xr:uid="{10AAEC0A-65D3-4DF7-A3ED-13C9B1BE0030}"/>
    <cellStyle name="Normal 43 3 5" xfId="27938" xr:uid="{5673D941-CEB5-4E13-AD58-598CD39E1364}"/>
    <cellStyle name="Normal 43 3 5 2" xfId="27939" xr:uid="{1B3DA155-C0E5-4F8C-8DC6-8B6053A396C4}"/>
    <cellStyle name="Normal 43 3 5 2 2" xfId="27940" xr:uid="{66026334-AA47-4D62-AA9D-AAE9F6118C45}"/>
    <cellStyle name="Normal 43 3 5 3" xfId="27941" xr:uid="{FA8FB065-6685-4DBB-A6E6-09A733EE7300}"/>
    <cellStyle name="Normal 43 3 5 4" xfId="27942" xr:uid="{0D586FAB-B41A-4340-B49F-CBA097990F3D}"/>
    <cellStyle name="Normal 43 3 6" xfId="27943" xr:uid="{63FDBB19-8CC6-4C4D-97D4-54A2FCB89C4F}"/>
    <cellStyle name="Normal 43 3 6 2" xfId="27944" xr:uid="{A24AF2C1-8749-4FE4-B38B-FC0DBC415173}"/>
    <cellStyle name="Normal 43 3 6 2 2" xfId="27945" xr:uid="{76FFB29C-8807-4542-A539-CF14D7A6A073}"/>
    <cellStyle name="Normal 43 3 6 3" xfId="27946" xr:uid="{9612C14F-236A-4E81-B542-774AD426E108}"/>
    <cellStyle name="Normal 43 3 6 4" xfId="27947" xr:uid="{5E821606-5CC3-444D-9E29-C8F3E03960CB}"/>
    <cellStyle name="Normal 43 3 7" xfId="27948" xr:uid="{A5926C6C-7623-4556-808D-87039E6C6EDB}"/>
    <cellStyle name="Normal 43 3 7 2" xfId="27949" xr:uid="{9EBB9E4E-38B4-4E50-9C3F-5FD8ED802D15}"/>
    <cellStyle name="Normal 43 3 8" xfId="27950" xr:uid="{53C6AB06-1E6C-44D2-9DBC-8B32E4F388A6}"/>
    <cellStyle name="Normal 43 3 9" xfId="27951" xr:uid="{EFCFFEBF-EC00-41E2-AA5C-7B3F511FC27F}"/>
    <cellStyle name="Normal 43 4" xfId="27952" xr:uid="{E54EFE05-6ABE-4CEB-AE7E-614E320CF3DF}"/>
    <cellStyle name="Normal 43 4 2" xfId="27953" xr:uid="{CAD36082-5E44-4666-B949-4AD03A371D73}"/>
    <cellStyle name="Normal 43 4 2 2" xfId="27954" xr:uid="{D132CFEE-441F-4360-9F4B-8C8433D65F12}"/>
    <cellStyle name="Normal 43 4 2 2 2" xfId="27955" xr:uid="{3F667D01-92C2-44B3-9A0E-4BC9E46DC395}"/>
    <cellStyle name="Normal 43 4 2 3" xfId="27956" xr:uid="{F14B0DF4-65A5-42A3-AD77-187C5506E323}"/>
    <cellStyle name="Normal 43 4 2 4" xfId="27957" xr:uid="{DCA5F0F7-BA73-431E-918C-964B044CB197}"/>
    <cellStyle name="Normal 43 4 3" xfId="27958" xr:uid="{B3CBA5C7-034A-4D14-8236-132E54964904}"/>
    <cellStyle name="Normal 43 4 3 2" xfId="27959" xr:uid="{BC9C8CC7-BA85-4660-930A-DF6EB2639998}"/>
    <cellStyle name="Normal 43 4 4" xfId="27960" xr:uid="{26EF19E1-F381-473A-8547-E945794A5384}"/>
    <cellStyle name="Normal 43 4 5" xfId="27961" xr:uid="{9A1A1721-B7A8-45A1-8CB0-5853BAA0DDA9}"/>
    <cellStyle name="Normal 43 5" xfId="27962" xr:uid="{080186CE-0881-49BF-B1F2-2B2A573129C5}"/>
    <cellStyle name="Normal 43 5 2" xfId="27963" xr:uid="{BCF7F723-6BBE-48D5-A302-DAC30DDD1E2B}"/>
    <cellStyle name="Normal 43 5 2 2" xfId="27964" xr:uid="{9754B59E-8F33-41CA-A2C4-D38B41735602}"/>
    <cellStyle name="Normal 43 5 2 2 2" xfId="27965" xr:uid="{0AEA7869-772E-4D3D-8A05-2D7E07B5892E}"/>
    <cellStyle name="Normal 43 5 2 3" xfId="27966" xr:uid="{F9631FFD-FD89-4BDF-A33A-8FFA5971E7CF}"/>
    <cellStyle name="Normal 43 5 2 4" xfId="27967" xr:uid="{78DF4FA9-DF98-42D8-8E9E-40452B1E2511}"/>
    <cellStyle name="Normal 43 5 3" xfId="27968" xr:uid="{31280781-3FC9-4BEF-A030-EA9AF95AD59E}"/>
    <cellStyle name="Normal 43 5 3 2" xfId="27969" xr:uid="{BE1D310A-0210-4CCE-87E4-6904F41F0E19}"/>
    <cellStyle name="Normal 43 5 4" xfId="27970" xr:uid="{0B3C0452-513A-467E-8F5B-0D6F027A4D71}"/>
    <cellStyle name="Normal 43 5 5" xfId="27971" xr:uid="{D1D19698-63A6-48D5-AA18-BCF4961B8A5E}"/>
    <cellStyle name="Normal 43 6" xfId="27972" xr:uid="{0928DBE8-AFC3-4E82-932C-185CFE98900A}"/>
    <cellStyle name="Normal 43 6 2" xfId="27973" xr:uid="{1DE67446-9108-4586-988F-21978AB695DB}"/>
    <cellStyle name="Normal 43 6 2 2" xfId="27974" xr:uid="{BFA31C8F-2D55-449D-83DA-D92E09A288FF}"/>
    <cellStyle name="Normal 43 6 3" xfId="27975" xr:uid="{9EAB926C-5959-4B41-8BBB-0EB9DDAE1A3B}"/>
    <cellStyle name="Normal 43 6 4" xfId="27976" xr:uid="{E3F73EFA-0966-47AB-A062-E71A698F8875}"/>
    <cellStyle name="Normal 43 7" xfId="27977" xr:uid="{21807448-BC5A-4CE3-B8A6-4C827B9864CC}"/>
    <cellStyle name="Normal 43 7 2" xfId="27978" xr:uid="{9B2366CC-4A52-4D71-A248-14B1B71ACA6B}"/>
    <cellStyle name="Normal 43 7 2 2" xfId="27979" xr:uid="{FCDB3F47-7CF0-46D3-A378-BBC267A834D7}"/>
    <cellStyle name="Normal 43 7 3" xfId="27980" xr:uid="{59CA8D04-010B-4424-96E3-D61D26499F58}"/>
    <cellStyle name="Normal 43 7 4" xfId="27981" xr:uid="{27A91056-25FA-46DD-8089-9972A0F9A1DF}"/>
    <cellStyle name="Normal 43 8" xfId="27982" xr:uid="{F7DD50FF-451B-4E3A-AC29-5D6C55EE50B1}"/>
    <cellStyle name="Normal 43 8 2" xfId="27983" xr:uid="{2A67192F-A138-4C55-9BBD-201A016ADF64}"/>
    <cellStyle name="Normal 43 8 2 2" xfId="27984" xr:uid="{19546F16-A9B9-4C11-8FD7-E74079187A3A}"/>
    <cellStyle name="Normal 43 8 3" xfId="27985" xr:uid="{5B5C32C6-ED4C-4426-ACA0-5127F3C06428}"/>
    <cellStyle name="Normal 43 8 4" xfId="27986" xr:uid="{2A857B6E-D153-40DB-8A06-CE70F0FAE46B}"/>
    <cellStyle name="Normal 43 9" xfId="27987" xr:uid="{88AB057E-EB6C-4733-9401-1A6F35AFD97B}"/>
    <cellStyle name="Normal 43 9 2" xfId="27988" xr:uid="{944CD627-936E-4741-AB2A-828D7D13D7E1}"/>
    <cellStyle name="Normal 44" xfId="27989" xr:uid="{595DB397-0707-49F6-8555-236FF3FAF12A}"/>
    <cellStyle name="Normal 44 10" xfId="27990" xr:uid="{8ED477A4-146C-4616-B2A4-140BE809FF45}"/>
    <cellStyle name="Normal 44 11" xfId="27991" xr:uid="{A00AC1EB-283A-4F99-B9E6-3FF39E7943A0}"/>
    <cellStyle name="Normal 44 2" xfId="27992" xr:uid="{D47F750B-0AA0-49C7-98ED-64D3A57AFDA6}"/>
    <cellStyle name="Normal 44 2 10" xfId="27993" xr:uid="{7B2E60FA-A476-4539-925F-47AF94B00635}"/>
    <cellStyle name="Normal 44 2 2" xfId="27994" xr:uid="{57692C99-1A81-4A0D-BD25-E9F5B67D1464}"/>
    <cellStyle name="Normal 44 2 2 2" xfId="27995" xr:uid="{529231A5-B72F-4C66-8259-211B6BBA8A51}"/>
    <cellStyle name="Normal 44 2 2 2 2" xfId="27996" xr:uid="{8C131FAF-1F09-4266-A4BF-B247F9B40A7F}"/>
    <cellStyle name="Normal 44 2 2 2 2 2" xfId="27997" xr:uid="{278BE1AB-C710-4AD6-9DF3-ED15292D385F}"/>
    <cellStyle name="Normal 44 2 2 2 2 2 2" xfId="27998" xr:uid="{A968FD58-822B-427B-A27E-B9EA43AF08CB}"/>
    <cellStyle name="Normal 44 2 2 2 2 3" xfId="27999" xr:uid="{A61C08C7-5D09-499D-A0EC-5395EA8790B2}"/>
    <cellStyle name="Normal 44 2 2 2 2 4" xfId="28000" xr:uid="{42CD728F-8C0D-48F9-ADD9-38492F229E9B}"/>
    <cellStyle name="Normal 44 2 2 2 3" xfId="28001" xr:uid="{C1176CB1-BD16-45DB-8E65-62E8063032B6}"/>
    <cellStyle name="Normal 44 2 2 2 3 2" xfId="28002" xr:uid="{68BA5C10-0BEA-4DCE-AE12-184A77F87D6A}"/>
    <cellStyle name="Normal 44 2 2 2 4" xfId="28003" xr:uid="{9A3A6EB8-2B71-44B7-92A1-CC1167698EF9}"/>
    <cellStyle name="Normal 44 2 2 2 5" xfId="28004" xr:uid="{7397AEBE-03A7-46CD-AC05-3F11B0526B01}"/>
    <cellStyle name="Normal 44 2 2 3" xfId="28005" xr:uid="{B4D7A8DF-96D7-4876-AFCD-9998515158D3}"/>
    <cellStyle name="Normal 44 2 2 3 2" xfId="28006" xr:uid="{8989C2F1-A3E6-4501-B64E-B5962662CFAF}"/>
    <cellStyle name="Normal 44 2 2 3 2 2" xfId="28007" xr:uid="{CCA13D83-8200-460D-9869-D2ED126BCC73}"/>
    <cellStyle name="Normal 44 2 2 3 2 2 2" xfId="28008" xr:uid="{D05D9D75-74AF-4D39-9583-40CFB7BAF904}"/>
    <cellStyle name="Normal 44 2 2 3 2 3" xfId="28009" xr:uid="{6B0B9D4D-8265-41CD-BD40-334D98EAAF31}"/>
    <cellStyle name="Normal 44 2 2 3 2 4" xfId="28010" xr:uid="{A54DBAC9-6BAB-4407-A29A-E188655ADBF9}"/>
    <cellStyle name="Normal 44 2 2 3 3" xfId="28011" xr:uid="{38547A35-EF1A-43D4-AA30-45DC0E1926C7}"/>
    <cellStyle name="Normal 44 2 2 3 3 2" xfId="28012" xr:uid="{7B657183-4327-494A-B14D-2EB4A3185BAA}"/>
    <cellStyle name="Normal 44 2 2 3 4" xfId="28013" xr:uid="{DA6D67FA-DBC8-404C-8DB7-8375896CE26E}"/>
    <cellStyle name="Normal 44 2 2 3 5" xfId="28014" xr:uid="{937F1590-AED3-44E6-B317-15D25CE37A22}"/>
    <cellStyle name="Normal 44 2 2 4" xfId="28015" xr:uid="{EDD31AAE-7292-46CF-BA03-1AF04C093E5F}"/>
    <cellStyle name="Normal 44 2 2 4 2" xfId="28016" xr:uid="{D8026A26-7675-41AD-84B7-55B276A56470}"/>
    <cellStyle name="Normal 44 2 2 4 2 2" xfId="28017" xr:uid="{A7FF8DBF-B21D-4681-BB5D-C4E759497193}"/>
    <cellStyle name="Normal 44 2 2 4 3" xfId="28018" xr:uid="{EBD07787-424A-4EA6-8748-593C09CA0FD0}"/>
    <cellStyle name="Normal 44 2 2 4 4" xfId="28019" xr:uid="{31427AD4-CF74-4BDF-9F5B-FAD27EE5A071}"/>
    <cellStyle name="Normal 44 2 2 5" xfId="28020" xr:uid="{C0ECC70A-B8D5-4209-9E88-A499580F7A67}"/>
    <cellStyle name="Normal 44 2 2 5 2" xfId="28021" xr:uid="{BEFA0F9B-5E82-4657-B8D0-58863511CC2B}"/>
    <cellStyle name="Normal 44 2 2 5 2 2" xfId="28022" xr:uid="{65523336-FEAF-4D90-BA0E-73FC3C7EE8C4}"/>
    <cellStyle name="Normal 44 2 2 5 3" xfId="28023" xr:uid="{633A456D-703A-43AE-821D-1262B3DBC45E}"/>
    <cellStyle name="Normal 44 2 2 5 4" xfId="28024" xr:uid="{9F07E6CC-6106-402B-A6C5-8E1CE0CC0A88}"/>
    <cellStyle name="Normal 44 2 2 6" xfId="28025" xr:uid="{5920E777-D81C-4825-BC77-8AA6F6CC7423}"/>
    <cellStyle name="Normal 44 2 2 6 2" xfId="28026" xr:uid="{E2E2CDCD-A93E-4142-8DBE-55C8FBD3633A}"/>
    <cellStyle name="Normal 44 2 2 6 2 2" xfId="28027" xr:uid="{D146A5F1-8E85-4214-AD08-89435E9233C5}"/>
    <cellStyle name="Normal 44 2 2 6 3" xfId="28028" xr:uid="{438E9F54-AB3F-45A4-AB89-0C97AC714773}"/>
    <cellStyle name="Normal 44 2 2 6 4" xfId="28029" xr:uid="{9C081C96-33D8-4A91-8ACE-F6BAEEB47859}"/>
    <cellStyle name="Normal 44 2 2 7" xfId="28030" xr:uid="{316AC7A1-3A88-4D4B-A2F4-249A07B54A5F}"/>
    <cellStyle name="Normal 44 2 2 7 2" xfId="28031" xr:uid="{2D18F985-1D21-4574-86E2-CE473AF833FD}"/>
    <cellStyle name="Normal 44 2 2 8" xfId="28032" xr:uid="{2009A0EA-318A-4E02-B580-FE772FD44A95}"/>
    <cellStyle name="Normal 44 2 2 9" xfId="28033" xr:uid="{EBBD6CA4-D0B5-41AD-8DDC-F1049638ED03}"/>
    <cellStyle name="Normal 44 2 3" xfId="28034" xr:uid="{A8AAF8AC-A8F6-4D57-9769-89B4855E91F5}"/>
    <cellStyle name="Normal 44 2 3 2" xfId="28035" xr:uid="{DA8A2888-38D7-4C7C-A9E9-173B5DE3FB55}"/>
    <cellStyle name="Normal 44 2 3 2 2" xfId="28036" xr:uid="{7BFABC81-B503-431F-BD91-CDC248196C79}"/>
    <cellStyle name="Normal 44 2 3 2 2 2" xfId="28037" xr:uid="{24413AE7-B0EC-4861-97A0-FE46FA4D7A96}"/>
    <cellStyle name="Normal 44 2 3 2 3" xfId="28038" xr:uid="{5CFC63E0-F96F-43FF-BB18-47FE5FC414D6}"/>
    <cellStyle name="Normal 44 2 3 2 4" xfId="28039" xr:uid="{654E35CC-27B4-412D-8881-2E1FABC12ED3}"/>
    <cellStyle name="Normal 44 2 3 3" xfId="28040" xr:uid="{6762D6A1-D841-4C83-B04F-78EF8ABD4F78}"/>
    <cellStyle name="Normal 44 2 3 3 2" xfId="28041" xr:uid="{D109E805-4967-47F8-AD1B-28E9B369B6B3}"/>
    <cellStyle name="Normal 44 2 3 4" xfId="28042" xr:uid="{3B456295-AA87-4E5F-BF46-231FDBFF4E0F}"/>
    <cellStyle name="Normal 44 2 3 5" xfId="28043" xr:uid="{0820F8CC-A35B-4EE3-894C-D95037379E71}"/>
    <cellStyle name="Normal 44 2 4" xfId="28044" xr:uid="{06FF2496-341B-41B6-9D24-9FCB0C493AEF}"/>
    <cellStyle name="Normal 44 2 4 2" xfId="28045" xr:uid="{E31B71EC-5CAC-4314-9AF4-1F2850EE80D9}"/>
    <cellStyle name="Normal 44 2 4 2 2" xfId="28046" xr:uid="{EE27EAA4-33A1-44DB-AB58-1B7D9CB1DD6F}"/>
    <cellStyle name="Normal 44 2 4 2 2 2" xfId="28047" xr:uid="{5B5DEC3B-C0DF-4F06-9F96-0ECC55930080}"/>
    <cellStyle name="Normal 44 2 4 2 3" xfId="28048" xr:uid="{8D2BE14F-92E4-44D3-BE62-41F4FFB9FD23}"/>
    <cellStyle name="Normal 44 2 4 2 4" xfId="28049" xr:uid="{46698B37-AAEB-4712-9057-C5B9B2EAFCA7}"/>
    <cellStyle name="Normal 44 2 4 3" xfId="28050" xr:uid="{0C164AF5-BF6D-4A10-9B40-918BDD5CABF4}"/>
    <cellStyle name="Normal 44 2 4 3 2" xfId="28051" xr:uid="{3DFDF9C4-D7F0-4226-BC3E-070881CC402C}"/>
    <cellStyle name="Normal 44 2 4 4" xfId="28052" xr:uid="{6772752F-8656-4474-9945-19CF360ABE36}"/>
    <cellStyle name="Normal 44 2 4 5" xfId="28053" xr:uid="{393DEC08-2248-43CE-BEBD-8966782CD081}"/>
    <cellStyle name="Normal 44 2 5" xfId="28054" xr:uid="{52AC71C5-75C7-419F-A8A3-ADEAC9361AC6}"/>
    <cellStyle name="Normal 44 2 5 2" xfId="28055" xr:uid="{06C0B43E-6206-4C37-A713-15340B2AC2DB}"/>
    <cellStyle name="Normal 44 2 5 2 2" xfId="28056" xr:uid="{0E10B2C2-346C-4308-B1FC-F0553B3EAD4E}"/>
    <cellStyle name="Normal 44 2 5 3" xfId="28057" xr:uid="{4F8F85B1-2124-452C-92B9-AFE6FB228E85}"/>
    <cellStyle name="Normal 44 2 5 4" xfId="28058" xr:uid="{2584E351-CFFD-4691-807D-30CD472E4886}"/>
    <cellStyle name="Normal 44 2 6" xfId="28059" xr:uid="{AC38D144-7978-44F7-BF22-9C689B9ABE93}"/>
    <cellStyle name="Normal 44 2 6 2" xfId="28060" xr:uid="{54770052-5D8E-4345-A811-DE5E8A2BE83C}"/>
    <cellStyle name="Normal 44 2 6 2 2" xfId="28061" xr:uid="{958C698A-E537-4343-812E-05CFEA8E07C0}"/>
    <cellStyle name="Normal 44 2 6 3" xfId="28062" xr:uid="{7C2D07CF-35C5-4201-96E2-7901E1E79E21}"/>
    <cellStyle name="Normal 44 2 6 4" xfId="28063" xr:uid="{E42CA34B-A975-430E-A3A4-A048A13AFF73}"/>
    <cellStyle name="Normal 44 2 7" xfId="28064" xr:uid="{73016130-3C05-47A6-8831-F41D9CB7715B}"/>
    <cellStyle name="Normal 44 2 7 2" xfId="28065" xr:uid="{502956B2-4959-40BC-8D5D-5A68723667D1}"/>
    <cellStyle name="Normal 44 2 7 2 2" xfId="28066" xr:uid="{ECBA2B71-BEE8-4759-889D-707093ABDE01}"/>
    <cellStyle name="Normal 44 2 7 3" xfId="28067" xr:uid="{842F1DEF-0AAE-4D88-B8B4-121B74A97883}"/>
    <cellStyle name="Normal 44 2 7 4" xfId="28068" xr:uid="{2F65C97A-282A-4FD5-9A9E-2ACAC580CFD0}"/>
    <cellStyle name="Normal 44 2 8" xfId="28069" xr:uid="{07D1E3D6-BC44-4BCF-91AF-2C4A403C1FB9}"/>
    <cellStyle name="Normal 44 2 8 2" xfId="28070" xr:uid="{6E47C315-88D8-4C6B-9B21-1E36C0E4D5E4}"/>
    <cellStyle name="Normal 44 2 9" xfId="28071" xr:uid="{0A48F3FA-EC7E-43F6-9579-7B21163AD6EA}"/>
    <cellStyle name="Normal 44 3" xfId="28072" xr:uid="{3B76D5D1-F027-4961-88FE-12CD130004A6}"/>
    <cellStyle name="Normal 44 3 2" xfId="28073" xr:uid="{C3A2F25A-3E54-4BA4-B0DB-3980AE26D868}"/>
    <cellStyle name="Normal 44 3 2 2" xfId="28074" xr:uid="{796AF401-76F2-4DA6-9A82-756DA5003B1C}"/>
    <cellStyle name="Normal 44 3 2 2 2" xfId="28075" xr:uid="{81A285B5-81F4-4F39-8B3A-91CB93D0D601}"/>
    <cellStyle name="Normal 44 3 2 2 2 2" xfId="28076" xr:uid="{5684B1A6-5F2E-452A-84F9-A0C4E5353494}"/>
    <cellStyle name="Normal 44 3 2 2 3" xfId="28077" xr:uid="{3FD5BEDE-394C-4180-858C-8956BD5C2020}"/>
    <cellStyle name="Normal 44 3 2 2 4" xfId="28078" xr:uid="{5E4C27E4-48E0-4D1E-A9C4-EE7259C0FB53}"/>
    <cellStyle name="Normal 44 3 2 3" xfId="28079" xr:uid="{D3DA3649-42AB-4A96-A990-34561FD960E5}"/>
    <cellStyle name="Normal 44 3 2 3 2" xfId="28080" xr:uid="{669C4C66-27BE-4BCD-9827-0F35C4D40D42}"/>
    <cellStyle name="Normal 44 3 2 4" xfId="28081" xr:uid="{0D130C49-C1D5-46E2-90E9-901B5AB41814}"/>
    <cellStyle name="Normal 44 3 2 5" xfId="28082" xr:uid="{CA36DD32-DA14-4984-955C-CB97910CAD77}"/>
    <cellStyle name="Normal 44 3 3" xfId="28083" xr:uid="{A9EFAB2B-698D-4F74-B3B2-276FB2B06B17}"/>
    <cellStyle name="Normal 44 3 3 2" xfId="28084" xr:uid="{9B424D23-0334-4C93-A87C-43487652D231}"/>
    <cellStyle name="Normal 44 3 3 2 2" xfId="28085" xr:uid="{603CEBC0-CECB-4E36-95B8-8E706CB038C8}"/>
    <cellStyle name="Normal 44 3 3 2 2 2" xfId="28086" xr:uid="{8E675D95-7B6A-40E9-8894-1CD72B7F3DC5}"/>
    <cellStyle name="Normal 44 3 3 2 3" xfId="28087" xr:uid="{2495487A-0F0C-4575-AE78-ABC58C6DCABF}"/>
    <cellStyle name="Normal 44 3 3 2 4" xfId="28088" xr:uid="{DE55C36B-ED89-4593-9D02-597BB225086C}"/>
    <cellStyle name="Normal 44 3 3 3" xfId="28089" xr:uid="{0D20473F-7606-4C5A-A893-27C00A821E5D}"/>
    <cellStyle name="Normal 44 3 3 3 2" xfId="28090" xr:uid="{45B09D03-BD54-4498-94CA-BA745415F9B4}"/>
    <cellStyle name="Normal 44 3 3 4" xfId="28091" xr:uid="{BB5EBE5F-2C1A-4B5D-A609-C5CEC14BBA38}"/>
    <cellStyle name="Normal 44 3 3 5" xfId="28092" xr:uid="{D0D2A135-60AC-42DD-98F8-AB78CC474AAC}"/>
    <cellStyle name="Normal 44 3 4" xfId="28093" xr:uid="{144E6A02-D48C-408C-8EC8-576D10F34AC4}"/>
    <cellStyle name="Normal 44 3 4 2" xfId="28094" xr:uid="{8F32FC0C-0247-46B5-AAE1-AA788F097913}"/>
    <cellStyle name="Normal 44 3 4 2 2" xfId="28095" xr:uid="{37F08993-7F6C-495C-9258-6FCF42F83F4C}"/>
    <cellStyle name="Normal 44 3 4 3" xfId="28096" xr:uid="{B982D198-CFFA-4C0E-9B0B-19AF3D315FD5}"/>
    <cellStyle name="Normal 44 3 4 4" xfId="28097" xr:uid="{D85886FE-B691-423A-A414-EDEF047615F6}"/>
    <cellStyle name="Normal 44 3 5" xfId="28098" xr:uid="{55211992-CDC8-4823-B362-355A9BC43465}"/>
    <cellStyle name="Normal 44 3 5 2" xfId="28099" xr:uid="{2FF13308-3B01-436C-93F1-07926447BF58}"/>
    <cellStyle name="Normal 44 3 5 2 2" xfId="28100" xr:uid="{B94800FD-E99F-4277-AFE2-59B95606F572}"/>
    <cellStyle name="Normal 44 3 5 3" xfId="28101" xr:uid="{A50B5317-D0EC-44DA-9B9A-6C99B1D7F8B7}"/>
    <cellStyle name="Normal 44 3 5 4" xfId="28102" xr:uid="{97BAC27F-EE4C-46C0-A098-2E87C866D612}"/>
    <cellStyle name="Normal 44 3 6" xfId="28103" xr:uid="{F2A935C9-8438-47A3-99A8-9A69D2DFF3A4}"/>
    <cellStyle name="Normal 44 3 6 2" xfId="28104" xr:uid="{5DF476B7-0B3A-4714-BEC5-D6FF49384D3C}"/>
    <cellStyle name="Normal 44 3 6 2 2" xfId="28105" xr:uid="{EC5D5339-FB40-48E3-9645-2620264C5B39}"/>
    <cellStyle name="Normal 44 3 6 3" xfId="28106" xr:uid="{58AD29B1-4E2F-4854-AAF7-1CC07BF37A9F}"/>
    <cellStyle name="Normal 44 3 6 4" xfId="28107" xr:uid="{6EFE5543-05D4-49D5-AF96-2BA64413F73C}"/>
    <cellStyle name="Normal 44 3 7" xfId="28108" xr:uid="{890C91DB-D973-45F1-9D3C-BFA67FE2A1E9}"/>
    <cellStyle name="Normal 44 3 7 2" xfId="28109" xr:uid="{AE7F0BE0-C317-4D64-B51B-183EB19C6EB8}"/>
    <cellStyle name="Normal 44 3 8" xfId="28110" xr:uid="{5812721D-226B-45D5-9E7F-5F1F68AA8331}"/>
    <cellStyle name="Normal 44 3 9" xfId="28111" xr:uid="{4F5F73C8-DAAC-4B85-B188-3AE42D64C847}"/>
    <cellStyle name="Normal 44 4" xfId="28112" xr:uid="{7521381C-BB57-45BD-A93D-0A49D6D9F148}"/>
    <cellStyle name="Normal 44 4 2" xfId="28113" xr:uid="{A1035008-C970-49E6-9DCF-1BA5386AD6C2}"/>
    <cellStyle name="Normal 44 4 2 2" xfId="28114" xr:uid="{81EE67DF-2B84-4F7D-BB3D-0A74E3D4B3E4}"/>
    <cellStyle name="Normal 44 4 2 2 2" xfId="28115" xr:uid="{4277C493-CDAB-40DE-8FDF-47E8B7B1CFD7}"/>
    <cellStyle name="Normal 44 4 2 3" xfId="28116" xr:uid="{B0D81389-43BC-483A-9253-BAC46B826C3C}"/>
    <cellStyle name="Normal 44 4 2 4" xfId="28117" xr:uid="{C4B4821A-B5AF-46E9-917E-82CAD300ED3B}"/>
    <cellStyle name="Normal 44 4 3" xfId="28118" xr:uid="{2E02A692-7D46-4135-BC6D-7199A83236DC}"/>
    <cellStyle name="Normal 44 4 3 2" xfId="28119" xr:uid="{D631CBB8-3583-419C-BCEE-23488537423F}"/>
    <cellStyle name="Normal 44 4 4" xfId="28120" xr:uid="{ADDF6FCD-2FD4-4A30-8529-946BFE1936BC}"/>
    <cellStyle name="Normal 44 4 5" xfId="28121" xr:uid="{965E5FFB-E2E9-4F8B-AFBC-ECDAAE48D2FB}"/>
    <cellStyle name="Normal 44 5" xfId="28122" xr:uid="{11177C2D-AE61-433B-A610-CA72B0FA9BAE}"/>
    <cellStyle name="Normal 44 5 2" xfId="28123" xr:uid="{0ABABDF5-CD03-4216-902B-0362AE786E04}"/>
    <cellStyle name="Normal 44 5 2 2" xfId="28124" xr:uid="{CB80D4A3-5517-4551-BF0D-E49C9D4EF4CA}"/>
    <cellStyle name="Normal 44 5 2 2 2" xfId="28125" xr:uid="{B92E3C26-38D1-4592-A355-3A1D44C774D6}"/>
    <cellStyle name="Normal 44 5 2 3" xfId="28126" xr:uid="{C372365E-1A2F-40D9-A3EC-C22164061808}"/>
    <cellStyle name="Normal 44 5 2 4" xfId="28127" xr:uid="{433DFB72-7F55-4413-AFFE-BBBA2AE068F4}"/>
    <cellStyle name="Normal 44 5 3" xfId="28128" xr:uid="{B5B1ADD4-33D2-4DA6-928D-E9AB102F1659}"/>
    <cellStyle name="Normal 44 5 3 2" xfId="28129" xr:uid="{47C70323-0A29-4F0A-BAA9-7DAB5E2880EB}"/>
    <cellStyle name="Normal 44 5 4" xfId="28130" xr:uid="{8D6A57F7-5922-493D-BAEB-D04D38B247EB}"/>
    <cellStyle name="Normal 44 5 5" xfId="28131" xr:uid="{EDC6CC0C-4579-4387-83E6-A23347B0B16F}"/>
    <cellStyle name="Normal 44 6" xfId="28132" xr:uid="{ADF049A1-E390-48BF-B8F5-53E70AC8686F}"/>
    <cellStyle name="Normal 44 6 2" xfId="28133" xr:uid="{46771FEC-DEA4-4B75-973C-AB20232893E0}"/>
    <cellStyle name="Normal 44 6 2 2" xfId="28134" xr:uid="{78857C41-2572-43F8-B692-6B821984E518}"/>
    <cellStyle name="Normal 44 6 3" xfId="28135" xr:uid="{AE8FC530-FB0D-402A-ADC3-9FAEA79FF524}"/>
    <cellStyle name="Normal 44 6 4" xfId="28136" xr:uid="{91E92BF7-B29A-4F44-87EA-C8645AE56ACD}"/>
    <cellStyle name="Normal 44 7" xfId="28137" xr:uid="{30C013FC-062F-4AD5-8CA2-806C902C4C62}"/>
    <cellStyle name="Normal 44 7 2" xfId="28138" xr:uid="{60D049A4-468B-4016-B3C1-DB63D9CDC5E0}"/>
    <cellStyle name="Normal 44 7 2 2" xfId="28139" xr:uid="{3203BECF-1651-401D-9854-A209CEB71372}"/>
    <cellStyle name="Normal 44 7 3" xfId="28140" xr:uid="{6F5E2FCA-EF90-4E27-A087-8330FFBE20BD}"/>
    <cellStyle name="Normal 44 7 4" xfId="28141" xr:uid="{B2E19C8F-8839-4F88-BECC-581462C7D5F7}"/>
    <cellStyle name="Normal 44 8" xfId="28142" xr:uid="{18AE9164-0E40-4A45-B8B4-DD3FADE02329}"/>
    <cellStyle name="Normal 44 8 2" xfId="28143" xr:uid="{BDBA4584-A0AD-4BBD-A450-181FFBCC6454}"/>
    <cellStyle name="Normal 44 8 2 2" xfId="28144" xr:uid="{4E4EEB8E-17B8-4230-AB2A-C519A752FCEE}"/>
    <cellStyle name="Normal 44 8 3" xfId="28145" xr:uid="{A9007BB7-EB45-441F-92C0-E83DCB9D4C44}"/>
    <cellStyle name="Normal 44 8 4" xfId="28146" xr:uid="{FD4C5DD1-2624-476D-92AF-86C796F4CE79}"/>
    <cellStyle name="Normal 44 9" xfId="28147" xr:uid="{A6451E61-0565-499A-A77F-35D0FCF19C5D}"/>
    <cellStyle name="Normal 44 9 2" xfId="28148" xr:uid="{232B4D42-0C6D-4C2E-93F7-F745D2A818CF}"/>
    <cellStyle name="Normal 45" xfId="28149" xr:uid="{6105AB0B-6551-4A45-A79C-8A859D4894C9}"/>
    <cellStyle name="Normal 45 2" xfId="28150" xr:uid="{C7693E26-B6B3-4C6F-9E8F-228DD2C4C3B8}"/>
    <cellStyle name="Normal 45 2 2" xfId="28151" xr:uid="{EEBFFA0D-383B-4542-9A76-92E578F34D90}"/>
    <cellStyle name="Normal 45 3" xfId="28152" xr:uid="{7DF683D9-94AF-4CB4-A02E-F0FFD774323A}"/>
    <cellStyle name="Normal 46" xfId="28153" xr:uid="{D90DC5A4-BD22-4704-9A8E-7860DB7825E7}"/>
    <cellStyle name="Normal 46 10" xfId="28154" xr:uid="{14C40A41-9295-44B5-B01E-6624DF92E853}"/>
    <cellStyle name="Normal 46 11" xfId="28155" xr:uid="{48E39E64-E766-431D-A4A3-08537D45419D}"/>
    <cellStyle name="Normal 46 2" xfId="28156" xr:uid="{E7495055-A1A1-48BF-8992-B1D36E77A898}"/>
    <cellStyle name="Normal 46 2 10" xfId="28157" xr:uid="{FCDC4318-A576-4430-8248-DADF8FAFE062}"/>
    <cellStyle name="Normal 46 2 2" xfId="28158" xr:uid="{45D7C333-2E42-4B45-B0B9-6FECB14A2AD7}"/>
    <cellStyle name="Normal 46 2 2 2" xfId="28159" xr:uid="{70CFA4AE-B215-48B5-BCBA-D755D1C9FBD6}"/>
    <cellStyle name="Normal 46 2 2 2 2" xfId="28160" xr:uid="{72EEB458-98A2-4CED-8B65-3482C5E178FA}"/>
    <cellStyle name="Normal 46 2 2 2 2 2" xfId="28161" xr:uid="{263B4717-0150-47CB-A1D8-5E70BE0BD88E}"/>
    <cellStyle name="Normal 46 2 2 2 2 2 2" xfId="28162" xr:uid="{5877D04F-BD78-49F1-A15F-9A946C61A1AD}"/>
    <cellStyle name="Normal 46 2 2 2 2 3" xfId="28163" xr:uid="{A9F702A5-2B16-4961-893C-4667476B733B}"/>
    <cellStyle name="Normal 46 2 2 2 2 4" xfId="28164" xr:uid="{45430127-3A81-45EE-A4F2-CBA948D2D8EF}"/>
    <cellStyle name="Normal 46 2 2 2 3" xfId="28165" xr:uid="{65AAC41F-C82D-4622-A7B8-66B8828A03B8}"/>
    <cellStyle name="Normal 46 2 2 2 3 2" xfId="28166" xr:uid="{64A63D18-D546-4244-9C28-5CC72F8FDD2D}"/>
    <cellStyle name="Normal 46 2 2 2 4" xfId="28167" xr:uid="{263C1D41-1ED6-4E18-AE34-22398E5F69EB}"/>
    <cellStyle name="Normal 46 2 2 2 5" xfId="28168" xr:uid="{8F0700D8-D532-4C96-AF3E-54F0EAFABAB7}"/>
    <cellStyle name="Normal 46 2 2 3" xfId="28169" xr:uid="{78896A7D-DB03-45A8-9353-FF43A56B5390}"/>
    <cellStyle name="Normal 46 2 2 3 2" xfId="28170" xr:uid="{0F6AD964-B0D7-45BD-ABFF-641103CDC0C4}"/>
    <cellStyle name="Normal 46 2 2 3 2 2" xfId="28171" xr:uid="{549EFF70-401F-4B2A-BA35-1137CE75D094}"/>
    <cellStyle name="Normal 46 2 2 3 2 2 2" xfId="28172" xr:uid="{BD46B588-A4DE-45DE-B53C-55FA225D65CF}"/>
    <cellStyle name="Normal 46 2 2 3 2 3" xfId="28173" xr:uid="{E1133D54-87FB-4E41-BED9-46C7A8301F9F}"/>
    <cellStyle name="Normal 46 2 2 3 2 4" xfId="28174" xr:uid="{9F18E802-FA27-4620-B7E4-4085D8721A1D}"/>
    <cellStyle name="Normal 46 2 2 3 3" xfId="28175" xr:uid="{176232F6-9F04-4AD9-BE98-4D820DD37B0F}"/>
    <cellStyle name="Normal 46 2 2 3 3 2" xfId="28176" xr:uid="{D2A314F1-19DD-43E0-9757-DF086AAAC71E}"/>
    <cellStyle name="Normal 46 2 2 3 4" xfId="28177" xr:uid="{CDA0978E-8EEE-4879-8DDB-EA9C69F050CB}"/>
    <cellStyle name="Normal 46 2 2 3 5" xfId="28178" xr:uid="{FA32DD49-A03B-4038-831E-BFA7F7C01119}"/>
    <cellStyle name="Normal 46 2 2 4" xfId="28179" xr:uid="{6385F765-5245-466A-A462-5CA1D74481DD}"/>
    <cellStyle name="Normal 46 2 2 4 2" xfId="28180" xr:uid="{3A828673-1A37-49A7-A980-7F66A57F3206}"/>
    <cellStyle name="Normal 46 2 2 4 2 2" xfId="28181" xr:uid="{37E99175-7952-4A11-A971-04B0946F2F70}"/>
    <cellStyle name="Normal 46 2 2 4 3" xfId="28182" xr:uid="{45F6D5CB-1089-4CDE-816C-88C8034126FE}"/>
    <cellStyle name="Normal 46 2 2 4 4" xfId="28183" xr:uid="{5CCC0116-79E3-4FB2-BE59-B0B32BC49C63}"/>
    <cellStyle name="Normal 46 2 2 5" xfId="28184" xr:uid="{0C09BBD3-70CD-4A01-BDCE-DDCDC951D7DF}"/>
    <cellStyle name="Normal 46 2 2 5 2" xfId="28185" xr:uid="{3EFD978F-F203-4929-B5F1-4AD0C05F9D5E}"/>
    <cellStyle name="Normal 46 2 2 5 2 2" xfId="28186" xr:uid="{AC068641-8065-42A8-980A-F10AE4B85786}"/>
    <cellStyle name="Normal 46 2 2 5 3" xfId="28187" xr:uid="{DD1DB02C-299E-456D-AB18-57F09C8290EC}"/>
    <cellStyle name="Normal 46 2 2 5 4" xfId="28188" xr:uid="{C9BB4D83-C98C-4CAF-91F3-F1DDEED1F375}"/>
    <cellStyle name="Normal 46 2 2 6" xfId="28189" xr:uid="{3A295169-E661-462C-908B-C67055F4FCA0}"/>
    <cellStyle name="Normal 46 2 2 6 2" xfId="28190" xr:uid="{799C8988-2956-4542-91AC-BCB7E7F7ADA9}"/>
    <cellStyle name="Normal 46 2 2 6 2 2" xfId="28191" xr:uid="{B9282FCB-0862-489E-826E-CBA8BC62FA01}"/>
    <cellStyle name="Normal 46 2 2 6 3" xfId="28192" xr:uid="{BDAD8858-E81F-44BF-A981-B5B3696870A2}"/>
    <cellStyle name="Normal 46 2 2 6 4" xfId="28193" xr:uid="{D1D916BB-7A2C-435A-812D-A231DBCC5AE3}"/>
    <cellStyle name="Normal 46 2 2 7" xfId="28194" xr:uid="{83AFC2C3-44F6-4ED1-86FA-65FDC8E7D6BA}"/>
    <cellStyle name="Normal 46 2 2 7 2" xfId="28195" xr:uid="{3EAE1740-6F64-4321-9F61-FC714F3721E4}"/>
    <cellStyle name="Normal 46 2 2 8" xfId="28196" xr:uid="{74FA43E0-10FB-471C-B9E7-45123C08B631}"/>
    <cellStyle name="Normal 46 2 2 9" xfId="28197" xr:uid="{28015001-5A93-4AC0-A46C-A06A30262342}"/>
    <cellStyle name="Normal 46 2 3" xfId="28198" xr:uid="{42199E37-CE52-4E94-BC80-7C7122D1E4FF}"/>
    <cellStyle name="Normal 46 2 3 2" xfId="28199" xr:uid="{6E7E2F1B-D200-485B-968A-2315120C6280}"/>
    <cellStyle name="Normal 46 2 3 2 2" xfId="28200" xr:uid="{62485483-62A6-403B-BFAF-E9264A1B6A09}"/>
    <cellStyle name="Normal 46 2 3 2 2 2" xfId="28201" xr:uid="{E81BA53D-3789-4148-BC13-B6AD10F4B9A9}"/>
    <cellStyle name="Normal 46 2 3 2 3" xfId="28202" xr:uid="{52DB118B-E973-4DDD-99F2-8B8BFB6B4D7F}"/>
    <cellStyle name="Normal 46 2 3 2 4" xfId="28203" xr:uid="{83A02D61-6400-46E7-A04B-CC44B57B8BDA}"/>
    <cellStyle name="Normal 46 2 3 3" xfId="28204" xr:uid="{898B5441-5D7C-4FF6-B7F1-1918416308D9}"/>
    <cellStyle name="Normal 46 2 3 3 2" xfId="28205" xr:uid="{D92FC170-0743-45C0-B3D8-5B348877BA03}"/>
    <cellStyle name="Normal 46 2 3 4" xfId="28206" xr:uid="{5D766F32-FDF7-4DE0-BAFB-B04BE0B02E4D}"/>
    <cellStyle name="Normal 46 2 3 5" xfId="28207" xr:uid="{0B484B66-56AE-41E8-81FC-A34FF35BD356}"/>
    <cellStyle name="Normal 46 2 4" xfId="28208" xr:uid="{73D45C41-8BBB-4818-B2E2-8653F2F5B8D7}"/>
    <cellStyle name="Normal 46 2 4 2" xfId="28209" xr:uid="{02D130EE-F593-4798-B5EF-700A6A0E63AF}"/>
    <cellStyle name="Normal 46 2 4 2 2" xfId="28210" xr:uid="{2E582050-419B-4C43-B803-5BC56A73012D}"/>
    <cellStyle name="Normal 46 2 4 2 2 2" xfId="28211" xr:uid="{8C571966-182F-499A-A05E-41F1C8DC0EDB}"/>
    <cellStyle name="Normal 46 2 4 2 3" xfId="28212" xr:uid="{9212BABE-9151-4158-B5EF-83B5BCB1837F}"/>
    <cellStyle name="Normal 46 2 4 2 4" xfId="28213" xr:uid="{A53560E5-AB16-4419-B05C-3A8C4825CE92}"/>
    <cellStyle name="Normal 46 2 4 3" xfId="28214" xr:uid="{6B524A39-F8BF-4DE0-BF52-608496384A44}"/>
    <cellStyle name="Normal 46 2 4 3 2" xfId="28215" xr:uid="{8B840064-153B-425F-94B8-61D96141E566}"/>
    <cellStyle name="Normal 46 2 4 4" xfId="28216" xr:uid="{D3E38F7C-55C5-4C45-9868-987CB27F7E84}"/>
    <cellStyle name="Normal 46 2 4 5" xfId="28217" xr:uid="{75542BD7-6A2B-42B3-9BEC-BD45163430F8}"/>
    <cellStyle name="Normal 46 2 5" xfId="28218" xr:uid="{C08D5BE9-3487-47B6-961E-73263274CE83}"/>
    <cellStyle name="Normal 46 2 5 2" xfId="28219" xr:uid="{84138961-9033-45DF-9B94-275A9492926B}"/>
    <cellStyle name="Normal 46 2 5 2 2" xfId="28220" xr:uid="{1A74BB94-7250-4F8E-9543-EF30592CEF51}"/>
    <cellStyle name="Normal 46 2 5 3" xfId="28221" xr:uid="{07B1553E-6FB3-4191-BF8D-1B9BFB34D77F}"/>
    <cellStyle name="Normal 46 2 5 4" xfId="28222" xr:uid="{9F01CD0C-F14C-4974-A77B-979B15893E5C}"/>
    <cellStyle name="Normal 46 2 6" xfId="28223" xr:uid="{37663BFB-487B-4436-979F-AAB7884FCF7A}"/>
    <cellStyle name="Normal 46 2 6 2" xfId="28224" xr:uid="{9BE1E0A7-79AC-4AB0-A941-5306785E71DA}"/>
    <cellStyle name="Normal 46 2 6 2 2" xfId="28225" xr:uid="{CB50D190-7201-440F-AA3C-A6C3D47EC856}"/>
    <cellStyle name="Normal 46 2 6 3" xfId="28226" xr:uid="{5B3E7C6D-CD0C-48B3-9B23-E445C173D122}"/>
    <cellStyle name="Normal 46 2 6 4" xfId="28227" xr:uid="{8C980B2C-180D-4CA0-AD05-AA6FF9AB1418}"/>
    <cellStyle name="Normal 46 2 7" xfId="28228" xr:uid="{60492AD1-2A5F-456B-A9DA-A022522529E4}"/>
    <cellStyle name="Normal 46 2 7 2" xfId="28229" xr:uid="{6526F9B6-1BA4-4525-B131-EDB5A588DBC3}"/>
    <cellStyle name="Normal 46 2 7 2 2" xfId="28230" xr:uid="{6F31DDE4-8F47-4506-B42B-5EB342AF50CF}"/>
    <cellStyle name="Normal 46 2 7 3" xfId="28231" xr:uid="{63369AA6-D3CB-4C62-B572-DCF26B090F26}"/>
    <cellStyle name="Normal 46 2 7 4" xfId="28232" xr:uid="{85A2CAE4-F7ED-495C-B618-0CF70F5DE8EC}"/>
    <cellStyle name="Normal 46 2 8" xfId="28233" xr:uid="{F3F38273-3D36-4C13-B82E-41895CFAEC1B}"/>
    <cellStyle name="Normal 46 2 8 2" xfId="28234" xr:uid="{26F7CF2E-31AD-4853-B0AE-6FFE14519762}"/>
    <cellStyle name="Normal 46 2 9" xfId="28235" xr:uid="{45DE9CFD-C9D6-48A0-8E51-3556F07465DE}"/>
    <cellStyle name="Normal 46 3" xfId="28236" xr:uid="{A0FB781A-DC2B-4947-8254-536B0C18879A}"/>
    <cellStyle name="Normal 46 3 2" xfId="28237" xr:uid="{3AE5C9F5-2127-4FCF-BF0D-94CABE041667}"/>
    <cellStyle name="Normal 46 3 2 2" xfId="28238" xr:uid="{375BC4E2-4E4B-4A32-BB1C-3435FEE6168A}"/>
    <cellStyle name="Normal 46 3 2 2 2" xfId="28239" xr:uid="{147CCA65-12D2-4F42-8087-DAEF51C78E48}"/>
    <cellStyle name="Normal 46 3 2 2 2 2" xfId="28240" xr:uid="{DED90985-9E5A-4336-8FFF-A07362172A12}"/>
    <cellStyle name="Normal 46 3 2 2 3" xfId="28241" xr:uid="{0C143DF4-4222-4F04-A760-134444B531CA}"/>
    <cellStyle name="Normal 46 3 2 2 4" xfId="28242" xr:uid="{594E73BE-ECE7-4D0A-86A2-3E5C0EC5F414}"/>
    <cellStyle name="Normal 46 3 2 3" xfId="28243" xr:uid="{08BD789D-3B01-4528-AF70-A3C020EFC996}"/>
    <cellStyle name="Normal 46 3 2 3 2" xfId="28244" xr:uid="{A881F044-87C3-46C9-B8C8-271861284680}"/>
    <cellStyle name="Normal 46 3 2 4" xfId="28245" xr:uid="{84762856-8EE6-40DA-9A8A-C955F46CBAB1}"/>
    <cellStyle name="Normal 46 3 2 5" xfId="28246" xr:uid="{4D00AB9B-14D3-4BE0-954F-4DFF01A34662}"/>
    <cellStyle name="Normal 46 3 3" xfId="28247" xr:uid="{877CF446-0DF0-42B2-BB87-ABA8511D7C83}"/>
    <cellStyle name="Normal 46 3 3 2" xfId="28248" xr:uid="{E796FBE4-F6D6-4A33-B3CB-CFF3367335D4}"/>
    <cellStyle name="Normal 46 3 3 2 2" xfId="28249" xr:uid="{EB8BCFFD-13C0-4388-81DB-16C968180B38}"/>
    <cellStyle name="Normal 46 3 3 2 2 2" xfId="28250" xr:uid="{4D6BFD0B-B9C1-47D7-8A24-75F7AF2A0B11}"/>
    <cellStyle name="Normal 46 3 3 2 3" xfId="28251" xr:uid="{8233EE16-53D1-42B3-B948-DD2D80C60052}"/>
    <cellStyle name="Normal 46 3 3 2 4" xfId="28252" xr:uid="{D04BF17D-2081-46A5-AFB0-C78EE7BD0915}"/>
    <cellStyle name="Normal 46 3 3 3" xfId="28253" xr:uid="{E8B14CF4-F234-4B50-91D2-78F685435DAD}"/>
    <cellStyle name="Normal 46 3 3 3 2" xfId="28254" xr:uid="{9A43C43B-F423-4DC3-B130-7E9115DFDC26}"/>
    <cellStyle name="Normal 46 3 3 4" xfId="28255" xr:uid="{CB123D8E-F680-48CB-8E1A-D93ED8821423}"/>
    <cellStyle name="Normal 46 3 3 5" xfId="28256" xr:uid="{E42F1567-0381-4BDF-BF09-6C17F29016A0}"/>
    <cellStyle name="Normal 46 3 4" xfId="28257" xr:uid="{11B91BDE-641F-40BD-ADBD-B0FD145E289F}"/>
    <cellStyle name="Normal 46 3 4 2" xfId="28258" xr:uid="{B3F081B9-A8FB-473C-95C3-4DC2C075A3AD}"/>
    <cellStyle name="Normal 46 3 4 2 2" xfId="28259" xr:uid="{CA9FDC84-5F58-4FC4-828D-1DAD20AFF348}"/>
    <cellStyle name="Normal 46 3 4 3" xfId="28260" xr:uid="{3342A38F-F44F-4E17-8477-41B75F059815}"/>
    <cellStyle name="Normal 46 3 4 4" xfId="28261" xr:uid="{087DA0E5-684A-4784-9427-FD4DC3D0CD7D}"/>
    <cellStyle name="Normal 46 3 5" xfId="28262" xr:uid="{887EDDE2-3ACC-451D-9517-5A22AA5BCF19}"/>
    <cellStyle name="Normal 46 3 5 2" xfId="28263" xr:uid="{75A88536-4B01-44CF-8CD5-4B2C3A6FED50}"/>
    <cellStyle name="Normal 46 3 5 2 2" xfId="28264" xr:uid="{B25B3BDE-CBBB-4269-A26E-8EFBDD19A50C}"/>
    <cellStyle name="Normal 46 3 5 3" xfId="28265" xr:uid="{520C3406-3FB1-4233-A8FC-3F1496BDA157}"/>
    <cellStyle name="Normal 46 3 5 4" xfId="28266" xr:uid="{A17FEF13-C8FF-44FD-BBB3-45E4BA436D4C}"/>
    <cellStyle name="Normal 46 3 6" xfId="28267" xr:uid="{C2821D41-728E-484B-82FD-D450B2150705}"/>
    <cellStyle name="Normal 46 3 6 2" xfId="28268" xr:uid="{FFBBB4CC-736F-4083-B1BC-20D7AF8AB4B0}"/>
    <cellStyle name="Normal 46 3 6 2 2" xfId="28269" xr:uid="{9074B188-B166-45FE-8D89-6BC86ED1BC77}"/>
    <cellStyle name="Normal 46 3 6 3" xfId="28270" xr:uid="{546ADA73-91D6-4DBF-9D2A-F2B9314A02B5}"/>
    <cellStyle name="Normal 46 3 6 4" xfId="28271" xr:uid="{36AAC107-0494-4519-8488-15CBB7358B3F}"/>
    <cellStyle name="Normal 46 3 7" xfId="28272" xr:uid="{208CACCA-078C-4ACC-BB75-8B1B00C74874}"/>
    <cellStyle name="Normal 46 3 7 2" xfId="28273" xr:uid="{3A457995-2D05-4B77-B2F1-F7248FE4E7A9}"/>
    <cellStyle name="Normal 46 3 8" xfId="28274" xr:uid="{27222979-8CCE-4833-BF5B-2915B5A99D59}"/>
    <cellStyle name="Normal 46 3 9" xfId="28275" xr:uid="{F443A257-28BC-45AF-B082-CC1DD1E633FF}"/>
    <cellStyle name="Normal 46 4" xfId="28276" xr:uid="{413875B5-4B3A-4747-B120-63202898E91D}"/>
    <cellStyle name="Normal 46 4 2" xfId="28277" xr:uid="{E58D0DEB-DD40-4492-950B-8B57322B4A46}"/>
    <cellStyle name="Normal 46 4 2 2" xfId="28278" xr:uid="{C1D497FA-F062-41BF-B433-081A92F94555}"/>
    <cellStyle name="Normal 46 4 2 2 2" xfId="28279" xr:uid="{CFB951B5-1FA3-4B57-8EF8-2247C90C1D2F}"/>
    <cellStyle name="Normal 46 4 2 3" xfId="28280" xr:uid="{63D77403-7CBB-48F3-B4CC-1B3F5F91097A}"/>
    <cellStyle name="Normal 46 4 2 4" xfId="28281" xr:uid="{F1727E5D-37C1-4FA7-A711-93EB920B168C}"/>
    <cellStyle name="Normal 46 4 3" xfId="28282" xr:uid="{31C44637-5A97-419C-AE61-3D625FBA6477}"/>
    <cellStyle name="Normal 46 4 3 2" xfId="28283" xr:uid="{42C4F295-7A86-407C-B546-4E8B934182E1}"/>
    <cellStyle name="Normal 46 4 4" xfId="28284" xr:uid="{6F542357-3BC5-4888-9E06-026D10446B9F}"/>
    <cellStyle name="Normal 46 4 5" xfId="28285" xr:uid="{27A5E990-2A02-4D82-86DF-7077E375F49F}"/>
    <cellStyle name="Normal 46 5" xfId="28286" xr:uid="{3AEB67D9-4F86-4F67-A961-44FBFC410103}"/>
    <cellStyle name="Normal 46 5 2" xfId="28287" xr:uid="{79AD4EF4-B7B6-49D0-8238-DA6B8698BA02}"/>
    <cellStyle name="Normal 46 5 2 2" xfId="28288" xr:uid="{0B08602B-C293-4D59-910E-1053F432C9DD}"/>
    <cellStyle name="Normal 46 5 2 2 2" xfId="28289" xr:uid="{2B81137B-C59D-436C-84E1-048617996E23}"/>
    <cellStyle name="Normal 46 5 2 3" xfId="28290" xr:uid="{CB7636F5-52B4-4FFF-8846-76FA598BF64D}"/>
    <cellStyle name="Normal 46 5 2 4" xfId="28291" xr:uid="{C34EC8B1-6B19-416E-8C62-407CBD8A9EB1}"/>
    <cellStyle name="Normal 46 5 3" xfId="28292" xr:uid="{E60AB224-20C2-4995-90FD-C3C98011E668}"/>
    <cellStyle name="Normal 46 5 3 2" xfId="28293" xr:uid="{653754B9-B0C4-4CB9-ADEE-D1C712DB21A5}"/>
    <cellStyle name="Normal 46 5 4" xfId="28294" xr:uid="{1D5E391A-F563-4EE0-8257-23217DF50C52}"/>
    <cellStyle name="Normal 46 5 5" xfId="28295" xr:uid="{61AE1DF6-1D19-43C9-83FC-E2EB2B8EA209}"/>
    <cellStyle name="Normal 46 6" xfId="28296" xr:uid="{47400A8A-3814-40CD-B338-BE7E29087210}"/>
    <cellStyle name="Normal 46 6 2" xfId="28297" xr:uid="{81C2E774-705D-443A-A365-E4FD74772219}"/>
    <cellStyle name="Normal 46 6 2 2" xfId="28298" xr:uid="{696C890F-826D-48DC-8CB1-080EC18CFD7E}"/>
    <cellStyle name="Normal 46 6 3" xfId="28299" xr:uid="{33EC7929-9B57-4786-AF4D-6EA5001C73F1}"/>
    <cellStyle name="Normal 46 6 4" xfId="28300" xr:uid="{47D2450C-D40B-4287-BBF0-3B960C0E9D66}"/>
    <cellStyle name="Normal 46 7" xfId="28301" xr:uid="{64730CC8-1E3B-4105-A9C2-25F2353F1EDD}"/>
    <cellStyle name="Normal 46 7 2" xfId="28302" xr:uid="{6877A1C5-4692-4CF0-ADED-13DAB42D9D01}"/>
    <cellStyle name="Normal 46 7 2 2" xfId="28303" xr:uid="{FEF13A26-5B15-49A5-B977-20A1110F4909}"/>
    <cellStyle name="Normal 46 7 3" xfId="28304" xr:uid="{7216B805-E4F9-44F6-B421-D73C16D47D07}"/>
    <cellStyle name="Normal 46 7 4" xfId="28305" xr:uid="{760D7DC6-75AA-43E1-9686-4C4AF23D61A3}"/>
    <cellStyle name="Normal 46 8" xfId="28306" xr:uid="{4297D869-057E-4016-9BF9-8AA620D7C806}"/>
    <cellStyle name="Normal 46 8 2" xfId="28307" xr:uid="{03D0AA7F-9060-47E9-A952-496EF9CC12E8}"/>
    <cellStyle name="Normal 46 8 2 2" xfId="28308" xr:uid="{03B337CD-AC67-47A4-9C71-CBC31189E511}"/>
    <cellStyle name="Normal 46 8 3" xfId="28309" xr:uid="{ED434798-9104-4A13-B459-50167D9C9E0A}"/>
    <cellStyle name="Normal 46 8 4" xfId="28310" xr:uid="{7AD85807-93DA-4FBC-AB40-322DD7B13647}"/>
    <cellStyle name="Normal 46 9" xfId="28311" xr:uid="{57ABE5C5-2191-41A1-83FA-99295BDC6A03}"/>
    <cellStyle name="Normal 46 9 2" xfId="28312" xr:uid="{6BDB315E-32C6-454A-8920-C275447A517A}"/>
    <cellStyle name="Normal 47" xfId="28313" xr:uid="{FE6DC901-7CA9-4A38-9BD3-2EDD285FA943}"/>
    <cellStyle name="Normal 47 10" xfId="28314" xr:uid="{9DDAD2ED-0DE9-4FBC-B15D-E5842F146650}"/>
    <cellStyle name="Normal 47 11" xfId="28315" xr:uid="{89F05E44-2820-49D9-81B2-5B54578CACE8}"/>
    <cellStyle name="Normal 47 2" xfId="28316" xr:uid="{0691E195-5471-4C80-8F6E-4EDF1E48EF6B}"/>
    <cellStyle name="Normal 47 2 10" xfId="28317" xr:uid="{6D573B54-11E0-47C2-A3E7-85EFF4111899}"/>
    <cellStyle name="Normal 47 2 2" xfId="28318" xr:uid="{EA741FB2-6F7D-42B0-AB92-A73E62206C43}"/>
    <cellStyle name="Normal 47 2 2 2" xfId="28319" xr:uid="{4E8FCF1D-8BF3-4074-9B4C-779D910CC5B3}"/>
    <cellStyle name="Normal 47 2 2 2 2" xfId="28320" xr:uid="{CB817D3F-480E-4C84-924D-2C337C07FD2B}"/>
    <cellStyle name="Normal 47 2 2 2 2 2" xfId="28321" xr:uid="{EE22D50C-CFF1-421B-922D-45DD3846487A}"/>
    <cellStyle name="Normal 47 2 2 2 2 2 2" xfId="28322" xr:uid="{50B809A5-DBA1-47A5-BC17-7A97BFB3FC69}"/>
    <cellStyle name="Normal 47 2 2 2 2 3" xfId="28323" xr:uid="{0089FD50-62D8-42F1-87DC-B218D47A9AC4}"/>
    <cellStyle name="Normal 47 2 2 2 2 4" xfId="28324" xr:uid="{90391A76-F5ED-40B6-A779-04B91C06533C}"/>
    <cellStyle name="Normal 47 2 2 2 3" xfId="28325" xr:uid="{21F60272-0AB3-48B2-A9F5-35794D5FABCA}"/>
    <cellStyle name="Normal 47 2 2 2 3 2" xfId="28326" xr:uid="{3453DF48-07F6-4FAD-A126-1EA0FFD64D11}"/>
    <cellStyle name="Normal 47 2 2 2 4" xfId="28327" xr:uid="{6A1FC90A-8CCA-4209-8016-1C659A0413D2}"/>
    <cellStyle name="Normal 47 2 2 2 5" xfId="28328" xr:uid="{8E4AA416-36CE-4819-A896-D0820DFA674D}"/>
    <cellStyle name="Normal 47 2 2 3" xfId="28329" xr:uid="{C79DCAC0-6AC3-46C0-87DA-87762549A603}"/>
    <cellStyle name="Normal 47 2 2 3 2" xfId="28330" xr:uid="{8E14066F-1B57-47A3-B0DE-009CEC337B43}"/>
    <cellStyle name="Normal 47 2 2 3 2 2" xfId="28331" xr:uid="{289059DE-8C2F-45F2-AE28-BA7A9BDA10BD}"/>
    <cellStyle name="Normal 47 2 2 3 2 2 2" xfId="28332" xr:uid="{877C5235-5DBE-4DDB-A19B-5A696099B010}"/>
    <cellStyle name="Normal 47 2 2 3 2 3" xfId="28333" xr:uid="{B2554819-C6B3-43BB-B81B-69BBB05972A6}"/>
    <cellStyle name="Normal 47 2 2 3 2 4" xfId="28334" xr:uid="{D392E631-70E1-410B-BDC7-DF9FB75B8D3E}"/>
    <cellStyle name="Normal 47 2 2 3 3" xfId="28335" xr:uid="{C6861866-14DA-4F70-A672-50FC4DE1523E}"/>
    <cellStyle name="Normal 47 2 2 3 3 2" xfId="28336" xr:uid="{863CE55B-4666-45F5-86E8-339A59493B6C}"/>
    <cellStyle name="Normal 47 2 2 3 4" xfId="28337" xr:uid="{89FBF2F8-E038-423D-AAFB-3671C83002F8}"/>
    <cellStyle name="Normal 47 2 2 3 5" xfId="28338" xr:uid="{BFDAF7B7-1FB7-42FD-A276-2CE1803C316D}"/>
    <cellStyle name="Normal 47 2 2 4" xfId="28339" xr:uid="{8500F07D-B223-4A1C-A92E-9E72353E295C}"/>
    <cellStyle name="Normal 47 2 2 4 2" xfId="28340" xr:uid="{2DD519A8-B53E-49B8-A170-E2923D1B805B}"/>
    <cellStyle name="Normal 47 2 2 4 2 2" xfId="28341" xr:uid="{A0011050-0104-44EC-A597-805B242FDFDA}"/>
    <cellStyle name="Normal 47 2 2 4 3" xfId="28342" xr:uid="{BE9F59C4-FD57-47A9-AFEA-E323580DF956}"/>
    <cellStyle name="Normal 47 2 2 4 4" xfId="28343" xr:uid="{908F5F8A-919E-4D9C-B6B4-CBB8AC6330C4}"/>
    <cellStyle name="Normal 47 2 2 5" xfId="28344" xr:uid="{FCF9FA40-5D05-444D-B516-BBD38DEA5449}"/>
    <cellStyle name="Normal 47 2 2 5 2" xfId="28345" xr:uid="{C7BE991D-25BD-4A88-B943-FF7307FB0217}"/>
    <cellStyle name="Normal 47 2 2 5 2 2" xfId="28346" xr:uid="{C312D7A0-A802-4419-9290-1BF1CC9084BF}"/>
    <cellStyle name="Normal 47 2 2 5 3" xfId="28347" xr:uid="{C10D389F-99A9-47ED-AED6-367C9053F061}"/>
    <cellStyle name="Normal 47 2 2 5 4" xfId="28348" xr:uid="{F48F9212-9EA3-4D45-9F67-2CCD0F317F1D}"/>
    <cellStyle name="Normal 47 2 2 6" xfId="28349" xr:uid="{D2680B93-E2CC-42E9-A81C-B0402A2A236F}"/>
    <cellStyle name="Normal 47 2 2 6 2" xfId="28350" xr:uid="{7596FB22-0429-489C-B296-FDE0CAEF8828}"/>
    <cellStyle name="Normal 47 2 2 6 2 2" xfId="28351" xr:uid="{FAEA40AA-50A1-41FF-9C9C-DFA8DE0648B8}"/>
    <cellStyle name="Normal 47 2 2 6 3" xfId="28352" xr:uid="{FBC8C53D-D618-4A98-8D3E-F76F9260F44B}"/>
    <cellStyle name="Normal 47 2 2 6 4" xfId="28353" xr:uid="{48F5F473-DFCB-4E64-9076-CC9B982DA855}"/>
    <cellStyle name="Normal 47 2 2 7" xfId="28354" xr:uid="{6390794F-6E5E-4E51-ACF4-D3AB74494D2F}"/>
    <cellStyle name="Normal 47 2 2 7 2" xfId="28355" xr:uid="{3C717BEF-929E-4E49-8612-8E3EFF06D552}"/>
    <cellStyle name="Normal 47 2 2 8" xfId="28356" xr:uid="{D0B81BD6-F291-498E-8E68-17E85B2ECF34}"/>
    <cellStyle name="Normal 47 2 2 9" xfId="28357" xr:uid="{DDE55516-C55E-40EA-B7D9-FC1B7C56D83E}"/>
    <cellStyle name="Normal 47 2 3" xfId="28358" xr:uid="{1B6EAB15-BCB1-403C-93A2-663AED6F7719}"/>
    <cellStyle name="Normal 47 2 3 2" xfId="28359" xr:uid="{1250501A-D944-459A-8F57-DC9B2F10D665}"/>
    <cellStyle name="Normal 47 2 3 2 2" xfId="28360" xr:uid="{F146D1EC-F6CF-427A-AB1F-9095CCA67B2B}"/>
    <cellStyle name="Normal 47 2 3 2 2 2" xfId="28361" xr:uid="{D498DE3E-4019-4E6A-ADFA-BA5A3D6EFA05}"/>
    <cellStyle name="Normal 47 2 3 2 3" xfId="28362" xr:uid="{9DB33775-ADF1-4311-A045-D98A3FC4E149}"/>
    <cellStyle name="Normal 47 2 3 2 4" xfId="28363" xr:uid="{72ADE45B-05F3-448F-82D6-004F128C6867}"/>
    <cellStyle name="Normal 47 2 3 3" xfId="28364" xr:uid="{CB752A75-0EC7-46F0-9740-E4AB0B8173D5}"/>
    <cellStyle name="Normal 47 2 3 3 2" xfId="28365" xr:uid="{3188D34F-17D8-4586-925F-443419AA6186}"/>
    <cellStyle name="Normal 47 2 3 4" xfId="28366" xr:uid="{9274A3BE-4CF1-4987-B498-1A956A729146}"/>
    <cellStyle name="Normal 47 2 3 5" xfId="28367" xr:uid="{4E477CCB-3570-4F00-8CDB-2389DF83E5B2}"/>
    <cellStyle name="Normal 47 2 4" xfId="28368" xr:uid="{26626764-3D81-436A-BB0F-86B80F749969}"/>
    <cellStyle name="Normal 47 2 4 2" xfId="28369" xr:uid="{1ADE42C7-DE53-4A7B-ADDE-8A66F89BD948}"/>
    <cellStyle name="Normal 47 2 4 2 2" xfId="28370" xr:uid="{DB1CFE3B-A0C6-4BB5-96DE-B9A4C8DBEB57}"/>
    <cellStyle name="Normal 47 2 4 2 2 2" xfId="28371" xr:uid="{FAB9CDAD-EF9F-4696-A35E-3BCFC3E3B9B6}"/>
    <cellStyle name="Normal 47 2 4 2 3" xfId="28372" xr:uid="{871F9C6A-CF0C-49FD-9BB5-71B0C216242D}"/>
    <cellStyle name="Normal 47 2 4 2 4" xfId="28373" xr:uid="{6923378A-77B8-417C-B6EA-DBF01D3EB1C5}"/>
    <cellStyle name="Normal 47 2 4 3" xfId="28374" xr:uid="{F437FC29-202D-4737-B135-4241FA99F4F2}"/>
    <cellStyle name="Normal 47 2 4 3 2" xfId="28375" xr:uid="{748AD47C-B2D5-422C-B8F0-97CBD422128A}"/>
    <cellStyle name="Normal 47 2 4 4" xfId="28376" xr:uid="{BD830BA6-8FF1-41B4-9553-53EE2A0F7313}"/>
    <cellStyle name="Normal 47 2 4 5" xfId="28377" xr:uid="{D66BEECA-F868-46EC-9BB2-F5EE4C0BD90D}"/>
    <cellStyle name="Normal 47 2 5" xfId="28378" xr:uid="{A9BFBDC4-F05B-4E0F-972B-167BBF1B1294}"/>
    <cellStyle name="Normal 47 2 5 2" xfId="28379" xr:uid="{9F977D44-F15B-400A-AF83-9CC4DDF76BBE}"/>
    <cellStyle name="Normal 47 2 5 2 2" xfId="28380" xr:uid="{6558F249-3AF4-4856-A33B-B1054FB56DDE}"/>
    <cellStyle name="Normal 47 2 5 3" xfId="28381" xr:uid="{35AB7BB9-ACFB-46D9-ABBF-FE4518F94F54}"/>
    <cellStyle name="Normal 47 2 5 4" xfId="28382" xr:uid="{C37F340B-5782-4121-A024-33A714E4CC5B}"/>
    <cellStyle name="Normal 47 2 6" xfId="28383" xr:uid="{D8DF4E96-C692-47A1-AC8D-CDEE922EA6FA}"/>
    <cellStyle name="Normal 47 2 6 2" xfId="28384" xr:uid="{6A403752-2DF4-48E7-BEA7-14346A8D4B45}"/>
    <cellStyle name="Normal 47 2 6 2 2" xfId="28385" xr:uid="{FDB3DEB4-5277-4D17-AE4F-00753AEBB91E}"/>
    <cellStyle name="Normal 47 2 6 3" xfId="28386" xr:uid="{3FBB4E8A-14D6-4CD2-B85D-837EF2E7C606}"/>
    <cellStyle name="Normal 47 2 6 4" xfId="28387" xr:uid="{F3B098FA-57FE-4736-96F7-43F7D34575E2}"/>
    <cellStyle name="Normal 47 2 7" xfId="28388" xr:uid="{2248B712-D21A-4986-912B-44E78B95D27D}"/>
    <cellStyle name="Normal 47 2 7 2" xfId="28389" xr:uid="{9F7711B8-A717-472D-914A-F31599D91C06}"/>
    <cellStyle name="Normal 47 2 7 2 2" xfId="28390" xr:uid="{4F14DEB0-B792-4E74-965A-4880E281AF11}"/>
    <cellStyle name="Normal 47 2 7 3" xfId="28391" xr:uid="{3FB86CC0-2E94-439E-B1DF-27B0DFB652B0}"/>
    <cellStyle name="Normal 47 2 7 4" xfId="28392" xr:uid="{AD9A6FAF-7268-49D7-AA6E-9DEADD7CD5A4}"/>
    <cellStyle name="Normal 47 2 8" xfId="28393" xr:uid="{8011BAA9-F944-4079-AA55-47AE2FB2D620}"/>
    <cellStyle name="Normal 47 2 8 2" xfId="28394" xr:uid="{88F53AC1-1733-4FAA-92DE-2F45B3F171AC}"/>
    <cellStyle name="Normal 47 2 9" xfId="28395" xr:uid="{45D6FA19-48E3-497D-8229-FD32A6185328}"/>
    <cellStyle name="Normal 47 3" xfId="28396" xr:uid="{2D5711BA-B0B0-4438-8D04-D39E4AF00797}"/>
    <cellStyle name="Normal 47 3 2" xfId="28397" xr:uid="{0AD0C8BC-A378-4684-87BF-F79BDE9A2478}"/>
    <cellStyle name="Normal 47 3 2 2" xfId="28398" xr:uid="{0A2C9FFB-F5E3-4DC6-8F48-097924F08464}"/>
    <cellStyle name="Normal 47 3 2 2 2" xfId="28399" xr:uid="{6C5B04BD-A858-471B-99D9-9DC456D74AB2}"/>
    <cellStyle name="Normal 47 3 2 2 2 2" xfId="28400" xr:uid="{87012505-0878-439F-BF7D-4A89749B71FF}"/>
    <cellStyle name="Normal 47 3 2 2 3" xfId="28401" xr:uid="{B96BB553-D2EE-4C81-B64D-8BF30709B1DF}"/>
    <cellStyle name="Normal 47 3 2 2 4" xfId="28402" xr:uid="{8D4A279C-49A4-4A52-94C2-90A245AD14DF}"/>
    <cellStyle name="Normal 47 3 2 3" xfId="28403" xr:uid="{496D396E-C365-404A-80FC-153312330DA4}"/>
    <cellStyle name="Normal 47 3 2 3 2" xfId="28404" xr:uid="{A66154E0-CB16-4338-9C61-D8F8CDBB12D4}"/>
    <cellStyle name="Normal 47 3 2 4" xfId="28405" xr:uid="{E163511C-6208-4ECA-8CF4-4E7608525EAE}"/>
    <cellStyle name="Normal 47 3 2 5" xfId="28406" xr:uid="{8045BFE6-5882-4806-B5C4-FCA566539CD6}"/>
    <cellStyle name="Normal 47 3 3" xfId="28407" xr:uid="{9017B1EE-130A-46AC-A6F7-6B4B24667EE8}"/>
    <cellStyle name="Normal 47 3 3 2" xfId="28408" xr:uid="{BD70CEDA-E009-4793-84F9-6E3C5317034B}"/>
    <cellStyle name="Normal 47 3 3 2 2" xfId="28409" xr:uid="{3D4670D5-30B3-4741-9ED5-4EFB1AFCC4AD}"/>
    <cellStyle name="Normal 47 3 3 2 2 2" xfId="28410" xr:uid="{2E28F67E-4F25-4731-A5E9-3B299D2113CC}"/>
    <cellStyle name="Normal 47 3 3 2 3" xfId="28411" xr:uid="{8E7B5A8A-9CBF-488D-BB3D-04D08953F427}"/>
    <cellStyle name="Normal 47 3 3 2 4" xfId="28412" xr:uid="{7F186966-30AF-464B-AB63-6A07738542A8}"/>
    <cellStyle name="Normal 47 3 3 3" xfId="28413" xr:uid="{E80B14C2-2075-4C04-8FEF-3C80BD967D56}"/>
    <cellStyle name="Normal 47 3 3 3 2" xfId="28414" xr:uid="{FD4996CE-D993-4E84-A59D-E61CA54CE0AA}"/>
    <cellStyle name="Normal 47 3 3 4" xfId="28415" xr:uid="{6EFECA3C-669C-4684-B0B2-BA1D79D40E61}"/>
    <cellStyle name="Normal 47 3 3 5" xfId="28416" xr:uid="{67F807FF-6F26-43B0-94A4-438EEA5CB833}"/>
    <cellStyle name="Normal 47 3 4" xfId="28417" xr:uid="{9FC90017-630E-4FF4-BEE6-E37F63AC64BF}"/>
    <cellStyle name="Normal 47 3 4 2" xfId="28418" xr:uid="{06684F7B-E2ED-427E-9C93-DCA19205F52A}"/>
    <cellStyle name="Normal 47 3 4 2 2" xfId="28419" xr:uid="{75F56F26-A803-401B-838D-847160C23CE7}"/>
    <cellStyle name="Normal 47 3 4 3" xfId="28420" xr:uid="{46CA905D-BDF1-422D-BA3A-2DA1248E17D5}"/>
    <cellStyle name="Normal 47 3 4 4" xfId="28421" xr:uid="{21E5E83F-2320-4A17-9B1A-AD339DECC6C7}"/>
    <cellStyle name="Normal 47 3 5" xfId="28422" xr:uid="{94C6E45B-F7F9-426C-96F3-BA40C127B284}"/>
    <cellStyle name="Normal 47 3 5 2" xfId="28423" xr:uid="{0A969E9E-5C48-4655-8A06-3C6503FD9230}"/>
    <cellStyle name="Normal 47 3 5 2 2" xfId="28424" xr:uid="{019579F5-92E0-4F7B-9592-3F2CE472C7EE}"/>
    <cellStyle name="Normal 47 3 5 3" xfId="28425" xr:uid="{A6B1B5A4-A245-4763-A5C7-5E3E03BF0ABB}"/>
    <cellStyle name="Normal 47 3 5 4" xfId="28426" xr:uid="{16E008FC-444A-454A-B066-B79298E911DB}"/>
    <cellStyle name="Normal 47 3 6" xfId="28427" xr:uid="{5E42A193-CC1C-40A3-A5EE-A590B290F174}"/>
    <cellStyle name="Normal 47 3 6 2" xfId="28428" xr:uid="{5B617F6F-B075-4B00-BC1A-255681E29189}"/>
    <cellStyle name="Normal 47 3 6 2 2" xfId="28429" xr:uid="{E59DEBD1-D61F-4BF9-9929-B0E6E0F390A1}"/>
    <cellStyle name="Normal 47 3 6 3" xfId="28430" xr:uid="{67874596-C21C-4F5A-821E-C74CB75C6601}"/>
    <cellStyle name="Normal 47 3 6 4" xfId="28431" xr:uid="{5A256531-8886-440B-B31F-CA8F44C4D63F}"/>
    <cellStyle name="Normal 47 3 7" xfId="28432" xr:uid="{BFEA25DB-F29F-4F16-8814-D16899723831}"/>
    <cellStyle name="Normal 47 3 7 2" xfId="28433" xr:uid="{291623CF-52AF-4875-B16D-6C98FDF7FC65}"/>
    <cellStyle name="Normal 47 3 8" xfId="28434" xr:uid="{41AAFE89-7346-4DE7-9238-1273A0280D1A}"/>
    <cellStyle name="Normal 47 3 9" xfId="28435" xr:uid="{6BB9D957-40C8-4D99-A041-AA6B0C387A64}"/>
    <cellStyle name="Normal 47 4" xfId="28436" xr:uid="{94CFEEC2-0077-4E6F-9655-C6AE4EAC337A}"/>
    <cellStyle name="Normal 47 4 2" xfId="28437" xr:uid="{2EC8DB8A-A0FA-4B8B-9E1D-F9D94093F30D}"/>
    <cellStyle name="Normal 47 4 2 2" xfId="28438" xr:uid="{236FA2AC-2D37-4FC5-B45B-CF91C63BF2D7}"/>
    <cellStyle name="Normal 47 4 2 2 2" xfId="28439" xr:uid="{3CC7CA30-08FE-4FF8-B8C9-8926A4B1EB46}"/>
    <cellStyle name="Normal 47 4 2 3" xfId="28440" xr:uid="{CF9F279C-A6C3-4072-B0F6-4728D57B050A}"/>
    <cellStyle name="Normal 47 4 2 4" xfId="28441" xr:uid="{6051AA05-77FD-4F9E-B095-4E07D73618A0}"/>
    <cellStyle name="Normal 47 4 3" xfId="28442" xr:uid="{0F2CF86F-79A0-4951-B327-BBF075421861}"/>
    <cellStyle name="Normal 47 4 3 2" xfId="28443" xr:uid="{53F426E5-4BE5-4C2F-888E-A14E83FA47E0}"/>
    <cellStyle name="Normal 47 4 4" xfId="28444" xr:uid="{5E581BF3-C666-482B-86B9-9AAD81FCF282}"/>
    <cellStyle name="Normal 47 4 5" xfId="28445" xr:uid="{B245FC1B-8EB8-4106-AE9E-5B7ADCB523F8}"/>
    <cellStyle name="Normal 47 5" xfId="28446" xr:uid="{596E8579-EB8B-4BDC-8F1E-D2A99C67C871}"/>
    <cellStyle name="Normal 47 5 2" xfId="28447" xr:uid="{4E0A00EE-1346-45E8-A963-60DBEAF3B941}"/>
    <cellStyle name="Normal 47 5 2 2" xfId="28448" xr:uid="{2C1C5764-39B3-4C13-870C-9CA091668004}"/>
    <cellStyle name="Normal 47 5 2 2 2" xfId="28449" xr:uid="{EE0F501C-6F5A-49FF-9B26-4F0A64D393DF}"/>
    <cellStyle name="Normal 47 5 2 3" xfId="28450" xr:uid="{81FCCB0C-609C-4B51-AAFF-FEAB1A0A8F78}"/>
    <cellStyle name="Normal 47 5 2 4" xfId="28451" xr:uid="{A351DEDA-7035-4511-868E-CCF99E4F058B}"/>
    <cellStyle name="Normal 47 5 3" xfId="28452" xr:uid="{D448D628-70C6-4AC4-80F4-81B9AFFE09C4}"/>
    <cellStyle name="Normal 47 5 3 2" xfId="28453" xr:uid="{FDBFED85-259D-4436-8B8F-682797B9850B}"/>
    <cellStyle name="Normal 47 5 4" xfId="28454" xr:uid="{3473D478-47A4-49B4-8DAF-691E02582852}"/>
    <cellStyle name="Normal 47 5 5" xfId="28455" xr:uid="{D5545EDA-7500-47CC-A5ED-C8295C6CA74E}"/>
    <cellStyle name="Normal 47 6" xfId="28456" xr:uid="{6F316773-148A-4971-B7E2-3DCA2C01221E}"/>
    <cellStyle name="Normal 47 6 2" xfId="28457" xr:uid="{47F7C811-EB7F-44D6-BF94-A788B418FBF4}"/>
    <cellStyle name="Normal 47 6 2 2" xfId="28458" xr:uid="{F17E1CB4-9BDE-44C5-A103-2DDC57D55494}"/>
    <cellStyle name="Normal 47 6 3" xfId="28459" xr:uid="{D38D9D14-C8FA-481F-B5BA-F07FE4695766}"/>
    <cellStyle name="Normal 47 6 4" xfId="28460" xr:uid="{8F8F625B-E3C7-4EF9-B067-4A9CF483228B}"/>
    <cellStyle name="Normal 47 7" xfId="28461" xr:uid="{372656DF-65DD-4DA2-BFCC-09DCB8BAF8D0}"/>
    <cellStyle name="Normal 47 7 2" xfId="28462" xr:uid="{8F0DA2BF-AF91-495E-9D8D-4E386C63D440}"/>
    <cellStyle name="Normal 47 7 2 2" xfId="28463" xr:uid="{8FD5924B-F875-4974-81D4-AF34C6BAF6EA}"/>
    <cellStyle name="Normal 47 7 3" xfId="28464" xr:uid="{F6B15ADE-6E6A-401F-B2C2-B3C33FD46F33}"/>
    <cellStyle name="Normal 47 7 4" xfId="28465" xr:uid="{6DC88C5F-48BB-4854-A674-C61CD7BC6916}"/>
    <cellStyle name="Normal 47 8" xfId="28466" xr:uid="{9A043EE8-746C-428C-8C66-56321C7007F9}"/>
    <cellStyle name="Normal 47 8 2" xfId="28467" xr:uid="{762F8901-EBA8-4A86-B9D7-09704892185F}"/>
    <cellStyle name="Normal 47 8 2 2" xfId="28468" xr:uid="{6340E03E-7FC1-43BD-830E-A725C7993C87}"/>
    <cellStyle name="Normal 47 8 3" xfId="28469" xr:uid="{4A3BE54D-0B9F-4AA7-95FA-8C67E86ADF48}"/>
    <cellStyle name="Normal 47 8 4" xfId="28470" xr:uid="{E551BE26-F476-417B-8410-7C0F61DC1862}"/>
    <cellStyle name="Normal 47 9" xfId="28471" xr:uid="{E6CB64CC-9012-43BA-8A13-E7ED44DD2E00}"/>
    <cellStyle name="Normal 47 9 2" xfId="28472" xr:uid="{C676CFB9-775D-46AC-A07A-87908239E2F5}"/>
    <cellStyle name="Normal 48" xfId="28473" xr:uid="{746D3F24-0C0A-48E7-9197-4F75ABEBBD04}"/>
    <cellStyle name="Normal 48 10" xfId="28474" xr:uid="{9A5BF60D-5994-444F-B237-866E817E3CFE}"/>
    <cellStyle name="Normal 48 11" xfId="28475" xr:uid="{0AB5EFE9-9EFB-4B17-8286-CB7D8A626E94}"/>
    <cellStyle name="Normal 48 2" xfId="28476" xr:uid="{19962DF0-2E13-4E77-B755-5D318066A0D8}"/>
    <cellStyle name="Normal 48 2 10" xfId="28477" xr:uid="{471AB1E4-5848-4E32-8AF4-9A6D2D0548FB}"/>
    <cellStyle name="Normal 48 2 2" xfId="28478" xr:uid="{B3799AB1-2E66-4C1C-AF79-461DDC83159C}"/>
    <cellStyle name="Normal 48 2 2 2" xfId="28479" xr:uid="{553B3B20-2192-421B-9D0E-359FA7E51AFC}"/>
    <cellStyle name="Normal 48 2 2 2 2" xfId="28480" xr:uid="{9F858820-C5A6-43C8-A030-6B98EF346B53}"/>
    <cellStyle name="Normal 48 2 2 2 2 2" xfId="28481" xr:uid="{30EDC9A7-E254-4D6A-8B92-390073F8E6FF}"/>
    <cellStyle name="Normal 48 2 2 2 2 2 2" xfId="28482" xr:uid="{BB212D21-07A6-47D0-82CA-6FA6FE140453}"/>
    <cellStyle name="Normal 48 2 2 2 2 3" xfId="28483" xr:uid="{4A5B85E8-3B0D-4F01-96A5-6B3D5994EE8B}"/>
    <cellStyle name="Normal 48 2 2 2 2 4" xfId="28484" xr:uid="{A7CB5846-E7B3-4439-85E6-3D588C7CE350}"/>
    <cellStyle name="Normal 48 2 2 2 3" xfId="28485" xr:uid="{0FECEECC-8A2C-424D-B890-7954A471EB18}"/>
    <cellStyle name="Normal 48 2 2 2 3 2" xfId="28486" xr:uid="{63866F9D-92E5-40C4-BE18-84BAD305856D}"/>
    <cellStyle name="Normal 48 2 2 2 4" xfId="28487" xr:uid="{D9379D49-4524-459E-87A5-59B4C7CCA24E}"/>
    <cellStyle name="Normal 48 2 2 2 5" xfId="28488" xr:uid="{C53D3E23-B2EB-4E5C-9752-34ACCCFC42EF}"/>
    <cellStyle name="Normal 48 2 2 3" xfId="28489" xr:uid="{3801FFA8-7EBF-4CFF-8D3C-61E9161556B6}"/>
    <cellStyle name="Normal 48 2 2 3 2" xfId="28490" xr:uid="{8637D513-4B85-4A59-84C2-1F80EA1ED686}"/>
    <cellStyle name="Normal 48 2 2 3 2 2" xfId="28491" xr:uid="{36BAD3CA-7E26-4BCD-989B-28F2BD489263}"/>
    <cellStyle name="Normal 48 2 2 3 2 2 2" xfId="28492" xr:uid="{427F6B90-A164-4B19-A5EF-ACD9C2170675}"/>
    <cellStyle name="Normal 48 2 2 3 2 3" xfId="28493" xr:uid="{F1815520-0773-4137-9FD2-37AA7D563685}"/>
    <cellStyle name="Normal 48 2 2 3 2 4" xfId="28494" xr:uid="{24CB41F2-28A0-4EE6-B16D-E0B1302CE041}"/>
    <cellStyle name="Normal 48 2 2 3 3" xfId="28495" xr:uid="{12368E09-5315-4687-96E3-822EABCF7608}"/>
    <cellStyle name="Normal 48 2 2 3 3 2" xfId="28496" xr:uid="{D2DA17A6-B1F5-4695-81DB-61B16001F3A2}"/>
    <cellStyle name="Normal 48 2 2 3 4" xfId="28497" xr:uid="{EFF55E20-412A-4AF1-A3B6-A2786ED43D77}"/>
    <cellStyle name="Normal 48 2 2 3 5" xfId="28498" xr:uid="{C467B5CA-CC3A-43A4-B4B2-5B896C14E1DB}"/>
    <cellStyle name="Normal 48 2 2 4" xfId="28499" xr:uid="{7A05A09E-2538-4594-830F-44EDBB0F589F}"/>
    <cellStyle name="Normal 48 2 2 4 2" xfId="28500" xr:uid="{B5984BE2-6654-4A9C-9ECA-0EF137EF129F}"/>
    <cellStyle name="Normal 48 2 2 4 2 2" xfId="28501" xr:uid="{B17206AF-CA80-42B3-BC74-D921474AA38C}"/>
    <cellStyle name="Normal 48 2 2 4 3" xfId="28502" xr:uid="{FC1C3408-A574-4CB9-B084-FBD792730AF3}"/>
    <cellStyle name="Normal 48 2 2 4 4" xfId="28503" xr:uid="{231CD211-B2D1-439E-BA8E-758E35235662}"/>
    <cellStyle name="Normal 48 2 2 5" xfId="28504" xr:uid="{EF0E0FE2-BF3D-4076-A0AE-663DC0A9546D}"/>
    <cellStyle name="Normal 48 2 2 5 2" xfId="28505" xr:uid="{A2B57AD0-78DE-46C3-8481-165315ADB9B9}"/>
    <cellStyle name="Normal 48 2 2 5 2 2" xfId="28506" xr:uid="{45100DEE-CDCE-4B92-BB93-9BC62D98161F}"/>
    <cellStyle name="Normal 48 2 2 5 3" xfId="28507" xr:uid="{FBC70D8C-452B-4BAC-95EF-9ADB19BFB2DB}"/>
    <cellStyle name="Normal 48 2 2 5 4" xfId="28508" xr:uid="{2C63DE41-7110-4EED-BEB6-525AB83AF88C}"/>
    <cellStyle name="Normal 48 2 2 6" xfId="28509" xr:uid="{F21FA8C0-1A6F-49AE-8257-6EF81D7563B3}"/>
    <cellStyle name="Normal 48 2 2 6 2" xfId="28510" xr:uid="{1BCE10F5-DAC2-4111-9074-2294BA1E5552}"/>
    <cellStyle name="Normal 48 2 2 6 2 2" xfId="28511" xr:uid="{5E74233F-28CC-4642-AA52-9FA0BCA2B258}"/>
    <cellStyle name="Normal 48 2 2 6 3" xfId="28512" xr:uid="{84FE5786-3A30-4A78-89A7-DD62A3486BAA}"/>
    <cellStyle name="Normal 48 2 2 6 4" xfId="28513" xr:uid="{7D088BE6-1053-4AFD-819B-4458BEBD1BAF}"/>
    <cellStyle name="Normal 48 2 2 7" xfId="28514" xr:uid="{33BEC059-B969-49D8-AAF8-ED5E5EED3DAD}"/>
    <cellStyle name="Normal 48 2 2 7 2" xfId="28515" xr:uid="{6F28299D-AFEE-4787-8784-3109E38F3148}"/>
    <cellStyle name="Normal 48 2 2 8" xfId="28516" xr:uid="{6DCB6C51-610A-43C4-A59D-92BCCDC03CF1}"/>
    <cellStyle name="Normal 48 2 2 9" xfId="28517" xr:uid="{F55C0131-CFA0-492E-9A5B-6AB3666FEDC7}"/>
    <cellStyle name="Normal 48 2 3" xfId="28518" xr:uid="{EF95C867-A990-4676-BFAB-543877D2D4FF}"/>
    <cellStyle name="Normal 48 2 3 2" xfId="28519" xr:uid="{3B6309B3-02D2-4530-9351-7C18CF979FEC}"/>
    <cellStyle name="Normal 48 2 3 2 2" xfId="28520" xr:uid="{49F4E34F-A06A-4E5B-9452-986098909A6F}"/>
    <cellStyle name="Normal 48 2 3 2 2 2" xfId="28521" xr:uid="{1D067866-7507-46F2-903F-BE7DA92B00EA}"/>
    <cellStyle name="Normal 48 2 3 2 3" xfId="28522" xr:uid="{5808F648-AE99-44DD-82AA-BEBDBE21EA56}"/>
    <cellStyle name="Normal 48 2 3 2 4" xfId="28523" xr:uid="{1698E086-26A0-4664-86DD-6B983F17C145}"/>
    <cellStyle name="Normal 48 2 3 3" xfId="28524" xr:uid="{0894526F-215A-4E29-A148-8B95CE3EB1F4}"/>
    <cellStyle name="Normal 48 2 3 3 2" xfId="28525" xr:uid="{67A481AE-D3EB-4667-B16D-854B33FC2FA9}"/>
    <cellStyle name="Normal 48 2 3 4" xfId="28526" xr:uid="{F0BB0A89-C13F-4571-A68F-535F3B10D11D}"/>
    <cellStyle name="Normal 48 2 3 5" xfId="28527" xr:uid="{1ED45B0F-D6E4-4FB4-8B52-C78FC15F5CE7}"/>
    <cellStyle name="Normal 48 2 4" xfId="28528" xr:uid="{B4F21516-F78B-4CFE-B310-5A8D2873E75C}"/>
    <cellStyle name="Normal 48 2 4 2" xfId="28529" xr:uid="{8A0D8358-BB6B-4A2E-AF1D-3A33AAE1953D}"/>
    <cellStyle name="Normal 48 2 4 2 2" xfId="28530" xr:uid="{EE46A2B7-ED2D-40FB-938C-D93C24E48293}"/>
    <cellStyle name="Normal 48 2 4 2 2 2" xfId="28531" xr:uid="{1A68AAC9-F4C9-44B5-B900-1202E0A4591F}"/>
    <cellStyle name="Normal 48 2 4 2 3" xfId="28532" xr:uid="{DA39F830-07B8-4128-9E65-759B413F9171}"/>
    <cellStyle name="Normal 48 2 4 2 4" xfId="28533" xr:uid="{ECE32EB2-8DB6-4554-889C-F87466C9C6FE}"/>
    <cellStyle name="Normal 48 2 4 3" xfId="28534" xr:uid="{094A6AE7-26D5-4D24-AC1A-DF999CAE0111}"/>
    <cellStyle name="Normal 48 2 4 3 2" xfId="28535" xr:uid="{6D4B4EC2-1901-46F7-B227-2E46A2FDE025}"/>
    <cellStyle name="Normal 48 2 4 4" xfId="28536" xr:uid="{139F8E3E-8B96-4408-A30F-536A0047F207}"/>
    <cellStyle name="Normal 48 2 4 5" xfId="28537" xr:uid="{B75054C5-9313-4ADC-B1F4-EC0CE8C9C4CF}"/>
    <cellStyle name="Normal 48 2 5" xfId="28538" xr:uid="{36CC4878-7E5E-45FE-971E-8B30F895974A}"/>
    <cellStyle name="Normal 48 2 5 2" xfId="28539" xr:uid="{5B49DD67-64E2-442F-A721-064037E0E605}"/>
    <cellStyle name="Normal 48 2 5 2 2" xfId="28540" xr:uid="{6E29C9A2-DDBA-4483-94F7-2723AF828C75}"/>
    <cellStyle name="Normal 48 2 5 3" xfId="28541" xr:uid="{7E277B90-E700-4E87-83AB-9A4E7B785033}"/>
    <cellStyle name="Normal 48 2 5 4" xfId="28542" xr:uid="{BFE314E6-9DD4-4938-8468-528943FECD4D}"/>
    <cellStyle name="Normal 48 2 6" xfId="28543" xr:uid="{0D9370AC-4AE4-430C-93E8-A61D7DE7C919}"/>
    <cellStyle name="Normal 48 2 6 2" xfId="28544" xr:uid="{4A871647-F20E-4306-999E-E0C148EDD9F9}"/>
    <cellStyle name="Normal 48 2 6 2 2" xfId="28545" xr:uid="{D6BD4750-7B61-4A77-8AA8-D58AB8D652FE}"/>
    <cellStyle name="Normal 48 2 6 3" xfId="28546" xr:uid="{301888E5-2CEB-4488-A9EC-5264D0DF4F8F}"/>
    <cellStyle name="Normal 48 2 6 4" xfId="28547" xr:uid="{72D66FB1-C9E5-4955-B95F-EB4B7775B05A}"/>
    <cellStyle name="Normal 48 2 7" xfId="28548" xr:uid="{C4D6C559-0B8F-460F-93B9-4C3AF02267B7}"/>
    <cellStyle name="Normal 48 2 7 2" xfId="28549" xr:uid="{956FC554-F42E-4F56-B275-29BBC963D456}"/>
    <cellStyle name="Normal 48 2 7 2 2" xfId="28550" xr:uid="{3E3F3B55-6808-47A8-8C30-0E663354D554}"/>
    <cellStyle name="Normal 48 2 7 3" xfId="28551" xr:uid="{ECC52EFA-B094-4CB3-9601-64DF71D20FA2}"/>
    <cellStyle name="Normal 48 2 7 4" xfId="28552" xr:uid="{A1712A68-A266-41D5-AA72-8F83730FD7BE}"/>
    <cellStyle name="Normal 48 2 8" xfId="28553" xr:uid="{E00C553E-EABA-4D63-B960-B32899B0AB4B}"/>
    <cellStyle name="Normal 48 2 8 2" xfId="28554" xr:uid="{6A25FE80-6CBD-4B3B-AA68-FB0F1D21FDC1}"/>
    <cellStyle name="Normal 48 2 9" xfId="28555" xr:uid="{2A6ED0BC-865D-4326-8DD6-B4C69A61867C}"/>
    <cellStyle name="Normal 48 3" xfId="28556" xr:uid="{78CB40E5-E799-45E3-A942-55184E1A958A}"/>
    <cellStyle name="Normal 48 3 2" xfId="28557" xr:uid="{FC0014C2-DB0A-4C6A-B12E-F53537B2BF60}"/>
    <cellStyle name="Normal 48 3 2 2" xfId="28558" xr:uid="{74F8893A-1FE4-4AC9-92B5-270E45C9F6CB}"/>
    <cellStyle name="Normal 48 3 2 2 2" xfId="28559" xr:uid="{0E084D95-42AB-4F1B-8C60-F0FD8CF6ABC7}"/>
    <cellStyle name="Normal 48 3 2 2 2 2" xfId="28560" xr:uid="{63C1F1FD-992E-4380-828F-AB081B6DE79E}"/>
    <cellStyle name="Normal 48 3 2 2 3" xfId="28561" xr:uid="{3CDAF714-3B23-4132-B49A-EF98BE900180}"/>
    <cellStyle name="Normal 48 3 2 2 4" xfId="28562" xr:uid="{11BE868C-ABFC-4E69-ACCD-5053BE7728ED}"/>
    <cellStyle name="Normal 48 3 2 3" xfId="28563" xr:uid="{3C889876-3329-4172-810C-E860FBC8D628}"/>
    <cellStyle name="Normal 48 3 2 3 2" xfId="28564" xr:uid="{1911DA8B-C97B-4325-AF18-AAC3C49420D6}"/>
    <cellStyle name="Normal 48 3 2 4" xfId="28565" xr:uid="{34C7CE83-D1AE-4679-BCA3-586F718B8776}"/>
    <cellStyle name="Normal 48 3 2 5" xfId="28566" xr:uid="{B61A2B75-94DB-469F-BEEB-30BC5EDEF80D}"/>
    <cellStyle name="Normal 48 3 3" xfId="28567" xr:uid="{B54636BC-C211-43B3-99D1-65A85BD9591D}"/>
    <cellStyle name="Normal 48 3 3 2" xfId="28568" xr:uid="{C2769931-0FC8-4013-AF24-CBB8F1959E7E}"/>
    <cellStyle name="Normal 48 3 3 2 2" xfId="28569" xr:uid="{B0531547-ADF0-4A9F-997C-BD4FEAF49C5A}"/>
    <cellStyle name="Normal 48 3 3 2 2 2" xfId="28570" xr:uid="{32D0F938-C8F6-4BEB-8A6C-492E426AA44A}"/>
    <cellStyle name="Normal 48 3 3 2 3" xfId="28571" xr:uid="{1A20CDFD-BE71-4C99-B045-DC02663EF0C0}"/>
    <cellStyle name="Normal 48 3 3 2 4" xfId="28572" xr:uid="{C2DB8080-C773-418D-B29F-463B26B3F55C}"/>
    <cellStyle name="Normal 48 3 3 3" xfId="28573" xr:uid="{3B31D4F6-2BFB-49CE-BB62-618DC4203798}"/>
    <cellStyle name="Normal 48 3 3 3 2" xfId="28574" xr:uid="{000875AB-F0F5-4F2C-811A-AD15961F8374}"/>
    <cellStyle name="Normal 48 3 3 4" xfId="28575" xr:uid="{6F7B22C1-6DD5-4E1A-96AE-B9361FE8234F}"/>
    <cellStyle name="Normal 48 3 3 5" xfId="28576" xr:uid="{9B8F8BFD-2660-4B3B-A995-481F7272F8B9}"/>
    <cellStyle name="Normal 48 3 4" xfId="28577" xr:uid="{71BC21BA-254D-416C-B671-E4EC03ED6CD4}"/>
    <cellStyle name="Normal 48 3 4 2" xfId="28578" xr:uid="{CE73DBAE-824C-46A7-BC10-7F4DFC6D613B}"/>
    <cellStyle name="Normal 48 3 4 2 2" xfId="28579" xr:uid="{297EA213-E0C1-43EF-AF20-2410DEF1629C}"/>
    <cellStyle name="Normal 48 3 4 3" xfId="28580" xr:uid="{CB0C7EB2-E2E2-417F-A0CC-3E75786470D7}"/>
    <cellStyle name="Normal 48 3 4 4" xfId="28581" xr:uid="{F812C833-8686-4A66-91A5-DE6C933D8B1D}"/>
    <cellStyle name="Normal 48 3 5" xfId="28582" xr:uid="{CFA049A1-B664-4514-A3FB-BC566DB338EC}"/>
    <cellStyle name="Normal 48 3 5 2" xfId="28583" xr:uid="{56443916-361B-4206-BE91-D7F78B7C9A5B}"/>
    <cellStyle name="Normal 48 3 5 2 2" xfId="28584" xr:uid="{FD166D81-099F-4F31-9F1C-7231A961FCF3}"/>
    <cellStyle name="Normal 48 3 5 3" xfId="28585" xr:uid="{584E7829-5AB9-4709-A479-3BDB37165013}"/>
    <cellStyle name="Normal 48 3 5 4" xfId="28586" xr:uid="{2EE005B1-21CA-4D8B-95D1-C5E00F2A9EE1}"/>
    <cellStyle name="Normal 48 3 6" xfId="28587" xr:uid="{3829FC40-341B-483C-90CB-9C75644EE31F}"/>
    <cellStyle name="Normal 48 3 6 2" xfId="28588" xr:uid="{FCC29581-1C94-470A-9E63-1B9858EECACF}"/>
    <cellStyle name="Normal 48 3 6 2 2" xfId="28589" xr:uid="{B36E12E5-6AB0-4816-97B7-E793D48C882B}"/>
    <cellStyle name="Normal 48 3 6 3" xfId="28590" xr:uid="{F369C40D-8A00-4EA6-B74A-930B06686700}"/>
    <cellStyle name="Normal 48 3 6 4" xfId="28591" xr:uid="{D6A5EF4A-B448-45A1-A1B3-2621CD1D7C77}"/>
    <cellStyle name="Normal 48 3 7" xfId="28592" xr:uid="{8AD0C940-9C1F-42FF-9969-651C1DFF73A2}"/>
    <cellStyle name="Normal 48 3 7 2" xfId="28593" xr:uid="{2C63A4A0-491A-43EF-ADCE-5D3D2E6D576C}"/>
    <cellStyle name="Normal 48 3 8" xfId="28594" xr:uid="{55B46CBD-5353-43F6-B486-09F8342A2B5F}"/>
    <cellStyle name="Normal 48 3 9" xfId="28595" xr:uid="{DBD7FAD5-F884-477A-934A-B2271034CB9C}"/>
    <cellStyle name="Normal 48 4" xfId="28596" xr:uid="{9DE3B429-897F-4F1E-890F-95F9B6DE0A82}"/>
    <cellStyle name="Normal 48 4 2" xfId="28597" xr:uid="{8AC7F128-C96C-4631-B640-E166D9B451FA}"/>
    <cellStyle name="Normal 48 4 2 2" xfId="28598" xr:uid="{30A095E4-5AED-4401-A357-F6F155D92D13}"/>
    <cellStyle name="Normal 48 4 2 2 2" xfId="28599" xr:uid="{66019AA4-848A-4743-BC63-E2285E564D28}"/>
    <cellStyle name="Normal 48 4 2 3" xfId="28600" xr:uid="{0AFA0C6F-640F-4036-A1A2-EB640D44F596}"/>
    <cellStyle name="Normal 48 4 2 4" xfId="28601" xr:uid="{A6C4FA6F-7686-41E1-ABA0-045D9ECD8FE0}"/>
    <cellStyle name="Normal 48 4 3" xfId="28602" xr:uid="{06ADE0BA-0E5E-460F-B816-0C6830593301}"/>
    <cellStyle name="Normal 48 4 3 2" xfId="28603" xr:uid="{98AE6627-709D-49B0-A341-0672F5FAE050}"/>
    <cellStyle name="Normal 48 4 4" xfId="28604" xr:uid="{3D2D6191-C55F-4110-942F-113CD3A0908C}"/>
    <cellStyle name="Normal 48 4 5" xfId="28605" xr:uid="{772CF0C5-2FDB-4B08-89EF-74FB06B3761D}"/>
    <cellStyle name="Normal 48 5" xfId="28606" xr:uid="{D6F9118A-B60D-45CB-A881-5077EE176C2A}"/>
    <cellStyle name="Normal 48 5 2" xfId="28607" xr:uid="{3B7CCE98-DC31-4D64-A260-5A65226A0396}"/>
    <cellStyle name="Normal 48 5 2 2" xfId="28608" xr:uid="{FC91AFE0-9421-4151-BC5D-50920DFB0D89}"/>
    <cellStyle name="Normal 48 5 2 2 2" xfId="28609" xr:uid="{70D5B779-4A36-4018-B52A-47AFA0CF1B28}"/>
    <cellStyle name="Normal 48 5 2 3" xfId="28610" xr:uid="{69DB77AF-EB83-49E3-9B2C-F969C8DE41C7}"/>
    <cellStyle name="Normal 48 5 2 4" xfId="28611" xr:uid="{A56B34AF-B546-4314-A57E-85AB68C94CC4}"/>
    <cellStyle name="Normal 48 5 3" xfId="28612" xr:uid="{30065BCC-2B69-4CAC-BDAC-2571318B9C20}"/>
    <cellStyle name="Normal 48 5 3 2" xfId="28613" xr:uid="{D70C9845-D892-4FB3-B615-85FECA741363}"/>
    <cellStyle name="Normal 48 5 4" xfId="28614" xr:uid="{D20F05B2-8138-4010-94E1-C67726119A10}"/>
    <cellStyle name="Normal 48 5 5" xfId="28615" xr:uid="{F145134D-6F65-48A7-AECE-F621CDF34EF7}"/>
    <cellStyle name="Normal 48 6" xfId="28616" xr:uid="{789544BE-8155-40DA-AC5A-8D0D5518B969}"/>
    <cellStyle name="Normal 48 6 2" xfId="28617" xr:uid="{4CDCBCCD-D6DA-4A6C-B820-D6CA8DFA898B}"/>
    <cellStyle name="Normal 48 6 2 2" xfId="28618" xr:uid="{BFFDD4C3-E643-44B8-A7CA-79F5AD207759}"/>
    <cellStyle name="Normal 48 6 3" xfId="28619" xr:uid="{DE23E044-78FF-4693-B852-B2EA678E8644}"/>
    <cellStyle name="Normal 48 6 4" xfId="28620" xr:uid="{89721B41-343E-4D6C-9E9C-808233462313}"/>
    <cellStyle name="Normal 48 7" xfId="28621" xr:uid="{F10AB5C0-8F50-4A77-89A8-3D3B8607C721}"/>
    <cellStyle name="Normal 48 7 2" xfId="28622" xr:uid="{63047B11-0E36-4876-962D-EF4E581737D5}"/>
    <cellStyle name="Normal 48 7 2 2" xfId="28623" xr:uid="{5CD53CBB-F588-448A-94AD-51770045FB6D}"/>
    <cellStyle name="Normal 48 7 3" xfId="28624" xr:uid="{ADFE96FF-1664-4D32-8E43-0E07566F699D}"/>
    <cellStyle name="Normal 48 7 4" xfId="28625" xr:uid="{E33E4284-52D3-43DA-8E8D-F43C0150BA41}"/>
    <cellStyle name="Normal 48 8" xfId="28626" xr:uid="{BDFE131B-DEAE-4F47-954A-B06B9E063C15}"/>
    <cellStyle name="Normal 48 8 2" xfId="28627" xr:uid="{E9755FAC-5D1C-426F-A683-EB5D08D41BD6}"/>
    <cellStyle name="Normal 48 8 2 2" xfId="28628" xr:uid="{8FFEDF38-9C44-4C7C-ABDC-277AB46C709D}"/>
    <cellStyle name="Normal 48 8 3" xfId="28629" xr:uid="{BEEB0654-0968-454A-93B1-B097DBAFA05F}"/>
    <cellStyle name="Normal 48 8 4" xfId="28630" xr:uid="{88029BF8-71E6-4E68-AC91-0ACF972879FE}"/>
    <cellStyle name="Normal 48 9" xfId="28631" xr:uid="{3F611DCB-C233-4BEE-8446-008C00372AA5}"/>
    <cellStyle name="Normal 48 9 2" xfId="28632" xr:uid="{8EE6BABF-E539-463D-A38A-C2BEBF77E5D9}"/>
    <cellStyle name="Normal 49" xfId="28633" xr:uid="{04F11D86-FA8A-4021-B520-8EE2BCA6EE32}"/>
    <cellStyle name="Normal 49 10" xfId="28634" xr:uid="{3A49608A-E83E-418D-9DA8-0FA4283CAAE5}"/>
    <cellStyle name="Normal 49 11" xfId="28635" xr:uid="{241DEE77-57B8-46EA-81B6-8CF31A220249}"/>
    <cellStyle name="Normal 49 2" xfId="28636" xr:uid="{99739963-62C8-4CB0-AC24-A22AC088045A}"/>
    <cellStyle name="Normal 49 2 10" xfId="28637" xr:uid="{EA16B21B-E7E8-4680-B616-286D18D815D7}"/>
    <cellStyle name="Normal 49 2 2" xfId="28638" xr:uid="{218B1686-983C-4186-97A1-9200FD7F3CFC}"/>
    <cellStyle name="Normal 49 2 2 2" xfId="28639" xr:uid="{7CCE87A5-DA84-4F37-9940-29B1E8F039C2}"/>
    <cellStyle name="Normal 49 2 2 2 2" xfId="28640" xr:uid="{542EB1D5-7B58-4540-8007-31FD8C4F2BBD}"/>
    <cellStyle name="Normal 49 2 2 2 2 2" xfId="28641" xr:uid="{0D7C6CF0-13FF-4A6A-9871-6D52F1F1957D}"/>
    <cellStyle name="Normal 49 2 2 2 2 2 2" xfId="28642" xr:uid="{4990B797-A07C-4308-948E-A52A64CE31FB}"/>
    <cellStyle name="Normal 49 2 2 2 2 3" xfId="28643" xr:uid="{982E405C-A9FD-48CB-94EB-76FF75841216}"/>
    <cellStyle name="Normal 49 2 2 2 2 4" xfId="28644" xr:uid="{8A2179BC-4077-421D-8980-A0A7E6518EA9}"/>
    <cellStyle name="Normal 49 2 2 2 3" xfId="28645" xr:uid="{6D7792B0-2D42-47F6-9A39-F8218F0005D6}"/>
    <cellStyle name="Normal 49 2 2 2 3 2" xfId="28646" xr:uid="{9A8BB3AE-3DBA-4F13-996D-4E4DA1061771}"/>
    <cellStyle name="Normal 49 2 2 2 4" xfId="28647" xr:uid="{AEFAB2E8-463B-4303-9325-D848AF74E9C4}"/>
    <cellStyle name="Normal 49 2 2 2 5" xfId="28648" xr:uid="{82C8F833-B169-4CD2-9D2A-DA446AF392C0}"/>
    <cellStyle name="Normal 49 2 2 3" xfId="28649" xr:uid="{EAB3501C-DBDF-455A-9559-E43145159EFA}"/>
    <cellStyle name="Normal 49 2 2 3 2" xfId="28650" xr:uid="{A986DDF4-3A2E-497A-AC2B-539151417028}"/>
    <cellStyle name="Normal 49 2 2 3 2 2" xfId="28651" xr:uid="{25550BC1-1C49-483E-8D56-F522498A0B77}"/>
    <cellStyle name="Normal 49 2 2 3 2 2 2" xfId="28652" xr:uid="{11B112D2-A7BC-4907-A8C6-72363C726A75}"/>
    <cellStyle name="Normal 49 2 2 3 2 3" xfId="28653" xr:uid="{1A7F0D86-54DF-44F9-A896-D67A328DF48A}"/>
    <cellStyle name="Normal 49 2 2 3 2 4" xfId="28654" xr:uid="{941CB3A8-B683-4981-BF9C-8D1FA4C69414}"/>
    <cellStyle name="Normal 49 2 2 3 3" xfId="28655" xr:uid="{D666AA37-948D-4FBE-BDE5-AD77DF28F5E5}"/>
    <cellStyle name="Normal 49 2 2 3 3 2" xfId="28656" xr:uid="{EACC375F-B06E-4736-BAA3-8C5C34B63A57}"/>
    <cellStyle name="Normal 49 2 2 3 4" xfId="28657" xr:uid="{CD094C0A-FD1B-4BB2-92CC-9D0E428C1820}"/>
    <cellStyle name="Normal 49 2 2 3 5" xfId="28658" xr:uid="{CC5DF646-5200-4E54-90C8-67F0D755EC7C}"/>
    <cellStyle name="Normal 49 2 2 4" xfId="28659" xr:uid="{9816C211-67AD-4AC5-84AD-EA85FA42B97D}"/>
    <cellStyle name="Normal 49 2 2 4 2" xfId="28660" xr:uid="{8372E020-6AD3-4328-8B6C-E068C49ECF30}"/>
    <cellStyle name="Normal 49 2 2 4 2 2" xfId="28661" xr:uid="{C6093911-3092-4709-B7D1-6C03491DBC10}"/>
    <cellStyle name="Normal 49 2 2 4 3" xfId="28662" xr:uid="{2BE92D20-2225-4135-9288-3C3FA7E60AED}"/>
    <cellStyle name="Normal 49 2 2 4 4" xfId="28663" xr:uid="{C400AB1F-D2A0-42E0-A2D5-B5A75DFA7B36}"/>
    <cellStyle name="Normal 49 2 2 5" xfId="28664" xr:uid="{85CC72C2-3C0E-4CCC-ADF8-A5EA1CE86FCB}"/>
    <cellStyle name="Normal 49 2 2 5 2" xfId="28665" xr:uid="{0275CB78-65E7-4D8F-A85C-92E3EB6CB1C2}"/>
    <cellStyle name="Normal 49 2 2 5 2 2" xfId="28666" xr:uid="{06A3ED02-CE6A-4D82-8EDD-98A14DE20351}"/>
    <cellStyle name="Normal 49 2 2 5 3" xfId="28667" xr:uid="{A58F87C1-C08B-48D0-9C0D-949875A0A18B}"/>
    <cellStyle name="Normal 49 2 2 5 4" xfId="28668" xr:uid="{A823EB93-C761-4111-A08B-74E79DFF5B84}"/>
    <cellStyle name="Normal 49 2 2 6" xfId="28669" xr:uid="{FB6EFD6E-C2DF-4403-99BB-B97C670C3167}"/>
    <cellStyle name="Normal 49 2 2 6 2" xfId="28670" xr:uid="{5F085439-C112-46EF-978F-0B6ADF5579EE}"/>
    <cellStyle name="Normal 49 2 2 6 2 2" xfId="28671" xr:uid="{6B0B7978-336B-4149-8841-C06541F50F86}"/>
    <cellStyle name="Normal 49 2 2 6 3" xfId="28672" xr:uid="{8D158DCA-FC7D-4A79-9466-33C0A8413B62}"/>
    <cellStyle name="Normal 49 2 2 6 4" xfId="28673" xr:uid="{5C3CAEC6-B0D4-493E-9385-E512DB06285A}"/>
    <cellStyle name="Normal 49 2 2 7" xfId="28674" xr:uid="{C9A5D1DC-F7D2-4680-AE84-C26EF6400614}"/>
    <cellStyle name="Normal 49 2 2 7 2" xfId="28675" xr:uid="{B2AA0912-FD1C-461B-B70F-5114FF0E654C}"/>
    <cellStyle name="Normal 49 2 2 8" xfId="28676" xr:uid="{6316F9FF-5AA3-4DD6-9FDE-3CA24AD2BD25}"/>
    <cellStyle name="Normal 49 2 2 9" xfId="28677" xr:uid="{530C634B-3090-42AF-A2A7-A6E48C8D8FDA}"/>
    <cellStyle name="Normal 49 2 3" xfId="28678" xr:uid="{207417F9-78E6-43E9-ADE6-1DD044C6D204}"/>
    <cellStyle name="Normal 49 2 3 2" xfId="28679" xr:uid="{A1A982B1-3EEF-43DE-A74F-404A132C4FB7}"/>
    <cellStyle name="Normal 49 2 3 2 2" xfId="28680" xr:uid="{B2060DE9-4143-41A3-BCB6-D55F18F76F69}"/>
    <cellStyle name="Normal 49 2 3 2 2 2" xfId="28681" xr:uid="{225B40F5-C28F-4F79-9824-A2D90A5DD85D}"/>
    <cellStyle name="Normal 49 2 3 2 3" xfId="28682" xr:uid="{EDC64924-C48E-449E-AA02-7BC82D085851}"/>
    <cellStyle name="Normal 49 2 3 2 4" xfId="28683" xr:uid="{770C4CC4-E181-4D53-ACDA-7EED6291A52C}"/>
    <cellStyle name="Normal 49 2 3 3" xfId="28684" xr:uid="{F2CBBADD-A0EF-4D6C-A79A-9B2C919DC02B}"/>
    <cellStyle name="Normal 49 2 3 3 2" xfId="28685" xr:uid="{DCD957CA-353D-4D8B-8B61-0C08D8FEE40C}"/>
    <cellStyle name="Normal 49 2 3 4" xfId="28686" xr:uid="{8D1C9B5E-7B9A-47C7-9164-BA2410013290}"/>
    <cellStyle name="Normal 49 2 3 5" xfId="28687" xr:uid="{DA99F9DA-87DF-4F51-8D99-5AF1F2E6C09B}"/>
    <cellStyle name="Normal 49 2 4" xfId="28688" xr:uid="{9171410C-EB46-4E4E-A7CE-8EF8507D5C35}"/>
    <cellStyle name="Normal 49 2 4 2" xfId="28689" xr:uid="{C02941CA-DAAE-4C6E-80E7-F544C7C52D77}"/>
    <cellStyle name="Normal 49 2 4 2 2" xfId="28690" xr:uid="{345FFB92-B5D6-4704-968F-1300A1EF0776}"/>
    <cellStyle name="Normal 49 2 4 2 2 2" xfId="28691" xr:uid="{BD13A0A7-FEB2-47F8-86F5-80EFA08E4018}"/>
    <cellStyle name="Normal 49 2 4 2 3" xfId="28692" xr:uid="{C2B41110-0C3F-4AF4-8B0B-AE5E43A6D712}"/>
    <cellStyle name="Normal 49 2 4 2 4" xfId="28693" xr:uid="{8776B1DE-4C2B-4FC4-9BF6-330D31A5A760}"/>
    <cellStyle name="Normal 49 2 4 3" xfId="28694" xr:uid="{D7A4FAA1-1719-4DC0-8169-7D998CDE7257}"/>
    <cellStyle name="Normal 49 2 4 3 2" xfId="28695" xr:uid="{1D35D40D-CB81-4B7B-B684-C8D060DA52E1}"/>
    <cellStyle name="Normal 49 2 4 4" xfId="28696" xr:uid="{413ED110-1496-4D48-8C20-21C193148832}"/>
    <cellStyle name="Normal 49 2 4 5" xfId="28697" xr:uid="{AE77D1D6-4D42-44DB-BAAE-86A42B4A5898}"/>
    <cellStyle name="Normal 49 2 5" xfId="28698" xr:uid="{D7B6D85E-9698-484F-9FCE-7D1DE5364758}"/>
    <cellStyle name="Normal 49 2 5 2" xfId="28699" xr:uid="{CB028666-7CD9-41B0-A65E-A0C44B0C7D16}"/>
    <cellStyle name="Normal 49 2 5 2 2" xfId="28700" xr:uid="{AE53825D-8478-4B61-AED8-A2253F68DA91}"/>
    <cellStyle name="Normal 49 2 5 3" xfId="28701" xr:uid="{5D9865D0-0B05-455B-A4B8-C883140FB07F}"/>
    <cellStyle name="Normal 49 2 5 4" xfId="28702" xr:uid="{78924D8B-06D4-4DAA-BFA6-B7446E4E5646}"/>
    <cellStyle name="Normal 49 2 6" xfId="28703" xr:uid="{A350082E-661F-4ABB-B0C6-9D2A23FF29C5}"/>
    <cellStyle name="Normal 49 2 6 2" xfId="28704" xr:uid="{4BABA727-E43D-4DF4-A235-DE754F85E50B}"/>
    <cellStyle name="Normal 49 2 6 2 2" xfId="28705" xr:uid="{C12C6A8D-78E4-46D7-A0BF-A34156E05CAE}"/>
    <cellStyle name="Normal 49 2 6 3" xfId="28706" xr:uid="{A9DDC30B-2898-4B19-968B-CD036CDB9592}"/>
    <cellStyle name="Normal 49 2 6 4" xfId="28707" xr:uid="{2B0ADCFF-2906-438B-8B71-9BD30CE4A115}"/>
    <cellStyle name="Normal 49 2 7" xfId="28708" xr:uid="{6BF61BD7-51D8-4C51-880A-1F4BB8FDF4D5}"/>
    <cellStyle name="Normal 49 2 7 2" xfId="28709" xr:uid="{6B8CCE97-E8B3-47DE-B23F-3F48B68176FC}"/>
    <cellStyle name="Normal 49 2 7 2 2" xfId="28710" xr:uid="{FFC03455-D90F-4B5B-8FF1-2749F2DD8524}"/>
    <cellStyle name="Normal 49 2 7 3" xfId="28711" xr:uid="{496BF959-9950-4C6E-8E88-CFC584F5B29F}"/>
    <cellStyle name="Normal 49 2 7 4" xfId="28712" xr:uid="{08A3318D-669A-46CD-998F-57384128FA55}"/>
    <cellStyle name="Normal 49 2 8" xfId="28713" xr:uid="{FEFAD035-5A06-40E6-87AB-99E9C8536C93}"/>
    <cellStyle name="Normal 49 2 8 2" xfId="28714" xr:uid="{AA7C10A5-350B-458B-A207-88BEC0816DD9}"/>
    <cellStyle name="Normal 49 2 9" xfId="28715" xr:uid="{BCE1772A-05B1-4888-AD92-C05CBBEEC434}"/>
    <cellStyle name="Normal 49 3" xfId="28716" xr:uid="{87BC86BF-406D-4B23-A469-D74976FB483C}"/>
    <cellStyle name="Normal 49 3 2" xfId="28717" xr:uid="{65B72894-E3E1-48D3-B5DE-EE712AE06CC4}"/>
    <cellStyle name="Normal 49 3 2 2" xfId="28718" xr:uid="{E4ACEB13-EE4B-44E8-8AE7-8A3FB4CEFDAE}"/>
    <cellStyle name="Normal 49 3 2 2 2" xfId="28719" xr:uid="{00D981AA-B798-4BC7-9AAE-DE251C3A5CBD}"/>
    <cellStyle name="Normal 49 3 2 2 2 2" xfId="28720" xr:uid="{CF6A4EFA-A8D5-49CB-9E51-CCC50629B67B}"/>
    <cellStyle name="Normal 49 3 2 2 3" xfId="28721" xr:uid="{7847C689-2D38-4B09-B7C2-205F70633C3B}"/>
    <cellStyle name="Normal 49 3 2 2 4" xfId="28722" xr:uid="{9F9B6802-A2A6-4657-AA63-6A4121A312AA}"/>
    <cellStyle name="Normal 49 3 2 3" xfId="28723" xr:uid="{59C309B1-B44C-4050-A4DF-19DDE5AAD163}"/>
    <cellStyle name="Normal 49 3 2 3 2" xfId="28724" xr:uid="{6FD6F426-EA11-4EF3-8E97-972D1165C203}"/>
    <cellStyle name="Normal 49 3 2 4" xfId="28725" xr:uid="{2C7EE8C9-F90D-4E3A-927B-D88B1C901FCF}"/>
    <cellStyle name="Normal 49 3 2 5" xfId="28726" xr:uid="{2929BA56-B6C4-4B5D-924E-82B1E751BE4B}"/>
    <cellStyle name="Normal 49 3 3" xfId="28727" xr:uid="{D0CEC97A-A18F-4B2E-8CBA-BD52B3F56E0C}"/>
    <cellStyle name="Normal 49 3 3 2" xfId="28728" xr:uid="{418593A6-B940-4801-847D-EECA50778410}"/>
    <cellStyle name="Normal 49 3 3 2 2" xfId="28729" xr:uid="{6C1EE0A3-3FE0-4875-B61C-8B9E3BD477E1}"/>
    <cellStyle name="Normal 49 3 3 2 2 2" xfId="28730" xr:uid="{4B372FF7-7612-4782-8BEE-A9780FC6415E}"/>
    <cellStyle name="Normal 49 3 3 2 3" xfId="28731" xr:uid="{AB0344D8-6569-4F28-B724-126020CD00A4}"/>
    <cellStyle name="Normal 49 3 3 2 4" xfId="28732" xr:uid="{5F7EEA02-44EA-4CAA-8202-4E5C53DD40C9}"/>
    <cellStyle name="Normal 49 3 3 3" xfId="28733" xr:uid="{4EA2BDCD-F529-4E55-9806-44EAB922C65F}"/>
    <cellStyle name="Normal 49 3 3 3 2" xfId="28734" xr:uid="{0320CB81-4793-408A-8905-FF4DA4868033}"/>
    <cellStyle name="Normal 49 3 3 4" xfId="28735" xr:uid="{B542ACF0-EAA4-4B8D-B288-1F2DA029ACF0}"/>
    <cellStyle name="Normal 49 3 3 5" xfId="28736" xr:uid="{32389A01-86E6-4481-ACB7-7C3BB8B6893C}"/>
    <cellStyle name="Normal 49 3 4" xfId="28737" xr:uid="{F20119EB-233E-46B1-8574-B84A61C18BCA}"/>
    <cellStyle name="Normal 49 3 4 2" xfId="28738" xr:uid="{38DC9A2B-EEE3-4B4B-BD6E-4446B6D7B544}"/>
    <cellStyle name="Normal 49 3 4 2 2" xfId="28739" xr:uid="{BC093993-0600-4B51-B59C-746F0B6DC787}"/>
    <cellStyle name="Normal 49 3 4 3" xfId="28740" xr:uid="{0D7A8A73-6C18-43BE-90B5-81D3E740DCC3}"/>
    <cellStyle name="Normal 49 3 4 4" xfId="28741" xr:uid="{EC716CDD-B3AB-42C3-A0E5-B0CEA8BF7776}"/>
    <cellStyle name="Normal 49 3 5" xfId="28742" xr:uid="{E918D3D0-B1BE-4FDD-8A43-BC9A0D4D0539}"/>
    <cellStyle name="Normal 49 3 5 2" xfId="28743" xr:uid="{5A9562E4-2B3F-435A-9954-DDC5F645638C}"/>
    <cellStyle name="Normal 49 3 5 2 2" xfId="28744" xr:uid="{2ABF5B06-CCBC-4DF5-824E-7F2B9F1EC520}"/>
    <cellStyle name="Normal 49 3 5 3" xfId="28745" xr:uid="{BA19EA4E-66B1-4138-827C-67808335416B}"/>
    <cellStyle name="Normal 49 3 5 4" xfId="28746" xr:uid="{CD73E761-D109-4C3B-B08A-92F1370D7FB8}"/>
    <cellStyle name="Normal 49 3 6" xfId="28747" xr:uid="{661231C2-9989-425A-89B0-3B4D36EC493A}"/>
    <cellStyle name="Normal 49 3 6 2" xfId="28748" xr:uid="{A7B59F89-9BA4-471C-8A66-C5D725C089F1}"/>
    <cellStyle name="Normal 49 3 6 2 2" xfId="28749" xr:uid="{9BDF6ADE-E2EE-4BE7-884A-C7D6D496B7DC}"/>
    <cellStyle name="Normal 49 3 6 3" xfId="28750" xr:uid="{1E6F1456-1014-4D71-8C7C-36148295A4BB}"/>
    <cellStyle name="Normal 49 3 6 4" xfId="28751" xr:uid="{F901A019-6ACA-48A5-A0C4-F9F5763C0C3B}"/>
    <cellStyle name="Normal 49 3 7" xfId="28752" xr:uid="{61AECA78-FF56-4E3F-BF32-A884E190ADDD}"/>
    <cellStyle name="Normal 49 3 7 2" xfId="28753" xr:uid="{F341C80B-96E2-4CF5-A513-E225A6AEA44B}"/>
    <cellStyle name="Normal 49 3 8" xfId="28754" xr:uid="{8F9E1471-A90B-4C21-B173-970C26141470}"/>
    <cellStyle name="Normal 49 3 9" xfId="28755" xr:uid="{0E72EAC3-FA37-4433-8458-FAB8DBE9E964}"/>
    <cellStyle name="Normal 49 4" xfId="28756" xr:uid="{C04D8342-1267-47F1-9074-EDDFC27FE557}"/>
    <cellStyle name="Normal 49 4 2" xfId="28757" xr:uid="{B71B38EE-54E6-4965-ADF0-FB6B038B52E8}"/>
    <cellStyle name="Normal 49 4 2 2" xfId="28758" xr:uid="{596929FE-E0A5-4861-BFBA-F612444F9C08}"/>
    <cellStyle name="Normal 49 4 2 2 2" xfId="28759" xr:uid="{B8541729-BD15-4050-AAF8-92BA10CEB28C}"/>
    <cellStyle name="Normal 49 4 2 3" xfId="28760" xr:uid="{B619F4BD-6EB4-43A7-BE03-CC3857F4B70E}"/>
    <cellStyle name="Normal 49 4 2 4" xfId="28761" xr:uid="{C964413D-0877-4C00-AE64-C44E05676196}"/>
    <cellStyle name="Normal 49 4 3" xfId="28762" xr:uid="{B5615AFF-4DB9-4D2A-B82D-9016D293850B}"/>
    <cellStyle name="Normal 49 4 3 2" xfId="28763" xr:uid="{F2C02C8A-047B-4BA9-BA13-179AB0B7A8D0}"/>
    <cellStyle name="Normal 49 4 4" xfId="28764" xr:uid="{4ACCE9C7-0EC3-4E85-AC8E-EE9C17319ADD}"/>
    <cellStyle name="Normal 49 4 5" xfId="28765" xr:uid="{FE6C2328-2FF7-40F2-B8ED-901AF986C2F4}"/>
    <cellStyle name="Normal 49 5" xfId="28766" xr:uid="{C0F1ABAF-0B26-4549-B719-441A3DE8E312}"/>
    <cellStyle name="Normal 49 5 2" xfId="28767" xr:uid="{590A4D29-AB8F-4522-A7A0-71404FDE7D0B}"/>
    <cellStyle name="Normal 49 5 2 2" xfId="28768" xr:uid="{F3849402-8C50-48ED-9E08-E768A53811AF}"/>
    <cellStyle name="Normal 49 5 2 2 2" xfId="28769" xr:uid="{528F155C-16BE-4C16-91E0-A66C10A04AC5}"/>
    <cellStyle name="Normal 49 5 2 3" xfId="28770" xr:uid="{05B59F08-DF9B-4437-BCB8-4F5E8CA7AEA7}"/>
    <cellStyle name="Normal 49 5 2 4" xfId="28771" xr:uid="{4877C7D3-DE35-4B12-965A-A96605DB372E}"/>
    <cellStyle name="Normal 49 5 3" xfId="28772" xr:uid="{FD317E47-8260-496F-B2D0-816581168ABD}"/>
    <cellStyle name="Normal 49 5 3 2" xfId="28773" xr:uid="{5A1F2278-D84F-4AE1-9416-4F8FA364C419}"/>
    <cellStyle name="Normal 49 5 4" xfId="28774" xr:uid="{32904E52-1249-4C56-B837-5FC7667C27A6}"/>
    <cellStyle name="Normal 49 5 5" xfId="28775" xr:uid="{E90597B7-F111-41EF-AFA9-CFCE1BD4BCE7}"/>
    <cellStyle name="Normal 49 6" xfId="28776" xr:uid="{22EB66E6-7172-46D0-AF09-820E35246F15}"/>
    <cellStyle name="Normal 49 6 2" xfId="28777" xr:uid="{B12C5E68-2079-4119-915E-53DAD571A261}"/>
    <cellStyle name="Normal 49 6 2 2" xfId="28778" xr:uid="{A09FA039-B3D0-4E85-8717-77ED09F170C4}"/>
    <cellStyle name="Normal 49 6 3" xfId="28779" xr:uid="{F57D682A-5B73-4717-B0DF-D8457CC3278B}"/>
    <cellStyle name="Normal 49 6 4" xfId="28780" xr:uid="{6555FF8A-C6C9-4B9B-A5C3-1D1EFE65B128}"/>
    <cellStyle name="Normal 49 7" xfId="28781" xr:uid="{A5781D78-CB24-4FC8-AE95-CF3B71C91A3D}"/>
    <cellStyle name="Normal 49 7 2" xfId="28782" xr:uid="{F08DFF6E-A0CF-4EE0-A237-29FB74DA834B}"/>
    <cellStyle name="Normal 49 7 2 2" xfId="28783" xr:uid="{7A275DD2-2D64-4062-9EAA-8923D987E19B}"/>
    <cellStyle name="Normal 49 7 3" xfId="28784" xr:uid="{3E2F6D62-875F-49D8-94B0-AD29A3139878}"/>
    <cellStyle name="Normal 49 7 4" xfId="28785" xr:uid="{856AFA89-7832-47EB-8A7E-99F4D503DB9B}"/>
    <cellStyle name="Normal 49 8" xfId="28786" xr:uid="{904619FE-651C-4001-BABA-A1F7B2AFA777}"/>
    <cellStyle name="Normal 49 8 2" xfId="28787" xr:uid="{9A33A5F4-191E-4A01-9F7D-D2E09C9D38BB}"/>
    <cellStyle name="Normal 49 8 2 2" xfId="28788" xr:uid="{8C05B56A-CD50-4507-929D-B4DE9A72BCAD}"/>
    <cellStyle name="Normal 49 8 3" xfId="28789" xr:uid="{4115F449-D911-4E57-9BE3-157E65EEA8FE}"/>
    <cellStyle name="Normal 49 8 4" xfId="28790" xr:uid="{B30B6A06-4B88-4252-8B98-47940D027F62}"/>
    <cellStyle name="Normal 49 9" xfId="28791" xr:uid="{8417A42F-E403-4D4C-971F-390F46393A58}"/>
    <cellStyle name="Normal 49 9 2" xfId="28792" xr:uid="{1C70695D-243D-40DC-BBA2-0AB0FC2C06C5}"/>
    <cellStyle name="Normal 5" xfId="126" xr:uid="{AC6D1A04-1827-474A-A65C-EC5D43C70515}"/>
    <cellStyle name="Normal 5 10" xfId="35850" xr:uid="{FF03672E-4C8E-40AA-B050-44B0BAC7BC37}"/>
    <cellStyle name="Normal 5 2" xfId="132" xr:uid="{2A5D84ED-26E0-4BD3-B32C-2510266C014B}"/>
    <cellStyle name="Normal 5 2 2" xfId="243" xr:uid="{8B596D7F-66B8-4E3E-931B-362C9DAF466F}"/>
    <cellStyle name="Normal 5 2 2 2" xfId="28794" xr:uid="{5AC2D71B-DB49-44C6-A209-94ECCF6F5441}"/>
    <cellStyle name="Normal 5 2 2 3" xfId="28795" xr:uid="{184B8A95-CAC2-430A-AA6B-0B7041EE0F9B}"/>
    <cellStyle name="Normal 5 2 2 3 2" xfId="28796" xr:uid="{BF08DC7D-935C-4B32-A799-B7D18B81F50D}"/>
    <cellStyle name="Normal 5 2 2 3 2 2" xfId="218" xr:uid="{D6237BAE-E84F-44A5-9C2C-1C33ECD9806B}"/>
    <cellStyle name="Normal 5 2 2 3 2 2 2" xfId="367" xr:uid="{F796AB7D-4E21-4060-AD2B-E75EC50C2B8A}"/>
    <cellStyle name="Normal 5 2 2 3 2 2 2 2" xfId="448" xr:uid="{36D9EC40-291D-4B46-9A8F-95FB061B698E}"/>
    <cellStyle name="Normal 5 2 2 3 2 2 3" xfId="388" xr:uid="{44595C34-153F-4149-88F5-DA10B9798001}"/>
    <cellStyle name="Normal 5 2 2 3 2 2 3 2" xfId="469" xr:uid="{3AE113CF-AC59-4B74-AA26-2407F09C96FA}"/>
    <cellStyle name="Normal 5 2 2 3 2 2 4" xfId="411" xr:uid="{EB8B366F-4392-41ED-86E6-7DE81883B733}"/>
    <cellStyle name="Normal 5 2 2 3 3" xfId="28797" xr:uid="{1B17E643-1F59-48B1-A4EC-414C34099F3E}"/>
    <cellStyle name="Normal 5 2 2 3 4" xfId="28798" xr:uid="{53D3BEFF-46B1-4337-8DB9-5BD1DA5F67F5}"/>
    <cellStyle name="Normal 5 2 2 4" xfId="35681" xr:uid="{BD9B8B43-34B2-494B-B580-D70FCFDC6ECE}"/>
    <cellStyle name="Normal 5 2 3" xfId="366" xr:uid="{29A501DE-A379-4ED3-AF4F-11673C89F536}"/>
    <cellStyle name="Normal 5 2 3 2" xfId="447" xr:uid="{42F330DA-F994-4BB9-99AC-10C92347A259}"/>
    <cellStyle name="Normal 5 2 3 2 2" xfId="28799" xr:uid="{0FF581B7-7EC6-460C-B02D-E6B8AC332BF9}"/>
    <cellStyle name="Normal 5 2 3 2 2 2" xfId="28800" xr:uid="{8E9160CE-FFEC-4AD1-B2D6-1911975A1A35}"/>
    <cellStyle name="Normal 5 2 3 2 3" xfId="28801" xr:uid="{A02FF409-65B3-4147-8B05-EB2D699A77BC}"/>
    <cellStyle name="Normal 5 2 3 2 4" xfId="28802" xr:uid="{1803F439-9A37-455C-B723-AC408B89559B}"/>
    <cellStyle name="Normal 5 2 4" xfId="387" xr:uid="{78EC929D-1E93-458B-8A5C-D23336B71B42}"/>
    <cellStyle name="Normal 5 2 4 2" xfId="468" xr:uid="{291B107C-3C60-4F6C-95FF-81F2E862BA51}"/>
    <cellStyle name="Normal 5 2 5" xfId="410" xr:uid="{31BB919A-4ED6-4E53-8C4E-91364D3CBBE9}"/>
    <cellStyle name="Normal 5 2 6" xfId="35524" xr:uid="{EA8CE3A1-55B6-42CF-8455-CAE370157B4A}"/>
    <cellStyle name="Normal 5 2 7" xfId="28793" xr:uid="{83F13D62-6157-435B-8DFE-CBC429503BE9}"/>
    <cellStyle name="Normal 5 3" xfId="337" xr:uid="{936D864D-1E15-4637-9628-641087B18194}"/>
    <cellStyle name="Normal 5 3 2" xfId="430" xr:uid="{CF57A5E0-9BA4-4C5D-B61D-1B6212FCB170}"/>
    <cellStyle name="Normal 5 3 2 2" xfId="28804" xr:uid="{5DEBD894-EA16-4B56-8AB3-E927A4A589F4}"/>
    <cellStyle name="Normal 5 3 2 2 2" xfId="28805" xr:uid="{3D48BC0F-1860-4E51-92E3-E7B8048E27FE}"/>
    <cellStyle name="Normal 5 3 2 2 2 2" xfId="28806" xr:uid="{A8DDF2FC-286E-4191-A508-33F185F16B2B}"/>
    <cellStyle name="Normal 5 3 2 2 3" xfId="28807" xr:uid="{1C10743A-6981-4AE1-B596-072BB7C04196}"/>
    <cellStyle name="Normal 5 3 2 2 4" xfId="28808" xr:uid="{59AE4F80-A2EA-4A28-9FC0-0500C096E8BE}"/>
    <cellStyle name="Normal 5 3 3" xfId="28809" xr:uid="{8931C4CE-880D-4E37-A76A-894CAA9F3E49}"/>
    <cellStyle name="Normal 5 3 3 2" xfId="28810" xr:uid="{B7C11A64-1282-4CF8-8CB8-5017A604C2ED}"/>
    <cellStyle name="Normal 5 3 3 2 2" xfId="28811" xr:uid="{E6B9AF14-EB2D-4DBC-A527-D404F8A9A689}"/>
    <cellStyle name="Normal 5 3 3 3" xfId="28812" xr:uid="{A276B4AD-7032-4E65-A8CC-79C6B1DBCE57}"/>
    <cellStyle name="Normal 5 3 3 4" xfId="28813" xr:uid="{ADA4BB79-C740-432D-8271-DA24CD4A99CC}"/>
    <cellStyle name="Normal 5 3 4" xfId="28803" xr:uid="{DEE48B4E-F3F9-4128-8469-BB066096B628}"/>
    <cellStyle name="Normal 5 3 5" xfId="35917" xr:uid="{18C47440-8F36-49ED-A2D2-35DD39286552}"/>
    <cellStyle name="Normal 5 4" xfId="217" xr:uid="{4156C867-EBDF-40C7-88D9-7B999B22D53F}"/>
    <cellStyle name="Normal 5 4 10" xfId="28814" xr:uid="{2B3007EF-AE45-4AD1-8E90-17AFD5E0CED1}"/>
    <cellStyle name="Normal 5 4 2" xfId="28815" xr:uid="{B8739F31-81D1-434E-B365-8FE924F4551B}"/>
    <cellStyle name="Normal 5 4 2 2" xfId="28816" xr:uid="{05F79768-AC4B-4425-A4E6-1250A2C6A25F}"/>
    <cellStyle name="Normal 5 4 2 2 2" xfId="28817" xr:uid="{7BCA2FA9-4CDD-416E-83CE-0C9DF38D8E35}"/>
    <cellStyle name="Normal 5 4 2 2 2 2" xfId="28818" xr:uid="{F007DC61-791B-431C-AF4A-92892E25B11F}"/>
    <cellStyle name="Normal 5 4 2 2 3" xfId="28819" xr:uid="{FA6B0B84-8A92-471F-B853-A41058765D7E}"/>
    <cellStyle name="Normal 5 4 2 2 4" xfId="28820" xr:uid="{5599A23B-49DE-427D-A472-3AFB73B83E27}"/>
    <cellStyle name="Normal 5 4 2 3" xfId="28821" xr:uid="{F8AC0FFC-ED26-4B5B-9E3E-26AECC6F7780}"/>
    <cellStyle name="Normal 5 4 2 3 2" xfId="28822" xr:uid="{E825EDED-B46C-498C-A991-2CEFF04F77FC}"/>
    <cellStyle name="Normal 5 4 2 3 2 2" xfId="28823" xr:uid="{C800B65B-A513-4663-8386-19EA2BA2EE6B}"/>
    <cellStyle name="Normal 5 4 2 3 3" xfId="28824" xr:uid="{BFFD048C-50E9-48B5-AF57-62A8BF92104C}"/>
    <cellStyle name="Normal 5 4 2 3 4" xfId="28825" xr:uid="{557154D5-1AE7-40F9-9491-CE31FA574642}"/>
    <cellStyle name="Normal 5 4 2 4" xfId="28826" xr:uid="{66EAB8C1-DD29-42AD-9001-44BA9DA76B5B}"/>
    <cellStyle name="Normal 5 4 2 4 2" xfId="28827" xr:uid="{BABE8572-B788-4AB4-B177-6206CBB03CD1}"/>
    <cellStyle name="Normal 5 4 2 5" xfId="28828" xr:uid="{EFFB9FCB-9BFB-4101-98F5-F9195C1FF7B0}"/>
    <cellStyle name="Normal 5 4 2 6" xfId="28829" xr:uid="{C6BBD934-86CF-4897-B3A4-B858790CE74D}"/>
    <cellStyle name="Normal 5 4 3" xfId="28830" xr:uid="{1B1EEA2E-6464-41B9-AC5E-FA1CDA41A222}"/>
    <cellStyle name="Normal 5 4 3 2" xfId="28831" xr:uid="{7B891C49-34A6-4122-AB93-3EF34D18F9C3}"/>
    <cellStyle name="Normal 5 4 3 2 2" xfId="28832" xr:uid="{4D5EB9F8-283F-4027-ADE7-FF76EC22D9D2}"/>
    <cellStyle name="Normal 5 4 3 2 2 2" xfId="28833" xr:uid="{3B3563FF-8FAC-4F6A-BE6E-5A9FD149368F}"/>
    <cellStyle name="Normal 5 4 3 2 3" xfId="28834" xr:uid="{4B1050BA-5429-45BD-847A-29736C8EA4F9}"/>
    <cellStyle name="Normal 5 4 3 2 4" xfId="28835" xr:uid="{C934BAE6-934E-48AA-B498-78D6EF520555}"/>
    <cellStyle name="Normal 5 4 3 3" xfId="28836" xr:uid="{0A7E1E2F-2B4F-4E1D-83A4-A2733ED6BB43}"/>
    <cellStyle name="Normal 5 4 3 3 2" xfId="28837" xr:uid="{C65BD2C7-AE73-4CA4-8C9F-714FC8D5BB27}"/>
    <cellStyle name="Normal 5 4 3 3 2 2" xfId="28838" xr:uid="{5B93E3E9-603A-49EB-9085-A457E214EA0B}"/>
    <cellStyle name="Normal 5 4 3 3 3" xfId="28839" xr:uid="{3AE005B3-4B85-4292-A7CC-6EE756BEA215}"/>
    <cellStyle name="Normal 5 4 3 3 4" xfId="28840" xr:uid="{3A69C248-E3B1-4B5A-86CC-47B848E0057F}"/>
    <cellStyle name="Normal 5 4 3 4" xfId="28841" xr:uid="{740DFE81-5D1B-4B15-B809-8AF511173A94}"/>
    <cellStyle name="Normal 5 4 3 4 2" xfId="28842" xr:uid="{6F08A224-0610-4007-B3DC-6FB933715103}"/>
    <cellStyle name="Normal 5 4 3 5" xfId="28843" xr:uid="{6B61F021-2B60-4094-99E7-381DC1CC3143}"/>
    <cellStyle name="Normal 5 4 3 6" xfId="28844" xr:uid="{EBF05DA4-AEFB-4572-90EA-04C2AE8F0181}"/>
    <cellStyle name="Normal 5 4 4" xfId="28845" xr:uid="{61B3398C-8280-4438-A728-FACE99BB15C1}"/>
    <cellStyle name="Normal 5 4 4 2" xfId="28846" xr:uid="{CAAA76F3-3123-4426-975F-DD646AAB5186}"/>
    <cellStyle name="Normal 5 4 4 2 2" xfId="28847" xr:uid="{98F7C790-7A78-4307-9C33-48922A6A3560}"/>
    <cellStyle name="Normal 5 4 4 3" xfId="28848" xr:uid="{77557122-96FF-4567-8DE4-A8EE38E6DD2E}"/>
    <cellStyle name="Normal 5 4 4 4" xfId="28849" xr:uid="{86094ACB-6F5F-4376-B955-3625418E1934}"/>
    <cellStyle name="Normal 5 4 5" xfId="28850" xr:uid="{23A4E1EC-402A-406F-817C-B517B3BFEC26}"/>
    <cellStyle name="Normal 5 4 5 2" xfId="28851" xr:uid="{CACC274E-1CAB-414D-83EA-09284234D255}"/>
    <cellStyle name="Normal 5 4 5 2 2" xfId="28852" xr:uid="{AEBAC9C4-F6FD-4FF2-BD40-642AD569EE89}"/>
    <cellStyle name="Normal 5 4 5 3" xfId="28853" xr:uid="{E05B76A0-47EC-4604-83BC-008F67B26877}"/>
    <cellStyle name="Normal 5 4 5 4" xfId="28854" xr:uid="{26EE0955-0E91-4F04-93EA-975B8C46379C}"/>
    <cellStyle name="Normal 5 4 6" xfId="28855" xr:uid="{1F76B677-A9AC-47A3-9506-D015E578D6BC}"/>
    <cellStyle name="Normal 5 4 6 2" xfId="28856" xr:uid="{17FF232A-58A2-41AB-8FB0-06FA9879DD0A}"/>
    <cellStyle name="Normal 5 4 7" xfId="28857" xr:uid="{A50BEF42-E581-4B31-B3B7-01819937EFFC}"/>
    <cellStyle name="Normal 5 4 8" xfId="28858" xr:uid="{D4C2AFC6-93D1-4F65-8178-1AE3DCDA01D1}"/>
    <cellStyle name="Normal 5 4 9" xfId="35694" xr:uid="{4817ACBC-26E0-4E19-9722-DE9C6B3BA3A2}"/>
    <cellStyle name="Normal 5 5" xfId="28859" xr:uid="{7824E22A-C76F-4F35-9893-0B555D487D25}"/>
    <cellStyle name="Normal 5 5 2" xfId="28860" xr:uid="{AE307270-B8C8-46D8-81D9-B9A0DA7EC300}"/>
    <cellStyle name="Normal 5 5 2 2" xfId="28861" xr:uid="{44802A2F-472C-46CF-9646-621A07AB7117}"/>
    <cellStyle name="Normal 5 5 2 2 2" xfId="28862" xr:uid="{05BB702F-7A4F-4BDE-8312-819AF3037390}"/>
    <cellStyle name="Normal 5 5 2 3" xfId="28863" xr:uid="{DA67B74D-4334-42D2-B323-8647DD684088}"/>
    <cellStyle name="Normal 5 5 2 4" xfId="28864" xr:uid="{9DBFA5AC-55E3-4A9C-9E79-D4332A233BDB}"/>
    <cellStyle name="Normal 5 6" xfId="28865" xr:uid="{91795483-B993-416B-B90B-66D9702DE5FE}"/>
    <cellStyle name="Normal 5 6 2" xfId="28866" xr:uid="{68884DDE-17EE-4B91-9670-845BD4256AB0}"/>
    <cellStyle name="Normal 5 6 2 2" xfId="28867" xr:uid="{D33E9FC5-FBCA-4B2D-A3A0-AA274F75CC61}"/>
    <cellStyle name="Normal 5 6 3" xfId="28868" xr:uid="{27C17BB2-BAEE-4503-BD20-2942B959997A}"/>
    <cellStyle name="Normal 5 6 4" xfId="28869" xr:uid="{71702339-0244-498F-ADE4-917E9A29A780}"/>
    <cellStyle name="Normal 5 7" xfId="28870" xr:uid="{A671C77F-089C-499A-AAF4-E93D2ED44180}"/>
    <cellStyle name="Normal 5 7 2" xfId="28871" xr:uid="{898E01D8-A434-4712-A819-13C5A8DD476E}"/>
    <cellStyle name="Normal 5 7 2 2" xfId="28872" xr:uid="{805FE33C-A34F-49C0-A453-44E70B1083AD}"/>
    <cellStyle name="Normal 5 7 3" xfId="28873" xr:uid="{530375D2-D25A-44E5-83DE-98ED1925C62B}"/>
    <cellStyle name="Normal 5 7 4" xfId="28874" xr:uid="{F47E61E5-BB4C-45FE-8278-9EC6FC6B8325}"/>
    <cellStyle name="Normal 5 8" xfId="28875" xr:uid="{1F99F444-52A0-456F-9589-2252A64D90FB}"/>
    <cellStyle name="Normal 5 8 2" xfId="28876" xr:uid="{7FB2C71D-466D-433C-BF94-BDB3C536CD74}"/>
    <cellStyle name="Normal 5 8 2 2" xfId="28877" xr:uid="{9C369FEC-8827-4BA4-89DC-91042B7F2CC8}"/>
    <cellStyle name="Normal 5 8 3" xfId="28878" xr:uid="{19172804-4EE4-449C-BF40-284C8F92A09C}"/>
    <cellStyle name="Normal 5 8 4" xfId="28879" xr:uid="{C6234F9B-F60C-4E52-9B5F-844581D55E58}"/>
    <cellStyle name="Normal 5 9" xfId="35713" xr:uid="{636783E6-8E22-4A84-BAF2-71AB47029A6F}"/>
    <cellStyle name="Normal 50" xfId="28880" xr:uid="{C4488844-FD7F-446F-A0AA-D79D3D7B6033}"/>
    <cellStyle name="Normal 50 10" xfId="28881" xr:uid="{309FCA04-081F-43FD-89D7-29AE86C4EA53}"/>
    <cellStyle name="Normal 50 11" xfId="28882" xr:uid="{30EB04D3-13EA-4913-B6BC-5A6F89CAEE88}"/>
    <cellStyle name="Normal 50 2" xfId="28883" xr:uid="{97A3607C-4F25-44D3-9B35-295D08FBDDB5}"/>
    <cellStyle name="Normal 50 2 10" xfId="28884" xr:uid="{C4B2D8A7-FB1E-4099-A2AC-DAF5F1C0C106}"/>
    <cellStyle name="Normal 50 2 2" xfId="28885" xr:uid="{34B6AD5A-F546-4401-86C2-19760DB20833}"/>
    <cellStyle name="Normal 50 2 2 2" xfId="28886" xr:uid="{E6235D75-238C-4477-84BA-CE45B876AEA9}"/>
    <cellStyle name="Normal 50 2 2 2 2" xfId="28887" xr:uid="{E942B5A3-80B4-4243-A638-3F1B142338D6}"/>
    <cellStyle name="Normal 50 2 2 2 2 2" xfId="28888" xr:uid="{1A001D44-0298-4A55-BB0C-9E1FCDC8F19E}"/>
    <cellStyle name="Normal 50 2 2 2 2 2 2" xfId="28889" xr:uid="{EE8B3794-A993-465E-B350-4CC1165897E7}"/>
    <cellStyle name="Normal 50 2 2 2 2 3" xfId="28890" xr:uid="{1B301C32-CA76-4FF8-8341-730B788DE418}"/>
    <cellStyle name="Normal 50 2 2 2 2 4" xfId="28891" xr:uid="{CB9F9641-3041-42BB-916C-E4538CE919C7}"/>
    <cellStyle name="Normal 50 2 2 2 3" xfId="28892" xr:uid="{0BC8C557-0E9A-4DCA-8582-590FF67EF859}"/>
    <cellStyle name="Normal 50 2 2 2 3 2" xfId="28893" xr:uid="{A3423C0E-E1D2-4BF8-B0EB-3B6987C2DF3A}"/>
    <cellStyle name="Normal 50 2 2 2 4" xfId="28894" xr:uid="{BF26864C-718D-4316-BE12-090002C1A4A2}"/>
    <cellStyle name="Normal 50 2 2 2 5" xfId="28895" xr:uid="{9CADEF8E-60E8-4DD3-B08D-A0E562AAD638}"/>
    <cellStyle name="Normal 50 2 2 3" xfId="28896" xr:uid="{BB1A894D-1EED-4D9B-89BD-BEC7C77230DF}"/>
    <cellStyle name="Normal 50 2 2 3 2" xfId="28897" xr:uid="{C611737F-34D4-4EE9-86EB-3C007B0873B4}"/>
    <cellStyle name="Normal 50 2 2 3 2 2" xfId="28898" xr:uid="{3E82EB54-7C01-476F-A7CC-1C3C9684A893}"/>
    <cellStyle name="Normal 50 2 2 3 2 2 2" xfId="28899" xr:uid="{5295B564-20D3-4478-9A11-A19DA98EDCA8}"/>
    <cellStyle name="Normal 50 2 2 3 2 3" xfId="28900" xr:uid="{7E169850-91F0-43E2-BA10-4FCDFBF95912}"/>
    <cellStyle name="Normal 50 2 2 3 2 4" xfId="28901" xr:uid="{4AA31B9B-51D0-4E51-897F-E11DD1F2813F}"/>
    <cellStyle name="Normal 50 2 2 3 3" xfId="28902" xr:uid="{C5F76B4C-60E4-42C0-A31F-F8ACAFE53633}"/>
    <cellStyle name="Normal 50 2 2 3 3 2" xfId="28903" xr:uid="{8A49ABA1-242A-41E8-9812-6659D4FF73A0}"/>
    <cellStyle name="Normal 50 2 2 3 4" xfId="28904" xr:uid="{0AA6D1B1-3895-4FD1-B75A-859E6FD27367}"/>
    <cellStyle name="Normal 50 2 2 3 5" xfId="28905" xr:uid="{70427DF3-AC5D-4321-9208-E23CD52B8EF5}"/>
    <cellStyle name="Normal 50 2 2 4" xfId="28906" xr:uid="{F5A5D487-BC67-4103-BC15-5353FCED617B}"/>
    <cellStyle name="Normal 50 2 2 4 2" xfId="28907" xr:uid="{98C8AF6E-4E63-4534-A1B2-E867C19D2AF7}"/>
    <cellStyle name="Normal 50 2 2 4 2 2" xfId="28908" xr:uid="{75281FFB-29EB-4EBE-B30A-27064AF4CFBE}"/>
    <cellStyle name="Normal 50 2 2 4 3" xfId="28909" xr:uid="{D5C4B903-69E4-4EBD-B70C-6022359209BC}"/>
    <cellStyle name="Normal 50 2 2 4 4" xfId="28910" xr:uid="{9680634B-1691-40F1-AD63-0B224CFD6A55}"/>
    <cellStyle name="Normal 50 2 2 5" xfId="28911" xr:uid="{92F037FD-CBAA-4F57-BF89-2040486AF3F9}"/>
    <cellStyle name="Normal 50 2 2 5 2" xfId="28912" xr:uid="{AAFBDD5A-74AC-447E-A0E5-099106066995}"/>
    <cellStyle name="Normal 50 2 2 5 2 2" xfId="28913" xr:uid="{67CD1A7C-F4C4-4D35-B056-C3E73E7A71A6}"/>
    <cellStyle name="Normal 50 2 2 5 3" xfId="28914" xr:uid="{82FFA454-884B-46DA-B65B-0FBBA25FEE5C}"/>
    <cellStyle name="Normal 50 2 2 5 4" xfId="28915" xr:uid="{A8FC2CB3-DCE7-4FB3-9C54-C30AB618BFA5}"/>
    <cellStyle name="Normal 50 2 2 6" xfId="28916" xr:uid="{6A00B438-75AE-4246-BECD-5BD094D30AA7}"/>
    <cellStyle name="Normal 50 2 2 6 2" xfId="28917" xr:uid="{D14B2658-D448-4B9D-8407-A3A372FAC976}"/>
    <cellStyle name="Normal 50 2 2 6 2 2" xfId="28918" xr:uid="{A175F1C3-FEE0-4694-ABE0-1F9D8E4F556C}"/>
    <cellStyle name="Normal 50 2 2 6 3" xfId="28919" xr:uid="{57AB333D-935A-42CD-A471-E8331AB436A9}"/>
    <cellStyle name="Normal 50 2 2 6 4" xfId="28920" xr:uid="{241B87BD-4EE4-492E-A020-3D7C37CB5023}"/>
    <cellStyle name="Normal 50 2 2 7" xfId="28921" xr:uid="{B1759706-1FAD-4717-87F5-16ACCE3A7FFC}"/>
    <cellStyle name="Normal 50 2 2 7 2" xfId="28922" xr:uid="{4A2B93DD-0546-42B3-AF34-1D997F9DB70F}"/>
    <cellStyle name="Normal 50 2 2 8" xfId="28923" xr:uid="{0BFC4585-17B7-457C-A4E1-B2635A79FFAA}"/>
    <cellStyle name="Normal 50 2 2 9" xfId="28924" xr:uid="{4237AE9A-DEF2-49F9-8954-11518BB91598}"/>
    <cellStyle name="Normal 50 2 3" xfId="28925" xr:uid="{51690303-14C6-4BF8-B623-6DD44C6B12B9}"/>
    <cellStyle name="Normal 50 2 3 2" xfId="28926" xr:uid="{91A11758-7758-4818-B7DD-DCF65BC8B383}"/>
    <cellStyle name="Normal 50 2 3 2 2" xfId="28927" xr:uid="{CD74DA20-3D6E-4A37-8A79-A446A99290F0}"/>
    <cellStyle name="Normal 50 2 3 2 2 2" xfId="28928" xr:uid="{5F8BCB8D-9438-406E-9CCF-0E4B8A364394}"/>
    <cellStyle name="Normal 50 2 3 2 3" xfId="28929" xr:uid="{8318C83B-BE82-4037-AA3A-CBE3DB3A5079}"/>
    <cellStyle name="Normal 50 2 3 2 4" xfId="28930" xr:uid="{E74CE916-54F4-41C3-914E-3B2B567C09E5}"/>
    <cellStyle name="Normal 50 2 3 3" xfId="28931" xr:uid="{E9977EF3-E493-4855-BE05-65599DAF47B0}"/>
    <cellStyle name="Normal 50 2 3 3 2" xfId="28932" xr:uid="{7003FBE8-FBC8-4291-A35B-3AE22D255A9B}"/>
    <cellStyle name="Normal 50 2 3 4" xfId="28933" xr:uid="{C6490804-6670-4575-9251-1D1FC716B21D}"/>
    <cellStyle name="Normal 50 2 3 5" xfId="28934" xr:uid="{B82328CF-51BD-422A-9F02-CAA7AE91039C}"/>
    <cellStyle name="Normal 50 2 4" xfId="28935" xr:uid="{A19B4A31-7B79-4C53-A314-397B2B49F89C}"/>
    <cellStyle name="Normal 50 2 4 2" xfId="28936" xr:uid="{6434DBC5-0D47-4F98-B1F8-326CFDDCEBFD}"/>
    <cellStyle name="Normal 50 2 4 2 2" xfId="28937" xr:uid="{A3F42457-6FAA-4CA4-91A6-C17C48F20956}"/>
    <cellStyle name="Normal 50 2 4 2 2 2" xfId="28938" xr:uid="{F8F24D45-5C74-4BBF-9C42-7BC2C21F3916}"/>
    <cellStyle name="Normal 50 2 4 2 3" xfId="28939" xr:uid="{A6C1859D-D358-456F-8E8B-052FC86F4863}"/>
    <cellStyle name="Normal 50 2 4 2 4" xfId="28940" xr:uid="{712AC88F-75C0-4439-A3D4-174EE3E4D9B2}"/>
    <cellStyle name="Normal 50 2 4 3" xfId="28941" xr:uid="{BF2AD910-0A04-491B-977E-52BED5576278}"/>
    <cellStyle name="Normal 50 2 4 3 2" xfId="28942" xr:uid="{5B5D6A84-6CD5-4096-B7EF-17FB2C37D6DC}"/>
    <cellStyle name="Normal 50 2 4 4" xfId="28943" xr:uid="{9211C68A-A31E-4193-8FD1-5048BAA98449}"/>
    <cellStyle name="Normal 50 2 4 5" xfId="28944" xr:uid="{F1AC20C8-A588-4756-8729-4A357754E90B}"/>
    <cellStyle name="Normal 50 2 5" xfId="28945" xr:uid="{EDEA2217-B2EF-4D93-9598-D16F5C6924F8}"/>
    <cellStyle name="Normal 50 2 5 2" xfId="28946" xr:uid="{3CC8854F-7A70-49EA-AFF7-F9C08596BEA9}"/>
    <cellStyle name="Normal 50 2 5 2 2" xfId="28947" xr:uid="{4ACECFD9-F00A-4C46-BBB2-EB6987D35387}"/>
    <cellStyle name="Normal 50 2 5 3" xfId="28948" xr:uid="{41D00C4F-A028-449E-978C-8A85A05F36DB}"/>
    <cellStyle name="Normal 50 2 5 4" xfId="28949" xr:uid="{04BCE61C-50C7-452C-88AD-664EE87A0424}"/>
    <cellStyle name="Normal 50 2 6" xfId="28950" xr:uid="{44C09DBA-5DD3-4087-9203-DB7327F6FBA7}"/>
    <cellStyle name="Normal 50 2 6 2" xfId="28951" xr:uid="{A52360F8-8AAA-4A4B-A752-1CC94E512887}"/>
    <cellStyle name="Normal 50 2 6 2 2" xfId="28952" xr:uid="{D7399363-EA3E-44D1-BDC5-2563C96E89E8}"/>
    <cellStyle name="Normal 50 2 6 3" xfId="28953" xr:uid="{313AFCC9-4596-45F9-ADAD-3A8417433C40}"/>
    <cellStyle name="Normal 50 2 6 4" xfId="28954" xr:uid="{18A5A092-BE81-4D6D-B46A-CAC4A15DE9CC}"/>
    <cellStyle name="Normal 50 2 7" xfId="28955" xr:uid="{FE95823F-FC34-43F2-A102-B288DCC86D85}"/>
    <cellStyle name="Normal 50 2 7 2" xfId="28956" xr:uid="{E9B0ED36-CB36-4B00-AA0F-11061875D743}"/>
    <cellStyle name="Normal 50 2 7 2 2" xfId="28957" xr:uid="{867C4FD5-7768-43CC-9046-2D7B93E8D43F}"/>
    <cellStyle name="Normal 50 2 7 3" xfId="28958" xr:uid="{5D40EA73-6397-41C1-9030-A759285FEFF8}"/>
    <cellStyle name="Normal 50 2 7 4" xfId="28959" xr:uid="{07F9CFFE-DF40-4AEE-9DA4-1BE5D585AEEF}"/>
    <cellStyle name="Normal 50 2 8" xfId="28960" xr:uid="{8908C8A0-3EA3-44A2-B170-9533EFA7CECE}"/>
    <cellStyle name="Normal 50 2 8 2" xfId="28961" xr:uid="{CAB89EAC-2F1E-427A-A553-428DB9FC304F}"/>
    <cellStyle name="Normal 50 2 9" xfId="28962" xr:uid="{609E887A-FF9C-4E95-A258-6C7618BC2C3E}"/>
    <cellStyle name="Normal 50 3" xfId="28963" xr:uid="{32DACEFF-007C-4195-9A34-2D7936E363D8}"/>
    <cellStyle name="Normal 50 3 2" xfId="28964" xr:uid="{A1E5F24F-4B55-4F50-ABC1-80A13E4E254E}"/>
    <cellStyle name="Normal 50 3 2 2" xfId="28965" xr:uid="{913CC889-3824-4307-A653-067F4939B8B9}"/>
    <cellStyle name="Normal 50 3 2 2 2" xfId="28966" xr:uid="{C2FAD8A0-58AB-4991-A21F-B15D508D5151}"/>
    <cellStyle name="Normal 50 3 2 2 2 2" xfId="28967" xr:uid="{3F09E27D-2AEA-4C52-B65D-F0A8075FDAC8}"/>
    <cellStyle name="Normal 50 3 2 2 3" xfId="28968" xr:uid="{149E5F77-664A-4D31-BABA-0C83B7E1479C}"/>
    <cellStyle name="Normal 50 3 2 2 4" xfId="28969" xr:uid="{52E692B8-C8B9-44B2-BAC4-99B9A6B9373D}"/>
    <cellStyle name="Normal 50 3 2 3" xfId="28970" xr:uid="{FACC2923-9A2A-4DC1-80AD-818955221739}"/>
    <cellStyle name="Normal 50 3 2 3 2" xfId="28971" xr:uid="{0D67D698-92D7-4E96-A762-C9E6AC1A4326}"/>
    <cellStyle name="Normal 50 3 2 4" xfId="28972" xr:uid="{53E2B940-4959-488F-A770-B121C19727E4}"/>
    <cellStyle name="Normal 50 3 2 5" xfId="28973" xr:uid="{4890339D-EDD1-4499-AE8C-D239148F9AD1}"/>
    <cellStyle name="Normal 50 3 3" xfId="28974" xr:uid="{68699EEA-864A-40C4-9E8F-8E6A53694CD1}"/>
    <cellStyle name="Normal 50 3 3 2" xfId="28975" xr:uid="{AA75BC55-0D32-4B63-9081-7EF01D319A0F}"/>
    <cellStyle name="Normal 50 3 3 2 2" xfId="28976" xr:uid="{11B9873E-5F3F-4E9F-9806-F8181F0AC8D6}"/>
    <cellStyle name="Normal 50 3 3 2 2 2" xfId="28977" xr:uid="{AC49CE5C-1B10-4B73-8748-1F330391C153}"/>
    <cellStyle name="Normal 50 3 3 2 3" xfId="28978" xr:uid="{E962E574-066E-4108-B2FD-D17A68A27547}"/>
    <cellStyle name="Normal 50 3 3 2 4" xfId="28979" xr:uid="{09C21381-4291-4297-820C-DFF1E636C6AA}"/>
    <cellStyle name="Normal 50 3 3 3" xfId="28980" xr:uid="{402B8C6D-1042-4725-9171-670104783DDB}"/>
    <cellStyle name="Normal 50 3 3 3 2" xfId="28981" xr:uid="{0CB961FD-F65A-4635-ABF2-43CD4F84E6F9}"/>
    <cellStyle name="Normal 50 3 3 4" xfId="28982" xr:uid="{15B9D576-512B-4192-92F5-66EEB74F3040}"/>
    <cellStyle name="Normal 50 3 3 5" xfId="28983" xr:uid="{C3E5B446-5E2A-446C-BB1E-E7E5A6CA45A7}"/>
    <cellStyle name="Normal 50 3 4" xfId="28984" xr:uid="{0DB22D87-2CE5-4261-B554-43D91E647BF2}"/>
    <cellStyle name="Normal 50 3 4 2" xfId="28985" xr:uid="{B53406A2-8FFE-4053-9A25-D967B7ED5006}"/>
    <cellStyle name="Normal 50 3 4 2 2" xfId="28986" xr:uid="{EBB686C3-E683-48A1-98B1-440491332295}"/>
    <cellStyle name="Normal 50 3 4 3" xfId="28987" xr:uid="{D1EA438C-21A6-4CDC-A71A-335F4B037E34}"/>
    <cellStyle name="Normal 50 3 4 4" xfId="28988" xr:uid="{1D67D392-C7E2-402A-BBE7-6610116B80F5}"/>
    <cellStyle name="Normal 50 3 5" xfId="28989" xr:uid="{50023DAF-6970-4C5D-9839-0C3DA19C6891}"/>
    <cellStyle name="Normal 50 3 5 2" xfId="28990" xr:uid="{2AD6F5B6-71E7-4B61-82BC-3DEEA2105CB1}"/>
    <cellStyle name="Normal 50 3 5 2 2" xfId="28991" xr:uid="{D543A2AD-0658-43AC-BC9B-37BBC1CCF04F}"/>
    <cellStyle name="Normal 50 3 5 3" xfId="28992" xr:uid="{2E79EF75-209E-467E-AE2C-F3C403C1941A}"/>
    <cellStyle name="Normal 50 3 5 4" xfId="28993" xr:uid="{3ECC67EA-FC82-4344-A15F-43B725612E60}"/>
    <cellStyle name="Normal 50 3 6" xfId="28994" xr:uid="{2474A00D-C9E4-48BB-AF87-1C22BC43FB9D}"/>
    <cellStyle name="Normal 50 3 6 2" xfId="28995" xr:uid="{38193DFF-4CED-4620-843E-EFD4B25C58FB}"/>
    <cellStyle name="Normal 50 3 6 2 2" xfId="28996" xr:uid="{EF5D2485-4545-44D3-A24D-E2F66AED8B4B}"/>
    <cellStyle name="Normal 50 3 6 3" xfId="28997" xr:uid="{79635D26-D2C5-4144-A94B-FF5853DDF950}"/>
    <cellStyle name="Normal 50 3 6 4" xfId="28998" xr:uid="{562C4C64-5B34-467F-989F-4EDF62B44842}"/>
    <cellStyle name="Normal 50 3 7" xfId="28999" xr:uid="{B7FE66AE-41F2-4B3A-B68E-B1032D7D6559}"/>
    <cellStyle name="Normal 50 3 7 2" xfId="29000" xr:uid="{DB46235E-1E51-44F7-B600-8AE2B5F83F5B}"/>
    <cellStyle name="Normal 50 3 8" xfId="29001" xr:uid="{5D23CB2E-9470-41BC-A0C5-94CC4AC93EAA}"/>
    <cellStyle name="Normal 50 3 9" xfId="29002" xr:uid="{A7AF93F2-A890-4699-8E66-A0B54AEB477A}"/>
    <cellStyle name="Normal 50 4" xfId="29003" xr:uid="{8D632A4A-E7ED-43B2-A939-75BDAF7706F2}"/>
    <cellStyle name="Normal 50 4 2" xfId="29004" xr:uid="{AC0B02D3-2CC5-45BE-913C-DF42EDBB42DC}"/>
    <cellStyle name="Normal 50 4 2 2" xfId="29005" xr:uid="{D7D9F537-B316-4674-8784-F317D3E92A3C}"/>
    <cellStyle name="Normal 50 4 2 2 2" xfId="29006" xr:uid="{85649748-BE6C-4BC2-9FD5-70F6A39F1192}"/>
    <cellStyle name="Normal 50 4 2 3" xfId="29007" xr:uid="{C0AB5FA0-4A42-443D-8E09-831EADB50CD8}"/>
    <cellStyle name="Normal 50 4 2 4" xfId="29008" xr:uid="{226D2DC0-0E57-427D-A128-9E2EDEC51103}"/>
    <cellStyle name="Normal 50 4 3" xfId="29009" xr:uid="{3D128E6E-EAB0-4B82-9625-6474E4724109}"/>
    <cellStyle name="Normal 50 4 3 2" xfId="29010" xr:uid="{9ECD3E4C-9E40-4533-9686-980BD3C5C499}"/>
    <cellStyle name="Normal 50 4 4" xfId="29011" xr:uid="{FAF8F98D-A5A0-4312-8893-2A024F0D2F9F}"/>
    <cellStyle name="Normal 50 4 5" xfId="29012" xr:uid="{F806873A-5399-4E31-AB15-37C936B7CF00}"/>
    <cellStyle name="Normal 50 5" xfId="29013" xr:uid="{5616FF10-EB1A-40B3-805A-69CD66F0472B}"/>
    <cellStyle name="Normal 50 5 2" xfId="29014" xr:uid="{BCD6B50A-56B9-4027-A3B9-4DAB511D7A67}"/>
    <cellStyle name="Normal 50 5 2 2" xfId="29015" xr:uid="{0FCB067F-2221-4E1C-8732-673C7607BCCE}"/>
    <cellStyle name="Normal 50 5 2 2 2" xfId="29016" xr:uid="{03AABD83-08C7-4C2D-91B4-48982198251D}"/>
    <cellStyle name="Normal 50 5 2 3" xfId="29017" xr:uid="{897DD933-74D8-4F10-A187-EED249F8505B}"/>
    <cellStyle name="Normal 50 5 2 4" xfId="29018" xr:uid="{03514BC3-B924-49E9-A03C-595747A065A2}"/>
    <cellStyle name="Normal 50 5 3" xfId="29019" xr:uid="{83827EBC-DFF3-40EE-A022-F5BF91DBF79A}"/>
    <cellStyle name="Normal 50 5 3 2" xfId="29020" xr:uid="{D3DE315E-C92E-4527-9E9F-AB83BE7B9263}"/>
    <cellStyle name="Normal 50 5 4" xfId="29021" xr:uid="{A515BB4A-7A76-408F-A550-A0D37DF93B71}"/>
    <cellStyle name="Normal 50 5 5" xfId="29022" xr:uid="{F126122C-B32A-4210-9363-4AAD5E182AB2}"/>
    <cellStyle name="Normal 50 6" xfId="29023" xr:uid="{17CB76DF-B432-4221-8990-329B8EA452FE}"/>
    <cellStyle name="Normal 50 6 2" xfId="29024" xr:uid="{3EC5DAE9-62D2-41BA-8922-D4CCB23E1887}"/>
    <cellStyle name="Normal 50 6 2 2" xfId="29025" xr:uid="{875CA406-05BF-41EC-B2B2-069B87C8494F}"/>
    <cellStyle name="Normal 50 6 3" xfId="29026" xr:uid="{482C2219-7D09-4C0E-BC0D-39F15FBFAEB4}"/>
    <cellStyle name="Normal 50 6 4" xfId="29027" xr:uid="{D658F522-2314-460E-87E6-47B882C03551}"/>
    <cellStyle name="Normal 50 7" xfId="29028" xr:uid="{256D1E02-DA31-46FC-B4EF-CBE7876B2FB7}"/>
    <cellStyle name="Normal 50 7 2" xfId="29029" xr:uid="{10B6E37B-CF9A-4FB5-8E6B-F776E6549C82}"/>
    <cellStyle name="Normal 50 7 2 2" xfId="29030" xr:uid="{1CED5B95-C483-4D2C-9B7F-8E563359C10C}"/>
    <cellStyle name="Normal 50 7 3" xfId="29031" xr:uid="{96E764F4-00F5-4C32-82D1-793A03B6DF54}"/>
    <cellStyle name="Normal 50 7 4" xfId="29032" xr:uid="{3C3F04CE-57D3-4DD5-AA0E-CA36BD4AC652}"/>
    <cellStyle name="Normal 50 8" xfId="29033" xr:uid="{D2BB1684-CC5E-485A-A322-DC52274684FC}"/>
    <cellStyle name="Normal 50 8 2" xfId="29034" xr:uid="{D809083F-C49C-4CC7-AE88-2AD5C1A15948}"/>
    <cellStyle name="Normal 50 8 2 2" xfId="29035" xr:uid="{97806F61-D187-4EEF-85DD-359068AFB666}"/>
    <cellStyle name="Normal 50 8 3" xfId="29036" xr:uid="{93080EE0-9CA8-4AF6-AC84-00F0876D8DE4}"/>
    <cellStyle name="Normal 50 8 4" xfId="29037" xr:uid="{1CA34977-7C92-4B36-8F5B-52834884A79D}"/>
    <cellStyle name="Normal 50 9" xfId="29038" xr:uid="{A6E87A6A-4030-4F3C-A9E5-F8ED94B8745B}"/>
    <cellStyle name="Normal 50 9 2" xfId="29039" xr:uid="{D96C30CC-F598-4813-BC83-92F2623F6862}"/>
    <cellStyle name="Normal 51" xfId="29040" xr:uid="{B73C23F6-61D6-4109-BF7A-C76444354EAE}"/>
    <cellStyle name="Normal 51 10" xfId="29041" xr:uid="{C27A7537-BD59-459F-88B6-A69095F10F77}"/>
    <cellStyle name="Normal 51 11" xfId="29042" xr:uid="{3709DC97-5753-41AA-B3D3-88181BB4E147}"/>
    <cellStyle name="Normal 51 2" xfId="29043" xr:uid="{A2EFFC0D-7782-433B-AFD7-70E8B500B21D}"/>
    <cellStyle name="Normal 51 2 10" xfId="29044" xr:uid="{886A19D4-248E-4892-9F75-A7CE996BF856}"/>
    <cellStyle name="Normal 51 2 2" xfId="29045" xr:uid="{9C9BB1C2-3410-4EA1-9FF1-3C7134A53DB8}"/>
    <cellStyle name="Normal 51 2 2 2" xfId="29046" xr:uid="{C9D934A6-77D3-40CA-B55D-96D74455AD2D}"/>
    <cellStyle name="Normal 51 2 2 2 2" xfId="29047" xr:uid="{C897F128-C257-48F3-96F1-52B229ED7D91}"/>
    <cellStyle name="Normal 51 2 2 2 2 2" xfId="29048" xr:uid="{48E75EF0-B433-439E-8F6B-B3B6FE7DAD45}"/>
    <cellStyle name="Normal 51 2 2 2 2 2 2" xfId="29049" xr:uid="{28282A83-B0AA-479F-89B4-FAFD7FFD0600}"/>
    <cellStyle name="Normal 51 2 2 2 2 3" xfId="29050" xr:uid="{29AB6AF3-8E8A-4F53-BCDC-1F25F058BAF8}"/>
    <cellStyle name="Normal 51 2 2 2 2 4" xfId="29051" xr:uid="{12C3791F-2429-411D-BB5C-AF8390B095FC}"/>
    <cellStyle name="Normal 51 2 2 2 3" xfId="29052" xr:uid="{79928C9E-0588-4B16-8266-7F60BD6683FD}"/>
    <cellStyle name="Normal 51 2 2 2 3 2" xfId="29053" xr:uid="{E0F3BBCD-615A-4C82-94B9-6957D15DC88F}"/>
    <cellStyle name="Normal 51 2 2 2 4" xfId="29054" xr:uid="{A99736E9-9D02-4F80-8335-176C4E1AB76A}"/>
    <cellStyle name="Normal 51 2 2 2 5" xfId="29055" xr:uid="{40DC412F-0AB1-4C24-B11C-70CE8587BE96}"/>
    <cellStyle name="Normal 51 2 2 3" xfId="29056" xr:uid="{BA0AFDA9-6AF0-4247-87BE-03B4D84784F6}"/>
    <cellStyle name="Normal 51 2 2 3 2" xfId="29057" xr:uid="{0BD4737D-9EC3-4D55-88B2-A187A6C78747}"/>
    <cellStyle name="Normal 51 2 2 3 2 2" xfId="29058" xr:uid="{5E007391-0B62-4D87-90BB-0F09F0CB675C}"/>
    <cellStyle name="Normal 51 2 2 3 2 2 2" xfId="29059" xr:uid="{2B6EB087-068D-4688-981E-2ACE488D9A38}"/>
    <cellStyle name="Normal 51 2 2 3 2 3" xfId="29060" xr:uid="{60C7C3F1-C1D0-4F36-A366-B205B7D5AB95}"/>
    <cellStyle name="Normal 51 2 2 3 2 4" xfId="29061" xr:uid="{D993BDC0-D523-465B-9574-51E48105CD66}"/>
    <cellStyle name="Normal 51 2 2 3 3" xfId="29062" xr:uid="{80380BEA-0A95-43AC-8D0A-0BC918B75C8D}"/>
    <cellStyle name="Normal 51 2 2 3 3 2" xfId="29063" xr:uid="{696BC8A7-2848-44D4-8481-98CB189140BA}"/>
    <cellStyle name="Normal 51 2 2 3 4" xfId="29064" xr:uid="{431EA6AD-3C3A-4A6C-81EB-FF14207AB037}"/>
    <cellStyle name="Normal 51 2 2 3 5" xfId="29065" xr:uid="{1A81D725-F215-4F9E-9522-2A71FFB717E6}"/>
    <cellStyle name="Normal 51 2 2 4" xfId="29066" xr:uid="{B0D71B68-E945-448F-8197-250A45962648}"/>
    <cellStyle name="Normal 51 2 2 4 2" xfId="29067" xr:uid="{A4CB038F-AFFF-48A1-9DF2-2CF5782D890C}"/>
    <cellStyle name="Normal 51 2 2 4 2 2" xfId="29068" xr:uid="{D70AC16D-6DD0-47E3-8E24-994E02DB3969}"/>
    <cellStyle name="Normal 51 2 2 4 3" xfId="29069" xr:uid="{0FEBD5F4-F40F-499C-83F2-F0916C343C73}"/>
    <cellStyle name="Normal 51 2 2 4 4" xfId="29070" xr:uid="{07BF4B72-343A-4626-A7B9-4E5D84F4FB70}"/>
    <cellStyle name="Normal 51 2 2 5" xfId="29071" xr:uid="{5A396125-EE39-427D-B82A-9B21551B93B7}"/>
    <cellStyle name="Normal 51 2 2 5 2" xfId="29072" xr:uid="{F2CCBAFB-9450-4B57-9F82-F590121F23D1}"/>
    <cellStyle name="Normal 51 2 2 5 2 2" xfId="29073" xr:uid="{9469E471-9532-4F01-9D6B-6EC1B380993F}"/>
    <cellStyle name="Normal 51 2 2 5 3" xfId="29074" xr:uid="{5A7F0F68-A015-4B4F-931F-34438932BFB2}"/>
    <cellStyle name="Normal 51 2 2 5 4" xfId="29075" xr:uid="{7E3CCC7B-F162-4D8A-BF9C-A18FBA11D5CA}"/>
    <cellStyle name="Normal 51 2 2 6" xfId="29076" xr:uid="{422BBC6A-0F0A-48FE-91DD-C14099387589}"/>
    <cellStyle name="Normal 51 2 2 6 2" xfId="29077" xr:uid="{221DEC5F-32FF-4963-8757-E44C89CB0541}"/>
    <cellStyle name="Normal 51 2 2 6 2 2" xfId="29078" xr:uid="{8F0C484E-524A-44D1-957A-866FF32472D8}"/>
    <cellStyle name="Normal 51 2 2 6 3" xfId="29079" xr:uid="{72E4587E-1EC9-447E-B695-2A01ECBA4493}"/>
    <cellStyle name="Normal 51 2 2 6 4" xfId="29080" xr:uid="{CB056C8D-9BA2-4B72-92B6-95C51DA7AB2D}"/>
    <cellStyle name="Normal 51 2 2 7" xfId="29081" xr:uid="{8D2215A4-BF59-4343-A3D4-9F3AE060BA49}"/>
    <cellStyle name="Normal 51 2 2 7 2" xfId="29082" xr:uid="{843E2955-182F-43BC-A0D3-AEAEFFA76F47}"/>
    <cellStyle name="Normal 51 2 2 8" xfId="29083" xr:uid="{2C188767-4611-415F-B32F-181DEC486327}"/>
    <cellStyle name="Normal 51 2 2 9" xfId="29084" xr:uid="{43E4412F-8708-4B56-976A-C2E534B9B267}"/>
    <cellStyle name="Normal 51 2 3" xfId="29085" xr:uid="{BEEEB4B3-08C5-4043-8873-20750A120DAC}"/>
    <cellStyle name="Normal 51 2 3 2" xfId="29086" xr:uid="{04355524-EE68-4B0D-A918-6444F36014CF}"/>
    <cellStyle name="Normal 51 2 3 2 2" xfId="29087" xr:uid="{FC9A8B48-A60C-4C2F-B38F-60B51B92B7C6}"/>
    <cellStyle name="Normal 51 2 3 2 2 2" xfId="29088" xr:uid="{7B0F76EF-4739-417C-9F56-E896A2DDFFDA}"/>
    <cellStyle name="Normal 51 2 3 2 3" xfId="29089" xr:uid="{157D0445-A076-450B-A43E-2810350B0CED}"/>
    <cellStyle name="Normal 51 2 3 2 4" xfId="29090" xr:uid="{6C533847-6BD4-45AF-A4CF-62DA0A891E4A}"/>
    <cellStyle name="Normal 51 2 3 3" xfId="29091" xr:uid="{3F0CEF2C-803D-4DE9-A4DD-7ECD781F94B8}"/>
    <cellStyle name="Normal 51 2 3 3 2" xfId="29092" xr:uid="{1800295C-61E2-4FC1-9F82-1BAD10072520}"/>
    <cellStyle name="Normal 51 2 3 4" xfId="29093" xr:uid="{84DD1B7B-FF8F-4F38-B2F2-6D183B1359E9}"/>
    <cellStyle name="Normal 51 2 3 5" xfId="29094" xr:uid="{D76266F7-39B4-4BAA-8AE6-FE9D4ECBB6ED}"/>
    <cellStyle name="Normal 51 2 4" xfId="29095" xr:uid="{6207D094-B9EC-42B9-8194-94B53AEBDBFE}"/>
    <cellStyle name="Normal 51 2 4 2" xfId="29096" xr:uid="{48DF9ACB-C49A-4AD7-9A78-ED0BB5EC4540}"/>
    <cellStyle name="Normal 51 2 4 2 2" xfId="29097" xr:uid="{57F3FDF8-0B42-47D0-B960-5CD64A2A2E0C}"/>
    <cellStyle name="Normal 51 2 4 2 2 2" xfId="29098" xr:uid="{25D3AF03-AA47-46A8-871C-D8D6CFEFAE7F}"/>
    <cellStyle name="Normal 51 2 4 2 3" xfId="29099" xr:uid="{4751B256-0D2E-4A85-91E8-EFB67398C6D1}"/>
    <cellStyle name="Normal 51 2 4 2 4" xfId="29100" xr:uid="{76831D74-7E71-47D0-8129-78D57FA3F8CF}"/>
    <cellStyle name="Normal 51 2 4 3" xfId="29101" xr:uid="{1074F775-B7D1-457A-9F90-2266ED0FC95A}"/>
    <cellStyle name="Normal 51 2 4 3 2" xfId="29102" xr:uid="{971F2A09-60DE-4001-AF00-78787D64FF77}"/>
    <cellStyle name="Normal 51 2 4 4" xfId="29103" xr:uid="{E6779357-3F96-434A-B596-EDDA7A28BF95}"/>
    <cellStyle name="Normal 51 2 4 5" xfId="29104" xr:uid="{FFC0A480-87A0-415D-9C6C-BB8B20416D10}"/>
    <cellStyle name="Normal 51 2 5" xfId="29105" xr:uid="{EC4B3C8A-2D65-497D-8CF5-9B7815021EA7}"/>
    <cellStyle name="Normal 51 2 5 2" xfId="29106" xr:uid="{2C4D757D-FFFE-4C5C-9991-98FA4E108F8B}"/>
    <cellStyle name="Normal 51 2 5 2 2" xfId="29107" xr:uid="{267B58F8-F607-4543-AEF8-89DE38A37E0A}"/>
    <cellStyle name="Normal 51 2 5 3" xfId="29108" xr:uid="{8D9CC98B-656D-4E86-B8F3-0E069D58DDAE}"/>
    <cellStyle name="Normal 51 2 5 4" xfId="29109" xr:uid="{6D032748-AC6E-4E46-861C-550423F239E6}"/>
    <cellStyle name="Normal 51 2 6" xfId="29110" xr:uid="{F3646BAD-BA37-4AE8-BCD9-4E453F1F0743}"/>
    <cellStyle name="Normal 51 2 6 2" xfId="29111" xr:uid="{500F61C1-BC7D-4675-8F5A-5195942E2790}"/>
    <cellStyle name="Normal 51 2 6 2 2" xfId="29112" xr:uid="{3D796FE3-8C8F-43FD-8ED7-33EA21EDFA2D}"/>
    <cellStyle name="Normal 51 2 6 3" xfId="29113" xr:uid="{B98ED4EA-FC13-4C65-8746-542B5FE52C7C}"/>
    <cellStyle name="Normal 51 2 6 4" xfId="29114" xr:uid="{8CC3A9C9-F459-4F24-A329-E2D7F408C379}"/>
    <cellStyle name="Normal 51 2 7" xfId="29115" xr:uid="{0298B005-0BB0-4556-B4C2-34BF96026E31}"/>
    <cellStyle name="Normal 51 2 7 2" xfId="29116" xr:uid="{C1646194-F74E-44EB-A6F9-A62C6D4BF960}"/>
    <cellStyle name="Normal 51 2 7 2 2" xfId="29117" xr:uid="{ED5488CB-4B18-4894-AA65-7BDEB7F0E84A}"/>
    <cellStyle name="Normal 51 2 7 3" xfId="29118" xr:uid="{1EFBABEB-FC6A-41A2-86C1-D809BCE3CDDA}"/>
    <cellStyle name="Normal 51 2 7 4" xfId="29119" xr:uid="{DAF430D8-2FBE-4B94-8350-5077B3058AD9}"/>
    <cellStyle name="Normal 51 2 8" xfId="29120" xr:uid="{F8A3DEEC-A58F-4E05-9B9A-1385293DEF09}"/>
    <cellStyle name="Normal 51 2 8 2" xfId="29121" xr:uid="{8B3FCF41-CB83-46B2-89D6-414B766698EC}"/>
    <cellStyle name="Normal 51 2 9" xfId="29122" xr:uid="{DD12D9D7-380C-4D84-9472-9088410222F1}"/>
    <cellStyle name="Normal 51 3" xfId="29123" xr:uid="{FA29A88D-6480-4CCB-877E-BCBDFA0BC476}"/>
    <cellStyle name="Normal 51 3 2" xfId="29124" xr:uid="{1BC3CE12-535D-458A-8ED6-864AB8AD5BEF}"/>
    <cellStyle name="Normal 51 3 2 2" xfId="29125" xr:uid="{F4BE8647-B6EB-4C27-8AE9-F8FFCEB0B7B9}"/>
    <cellStyle name="Normal 51 3 2 2 2" xfId="29126" xr:uid="{3FEF1DE5-0ED0-4BE3-9957-A8054F9C34E8}"/>
    <cellStyle name="Normal 51 3 2 2 2 2" xfId="29127" xr:uid="{252FF2C5-6C8F-463D-82E2-1DF093663500}"/>
    <cellStyle name="Normal 51 3 2 2 3" xfId="29128" xr:uid="{88DCC85D-D357-4CD6-A526-1723B9CD908C}"/>
    <cellStyle name="Normal 51 3 2 2 4" xfId="29129" xr:uid="{51D54A6B-B92C-4659-AA89-3C27BCF5C435}"/>
    <cellStyle name="Normal 51 3 2 3" xfId="29130" xr:uid="{4C1FFD2F-D0C2-45CB-A5D8-D25661065716}"/>
    <cellStyle name="Normal 51 3 2 3 2" xfId="29131" xr:uid="{D3769ECD-3B03-4B3D-87F2-FEBD843D26BF}"/>
    <cellStyle name="Normal 51 3 2 4" xfId="29132" xr:uid="{7008001D-3B0F-4274-963D-B0E74CFB3896}"/>
    <cellStyle name="Normal 51 3 2 5" xfId="29133" xr:uid="{F2D11F03-DC6C-493C-8F72-D1714A048DB6}"/>
    <cellStyle name="Normal 51 3 3" xfId="29134" xr:uid="{DB2DCD57-DDF2-4A3F-A8D0-2C41F8A5E502}"/>
    <cellStyle name="Normal 51 3 3 2" xfId="29135" xr:uid="{93AFB05E-F1AB-4771-80EB-FAC961EE5C22}"/>
    <cellStyle name="Normal 51 3 3 2 2" xfId="29136" xr:uid="{9FBD1F4E-CA55-464C-8165-A1033D9E9C54}"/>
    <cellStyle name="Normal 51 3 3 2 2 2" xfId="29137" xr:uid="{674F1DCD-D867-4F6A-9A33-DE7E8281D3C1}"/>
    <cellStyle name="Normal 51 3 3 2 3" xfId="29138" xr:uid="{22C3EFC7-1D46-4F1D-886D-90DEAD02440C}"/>
    <cellStyle name="Normal 51 3 3 2 4" xfId="29139" xr:uid="{B6CF704B-7CF4-4548-A223-D37EADA3D42D}"/>
    <cellStyle name="Normal 51 3 3 3" xfId="29140" xr:uid="{6AD5A0F3-4228-439C-964D-229EDBF2899E}"/>
    <cellStyle name="Normal 51 3 3 3 2" xfId="29141" xr:uid="{1C6EBFCE-DCA2-40F0-AB38-3F19F8662982}"/>
    <cellStyle name="Normal 51 3 3 4" xfId="29142" xr:uid="{804B5A03-1DC4-49F1-ABD1-0D7092831BC2}"/>
    <cellStyle name="Normal 51 3 3 5" xfId="29143" xr:uid="{E2288426-D4E3-4BE0-A2BA-99BD9B40C791}"/>
    <cellStyle name="Normal 51 3 4" xfId="29144" xr:uid="{76204758-903C-4BB1-9319-E5CCF0ACD739}"/>
    <cellStyle name="Normal 51 3 4 2" xfId="29145" xr:uid="{5F8655F3-D581-4FAB-9ED4-F6F86F10A4F4}"/>
    <cellStyle name="Normal 51 3 4 2 2" xfId="29146" xr:uid="{71418BB4-F19D-47A2-A57D-7E45BC0C3C67}"/>
    <cellStyle name="Normal 51 3 4 3" xfId="29147" xr:uid="{6C88A102-2493-4DC7-B9AC-A53A22B7100B}"/>
    <cellStyle name="Normal 51 3 4 4" xfId="29148" xr:uid="{13D528FA-B11D-4D51-8149-100A111BC92F}"/>
    <cellStyle name="Normal 51 3 5" xfId="29149" xr:uid="{F3FE558F-83B6-4075-B469-06418945A2E1}"/>
    <cellStyle name="Normal 51 3 5 2" xfId="29150" xr:uid="{50AD989D-E3B8-4938-A396-5E3526C227AA}"/>
    <cellStyle name="Normal 51 3 5 2 2" xfId="29151" xr:uid="{89ABAF21-D550-4935-B8D2-3B6182D90BB6}"/>
    <cellStyle name="Normal 51 3 5 3" xfId="29152" xr:uid="{150543CA-2E29-4BA3-8F82-9CEF6C7F59CF}"/>
    <cellStyle name="Normal 51 3 5 4" xfId="29153" xr:uid="{CBDD24C4-93C7-4162-87A9-241BA3F399A0}"/>
    <cellStyle name="Normal 51 3 6" xfId="29154" xr:uid="{3A128027-74A1-4681-941C-533A79B8277B}"/>
    <cellStyle name="Normal 51 3 6 2" xfId="29155" xr:uid="{DC8528D1-1194-4B69-88C6-D928E2E30B98}"/>
    <cellStyle name="Normal 51 3 6 2 2" xfId="29156" xr:uid="{E64E57FF-E5E0-4779-AABD-CC721C0864FC}"/>
    <cellStyle name="Normal 51 3 6 3" xfId="29157" xr:uid="{B4B37991-6DF6-4E89-BD2B-5DE2AF691A69}"/>
    <cellStyle name="Normal 51 3 6 4" xfId="29158" xr:uid="{32A7CCC7-0B51-4BB4-A6EE-69191D6B293A}"/>
    <cellStyle name="Normal 51 3 7" xfId="29159" xr:uid="{93985789-39DB-40D4-ADFE-23F37BE6DC51}"/>
    <cellStyle name="Normal 51 3 7 2" xfId="29160" xr:uid="{DEBD23D7-D912-4956-B822-FBC0D0A8E42A}"/>
    <cellStyle name="Normal 51 3 8" xfId="29161" xr:uid="{278BBD6F-B3BD-491C-9639-48D6FFECF8D5}"/>
    <cellStyle name="Normal 51 3 9" xfId="29162" xr:uid="{0553724A-19DB-4ABD-9EC1-18D3A40F57E5}"/>
    <cellStyle name="Normal 51 4" xfId="29163" xr:uid="{0C8D73D6-CF17-4D77-9ED5-5788FDCE2173}"/>
    <cellStyle name="Normal 51 4 2" xfId="29164" xr:uid="{A0B845D6-EF2B-44C4-A585-0F5828B55857}"/>
    <cellStyle name="Normal 51 4 2 2" xfId="29165" xr:uid="{1165D3CD-9451-4941-88BD-3BB3D89BC6F2}"/>
    <cellStyle name="Normal 51 4 2 2 2" xfId="29166" xr:uid="{04B3ACB4-2C82-4915-BD7D-736F92F6B938}"/>
    <cellStyle name="Normal 51 4 2 3" xfId="29167" xr:uid="{1F7AAACE-95EC-474F-87F7-82A6FFBE5D66}"/>
    <cellStyle name="Normal 51 4 2 4" xfId="29168" xr:uid="{5A394A4C-9131-42E4-97A2-5D9AB01251C5}"/>
    <cellStyle name="Normal 51 4 3" xfId="29169" xr:uid="{34B785A3-3CED-464E-857B-2A88BA76BD7F}"/>
    <cellStyle name="Normal 51 4 3 2" xfId="29170" xr:uid="{F46727A7-F9A7-4114-AE8E-B5F06E778015}"/>
    <cellStyle name="Normal 51 4 4" xfId="29171" xr:uid="{1385BFFD-A7D7-427B-8632-8FF5D6C6053D}"/>
    <cellStyle name="Normal 51 4 5" xfId="29172" xr:uid="{E5509978-30EB-43CD-92C7-71FB2F2D5376}"/>
    <cellStyle name="Normal 51 5" xfId="29173" xr:uid="{06B8D570-5BAC-4DF0-A50F-893B426ED99D}"/>
    <cellStyle name="Normal 51 5 2" xfId="29174" xr:uid="{9A3F600B-B297-478A-B522-3C1B12B33876}"/>
    <cellStyle name="Normal 51 5 2 2" xfId="29175" xr:uid="{4A7F59DB-B9CC-4ED6-AEA2-3E595C91D8D1}"/>
    <cellStyle name="Normal 51 5 2 2 2" xfId="29176" xr:uid="{CC926ED3-B109-49B9-B1FF-52D9E8FC80D2}"/>
    <cellStyle name="Normal 51 5 2 3" xfId="29177" xr:uid="{F482589C-61E2-499E-ACE3-DD1E6BDB446E}"/>
    <cellStyle name="Normal 51 5 2 4" xfId="29178" xr:uid="{DDF65AD9-33DE-42E1-B82E-C68A5BD2A2D6}"/>
    <cellStyle name="Normal 51 5 3" xfId="29179" xr:uid="{3D36ADDA-884D-498C-B24A-40932496AF74}"/>
    <cellStyle name="Normal 51 5 3 2" xfId="29180" xr:uid="{7075D758-7066-4C9E-A8A5-23DDE56DF626}"/>
    <cellStyle name="Normal 51 5 4" xfId="29181" xr:uid="{955EBC36-F713-44B5-A325-9FD32BD271EC}"/>
    <cellStyle name="Normal 51 5 5" xfId="29182" xr:uid="{5FC0B77B-C0C2-4C99-BA7D-CB5F1799B67E}"/>
    <cellStyle name="Normal 51 6" xfId="29183" xr:uid="{E18444FA-4523-4E72-BCD0-744C4C07C1A2}"/>
    <cellStyle name="Normal 51 6 2" xfId="29184" xr:uid="{A5B70D28-3AC4-40B0-B540-3B3B26D8FD23}"/>
    <cellStyle name="Normal 51 6 2 2" xfId="29185" xr:uid="{7C69FE0C-8C85-4165-91F9-DB1F8EA0379F}"/>
    <cellStyle name="Normal 51 6 3" xfId="29186" xr:uid="{59C7020C-0CFB-4A42-B917-A7C825BEC8AE}"/>
    <cellStyle name="Normal 51 6 4" xfId="29187" xr:uid="{B338BE81-2846-4332-9F4A-FCB957AF63D8}"/>
    <cellStyle name="Normal 51 7" xfId="29188" xr:uid="{4082E0E5-2B9E-42E7-9603-C428ADA25330}"/>
    <cellStyle name="Normal 51 7 2" xfId="29189" xr:uid="{C3A7C858-80DB-421F-9C5F-39937000F9B5}"/>
    <cellStyle name="Normal 51 7 2 2" xfId="29190" xr:uid="{2F03E579-C141-418A-A6A4-BBC6464B23D5}"/>
    <cellStyle name="Normal 51 7 3" xfId="29191" xr:uid="{385DCA8F-8800-45C1-BD7D-2A75ECCBC559}"/>
    <cellStyle name="Normal 51 7 4" xfId="29192" xr:uid="{693F0724-462F-4208-8E00-9C0DED8959E6}"/>
    <cellStyle name="Normal 51 8" xfId="29193" xr:uid="{BDC66D04-6CAB-4612-8CE0-2094AE733EE7}"/>
    <cellStyle name="Normal 51 8 2" xfId="29194" xr:uid="{CC00438C-77AB-423B-8918-CC2230AF6ED7}"/>
    <cellStyle name="Normal 51 8 2 2" xfId="29195" xr:uid="{B3012AB3-596C-418C-8F35-EBD33ACE140D}"/>
    <cellStyle name="Normal 51 8 3" xfId="29196" xr:uid="{67964EE2-101B-426D-BDD8-4A5402D08D19}"/>
    <cellStyle name="Normal 51 8 4" xfId="29197" xr:uid="{6C3A5551-CB25-4362-A965-B319C41D5FD6}"/>
    <cellStyle name="Normal 51 9" xfId="29198" xr:uid="{C47085C9-EE58-4F18-9CFC-E2992A5CF6B5}"/>
    <cellStyle name="Normal 51 9 2" xfId="29199" xr:uid="{129887D6-4C5E-4910-9238-7D175D28E674}"/>
    <cellStyle name="Normal 52" xfId="29200" xr:uid="{3B01658A-6BCF-4394-8932-9B9AFDA77CCB}"/>
    <cellStyle name="Normal 52 2" xfId="29201" xr:uid="{C7214F46-E745-4B81-9A6A-8CE5CA7A09A7}"/>
    <cellStyle name="Normal 53" xfId="29202" xr:uid="{96B32BEA-ED8D-4E79-9B50-0EA7A768DA12}"/>
    <cellStyle name="Normal 53 10" xfId="29203" xr:uid="{EEB1A3DE-C92D-4D22-8914-399AAF78FE19}"/>
    <cellStyle name="Normal 53 11" xfId="29204" xr:uid="{7BA23B63-B642-4624-9933-D6E88AB9F64D}"/>
    <cellStyle name="Normal 53 2" xfId="29205" xr:uid="{8B7B0CC6-1931-4648-94B7-A14EB7682579}"/>
    <cellStyle name="Normal 53 2 10" xfId="29206" xr:uid="{7E542648-555F-49B5-A6C5-F89C528E28D3}"/>
    <cellStyle name="Normal 53 2 2" xfId="29207" xr:uid="{FE056F87-E2CD-4074-9FA6-AF578B4A0011}"/>
    <cellStyle name="Normal 53 2 2 2" xfId="29208" xr:uid="{126D2643-71CA-4D86-BE11-C914C651F911}"/>
    <cellStyle name="Normal 53 2 2 2 2" xfId="29209" xr:uid="{64BBBA17-8826-4E9D-9469-77B3387D6220}"/>
    <cellStyle name="Normal 53 2 2 2 2 2" xfId="29210" xr:uid="{09AF0259-A2DF-4935-8C16-7D4397586B54}"/>
    <cellStyle name="Normal 53 2 2 2 2 2 2" xfId="29211" xr:uid="{00EDE732-E02B-4A0A-9491-3D1D1052EAAF}"/>
    <cellStyle name="Normal 53 2 2 2 2 3" xfId="29212" xr:uid="{A2E86192-AECC-4A14-966C-C90B7F3BF8B2}"/>
    <cellStyle name="Normal 53 2 2 2 2 4" xfId="29213" xr:uid="{FB900ACB-E3CB-4CFD-88E8-8C6290920D0F}"/>
    <cellStyle name="Normal 53 2 2 2 3" xfId="29214" xr:uid="{D2E64A4C-79D6-455F-8A74-9F171A7419DA}"/>
    <cellStyle name="Normal 53 2 2 2 3 2" xfId="29215" xr:uid="{018197ED-2F60-4ED4-AFAB-32675D51F9D3}"/>
    <cellStyle name="Normal 53 2 2 2 4" xfId="29216" xr:uid="{108F9E51-5986-44BF-9970-058D4FD259BF}"/>
    <cellStyle name="Normal 53 2 2 2 5" xfId="29217" xr:uid="{01C8E95C-0F28-499E-9E62-22B4A38641F1}"/>
    <cellStyle name="Normal 53 2 2 3" xfId="29218" xr:uid="{E9687405-C579-45BA-9839-46C19CD317E3}"/>
    <cellStyle name="Normal 53 2 2 3 2" xfId="29219" xr:uid="{08C67700-ACD1-49A1-8014-001D838C5A0C}"/>
    <cellStyle name="Normal 53 2 2 3 2 2" xfId="29220" xr:uid="{B8B8F62A-4C84-48C1-9CFF-55567B39891B}"/>
    <cellStyle name="Normal 53 2 2 3 2 2 2" xfId="29221" xr:uid="{50327EFD-77B0-4DE3-BBA3-8DD8EBE123A8}"/>
    <cellStyle name="Normal 53 2 2 3 2 3" xfId="29222" xr:uid="{89031345-1616-44E1-87D9-89BD3F8FBD88}"/>
    <cellStyle name="Normal 53 2 2 3 2 4" xfId="29223" xr:uid="{DE077FDD-177B-43FF-B3CC-FAF6B03765A1}"/>
    <cellStyle name="Normal 53 2 2 3 3" xfId="29224" xr:uid="{B9B1E077-B560-4DD4-AE80-4A88C9FE451B}"/>
    <cellStyle name="Normal 53 2 2 3 3 2" xfId="29225" xr:uid="{C6C76972-9F47-4892-B5A3-BBBAF0E0C726}"/>
    <cellStyle name="Normal 53 2 2 3 4" xfId="29226" xr:uid="{78A94BD8-CE82-4AFA-9E47-5900925C2DB8}"/>
    <cellStyle name="Normal 53 2 2 3 5" xfId="29227" xr:uid="{3B26B302-7536-4414-9B51-48634BDDDC00}"/>
    <cellStyle name="Normal 53 2 2 4" xfId="29228" xr:uid="{4EBED9C8-C762-452A-AA22-F86A811E15D3}"/>
    <cellStyle name="Normal 53 2 2 4 2" xfId="29229" xr:uid="{67D0934E-2B56-4D52-A0EE-150E6B1EC958}"/>
    <cellStyle name="Normal 53 2 2 4 2 2" xfId="29230" xr:uid="{64CF43A8-FC88-4249-B14E-B78A870B87C6}"/>
    <cellStyle name="Normal 53 2 2 4 3" xfId="29231" xr:uid="{6854E89B-9F86-4293-8430-F660DA60B605}"/>
    <cellStyle name="Normal 53 2 2 4 4" xfId="29232" xr:uid="{8AE3A9D4-2409-4940-9227-7BC40D39E8AE}"/>
    <cellStyle name="Normal 53 2 2 5" xfId="29233" xr:uid="{D6D07984-AA32-47B0-BA8B-2E9D7B44701F}"/>
    <cellStyle name="Normal 53 2 2 5 2" xfId="29234" xr:uid="{666DF0BF-BCED-48BF-BD7D-6094AFB0E205}"/>
    <cellStyle name="Normal 53 2 2 5 2 2" xfId="29235" xr:uid="{FFAA9E1E-0B09-42A0-9704-DB5B62E0639F}"/>
    <cellStyle name="Normal 53 2 2 5 3" xfId="29236" xr:uid="{2F71AE2D-AC30-4F96-8A63-DABC2070AE9D}"/>
    <cellStyle name="Normal 53 2 2 5 4" xfId="29237" xr:uid="{BD60AA51-0270-42C7-A558-AE9B311ED5E8}"/>
    <cellStyle name="Normal 53 2 2 6" xfId="29238" xr:uid="{05508D95-1FB6-4FB1-BD06-EB65F96B542F}"/>
    <cellStyle name="Normal 53 2 2 6 2" xfId="29239" xr:uid="{979F55D2-27CF-4FE6-B427-7FA9C7B1E82D}"/>
    <cellStyle name="Normal 53 2 2 6 2 2" xfId="29240" xr:uid="{688AECF4-AC4C-452A-B8D1-846412CBA583}"/>
    <cellStyle name="Normal 53 2 2 6 3" xfId="29241" xr:uid="{92E333EE-934D-4580-AE3C-FE7DEE3B77CC}"/>
    <cellStyle name="Normal 53 2 2 6 4" xfId="29242" xr:uid="{5543947A-B04E-4EB8-B52D-19E88173FEC2}"/>
    <cellStyle name="Normal 53 2 2 7" xfId="29243" xr:uid="{69B4A2E5-216A-4816-B743-5DCFEB3BE234}"/>
    <cellStyle name="Normal 53 2 2 7 2" xfId="29244" xr:uid="{92CE253F-61AD-442B-BD03-57774AFB2DDF}"/>
    <cellStyle name="Normal 53 2 2 8" xfId="29245" xr:uid="{C3DB55C2-D8F3-4D4F-9D7C-4365D7AF07A4}"/>
    <cellStyle name="Normal 53 2 2 9" xfId="29246" xr:uid="{768C7C3C-7F02-4C6E-98CF-8A2312B1DB99}"/>
    <cellStyle name="Normal 53 2 3" xfId="29247" xr:uid="{1DB4308E-2B9F-44B2-9B5A-DDB1A517C20F}"/>
    <cellStyle name="Normal 53 2 3 2" xfId="29248" xr:uid="{6B13250C-D223-481D-B02D-9FCF5382F9D2}"/>
    <cellStyle name="Normal 53 2 3 2 2" xfId="29249" xr:uid="{15ACA27C-F763-41F7-9F81-E078A6A001EC}"/>
    <cellStyle name="Normal 53 2 3 2 2 2" xfId="29250" xr:uid="{5EB20ADE-9672-47E3-8BBC-3E9853E14556}"/>
    <cellStyle name="Normal 53 2 3 2 3" xfId="29251" xr:uid="{C230E537-8568-4B87-BF20-6F71E0FD10AF}"/>
    <cellStyle name="Normal 53 2 3 2 4" xfId="29252" xr:uid="{B3848EA5-B1A3-4A6F-BCA2-8C640FB84DBA}"/>
    <cellStyle name="Normal 53 2 3 3" xfId="29253" xr:uid="{7FF0BA64-3808-43CA-A12B-69FFE5198AE4}"/>
    <cellStyle name="Normal 53 2 3 3 2" xfId="29254" xr:uid="{31B241DE-C7B8-4C9B-80C9-7E01DACC102B}"/>
    <cellStyle name="Normal 53 2 3 4" xfId="29255" xr:uid="{0A28BF07-F2EF-438C-83B1-26CC0E97ED38}"/>
    <cellStyle name="Normal 53 2 3 5" xfId="29256" xr:uid="{35F33357-04AA-4BF5-9D9F-F45B7CA66FA8}"/>
    <cellStyle name="Normal 53 2 4" xfId="29257" xr:uid="{1D06C48D-3522-4303-8DA8-F79879BEE4F2}"/>
    <cellStyle name="Normal 53 2 4 2" xfId="29258" xr:uid="{D5FE5AF8-2083-4F3E-9F3F-A275A1C3D4FE}"/>
    <cellStyle name="Normal 53 2 4 2 2" xfId="29259" xr:uid="{5A3B0019-73DC-430E-98B8-5BEB140ABCAE}"/>
    <cellStyle name="Normal 53 2 4 2 2 2" xfId="29260" xr:uid="{1BB1AC93-39E9-408F-AA7E-EAB2C2EB3533}"/>
    <cellStyle name="Normal 53 2 4 2 3" xfId="29261" xr:uid="{36CF241D-6EC1-43F1-81D6-620293F7718D}"/>
    <cellStyle name="Normal 53 2 4 2 4" xfId="29262" xr:uid="{D9603B53-92BF-48F0-9611-346604E0E72A}"/>
    <cellStyle name="Normal 53 2 4 3" xfId="29263" xr:uid="{E53B6635-054E-482A-B995-FC99D152206D}"/>
    <cellStyle name="Normal 53 2 4 3 2" xfId="29264" xr:uid="{D82306C1-BFD5-483D-AB77-460B2006C8EC}"/>
    <cellStyle name="Normal 53 2 4 4" xfId="29265" xr:uid="{F9F7601A-38E3-4237-A779-C0C8C346F5AE}"/>
    <cellStyle name="Normal 53 2 4 5" xfId="29266" xr:uid="{5A0E7669-0DEE-4919-9922-BC10B5145B37}"/>
    <cellStyle name="Normal 53 2 5" xfId="29267" xr:uid="{D1309F08-50AF-4881-B718-8BF47A4E97BD}"/>
    <cellStyle name="Normal 53 2 5 2" xfId="29268" xr:uid="{490DD9E7-5916-44D7-8644-23F6C431AC6D}"/>
    <cellStyle name="Normal 53 2 5 2 2" xfId="29269" xr:uid="{E9F67358-7BEB-4ACF-8374-5E90587CF350}"/>
    <cellStyle name="Normal 53 2 5 3" xfId="29270" xr:uid="{539E6CC8-6747-48A1-B8AF-E8AC3D8C9675}"/>
    <cellStyle name="Normal 53 2 5 4" xfId="29271" xr:uid="{3E5E7130-B678-4B90-8F1B-CE7085EF356B}"/>
    <cellStyle name="Normal 53 2 6" xfId="29272" xr:uid="{E83C8164-1C90-4C7E-BCF5-92288D3FF7E4}"/>
    <cellStyle name="Normal 53 2 6 2" xfId="29273" xr:uid="{7834F0A1-4958-4C55-9C4B-57799E0B93BA}"/>
    <cellStyle name="Normal 53 2 6 2 2" xfId="29274" xr:uid="{45A41DE5-8559-4D72-A569-D4202F456CFD}"/>
    <cellStyle name="Normal 53 2 6 3" xfId="29275" xr:uid="{99C1E266-3C0A-4C0D-A948-9633EE2C48FC}"/>
    <cellStyle name="Normal 53 2 6 4" xfId="29276" xr:uid="{FDDB0F76-79BF-444D-830E-70613A776868}"/>
    <cellStyle name="Normal 53 2 7" xfId="29277" xr:uid="{DE1C0CED-2DE0-4995-B058-C5ABB99F9278}"/>
    <cellStyle name="Normal 53 2 7 2" xfId="29278" xr:uid="{B4C3A452-0F78-4D4A-B308-454DBA626FD7}"/>
    <cellStyle name="Normal 53 2 7 2 2" xfId="29279" xr:uid="{F2A49DD5-8057-432A-9597-95C2CAE34D82}"/>
    <cellStyle name="Normal 53 2 7 3" xfId="29280" xr:uid="{997AF8FC-AB67-4199-8BA8-F90C1F764294}"/>
    <cellStyle name="Normal 53 2 7 4" xfId="29281" xr:uid="{F2A7D5B2-2D2F-4314-BB23-61851F2948D8}"/>
    <cellStyle name="Normal 53 2 8" xfId="29282" xr:uid="{061F297B-5D00-4A0E-BD34-3E0884EA0157}"/>
    <cellStyle name="Normal 53 2 8 2" xfId="29283" xr:uid="{681D5DC8-FDD2-4093-A9BA-C02B68520F65}"/>
    <cellStyle name="Normal 53 2 9" xfId="29284" xr:uid="{B9052D55-3E27-46CB-9AC4-1027B7B97FD7}"/>
    <cellStyle name="Normal 53 3" xfId="29285" xr:uid="{E12818E4-A2C0-4611-B93B-864DCB479FA5}"/>
    <cellStyle name="Normal 53 3 2" xfId="29286" xr:uid="{EFE903D5-5D92-4483-B0E0-111BCF26E008}"/>
    <cellStyle name="Normal 53 3 2 2" xfId="29287" xr:uid="{DF61045D-AAB7-4FFA-BE32-B8C8F8320CB5}"/>
    <cellStyle name="Normal 53 3 2 2 2" xfId="29288" xr:uid="{AA22B31B-BFDE-4DAC-91F6-97FC7D8A30F5}"/>
    <cellStyle name="Normal 53 3 2 2 2 2" xfId="29289" xr:uid="{9F7FD91E-149E-4680-9A10-46EEF55F119C}"/>
    <cellStyle name="Normal 53 3 2 2 3" xfId="29290" xr:uid="{131F9F57-C10F-41D3-8A24-EEAB96AE619F}"/>
    <cellStyle name="Normal 53 3 2 2 4" xfId="29291" xr:uid="{C6072408-0818-4829-89FF-5E5686B831DD}"/>
    <cellStyle name="Normal 53 3 2 3" xfId="29292" xr:uid="{82E7FF4D-7ACB-457D-A772-AFB609DFC500}"/>
    <cellStyle name="Normal 53 3 2 3 2" xfId="29293" xr:uid="{7B800174-8F12-406A-8AC2-9C9CCC99504E}"/>
    <cellStyle name="Normal 53 3 2 4" xfId="29294" xr:uid="{279D3003-30F3-4037-AA3B-0B12F4B2CCFD}"/>
    <cellStyle name="Normal 53 3 2 5" xfId="29295" xr:uid="{90866171-BFF9-49EC-AFA0-79F9C204DCDF}"/>
    <cellStyle name="Normal 53 3 3" xfId="29296" xr:uid="{38269A76-AF52-436A-B3D8-B3CF4B0C95B1}"/>
    <cellStyle name="Normal 53 3 3 2" xfId="29297" xr:uid="{1B42B76A-9BBB-40C3-A117-4B9AD85CBC66}"/>
    <cellStyle name="Normal 53 3 3 2 2" xfId="29298" xr:uid="{A7DE3E09-BB0E-484C-BBEC-3C2D665F5104}"/>
    <cellStyle name="Normal 53 3 3 2 2 2" xfId="29299" xr:uid="{64B526EA-338B-4905-8703-466BB29E4902}"/>
    <cellStyle name="Normal 53 3 3 2 3" xfId="29300" xr:uid="{7D379BF8-BF38-4D05-B718-CF9BB5DD390F}"/>
    <cellStyle name="Normal 53 3 3 2 4" xfId="29301" xr:uid="{D2F30C8A-4B43-4C3C-9C50-8CB68561D832}"/>
    <cellStyle name="Normal 53 3 3 3" xfId="29302" xr:uid="{052E7956-BB9E-48D1-9B2E-B3FE9450D054}"/>
    <cellStyle name="Normal 53 3 3 3 2" xfId="29303" xr:uid="{256A0E66-9F64-4C83-A0E9-9E858A30E021}"/>
    <cellStyle name="Normal 53 3 3 4" xfId="29304" xr:uid="{56ABEE87-93F4-4B48-B475-39F5B94FD066}"/>
    <cellStyle name="Normal 53 3 3 5" xfId="29305" xr:uid="{1D7C36DD-3E58-477C-BD26-85356C453194}"/>
    <cellStyle name="Normal 53 3 4" xfId="29306" xr:uid="{A9012A71-22C1-4E98-A09F-ACC3CD7657BB}"/>
    <cellStyle name="Normal 53 3 4 2" xfId="29307" xr:uid="{7A48B129-EBB3-4885-9264-E86810CC149D}"/>
    <cellStyle name="Normal 53 3 4 2 2" xfId="29308" xr:uid="{3886D659-53C4-4125-8A2E-13A38F4CA4F3}"/>
    <cellStyle name="Normal 53 3 4 3" xfId="29309" xr:uid="{564C8309-85C5-4FAD-AB4E-F27CD21F6F31}"/>
    <cellStyle name="Normal 53 3 4 4" xfId="29310" xr:uid="{68B4AFA8-BF79-44FD-9ECE-2D687AE99611}"/>
    <cellStyle name="Normal 53 3 5" xfId="29311" xr:uid="{2038678B-1DC5-4434-8B2B-855B590111E8}"/>
    <cellStyle name="Normal 53 3 5 2" xfId="29312" xr:uid="{7D402143-17FF-4DAC-9B39-433DA9ACDFD4}"/>
    <cellStyle name="Normal 53 3 5 2 2" xfId="29313" xr:uid="{FDD08F4A-2EE2-4A7D-95C4-0B33880FEFC3}"/>
    <cellStyle name="Normal 53 3 5 3" xfId="29314" xr:uid="{BAA742E3-C5AD-448E-8BE1-40F6C7BA5675}"/>
    <cellStyle name="Normal 53 3 5 4" xfId="29315" xr:uid="{8812CCE8-13F2-441E-A3C4-64994ACD51CA}"/>
    <cellStyle name="Normal 53 3 6" xfId="29316" xr:uid="{1E5ABB7C-E14E-4451-8B54-0BAA10FA8FF6}"/>
    <cellStyle name="Normal 53 3 6 2" xfId="29317" xr:uid="{671840FF-2C60-4A66-971D-2F782D0A900C}"/>
    <cellStyle name="Normal 53 3 6 2 2" xfId="29318" xr:uid="{1245B3F5-EFBC-410E-896A-B2E7DCDD1D0A}"/>
    <cellStyle name="Normal 53 3 6 3" xfId="29319" xr:uid="{B828EF52-31EA-4DEA-BE5A-DAE408E28B8C}"/>
    <cellStyle name="Normal 53 3 6 4" xfId="29320" xr:uid="{8452AB71-C3B1-4C5C-A8FB-2074E2E1AC9C}"/>
    <cellStyle name="Normal 53 3 7" xfId="29321" xr:uid="{55DDA529-3802-4669-970E-5425BECF1AD3}"/>
    <cellStyle name="Normal 53 3 7 2" xfId="29322" xr:uid="{A3B1C262-40D3-4E07-861E-94D13D9EA216}"/>
    <cellStyle name="Normal 53 3 8" xfId="29323" xr:uid="{EDD51984-9562-4265-92D2-736D981764AF}"/>
    <cellStyle name="Normal 53 3 9" xfId="29324" xr:uid="{F4FDABC9-27D8-4ED9-9089-154663D1486B}"/>
    <cellStyle name="Normal 53 4" xfId="29325" xr:uid="{A3DDE770-1F39-40E6-A665-812C478136D4}"/>
    <cellStyle name="Normal 53 4 2" xfId="29326" xr:uid="{2B4D7441-0379-4F9A-AD19-F68513D5F764}"/>
    <cellStyle name="Normal 53 4 2 2" xfId="29327" xr:uid="{1D101CD0-8220-4617-A8A0-BF9449D1A93C}"/>
    <cellStyle name="Normal 53 4 2 2 2" xfId="29328" xr:uid="{3D1169AB-4669-43FC-A99E-1941D12A6C19}"/>
    <cellStyle name="Normal 53 4 2 3" xfId="29329" xr:uid="{CC0A6B94-FEFE-4EB6-B7C1-31001CF18F24}"/>
    <cellStyle name="Normal 53 4 2 4" xfId="29330" xr:uid="{6194B435-5F0F-4263-A02B-146C9DD1A4C2}"/>
    <cellStyle name="Normal 53 4 3" xfId="29331" xr:uid="{9CDFC715-09E3-4E74-94A4-CBEEA72CCE0E}"/>
    <cellStyle name="Normal 53 4 3 2" xfId="29332" xr:uid="{AC194601-6B83-4E9C-A67A-CB1175A457BC}"/>
    <cellStyle name="Normal 53 4 4" xfId="29333" xr:uid="{A412FF99-C163-4C19-A9ED-49515CDBE1FA}"/>
    <cellStyle name="Normal 53 4 5" xfId="29334" xr:uid="{2B24F0A2-31D8-4346-A850-835154BBA43C}"/>
    <cellStyle name="Normal 53 5" xfId="29335" xr:uid="{9C1811FD-19D1-4DBA-B617-BF5B85096630}"/>
    <cellStyle name="Normal 53 5 2" xfId="29336" xr:uid="{AFFDC8D0-DDE7-4BCC-BE26-2B7964488BFF}"/>
    <cellStyle name="Normal 53 5 2 2" xfId="29337" xr:uid="{1C353081-A125-465C-A003-C0C94833EA82}"/>
    <cellStyle name="Normal 53 5 2 2 2" xfId="29338" xr:uid="{BEEACB7F-0DCA-4671-B36B-00E735CE4424}"/>
    <cellStyle name="Normal 53 5 2 3" xfId="29339" xr:uid="{FCC01D44-16D8-4405-9254-5585B12E2997}"/>
    <cellStyle name="Normal 53 5 2 4" xfId="29340" xr:uid="{071D0936-8B45-4B5E-88C8-0BCEB67953E6}"/>
    <cellStyle name="Normal 53 5 3" xfId="29341" xr:uid="{D7F5B5EE-B663-49F9-966B-44C4F37F79E9}"/>
    <cellStyle name="Normal 53 5 3 2" xfId="29342" xr:uid="{806C168C-4397-4CA6-87F6-689E8B9C3EC3}"/>
    <cellStyle name="Normal 53 5 4" xfId="29343" xr:uid="{3F862887-6FF9-4EA2-A1B4-8205C4D9DB5F}"/>
    <cellStyle name="Normal 53 5 5" xfId="29344" xr:uid="{ADD2F852-2DD2-4E71-98A6-C51DB04F70F9}"/>
    <cellStyle name="Normal 53 6" xfId="29345" xr:uid="{E98B4E2C-A239-48B4-BB20-6C46EA94B592}"/>
    <cellStyle name="Normal 53 6 2" xfId="29346" xr:uid="{A350A503-8182-46C5-8FDF-6C17DEC93502}"/>
    <cellStyle name="Normal 53 6 2 2" xfId="29347" xr:uid="{77B5A3CC-F0AC-410E-8238-F0CB80C8BEDF}"/>
    <cellStyle name="Normal 53 6 3" xfId="29348" xr:uid="{FD5B61C5-DA05-4259-8C25-025D0B67835D}"/>
    <cellStyle name="Normal 53 6 4" xfId="29349" xr:uid="{9C48763D-7B9F-49E3-840C-5E863E32D2E7}"/>
    <cellStyle name="Normal 53 7" xfId="29350" xr:uid="{53DBE102-D574-493D-9081-B7D3504B49D6}"/>
    <cellStyle name="Normal 53 7 2" xfId="29351" xr:uid="{8EDB7CB2-AF7F-44AA-8F7C-26475EB9E8E4}"/>
    <cellStyle name="Normal 53 7 2 2" xfId="29352" xr:uid="{49C5AAA2-24FD-4C60-9E13-4D5617238305}"/>
    <cellStyle name="Normal 53 7 3" xfId="29353" xr:uid="{7C15A9BE-A623-4960-8E1F-7750F281C791}"/>
    <cellStyle name="Normal 53 7 4" xfId="29354" xr:uid="{8A88A1B0-3C6F-4E64-B909-290799966986}"/>
    <cellStyle name="Normal 53 8" xfId="29355" xr:uid="{558FC74C-AE90-4913-8979-B98C5DAE410E}"/>
    <cellStyle name="Normal 53 8 2" xfId="29356" xr:uid="{F141C65B-0885-46D1-8F7E-4223FAA9BA89}"/>
    <cellStyle name="Normal 53 8 2 2" xfId="29357" xr:uid="{600811D3-5B82-4594-B6E2-08521665F6FC}"/>
    <cellStyle name="Normal 53 8 3" xfId="29358" xr:uid="{A428342E-938E-4B17-B50E-5B69A540A39D}"/>
    <cellStyle name="Normal 53 8 4" xfId="29359" xr:uid="{4CAA319E-E639-4EA4-9808-18883527B4D9}"/>
    <cellStyle name="Normal 53 9" xfId="29360" xr:uid="{1F96B12E-78B8-4F3C-BBB6-C420D39C6B6C}"/>
    <cellStyle name="Normal 53 9 2" xfId="29361" xr:uid="{5A5471C3-EB0D-4B0B-9FE4-8BC3B43EBAC7}"/>
    <cellStyle name="Normal 54" xfId="29362" xr:uid="{03EA9B5F-9850-4DE4-9536-F3BED80DD72A}"/>
    <cellStyle name="Normal 54 2" xfId="29363" xr:uid="{DAFA64C7-2042-4871-998D-693425F66201}"/>
    <cellStyle name="Normal 54 2 2" xfId="29364" xr:uid="{9FD72604-22D2-4019-A44A-4A17775A8EE5}"/>
    <cellStyle name="Normal 54 3" xfId="29365" xr:uid="{FF26F6B4-1496-4D6A-AFAA-B53CF12528CF}"/>
    <cellStyle name="Normal 55" xfId="29366" xr:uid="{270740A3-E099-49C8-B7E2-E924410FBB26}"/>
    <cellStyle name="Normal 55 2" xfId="29367" xr:uid="{5A056538-56CE-4325-B639-7C8CDC9EFAEA}"/>
    <cellStyle name="Normal 55 2 2" xfId="29368" xr:uid="{8DC84D4F-CFB2-4436-952E-A68A35ED068E}"/>
    <cellStyle name="Normal 55 3" xfId="29369" xr:uid="{64CCB1C5-3DEA-4DF7-AEB8-CB354CB81D25}"/>
    <cellStyle name="Normal 56" xfId="29370" xr:uid="{5F0D4A11-8803-443F-83E1-2A49160BC365}"/>
    <cellStyle name="Normal 56 10" xfId="29371" xr:uid="{8475A6B7-840C-42B1-9C5E-22A3E18CBFEA}"/>
    <cellStyle name="Normal 56 11" xfId="29372" xr:uid="{284A3183-2A5C-47D4-A8AE-4043F819C1C5}"/>
    <cellStyle name="Normal 56 2" xfId="29373" xr:uid="{E1959B0F-59AA-4D2D-9971-F484DCAF060B}"/>
    <cellStyle name="Normal 56 2 10" xfId="29374" xr:uid="{183D967A-36F4-44C1-8A5D-801D0301E165}"/>
    <cellStyle name="Normal 56 2 2" xfId="29375" xr:uid="{FBADCD16-EC07-4913-9065-3D1830C374C6}"/>
    <cellStyle name="Normal 56 2 2 2" xfId="29376" xr:uid="{3DF37D0D-2635-45D9-A5A5-D1361379F471}"/>
    <cellStyle name="Normal 56 2 2 2 2" xfId="29377" xr:uid="{4C48635A-E22E-4CBA-BD1F-ED9EF5DDCD14}"/>
    <cellStyle name="Normal 56 2 2 2 2 2" xfId="29378" xr:uid="{3654E823-CC9F-4163-BA1F-2C516900F104}"/>
    <cellStyle name="Normal 56 2 2 2 2 2 2" xfId="29379" xr:uid="{9DD7E6F9-8F29-4D8E-A616-ABB1645422B4}"/>
    <cellStyle name="Normal 56 2 2 2 2 3" xfId="29380" xr:uid="{6921E14D-AE82-43B7-ACB0-A52B2D8BD449}"/>
    <cellStyle name="Normal 56 2 2 2 2 4" xfId="29381" xr:uid="{99C95B1C-E2D9-483A-B29D-C552C6906CEB}"/>
    <cellStyle name="Normal 56 2 2 2 3" xfId="29382" xr:uid="{749EDADB-1955-47DA-8A79-D032203AD1D5}"/>
    <cellStyle name="Normal 56 2 2 2 3 2" xfId="29383" xr:uid="{4F10FA31-1208-4D97-BD66-BCDCF3CBB5EA}"/>
    <cellStyle name="Normal 56 2 2 2 4" xfId="29384" xr:uid="{D5E8DD20-B02E-46AB-83A1-E949214D1E20}"/>
    <cellStyle name="Normal 56 2 2 2 5" xfId="29385" xr:uid="{8CEE1BC4-0429-4332-BBC3-F778E24B2C2F}"/>
    <cellStyle name="Normal 56 2 2 3" xfId="29386" xr:uid="{0CA9BD47-A1FB-46A4-9469-7500CAE40098}"/>
    <cellStyle name="Normal 56 2 2 3 2" xfId="29387" xr:uid="{9A5705DB-6B70-4A79-9BEF-5CAD206E7106}"/>
    <cellStyle name="Normal 56 2 2 3 2 2" xfId="29388" xr:uid="{35334FBC-0518-4B59-A6B5-EA1D59455664}"/>
    <cellStyle name="Normal 56 2 2 3 2 2 2" xfId="29389" xr:uid="{13A86F30-B77A-4370-88F7-D6874BC70BF3}"/>
    <cellStyle name="Normal 56 2 2 3 2 3" xfId="29390" xr:uid="{58A19D38-0E18-4FE6-87D0-260F83F0E70A}"/>
    <cellStyle name="Normal 56 2 2 3 2 4" xfId="29391" xr:uid="{2E5F05E1-2DBA-4221-9B94-126A7D2EDA66}"/>
    <cellStyle name="Normal 56 2 2 3 3" xfId="29392" xr:uid="{F09EC42A-84B1-4E2B-8A25-639433CBD3D5}"/>
    <cellStyle name="Normal 56 2 2 3 3 2" xfId="29393" xr:uid="{4B10A005-9962-4BA7-8B3B-83F5DA0216D1}"/>
    <cellStyle name="Normal 56 2 2 3 4" xfId="29394" xr:uid="{FBD2DCE3-B8D8-430E-B0AC-A18957B5FEC4}"/>
    <cellStyle name="Normal 56 2 2 3 5" xfId="29395" xr:uid="{6F9D8B9F-AA09-4840-B378-A09A56170322}"/>
    <cellStyle name="Normal 56 2 2 4" xfId="29396" xr:uid="{F7A40E43-76BB-44E3-858B-4CA07EF546CD}"/>
    <cellStyle name="Normal 56 2 2 4 2" xfId="29397" xr:uid="{92A34DEB-822F-42CB-B959-CD672E0CDC83}"/>
    <cellStyle name="Normal 56 2 2 4 2 2" xfId="29398" xr:uid="{F17B2F32-4976-408F-ABAB-CD39DE386490}"/>
    <cellStyle name="Normal 56 2 2 4 3" xfId="29399" xr:uid="{6963BCF9-68CE-462E-BE3E-70F67A522F53}"/>
    <cellStyle name="Normal 56 2 2 4 4" xfId="29400" xr:uid="{39DE04B3-DD60-49D8-815B-B62541297117}"/>
    <cellStyle name="Normal 56 2 2 5" xfId="29401" xr:uid="{C1B18D56-454A-4271-A3A0-49C5F465C3D4}"/>
    <cellStyle name="Normal 56 2 2 5 2" xfId="29402" xr:uid="{881DD385-1037-484B-A40D-01AFC8533484}"/>
    <cellStyle name="Normal 56 2 2 5 2 2" xfId="29403" xr:uid="{E721FA41-E571-4AD6-A2E3-EA24F473254C}"/>
    <cellStyle name="Normal 56 2 2 5 3" xfId="29404" xr:uid="{203C5634-2ADF-4073-A1EA-DBD6ED6C1E65}"/>
    <cellStyle name="Normal 56 2 2 5 4" xfId="29405" xr:uid="{61A67D17-2687-4ECC-9A2A-BADA2ADDD025}"/>
    <cellStyle name="Normal 56 2 2 6" xfId="29406" xr:uid="{8C25F70E-B9CF-4D71-8C1C-956076DE1368}"/>
    <cellStyle name="Normal 56 2 2 6 2" xfId="29407" xr:uid="{F507807E-EB4B-49A5-9E77-322B91D2F8B2}"/>
    <cellStyle name="Normal 56 2 2 6 2 2" xfId="29408" xr:uid="{3EFC1C68-00E2-4128-9E3D-11613508974B}"/>
    <cellStyle name="Normal 56 2 2 6 3" xfId="29409" xr:uid="{08C76883-EB7F-4078-995D-4C1BE39C33AB}"/>
    <cellStyle name="Normal 56 2 2 6 4" xfId="29410" xr:uid="{A2C715C0-3647-4B8D-B251-FEC325EB9DE8}"/>
    <cellStyle name="Normal 56 2 2 7" xfId="29411" xr:uid="{70E4CDC4-93DB-4B78-BAB1-F74071009752}"/>
    <cellStyle name="Normal 56 2 2 7 2" xfId="29412" xr:uid="{B1A51FCF-96A9-49EC-ABD5-3E46C82F22E3}"/>
    <cellStyle name="Normal 56 2 2 8" xfId="29413" xr:uid="{49F0EB3F-8F74-4EB6-86F9-3FBAED6B4A95}"/>
    <cellStyle name="Normal 56 2 2 9" xfId="29414" xr:uid="{A151E00E-E6DD-4069-ABA5-EF15581F6124}"/>
    <cellStyle name="Normal 56 2 3" xfId="29415" xr:uid="{B09D6516-742C-4212-84D0-D7501B55AE12}"/>
    <cellStyle name="Normal 56 2 3 2" xfId="29416" xr:uid="{3EFD9DC4-B0B4-4827-BCE8-D548056D17E8}"/>
    <cellStyle name="Normal 56 2 3 2 2" xfId="29417" xr:uid="{D2D7478D-94CE-4B66-86F8-C0BDCA908BD3}"/>
    <cellStyle name="Normal 56 2 3 2 2 2" xfId="29418" xr:uid="{FEC19ED7-7729-46C5-AD77-5819256EC63C}"/>
    <cellStyle name="Normal 56 2 3 2 3" xfId="29419" xr:uid="{139E45F2-EF42-4126-8E36-18C659E48CC5}"/>
    <cellStyle name="Normal 56 2 3 2 4" xfId="29420" xr:uid="{C5A7B489-FEB1-4C5A-AF13-E2847B0556A0}"/>
    <cellStyle name="Normal 56 2 3 3" xfId="29421" xr:uid="{07E04DE1-F859-4989-BF81-633A0B78C095}"/>
    <cellStyle name="Normal 56 2 3 3 2" xfId="29422" xr:uid="{1F124ACA-1915-4F84-B547-AE19E5BE0640}"/>
    <cellStyle name="Normal 56 2 3 4" xfId="29423" xr:uid="{BA8E9A05-1D35-4B6B-9CD8-0D8C057D4B8E}"/>
    <cellStyle name="Normal 56 2 3 5" xfId="29424" xr:uid="{65564437-D7A4-42AC-8E8C-07303B105668}"/>
    <cellStyle name="Normal 56 2 4" xfId="29425" xr:uid="{7A7311C1-6948-4EEC-8A93-1344072B4435}"/>
    <cellStyle name="Normal 56 2 4 2" xfId="29426" xr:uid="{2178203A-FC50-49A9-8954-61D3A668CD14}"/>
    <cellStyle name="Normal 56 2 4 2 2" xfId="29427" xr:uid="{87D4AAAA-895F-43B5-BDB4-2CCEEAE87DB9}"/>
    <cellStyle name="Normal 56 2 4 2 2 2" xfId="29428" xr:uid="{6D33A1DA-2EDA-4F84-BD27-89F982FDDD91}"/>
    <cellStyle name="Normal 56 2 4 2 3" xfId="29429" xr:uid="{A86E247C-7E11-436D-9904-57A1D5E64700}"/>
    <cellStyle name="Normal 56 2 4 2 4" xfId="29430" xr:uid="{AE2E7BA0-C342-4868-87DF-76C112E9A896}"/>
    <cellStyle name="Normal 56 2 4 3" xfId="29431" xr:uid="{786F4030-876B-4C2C-B9BD-A2762BDF258E}"/>
    <cellStyle name="Normal 56 2 4 3 2" xfId="29432" xr:uid="{0B36D39B-556C-436F-8826-88B5EC584713}"/>
    <cellStyle name="Normal 56 2 4 4" xfId="29433" xr:uid="{E6ABF777-E189-4729-80B7-6231E029102F}"/>
    <cellStyle name="Normal 56 2 4 5" xfId="29434" xr:uid="{2CF60F4D-1B11-4719-B38A-4FA2C0999401}"/>
    <cellStyle name="Normal 56 2 5" xfId="29435" xr:uid="{267F3A95-D64E-4D31-80AE-715E3C527FDB}"/>
    <cellStyle name="Normal 56 2 5 2" xfId="29436" xr:uid="{763D84AD-3D2D-4FB2-B5B7-E69BCE7DA77A}"/>
    <cellStyle name="Normal 56 2 5 2 2" xfId="29437" xr:uid="{60D04909-BF95-4A8C-BB61-131D70A69551}"/>
    <cellStyle name="Normal 56 2 5 3" xfId="29438" xr:uid="{45ADAE33-D2AD-4595-A422-CD8E7AD7A7BF}"/>
    <cellStyle name="Normal 56 2 5 4" xfId="29439" xr:uid="{6F8687EC-7975-47AF-9EC6-A25FFB01BC3B}"/>
    <cellStyle name="Normal 56 2 6" xfId="29440" xr:uid="{0180E877-E2DE-4E18-9737-BD0925BD7F6E}"/>
    <cellStyle name="Normal 56 2 6 2" xfId="29441" xr:uid="{AA2E24FF-E017-4B93-B667-F55CC9DC0F14}"/>
    <cellStyle name="Normal 56 2 6 2 2" xfId="29442" xr:uid="{2B5AABB6-09AC-41E8-A9F8-1E22E5FC5362}"/>
    <cellStyle name="Normal 56 2 6 3" xfId="29443" xr:uid="{22E6B169-CE8F-49A3-B2ED-C790230B533B}"/>
    <cellStyle name="Normal 56 2 6 4" xfId="29444" xr:uid="{69A9A16E-5292-4CCE-8F94-141B6A81D778}"/>
    <cellStyle name="Normal 56 2 7" xfId="29445" xr:uid="{563412AC-1267-4505-A96A-47D05AFE34F9}"/>
    <cellStyle name="Normal 56 2 7 2" xfId="29446" xr:uid="{7A1442B6-4F6F-458A-92CB-3A144943214E}"/>
    <cellStyle name="Normal 56 2 7 2 2" xfId="29447" xr:uid="{576AEE99-137E-46EC-B927-D42A39AFE200}"/>
    <cellStyle name="Normal 56 2 7 3" xfId="29448" xr:uid="{E19BA0C9-088B-428A-916F-757BC37C1C6A}"/>
    <cellStyle name="Normal 56 2 7 4" xfId="29449" xr:uid="{27114255-57E1-41BA-A1C4-D199D903601F}"/>
    <cellStyle name="Normal 56 2 8" xfId="29450" xr:uid="{F6051197-0A21-4CD2-ADEB-7F61510E22B5}"/>
    <cellStyle name="Normal 56 2 8 2" xfId="29451" xr:uid="{8CEAE3CC-DD43-4708-BBC7-C58E092136E8}"/>
    <cellStyle name="Normal 56 2 9" xfId="29452" xr:uid="{A632BED8-6ABC-4BE6-85A0-D6D42958FE63}"/>
    <cellStyle name="Normal 56 3" xfId="29453" xr:uid="{0331BAB6-9E7A-4D1F-940F-3DA05166139A}"/>
    <cellStyle name="Normal 56 3 2" xfId="29454" xr:uid="{687E9D9B-1DBE-47F8-979B-33B19651B2A5}"/>
    <cellStyle name="Normal 56 3 2 2" xfId="29455" xr:uid="{38BD45D7-52D2-41D9-8435-EE468AFC6159}"/>
    <cellStyle name="Normal 56 3 2 2 2" xfId="29456" xr:uid="{CE521F90-1A91-48CE-8C15-902053ECC275}"/>
    <cellStyle name="Normal 56 3 2 2 2 2" xfId="29457" xr:uid="{24370E5A-7F74-4C3E-BEF4-D01C14FBB4FB}"/>
    <cellStyle name="Normal 56 3 2 2 3" xfId="29458" xr:uid="{45B2C9D7-2670-43AD-BB1C-25108CF12FE1}"/>
    <cellStyle name="Normal 56 3 2 2 4" xfId="29459" xr:uid="{EE2603D6-5807-4770-AD96-6D83E76D16BD}"/>
    <cellStyle name="Normal 56 3 2 3" xfId="29460" xr:uid="{5D8DF658-31BB-472B-9C94-67FA8CBE6E97}"/>
    <cellStyle name="Normal 56 3 2 3 2" xfId="29461" xr:uid="{8D424B3C-7163-4355-A20C-DC97C0D61B47}"/>
    <cellStyle name="Normal 56 3 2 4" xfId="29462" xr:uid="{82C40F0C-52D4-465D-B6DB-58E28446A3B2}"/>
    <cellStyle name="Normal 56 3 2 5" xfId="29463" xr:uid="{E3F40BF1-5B45-4FC9-B265-3781A58ABC0E}"/>
    <cellStyle name="Normal 56 3 3" xfId="29464" xr:uid="{10A5BC2B-663A-4DAF-80FA-CD48A12E63B1}"/>
    <cellStyle name="Normal 56 3 3 2" xfId="29465" xr:uid="{79C780C0-8CBC-43AC-AA83-86D2B7774AFA}"/>
    <cellStyle name="Normal 56 3 3 2 2" xfId="29466" xr:uid="{9D7221DB-E6CE-476F-87D5-365E379974E5}"/>
    <cellStyle name="Normal 56 3 3 2 2 2" xfId="29467" xr:uid="{3616E30C-3A8C-496C-8341-5A03A972A9C4}"/>
    <cellStyle name="Normal 56 3 3 2 3" xfId="29468" xr:uid="{78F644DB-2282-47F8-A89F-4C0C07F9B143}"/>
    <cellStyle name="Normal 56 3 3 2 4" xfId="29469" xr:uid="{088E1E44-9216-42CD-852F-22D1480B8423}"/>
    <cellStyle name="Normal 56 3 3 3" xfId="29470" xr:uid="{80F8D3D6-4B37-4016-9D11-CB0775738F79}"/>
    <cellStyle name="Normal 56 3 3 3 2" xfId="29471" xr:uid="{FC496BB9-0AAB-427E-8DCD-BBC6074F4414}"/>
    <cellStyle name="Normal 56 3 3 4" xfId="29472" xr:uid="{C2FEBE82-E7C4-4A8A-8F6E-F78755443EBC}"/>
    <cellStyle name="Normal 56 3 3 5" xfId="29473" xr:uid="{61C62A08-FA78-4FFE-9AA4-9428172B4870}"/>
    <cellStyle name="Normal 56 3 4" xfId="29474" xr:uid="{34425651-AE2D-48AC-A625-D6BECB320101}"/>
    <cellStyle name="Normal 56 3 4 2" xfId="29475" xr:uid="{37314735-E0A8-4C65-8A62-AC48B39AAA38}"/>
    <cellStyle name="Normal 56 3 4 2 2" xfId="29476" xr:uid="{976A4F86-C78A-4391-B740-2DAF0A4C7BD7}"/>
    <cellStyle name="Normal 56 3 4 3" xfId="29477" xr:uid="{3C754BE4-7865-4B8F-8AB5-9B17EF3983ED}"/>
    <cellStyle name="Normal 56 3 4 4" xfId="29478" xr:uid="{7E2CC0B5-6510-48AB-A96F-FB63EFA2453B}"/>
    <cellStyle name="Normal 56 3 5" xfId="29479" xr:uid="{59E0DC12-4D31-49E8-A895-AFA80F78DA23}"/>
    <cellStyle name="Normal 56 3 5 2" xfId="29480" xr:uid="{857D2BEC-FF8C-49AC-B933-65135702DD95}"/>
    <cellStyle name="Normal 56 3 5 2 2" xfId="29481" xr:uid="{251375D3-E5FD-431B-8B4A-2A0C3BF64B38}"/>
    <cellStyle name="Normal 56 3 5 3" xfId="29482" xr:uid="{1569BC89-A0C5-4C5C-97CE-0C612D0F3B6C}"/>
    <cellStyle name="Normal 56 3 5 4" xfId="29483" xr:uid="{113DA4F0-81FA-499C-8887-9EC59374FD8E}"/>
    <cellStyle name="Normal 56 3 6" xfId="29484" xr:uid="{BB2B2394-E79D-418E-AF57-2D45CC08DA6D}"/>
    <cellStyle name="Normal 56 3 6 2" xfId="29485" xr:uid="{3C90E1A8-FE30-4AEC-80D0-92D52F585DCB}"/>
    <cellStyle name="Normal 56 3 6 2 2" xfId="29486" xr:uid="{6857D5F4-9986-4E9E-BB4F-8235EAB800D0}"/>
    <cellStyle name="Normal 56 3 6 3" xfId="29487" xr:uid="{0439DBBD-48FF-4B54-A01B-AFAE00460F71}"/>
    <cellStyle name="Normal 56 3 6 4" xfId="29488" xr:uid="{7476DCA5-A7FD-47A7-9556-EE7FACDFCBF7}"/>
    <cellStyle name="Normal 56 3 7" xfId="29489" xr:uid="{5B9A0EA8-298C-449B-9F87-4F19D60EEE2A}"/>
    <cellStyle name="Normal 56 3 7 2" xfId="29490" xr:uid="{486E004E-8052-4E58-8A9A-CD5CB6859B12}"/>
    <cellStyle name="Normal 56 3 8" xfId="29491" xr:uid="{EA512DAB-7239-4087-853B-0AFD709748AE}"/>
    <cellStyle name="Normal 56 3 9" xfId="29492" xr:uid="{8B1EDB01-48CE-476C-A06D-81D8A6BADEC6}"/>
    <cellStyle name="Normal 56 4" xfId="29493" xr:uid="{030289A0-BF25-4C9A-AC5D-A92B14615FC7}"/>
    <cellStyle name="Normal 56 4 2" xfId="29494" xr:uid="{E2923445-B79C-4B7D-B801-7B080C5B9AD7}"/>
    <cellStyle name="Normal 56 4 2 2" xfId="29495" xr:uid="{C4C26C39-3639-48CC-9057-634A58951161}"/>
    <cellStyle name="Normal 56 4 2 2 2" xfId="29496" xr:uid="{311B486E-9CA9-44F6-AED9-54FF19F01580}"/>
    <cellStyle name="Normal 56 4 2 3" xfId="29497" xr:uid="{9A5A4B40-C7C6-45AB-93F5-148DB10D0F4E}"/>
    <cellStyle name="Normal 56 4 2 4" xfId="29498" xr:uid="{531DE2C4-DDBB-4B5E-B1A6-91FA74F2D634}"/>
    <cellStyle name="Normal 56 4 3" xfId="29499" xr:uid="{E8B05E36-EF37-42CB-BD9A-1FC752C15158}"/>
    <cellStyle name="Normal 56 4 3 2" xfId="29500" xr:uid="{87507E76-DA5A-4D10-A149-0712A53E5BF7}"/>
    <cellStyle name="Normal 56 4 4" xfId="29501" xr:uid="{6C78B32A-27F6-42F2-9C9D-629E65DE0DB4}"/>
    <cellStyle name="Normal 56 4 5" xfId="29502" xr:uid="{6317F029-39E2-4ABE-BBCE-9DCB20C2BA9A}"/>
    <cellStyle name="Normal 56 5" xfId="29503" xr:uid="{97EFA71B-D211-453C-8C71-7001EEED9C0D}"/>
    <cellStyle name="Normal 56 5 2" xfId="29504" xr:uid="{210CB2C7-35A1-460A-8274-B035311E7F91}"/>
    <cellStyle name="Normal 56 5 2 2" xfId="29505" xr:uid="{3B1BB635-8CAD-42D9-AD7E-C0C1F13CCD5E}"/>
    <cellStyle name="Normal 56 5 2 2 2" xfId="29506" xr:uid="{3540DA93-DA60-46BD-A3B5-5C941C9B7194}"/>
    <cellStyle name="Normal 56 5 2 3" xfId="29507" xr:uid="{6D929C73-B256-4870-862E-B03AD41D2A79}"/>
    <cellStyle name="Normal 56 5 2 4" xfId="29508" xr:uid="{C9ABF6E7-9640-4D1C-9C0B-A41863948663}"/>
    <cellStyle name="Normal 56 5 3" xfId="29509" xr:uid="{CE5BE3D4-2FCF-4AA8-AE01-8A564A108744}"/>
    <cellStyle name="Normal 56 5 3 2" xfId="29510" xr:uid="{1CC1D2D2-1F6C-45C9-AEA6-3D546CD7099A}"/>
    <cellStyle name="Normal 56 5 4" xfId="29511" xr:uid="{9ED493FB-3D9A-40EC-8AFF-790CD16CF8C4}"/>
    <cellStyle name="Normal 56 5 5" xfId="29512" xr:uid="{FDCE8E72-A551-409C-AF4F-3CC788345FC5}"/>
    <cellStyle name="Normal 56 6" xfId="29513" xr:uid="{F7DFDD67-58E7-475E-BDB0-BDECCCA12BE2}"/>
    <cellStyle name="Normal 56 6 2" xfId="29514" xr:uid="{885437F4-5968-45CA-8F37-AF119D4B6D34}"/>
    <cellStyle name="Normal 56 6 2 2" xfId="29515" xr:uid="{10FFC29A-72EB-4DBD-B014-EDDF853E0D6E}"/>
    <cellStyle name="Normal 56 6 3" xfId="29516" xr:uid="{920E23F8-4117-415D-85C3-9229CC6916CC}"/>
    <cellStyle name="Normal 56 6 4" xfId="29517" xr:uid="{DF398C26-CD28-4F78-903C-78074D9DD486}"/>
    <cellStyle name="Normal 56 7" xfId="29518" xr:uid="{1BF71BC5-D079-4166-9127-747ABAE57738}"/>
    <cellStyle name="Normal 56 7 2" xfId="29519" xr:uid="{AA17D68E-1562-47F1-BD55-D1D5F999A647}"/>
    <cellStyle name="Normal 56 7 2 2" xfId="29520" xr:uid="{CDDB43F7-D3A0-403A-8E8A-636ABFDE5F37}"/>
    <cellStyle name="Normal 56 7 3" xfId="29521" xr:uid="{3340147C-E841-48F6-8ADE-C78838CA869A}"/>
    <cellStyle name="Normal 56 7 4" xfId="29522" xr:uid="{D5C1D870-35F9-4485-B53A-D0556116A2B6}"/>
    <cellStyle name="Normal 56 8" xfId="29523" xr:uid="{03EE6E1F-290C-4671-BBF6-2EBAEE71C041}"/>
    <cellStyle name="Normal 56 8 2" xfId="29524" xr:uid="{8102E83A-2099-479C-9CC5-3CFBC949843D}"/>
    <cellStyle name="Normal 56 8 2 2" xfId="29525" xr:uid="{1090D190-54B3-4795-A17E-32389363165E}"/>
    <cellStyle name="Normal 56 8 3" xfId="29526" xr:uid="{DF3DBCF9-29F7-45C5-B5B2-EFFA6BADA1B9}"/>
    <cellStyle name="Normal 56 8 4" xfId="29527" xr:uid="{4117FC69-77E9-434A-9453-97F7D141C1FE}"/>
    <cellStyle name="Normal 56 9" xfId="29528" xr:uid="{9FC19AAC-CDBC-4BC7-853B-8BEE6BF5303D}"/>
    <cellStyle name="Normal 56 9 2" xfId="29529" xr:uid="{0975AD6D-B771-4185-9C76-6D84B759B25E}"/>
    <cellStyle name="Normal 57" xfId="29530" xr:uid="{207640EA-1E4B-4519-9D8F-2DA823EBE8FD}"/>
    <cellStyle name="Normal 57 10" xfId="29531" xr:uid="{2C0BFD1B-737A-4FFB-A3FB-067DA232C65D}"/>
    <cellStyle name="Normal 57 11" xfId="29532" xr:uid="{1E1C675C-B0F7-4912-A2D1-E4DBA07C31C9}"/>
    <cellStyle name="Normal 57 2" xfId="29533" xr:uid="{48E27E66-5F11-40F2-BC90-3ACBB5F8D289}"/>
    <cellStyle name="Normal 57 2 10" xfId="29534" xr:uid="{C7EA9C38-F940-4017-AD57-5EF3F8CAFF81}"/>
    <cellStyle name="Normal 57 2 2" xfId="29535" xr:uid="{9BFA8F16-4B37-493E-AC6A-357F6366CEBD}"/>
    <cellStyle name="Normal 57 2 2 2" xfId="29536" xr:uid="{3F9F7CEC-D300-4136-B6B7-D218F1E211A5}"/>
    <cellStyle name="Normal 57 2 2 2 2" xfId="29537" xr:uid="{F40997F4-5830-44D4-B852-2C7E0CBBB324}"/>
    <cellStyle name="Normal 57 2 2 2 2 2" xfId="29538" xr:uid="{436D705E-AD62-441D-B574-74F4E7428CA7}"/>
    <cellStyle name="Normal 57 2 2 2 2 2 2" xfId="29539" xr:uid="{8967A406-2975-42E7-8F13-58CDEF69CB0D}"/>
    <cellStyle name="Normal 57 2 2 2 2 3" xfId="29540" xr:uid="{00075D9F-F8D3-4859-9EC3-6D1157157674}"/>
    <cellStyle name="Normal 57 2 2 2 2 4" xfId="29541" xr:uid="{FADDEC2A-E1EE-444C-93F6-776C0D1D0F56}"/>
    <cellStyle name="Normal 57 2 2 2 3" xfId="29542" xr:uid="{8F774769-C28D-4A77-B9D0-29A2A9734C3E}"/>
    <cellStyle name="Normal 57 2 2 2 3 2" xfId="29543" xr:uid="{F384B2C8-28AE-4B0F-9E3A-6273E5D3C2BC}"/>
    <cellStyle name="Normal 57 2 2 2 4" xfId="29544" xr:uid="{1AD355A0-F4CA-4A03-8E11-6C9B929EABA4}"/>
    <cellStyle name="Normal 57 2 2 2 5" xfId="29545" xr:uid="{6043792E-F220-4FEC-B1C1-4DE704F1E52A}"/>
    <cellStyle name="Normal 57 2 2 3" xfId="29546" xr:uid="{4B55F7C2-D1A7-4EDD-90D2-4A3A341D46CB}"/>
    <cellStyle name="Normal 57 2 2 3 2" xfId="29547" xr:uid="{470B00CE-34EB-4C0B-B5AA-1EA677966741}"/>
    <cellStyle name="Normal 57 2 2 3 2 2" xfId="29548" xr:uid="{69F56116-FC72-4F59-B198-7F5037D3FA33}"/>
    <cellStyle name="Normal 57 2 2 3 2 2 2" xfId="29549" xr:uid="{3A821721-9D51-465C-A4C3-40961EFF8673}"/>
    <cellStyle name="Normal 57 2 2 3 2 3" xfId="29550" xr:uid="{67447F7E-0761-4DAF-B01B-80440A3471F1}"/>
    <cellStyle name="Normal 57 2 2 3 2 4" xfId="29551" xr:uid="{6FE05FA5-136A-4AE1-941F-24665F4B85C5}"/>
    <cellStyle name="Normal 57 2 2 3 3" xfId="29552" xr:uid="{521ACCFE-68D8-4C42-8B53-F4ACD9ED2638}"/>
    <cellStyle name="Normal 57 2 2 3 3 2" xfId="29553" xr:uid="{88DA2EEC-B573-4390-ADD0-D26B9DC112B5}"/>
    <cellStyle name="Normal 57 2 2 3 4" xfId="29554" xr:uid="{CD967216-589F-4C90-B18E-3B638E1B5E22}"/>
    <cellStyle name="Normal 57 2 2 3 5" xfId="29555" xr:uid="{06E0B93B-CC91-4CB4-B487-A67F78C523BB}"/>
    <cellStyle name="Normal 57 2 2 4" xfId="29556" xr:uid="{8DC8070E-B39D-4EB3-A827-2ED182E989A1}"/>
    <cellStyle name="Normal 57 2 2 4 2" xfId="29557" xr:uid="{6A9795E1-40D0-41C5-A278-875F5EA78EEC}"/>
    <cellStyle name="Normal 57 2 2 4 2 2" xfId="29558" xr:uid="{883250E6-197F-4E3B-85FD-2584280D33B9}"/>
    <cellStyle name="Normal 57 2 2 4 3" xfId="29559" xr:uid="{7FA7105D-D0A0-4CDB-A349-7606155FD69A}"/>
    <cellStyle name="Normal 57 2 2 4 4" xfId="29560" xr:uid="{0C5F0631-B4A0-46B4-A86B-66D55E614587}"/>
    <cellStyle name="Normal 57 2 2 5" xfId="29561" xr:uid="{37027459-ABD7-442C-B80A-92EB456694E2}"/>
    <cellStyle name="Normal 57 2 2 5 2" xfId="29562" xr:uid="{DC6C9006-254A-483C-B1A4-09472E6F8A89}"/>
    <cellStyle name="Normal 57 2 2 5 2 2" xfId="29563" xr:uid="{7522A89C-17F9-4672-A839-5B48EDC85582}"/>
    <cellStyle name="Normal 57 2 2 5 3" xfId="29564" xr:uid="{E9E9D5AF-7BF3-4DA8-8017-A8CB266A759B}"/>
    <cellStyle name="Normal 57 2 2 5 4" xfId="29565" xr:uid="{839751F9-C92C-427B-9B10-B816D754BFDF}"/>
    <cellStyle name="Normal 57 2 2 6" xfId="29566" xr:uid="{52653C65-A155-4384-BBA2-97D6D45073C2}"/>
    <cellStyle name="Normal 57 2 2 6 2" xfId="29567" xr:uid="{9C7D168B-F496-423C-913B-0CD4442174D6}"/>
    <cellStyle name="Normal 57 2 2 6 2 2" xfId="29568" xr:uid="{604D65D3-94AB-40E0-8485-EEC29C2EAC5B}"/>
    <cellStyle name="Normal 57 2 2 6 3" xfId="29569" xr:uid="{361BE075-7E8E-43A7-86E1-502C27F42465}"/>
    <cellStyle name="Normal 57 2 2 6 4" xfId="29570" xr:uid="{BE9EA07B-9FFD-4227-8C6A-EDADE49D9D0B}"/>
    <cellStyle name="Normal 57 2 2 7" xfId="29571" xr:uid="{378A0CBD-E69F-4DCC-A5E6-53FADF7280F7}"/>
    <cellStyle name="Normal 57 2 2 7 2" xfId="29572" xr:uid="{B90CA2C7-2A29-434D-A03A-2E620F070666}"/>
    <cellStyle name="Normal 57 2 2 8" xfId="29573" xr:uid="{D634B54C-8084-4E90-B376-2A6440CD64C5}"/>
    <cellStyle name="Normal 57 2 2 9" xfId="29574" xr:uid="{5CA7B53F-F027-4156-A63A-9C05936AD55E}"/>
    <cellStyle name="Normal 57 2 3" xfId="29575" xr:uid="{21BEA266-ECA2-4829-9683-5D4F7BFADFD8}"/>
    <cellStyle name="Normal 57 2 3 2" xfId="29576" xr:uid="{11E96210-BC62-4BE9-B622-3184218D1A56}"/>
    <cellStyle name="Normal 57 2 3 2 2" xfId="29577" xr:uid="{24D97B03-F6FE-4968-A353-58D7AD29EBFA}"/>
    <cellStyle name="Normal 57 2 3 2 2 2" xfId="29578" xr:uid="{555D65DE-0BD7-4990-A4DF-4605DA07BBF8}"/>
    <cellStyle name="Normal 57 2 3 2 3" xfId="29579" xr:uid="{D780BD85-A0DF-4BFA-AB28-BEBCFF04A258}"/>
    <cellStyle name="Normal 57 2 3 2 4" xfId="29580" xr:uid="{3F7251D7-C0E1-4232-A86E-1EFCD3F98762}"/>
    <cellStyle name="Normal 57 2 3 3" xfId="29581" xr:uid="{ED85FAB1-36E4-4F8A-82BD-45D79F8CD126}"/>
    <cellStyle name="Normal 57 2 3 3 2" xfId="29582" xr:uid="{5D896ACA-673B-4F20-8719-BDD27BDAC7F3}"/>
    <cellStyle name="Normal 57 2 3 4" xfId="29583" xr:uid="{0BADB86F-94C8-4E9B-AF7F-35C2AC52AA27}"/>
    <cellStyle name="Normal 57 2 3 5" xfId="29584" xr:uid="{577226F6-BBA7-4EF2-BA1F-A593628C0B7F}"/>
    <cellStyle name="Normal 57 2 4" xfId="29585" xr:uid="{DEB25B9F-77A5-4A96-AFAB-FFB2D1536AF5}"/>
    <cellStyle name="Normal 57 2 4 2" xfId="29586" xr:uid="{016F0C4D-6960-4D05-BA56-20E527ECA364}"/>
    <cellStyle name="Normal 57 2 4 2 2" xfId="29587" xr:uid="{23C89A3C-6993-429B-8AFF-300D6095F684}"/>
    <cellStyle name="Normal 57 2 4 2 2 2" xfId="29588" xr:uid="{6F06A812-C62F-430E-8166-73204423355C}"/>
    <cellStyle name="Normal 57 2 4 2 3" xfId="29589" xr:uid="{F4B63B05-478C-4C45-940B-C9BA85F409E1}"/>
    <cellStyle name="Normal 57 2 4 2 4" xfId="29590" xr:uid="{3CF8FBC7-0DBB-4D55-AF73-574F92EB832D}"/>
    <cellStyle name="Normal 57 2 4 3" xfId="29591" xr:uid="{50443C10-BA65-4370-BE9F-074404E86F9F}"/>
    <cellStyle name="Normal 57 2 4 3 2" xfId="29592" xr:uid="{D0619613-A312-4B26-BA79-6B981C36D59A}"/>
    <cellStyle name="Normal 57 2 4 4" xfId="29593" xr:uid="{8E53896C-40CB-485A-8EEA-437F4B9DCC9A}"/>
    <cellStyle name="Normal 57 2 4 5" xfId="29594" xr:uid="{8EBA67DB-EFD9-4306-9130-BFA9BFED209B}"/>
    <cellStyle name="Normal 57 2 5" xfId="29595" xr:uid="{50C1D1FA-1DC6-49F0-AECE-AEC521606E07}"/>
    <cellStyle name="Normal 57 2 5 2" xfId="29596" xr:uid="{19A23432-ACAD-418B-AC88-D50D77BD7DFD}"/>
    <cellStyle name="Normal 57 2 5 2 2" xfId="29597" xr:uid="{B7FBFDD3-97DC-4184-AA99-1B6B2310AA30}"/>
    <cellStyle name="Normal 57 2 5 3" xfId="29598" xr:uid="{F93BB041-2673-446F-BB54-1B183CCB361E}"/>
    <cellStyle name="Normal 57 2 5 4" xfId="29599" xr:uid="{B0C3BCC3-AEF4-4032-A04A-A9149092D7ED}"/>
    <cellStyle name="Normal 57 2 6" xfId="29600" xr:uid="{AC4B3B02-FEC4-4E35-84C2-25E51B60D60E}"/>
    <cellStyle name="Normal 57 2 6 2" xfId="29601" xr:uid="{6365B116-934B-4F71-8535-A0DA2B3A8C2C}"/>
    <cellStyle name="Normal 57 2 6 2 2" xfId="29602" xr:uid="{EE2E5283-E383-46CF-898E-875C56CA7838}"/>
    <cellStyle name="Normal 57 2 6 3" xfId="29603" xr:uid="{BB595A96-3842-42A0-ACC1-37318B5A5ED0}"/>
    <cellStyle name="Normal 57 2 6 4" xfId="29604" xr:uid="{6A8E65BF-5C42-446E-A7A2-9950C668E88D}"/>
    <cellStyle name="Normal 57 2 7" xfId="29605" xr:uid="{414E503B-265C-4156-914C-1CD89D9C3B3C}"/>
    <cellStyle name="Normal 57 2 7 2" xfId="29606" xr:uid="{6ECCC3D0-10C1-4670-88D6-8DE870932F5F}"/>
    <cellStyle name="Normal 57 2 7 2 2" xfId="29607" xr:uid="{E0D19770-B897-4831-9F94-BF858BD85784}"/>
    <cellStyle name="Normal 57 2 7 3" xfId="29608" xr:uid="{08EC19D3-3D1C-4226-8003-D832240E17A0}"/>
    <cellStyle name="Normal 57 2 7 4" xfId="29609" xr:uid="{97BE5C8F-EFD2-4BF5-B9E7-A84AA3A8B446}"/>
    <cellStyle name="Normal 57 2 8" xfId="29610" xr:uid="{B3AA6984-A1B9-44D4-830F-3A0D53F14ECE}"/>
    <cellStyle name="Normal 57 2 8 2" xfId="29611" xr:uid="{85F58C91-0D93-43DB-9AE8-D5F1B3F6BA7A}"/>
    <cellStyle name="Normal 57 2 9" xfId="29612" xr:uid="{ABADB2A8-7F85-4180-953F-4370CE4ECE77}"/>
    <cellStyle name="Normal 57 3" xfId="29613" xr:uid="{3D637F0D-1F96-4719-81AD-19AF023102CA}"/>
    <cellStyle name="Normal 57 3 2" xfId="29614" xr:uid="{C87FE5B4-82FB-4F7A-9731-721323DAFD92}"/>
    <cellStyle name="Normal 57 3 2 2" xfId="29615" xr:uid="{4A4CB353-8E67-4D43-9A1D-FF76967EF101}"/>
    <cellStyle name="Normal 57 3 2 2 2" xfId="29616" xr:uid="{5398CCE1-D4FA-476C-8A2A-02DB18D4DCA9}"/>
    <cellStyle name="Normal 57 3 2 2 2 2" xfId="29617" xr:uid="{8F2E0B1E-A93A-446C-B111-F26D6570FE84}"/>
    <cellStyle name="Normal 57 3 2 2 3" xfId="29618" xr:uid="{7D4B4903-B1FC-4A19-BEC2-2DA9ACFA4FF0}"/>
    <cellStyle name="Normal 57 3 2 2 4" xfId="29619" xr:uid="{9CAFB9F9-D21E-4E9B-B0DE-2B74E463DEA5}"/>
    <cellStyle name="Normal 57 3 2 3" xfId="29620" xr:uid="{DF011A58-0D32-4967-8292-1F288F6C4116}"/>
    <cellStyle name="Normal 57 3 2 3 2" xfId="29621" xr:uid="{4BBF9EDE-C9B4-43D5-9E17-24B18C81F558}"/>
    <cellStyle name="Normal 57 3 2 4" xfId="29622" xr:uid="{A7E31866-E055-4535-8770-A1B6406EE813}"/>
    <cellStyle name="Normal 57 3 2 5" xfId="29623" xr:uid="{691030CF-A514-4692-80A0-FE28D6E2690D}"/>
    <cellStyle name="Normal 57 3 3" xfId="29624" xr:uid="{8B648C60-9D88-4478-8B03-2BF38C5DBA3F}"/>
    <cellStyle name="Normal 57 3 3 2" xfId="29625" xr:uid="{26612BA5-2AC3-497B-BAA6-91BD82074B93}"/>
    <cellStyle name="Normal 57 3 3 2 2" xfId="29626" xr:uid="{D7365FDC-6C40-48CD-822C-C32695656273}"/>
    <cellStyle name="Normal 57 3 3 2 2 2" xfId="29627" xr:uid="{ED789CBD-6582-4E36-AD9B-48A1CBA3717C}"/>
    <cellStyle name="Normal 57 3 3 2 3" xfId="29628" xr:uid="{608F6C51-3855-490B-993D-A3A4D8AB0DD5}"/>
    <cellStyle name="Normal 57 3 3 2 4" xfId="29629" xr:uid="{C4FACC6E-C7F4-4ACF-B8CF-1D5C11236B51}"/>
    <cellStyle name="Normal 57 3 3 3" xfId="29630" xr:uid="{CFDC61C2-B054-4F91-BC39-3A44F34350CE}"/>
    <cellStyle name="Normal 57 3 3 3 2" xfId="29631" xr:uid="{CACD8BA8-C053-4AB2-A217-B3F1D8EEF919}"/>
    <cellStyle name="Normal 57 3 3 4" xfId="29632" xr:uid="{4AD3372D-1509-43ED-BBC0-6042421B6665}"/>
    <cellStyle name="Normal 57 3 3 5" xfId="29633" xr:uid="{71882F8C-36BE-4283-A8A5-9021AF32A265}"/>
    <cellStyle name="Normal 57 3 4" xfId="29634" xr:uid="{1B5A745E-53BF-4439-938F-9EFC22A4772B}"/>
    <cellStyle name="Normal 57 3 4 2" xfId="29635" xr:uid="{7B1DDBA3-A76F-40A8-80BD-DAA26336C5EA}"/>
    <cellStyle name="Normal 57 3 4 2 2" xfId="29636" xr:uid="{96B54622-67F5-4772-9D1A-BDAC80BBB4F6}"/>
    <cellStyle name="Normal 57 3 4 3" xfId="29637" xr:uid="{B52ADF86-A856-4513-BA65-1170BEEA4771}"/>
    <cellStyle name="Normal 57 3 4 4" xfId="29638" xr:uid="{221D9F3B-BBFB-47C7-BB1D-4880891E8C9D}"/>
    <cellStyle name="Normal 57 3 5" xfId="29639" xr:uid="{0DC2EFCD-5B35-4182-ADC8-FE2719B78C9F}"/>
    <cellStyle name="Normal 57 3 5 2" xfId="29640" xr:uid="{DD90A0A9-E5ED-4A3B-B289-48BC6D6AEE0F}"/>
    <cellStyle name="Normal 57 3 5 2 2" xfId="29641" xr:uid="{F13A74DE-5188-4FC1-A48F-78B5237F23E3}"/>
    <cellStyle name="Normal 57 3 5 3" xfId="29642" xr:uid="{EB5F0A4F-353B-4B1F-BAE1-D96118306CC3}"/>
    <cellStyle name="Normal 57 3 5 4" xfId="29643" xr:uid="{D933DE9D-0185-474A-955C-FC3F75DCC2C2}"/>
    <cellStyle name="Normal 57 3 6" xfId="29644" xr:uid="{D6DC833A-4578-4FD5-978B-E5F8F28893ED}"/>
    <cellStyle name="Normal 57 3 6 2" xfId="29645" xr:uid="{BE7B757F-493C-48C3-86F2-5ADC96E48833}"/>
    <cellStyle name="Normal 57 3 6 2 2" xfId="29646" xr:uid="{F2303D50-A934-47E5-8DC1-91FF68232D02}"/>
    <cellStyle name="Normal 57 3 6 3" xfId="29647" xr:uid="{00AF7C3A-DCB3-4EEC-A967-39885F1E7525}"/>
    <cellStyle name="Normal 57 3 6 4" xfId="29648" xr:uid="{5BE83798-27D8-480F-8B26-54421841811A}"/>
    <cellStyle name="Normal 57 3 7" xfId="29649" xr:uid="{D1F6E94F-435B-4C96-BBB8-BED6CE0DF21F}"/>
    <cellStyle name="Normal 57 3 7 2" xfId="29650" xr:uid="{87A1EBA1-9A33-497B-AEB6-8BA56F543B34}"/>
    <cellStyle name="Normal 57 3 8" xfId="29651" xr:uid="{28915A8E-1582-4254-B484-7F44EF8E2F22}"/>
    <cellStyle name="Normal 57 3 9" xfId="29652" xr:uid="{6A509A4E-395C-4757-A5E1-5A11B56AA602}"/>
    <cellStyle name="Normal 57 4" xfId="29653" xr:uid="{F4DB892D-9E22-45E9-BEDF-46E9EE3F0DB5}"/>
    <cellStyle name="Normal 57 4 2" xfId="29654" xr:uid="{597B9F90-1919-419B-B82D-AD6CC15ADFB7}"/>
    <cellStyle name="Normal 57 4 2 2" xfId="29655" xr:uid="{7CB32B95-EDE4-4487-8EE4-02EC81CC2C0D}"/>
    <cellStyle name="Normal 57 4 2 2 2" xfId="29656" xr:uid="{DAA0086E-58EA-40A0-9002-903124101FE5}"/>
    <cellStyle name="Normal 57 4 2 3" xfId="29657" xr:uid="{1FA25293-07A8-4852-A990-A7D415A8923C}"/>
    <cellStyle name="Normal 57 4 2 4" xfId="29658" xr:uid="{A25FE5AB-9EA1-457D-B0EF-3164A8745EA1}"/>
    <cellStyle name="Normal 57 4 3" xfId="29659" xr:uid="{EBAD14FF-F873-4F6F-9A42-572AC0E3DBFB}"/>
    <cellStyle name="Normal 57 4 3 2" xfId="29660" xr:uid="{B0B4AD46-7432-4B85-85C1-639B317AE958}"/>
    <cellStyle name="Normal 57 4 4" xfId="29661" xr:uid="{69FE641B-FB1F-4027-9FB9-D2A120B709E3}"/>
    <cellStyle name="Normal 57 4 5" xfId="29662" xr:uid="{EA0480A5-4AF3-41F6-9874-81C4F9736B7A}"/>
    <cellStyle name="Normal 57 5" xfId="29663" xr:uid="{896F936B-889A-4755-A2C5-139F407A9AB8}"/>
    <cellStyle name="Normal 57 5 2" xfId="29664" xr:uid="{BC9AF03D-6820-4AA1-9365-3EB4FADDC42F}"/>
    <cellStyle name="Normal 57 5 2 2" xfId="29665" xr:uid="{90A4D4FA-A051-4E84-AE0E-43D375D82C2C}"/>
    <cellStyle name="Normal 57 5 2 2 2" xfId="29666" xr:uid="{83018994-6CB5-4B27-B4A8-8C84BE5BF0E7}"/>
    <cellStyle name="Normal 57 5 2 3" xfId="29667" xr:uid="{3D689F6B-CA0E-47F9-90AA-A1B47BC2B888}"/>
    <cellStyle name="Normal 57 5 2 4" xfId="29668" xr:uid="{73A0F167-56F6-4A52-9EEB-3D959812E065}"/>
    <cellStyle name="Normal 57 5 3" xfId="29669" xr:uid="{B090FB28-9F68-4727-AA4F-4AC519A5E6C4}"/>
    <cellStyle name="Normal 57 5 3 2" xfId="29670" xr:uid="{2EF075B8-8395-4740-AA78-686B7130E95C}"/>
    <cellStyle name="Normal 57 5 4" xfId="29671" xr:uid="{FF41A8DB-33A3-4C74-8ED6-EE7061435CB6}"/>
    <cellStyle name="Normal 57 5 5" xfId="29672" xr:uid="{0CD4B4E2-A36C-4CA9-99C6-02FC1DDC7FFA}"/>
    <cellStyle name="Normal 57 6" xfId="29673" xr:uid="{C645D83C-8FB0-4938-9C84-62FB3B89DAA7}"/>
    <cellStyle name="Normal 57 6 2" xfId="29674" xr:uid="{E4EE61C1-591B-429F-81CA-7D7E20AFC349}"/>
    <cellStyle name="Normal 57 6 2 2" xfId="29675" xr:uid="{869D52B6-96C9-4D63-8EEF-835C21CB5643}"/>
    <cellStyle name="Normal 57 6 3" xfId="29676" xr:uid="{6D5AA5D1-8F5D-4A31-A741-947F1A5C3C86}"/>
    <cellStyle name="Normal 57 6 4" xfId="29677" xr:uid="{760DEDF1-D729-4457-A2F2-06D070867772}"/>
    <cellStyle name="Normal 57 7" xfId="29678" xr:uid="{800BB9C9-6BC7-4F4E-8045-272707C135B4}"/>
    <cellStyle name="Normal 57 7 2" xfId="29679" xr:uid="{05B6917D-EF06-4F9E-836F-8403DF7BA3BA}"/>
    <cellStyle name="Normal 57 7 2 2" xfId="29680" xr:uid="{033CB56F-B38F-4CF9-A15C-7CFA40FDD43C}"/>
    <cellStyle name="Normal 57 7 3" xfId="29681" xr:uid="{17464BFB-C2A1-4034-8C6B-9DD796967ECD}"/>
    <cellStyle name="Normal 57 7 4" xfId="29682" xr:uid="{832D825F-DBC5-40C1-8312-B6E3FE24B0C2}"/>
    <cellStyle name="Normal 57 8" xfId="29683" xr:uid="{C392B9D9-EC7D-41ED-8C85-3B595A989DD5}"/>
    <cellStyle name="Normal 57 8 2" xfId="29684" xr:uid="{721C72A0-8698-498F-8DD7-74092DFDEDF0}"/>
    <cellStyle name="Normal 57 8 2 2" xfId="29685" xr:uid="{4A6DE994-F242-4290-A3F2-84AD441D4EB6}"/>
    <cellStyle name="Normal 57 8 3" xfId="29686" xr:uid="{98541C34-B9E4-4993-B795-3CB6593DCA57}"/>
    <cellStyle name="Normal 57 8 4" xfId="29687" xr:uid="{5FB7419F-3714-45C3-A0B7-E63E17833163}"/>
    <cellStyle name="Normal 57 9" xfId="29688" xr:uid="{016AF358-2B5D-4F37-9F29-B71BB3749457}"/>
    <cellStyle name="Normal 57 9 2" xfId="29689" xr:uid="{3FFA802D-71F6-42AA-BC1C-4763EFDDF2A4}"/>
    <cellStyle name="Normal 58" xfId="29690" xr:uid="{225409F3-F263-4499-B03B-8979E4F30265}"/>
    <cellStyle name="Normal 58 10" xfId="29691" xr:uid="{E51BDA59-D5E2-47A3-A3D5-042C7F6FE84B}"/>
    <cellStyle name="Normal 58 11" xfId="29692" xr:uid="{F679BBA8-92F1-417B-A83E-0CC3D1EBB0A4}"/>
    <cellStyle name="Normal 58 2" xfId="29693" xr:uid="{059D00D4-F6EF-41FA-BA9A-57D1D87C126E}"/>
    <cellStyle name="Normal 58 2 10" xfId="29694" xr:uid="{5CF28DCA-921E-4B07-BF53-7E347D03FD20}"/>
    <cellStyle name="Normal 58 2 2" xfId="29695" xr:uid="{6AB1BEB1-C8F9-43AC-8D9A-1B21BB0C6042}"/>
    <cellStyle name="Normal 58 2 2 2" xfId="29696" xr:uid="{6007C8ED-BA04-4F26-B0F7-D2CB06DFC414}"/>
    <cellStyle name="Normal 58 2 2 2 2" xfId="29697" xr:uid="{780D4592-7881-4168-8386-101E7113E680}"/>
    <cellStyle name="Normal 58 2 2 2 2 2" xfId="29698" xr:uid="{989EF67F-5F2C-4006-BA90-6BDC84A4FAFE}"/>
    <cellStyle name="Normal 58 2 2 2 2 2 2" xfId="29699" xr:uid="{FEE8382E-A0A6-46E5-A7A5-50BA939A777E}"/>
    <cellStyle name="Normal 58 2 2 2 2 3" xfId="29700" xr:uid="{81AC1546-963D-46AE-9F61-92554376308F}"/>
    <cellStyle name="Normal 58 2 2 2 2 4" xfId="29701" xr:uid="{12EB2189-6444-439F-A89E-0F6DCBE51CE5}"/>
    <cellStyle name="Normal 58 2 2 2 3" xfId="29702" xr:uid="{5B7FF880-7728-4E4D-8DFC-7DCAE1CA94D2}"/>
    <cellStyle name="Normal 58 2 2 2 3 2" xfId="29703" xr:uid="{F9415125-9516-49AE-A674-30563A81958D}"/>
    <cellStyle name="Normal 58 2 2 2 4" xfId="29704" xr:uid="{59C427D8-014B-49F9-8A14-899D9AA8B574}"/>
    <cellStyle name="Normal 58 2 2 2 5" xfId="29705" xr:uid="{71E764BD-7CBA-41B6-B289-A207072CBA8C}"/>
    <cellStyle name="Normal 58 2 2 3" xfId="29706" xr:uid="{DD5BC9ED-81F9-4291-97D7-86F50106F21A}"/>
    <cellStyle name="Normal 58 2 2 3 2" xfId="29707" xr:uid="{98153252-A93F-4DB2-8A27-71F482381C2C}"/>
    <cellStyle name="Normal 58 2 2 3 2 2" xfId="29708" xr:uid="{33D5CF3C-ACD0-4A9B-86CE-D9D585BE2DDD}"/>
    <cellStyle name="Normal 58 2 2 3 2 2 2" xfId="29709" xr:uid="{DD3CA48A-640D-4A38-8742-185A84C448BF}"/>
    <cellStyle name="Normal 58 2 2 3 2 3" xfId="29710" xr:uid="{D157EC6B-24AE-4725-939A-CF8A6B48E785}"/>
    <cellStyle name="Normal 58 2 2 3 2 4" xfId="29711" xr:uid="{8D19B570-EB03-4AEC-9B3F-3ABB75BEB389}"/>
    <cellStyle name="Normal 58 2 2 3 3" xfId="29712" xr:uid="{84978974-C0B0-46A7-A240-5D08D45A41BE}"/>
    <cellStyle name="Normal 58 2 2 3 3 2" xfId="29713" xr:uid="{5F60E12D-356C-4A8C-93AC-FEF13A6FCA73}"/>
    <cellStyle name="Normal 58 2 2 3 4" xfId="29714" xr:uid="{0C4E04EB-31AD-41EE-B5A7-555E928EF2AC}"/>
    <cellStyle name="Normal 58 2 2 3 5" xfId="29715" xr:uid="{0CEA1BEE-733E-4710-9A60-AAFC90FF8B11}"/>
    <cellStyle name="Normal 58 2 2 4" xfId="29716" xr:uid="{42486AA6-72F7-4C57-A503-CA5104D49FB3}"/>
    <cellStyle name="Normal 58 2 2 4 2" xfId="29717" xr:uid="{490FE5F3-29DD-411B-B3F0-41E1B1413EAB}"/>
    <cellStyle name="Normal 58 2 2 4 2 2" xfId="29718" xr:uid="{184D9C19-7569-4E24-9A4E-819F581972E9}"/>
    <cellStyle name="Normal 58 2 2 4 3" xfId="29719" xr:uid="{F33ACA61-5A5F-4FF2-B168-0342A3BDD459}"/>
    <cellStyle name="Normal 58 2 2 4 4" xfId="29720" xr:uid="{EB07366C-CB13-49E3-B239-454DF7A7F840}"/>
    <cellStyle name="Normal 58 2 2 5" xfId="29721" xr:uid="{918B45F5-1DD7-4C3C-9E93-B8FA8CDCA20B}"/>
    <cellStyle name="Normal 58 2 2 5 2" xfId="29722" xr:uid="{0242FE3A-6840-4C30-9866-9EAE4E275DFC}"/>
    <cellStyle name="Normal 58 2 2 5 2 2" xfId="29723" xr:uid="{24ABC785-9AD9-48D1-8B97-5968AC5FD0E1}"/>
    <cellStyle name="Normal 58 2 2 5 3" xfId="29724" xr:uid="{495EB9B2-FB7E-4672-A3B3-164EE9AE7FAC}"/>
    <cellStyle name="Normal 58 2 2 5 4" xfId="29725" xr:uid="{98876854-AFBF-49EA-BA8F-5600BC1B025C}"/>
    <cellStyle name="Normal 58 2 2 6" xfId="29726" xr:uid="{A4409528-BFB7-4D0A-B330-FF8BCEEEFB35}"/>
    <cellStyle name="Normal 58 2 2 6 2" xfId="29727" xr:uid="{EF6BDAAA-533E-45EA-B2C4-8A7BB9414802}"/>
    <cellStyle name="Normal 58 2 2 6 2 2" xfId="29728" xr:uid="{F353750D-51CD-4809-9C07-5BC7278541C1}"/>
    <cellStyle name="Normal 58 2 2 6 3" xfId="29729" xr:uid="{E2ED5F56-416D-483D-B4F9-B6F9EFE06CBF}"/>
    <cellStyle name="Normal 58 2 2 6 4" xfId="29730" xr:uid="{164EC4F4-1782-4A14-85A0-DDEFE5689936}"/>
    <cellStyle name="Normal 58 2 2 7" xfId="29731" xr:uid="{18FA2287-196C-41CF-A6B9-84F1853EF3AE}"/>
    <cellStyle name="Normal 58 2 2 7 2" xfId="29732" xr:uid="{A22FAA74-A446-4F67-98A7-27D2B0718BAD}"/>
    <cellStyle name="Normal 58 2 2 8" xfId="29733" xr:uid="{68FB2FD0-D12A-430C-9C52-4AD8FBA638DE}"/>
    <cellStyle name="Normal 58 2 2 9" xfId="29734" xr:uid="{D1A35FBB-940B-40B8-B63C-7DBFE5F496F4}"/>
    <cellStyle name="Normal 58 2 3" xfId="29735" xr:uid="{44988BA1-CC83-4086-9F67-8C0ACAE2DEA4}"/>
    <cellStyle name="Normal 58 2 3 2" xfId="29736" xr:uid="{3C346926-E7E1-4123-B045-E852F6F41C3E}"/>
    <cellStyle name="Normal 58 2 3 2 2" xfId="29737" xr:uid="{89495704-0F11-4D2C-9BF6-915B6A00C6BB}"/>
    <cellStyle name="Normal 58 2 3 2 2 2" xfId="29738" xr:uid="{CB7FC8BB-D405-40EA-82F8-3E365F5753AC}"/>
    <cellStyle name="Normal 58 2 3 2 3" xfId="29739" xr:uid="{5A621030-3334-4F3A-B073-D6DE9F8237E7}"/>
    <cellStyle name="Normal 58 2 3 2 4" xfId="29740" xr:uid="{3C114A67-FCF2-4057-9CCF-4C97BCC7B7C8}"/>
    <cellStyle name="Normal 58 2 3 3" xfId="29741" xr:uid="{8F108D1E-87CB-4FD9-9DFD-5FA29501FFC7}"/>
    <cellStyle name="Normal 58 2 3 3 2" xfId="29742" xr:uid="{0B2889D4-74FD-42EF-977F-522832DBE878}"/>
    <cellStyle name="Normal 58 2 3 4" xfId="29743" xr:uid="{A6512C08-9E40-4C28-8B99-8984BDB1B5EC}"/>
    <cellStyle name="Normal 58 2 3 5" xfId="29744" xr:uid="{8E63F3EB-B26A-4F88-A9A6-4F0BCFC9896B}"/>
    <cellStyle name="Normal 58 2 4" xfId="29745" xr:uid="{9084BD74-ADAB-4B58-9E45-B9552E5302A1}"/>
    <cellStyle name="Normal 58 2 4 2" xfId="29746" xr:uid="{1C09E4E2-9B44-44A0-A4A1-F97D065BEB21}"/>
    <cellStyle name="Normal 58 2 4 2 2" xfId="29747" xr:uid="{9DDF42BD-AEF9-4E9A-951A-94A13C8F4290}"/>
    <cellStyle name="Normal 58 2 4 2 2 2" xfId="29748" xr:uid="{ABA38611-9893-428B-B968-13028BFC507C}"/>
    <cellStyle name="Normal 58 2 4 2 3" xfId="29749" xr:uid="{4111736D-FC61-4328-9694-75613DD4CB73}"/>
    <cellStyle name="Normal 58 2 4 2 4" xfId="29750" xr:uid="{942A713E-577F-4288-9354-F1F4ABFCEC16}"/>
    <cellStyle name="Normal 58 2 4 3" xfId="29751" xr:uid="{5F65CA28-37D5-4D0C-BABE-4AB2A2780418}"/>
    <cellStyle name="Normal 58 2 4 3 2" xfId="29752" xr:uid="{B27B2095-B906-4173-8DD7-558079E8D021}"/>
    <cellStyle name="Normal 58 2 4 4" xfId="29753" xr:uid="{A645B1BD-12F4-43C2-B406-65173570CD08}"/>
    <cellStyle name="Normal 58 2 4 5" xfId="29754" xr:uid="{DAA24B5E-5866-4C18-AF13-1D0662D05855}"/>
    <cellStyle name="Normal 58 2 5" xfId="29755" xr:uid="{E708A42C-B7AD-43D3-9150-06173E8A911D}"/>
    <cellStyle name="Normal 58 2 5 2" xfId="29756" xr:uid="{CFF8B139-79F7-4F60-8AF6-53BD49091EED}"/>
    <cellStyle name="Normal 58 2 5 2 2" xfId="29757" xr:uid="{355477BB-9328-4F31-B222-53828FCD96E5}"/>
    <cellStyle name="Normal 58 2 5 3" xfId="29758" xr:uid="{6A8252B2-1DCA-43BC-8130-9E63C41B9CF0}"/>
    <cellStyle name="Normal 58 2 5 4" xfId="29759" xr:uid="{114BE42C-B2F6-45D6-A800-2FE48BD10A30}"/>
    <cellStyle name="Normal 58 2 6" xfId="29760" xr:uid="{65B06CA6-FF2B-4CA3-B943-7D8346C3393A}"/>
    <cellStyle name="Normal 58 2 6 2" xfId="29761" xr:uid="{A83794D7-1EBA-4B5E-8C68-5AF43B5AC0B2}"/>
    <cellStyle name="Normal 58 2 6 2 2" xfId="29762" xr:uid="{A6A01053-76BE-4C98-9696-3BD9C7D440B1}"/>
    <cellStyle name="Normal 58 2 6 3" xfId="29763" xr:uid="{90DFEC5F-989F-4938-BC8F-6DD1A76BF83E}"/>
    <cellStyle name="Normal 58 2 6 4" xfId="29764" xr:uid="{99223EF3-CEDB-4B9C-8071-26341A6DDAA3}"/>
    <cellStyle name="Normal 58 2 7" xfId="29765" xr:uid="{86580C3D-2D67-4C8F-84B5-8225CE7D5321}"/>
    <cellStyle name="Normal 58 2 7 2" xfId="29766" xr:uid="{3138DDEE-8483-4815-85A1-FE1C9423B386}"/>
    <cellStyle name="Normal 58 2 7 2 2" xfId="29767" xr:uid="{83D246AD-5693-44D8-BCC4-032982B775FF}"/>
    <cellStyle name="Normal 58 2 7 3" xfId="29768" xr:uid="{30670AA5-D006-421F-945F-7818E9E2D97A}"/>
    <cellStyle name="Normal 58 2 7 4" xfId="29769" xr:uid="{02F92CE1-C642-4511-9EE9-B980D0CD4CBB}"/>
    <cellStyle name="Normal 58 2 8" xfId="29770" xr:uid="{241D7856-9359-4C21-8392-2865E686272E}"/>
    <cellStyle name="Normal 58 2 8 2" xfId="29771" xr:uid="{956CED01-7796-4F2D-A5FC-B92DDA292ADF}"/>
    <cellStyle name="Normal 58 2 9" xfId="29772" xr:uid="{61CD7A1A-D84B-4C8A-974D-B571B3576378}"/>
    <cellStyle name="Normal 58 3" xfId="29773" xr:uid="{BCCDD46C-FA5B-452F-A2E1-68276F7F4C91}"/>
    <cellStyle name="Normal 58 3 2" xfId="29774" xr:uid="{47D0A16C-DD73-4DC6-BFCE-8C5E349551F0}"/>
    <cellStyle name="Normal 58 3 2 2" xfId="29775" xr:uid="{0891B369-D621-4DA3-9151-1F655A28E0BA}"/>
    <cellStyle name="Normal 58 3 2 2 2" xfId="29776" xr:uid="{6908C76A-FA94-42F8-B265-2302B23D8366}"/>
    <cellStyle name="Normal 58 3 2 2 2 2" xfId="29777" xr:uid="{5B22C83D-667B-4750-92B5-955A479BD15A}"/>
    <cellStyle name="Normal 58 3 2 2 3" xfId="29778" xr:uid="{E153371D-7121-430D-B6CE-6A87E21DE6F9}"/>
    <cellStyle name="Normal 58 3 2 2 4" xfId="29779" xr:uid="{6C58F0DF-EA84-4974-BAB0-F67EE4ED1961}"/>
    <cellStyle name="Normal 58 3 2 3" xfId="29780" xr:uid="{C58BD1E0-FF8E-4FC6-8C28-8E28A2E15903}"/>
    <cellStyle name="Normal 58 3 2 3 2" xfId="29781" xr:uid="{7621C724-C24C-4EB7-8149-7620B6E6AE25}"/>
    <cellStyle name="Normal 58 3 2 4" xfId="29782" xr:uid="{140C5F8C-EB6F-4CDF-930B-CB69291223E0}"/>
    <cellStyle name="Normal 58 3 2 5" xfId="29783" xr:uid="{AD7296CB-A044-48C7-A7D4-3211BBAAF5DA}"/>
    <cellStyle name="Normal 58 3 3" xfId="29784" xr:uid="{3F2022A3-2CF6-4B2F-B96D-D9B871E003F3}"/>
    <cellStyle name="Normal 58 3 3 2" xfId="29785" xr:uid="{B407F9E9-2330-439A-9EE5-75BED1F0926D}"/>
    <cellStyle name="Normal 58 3 3 2 2" xfId="29786" xr:uid="{57A69EE9-19E8-47D0-B63C-1047A468E834}"/>
    <cellStyle name="Normal 58 3 3 2 2 2" xfId="29787" xr:uid="{17F604B4-A228-4D92-BA55-65055CAAF391}"/>
    <cellStyle name="Normal 58 3 3 2 3" xfId="29788" xr:uid="{C33C2A90-C831-466E-B644-D6C954561C04}"/>
    <cellStyle name="Normal 58 3 3 2 4" xfId="29789" xr:uid="{8279AC44-3D09-4EC6-8281-87631D909976}"/>
    <cellStyle name="Normal 58 3 3 3" xfId="29790" xr:uid="{28B0ED99-987D-43C2-8682-095C81BB11A5}"/>
    <cellStyle name="Normal 58 3 3 3 2" xfId="29791" xr:uid="{60042770-24A2-4DF2-B521-19D975C8DAFC}"/>
    <cellStyle name="Normal 58 3 3 4" xfId="29792" xr:uid="{293CA72F-3FFD-437C-80B0-C0FCE2DB3048}"/>
    <cellStyle name="Normal 58 3 3 5" xfId="29793" xr:uid="{759CD972-2F7B-41C1-A58E-322DCB01EF88}"/>
    <cellStyle name="Normal 58 3 4" xfId="29794" xr:uid="{D4B16EB0-092A-4531-9C2A-550238D45461}"/>
    <cellStyle name="Normal 58 3 4 2" xfId="29795" xr:uid="{F6A1939F-0FC8-4590-87AA-143F4E9F22F7}"/>
    <cellStyle name="Normal 58 3 4 2 2" xfId="29796" xr:uid="{CACEBAA3-0311-4CEB-A023-E9ABB576884D}"/>
    <cellStyle name="Normal 58 3 4 3" xfId="29797" xr:uid="{D75FD68F-3D0E-48AB-9E47-EA83D2CBD7D3}"/>
    <cellStyle name="Normal 58 3 4 4" xfId="29798" xr:uid="{72914A3F-ABC9-4018-80AD-B654250E4F99}"/>
    <cellStyle name="Normal 58 3 5" xfId="29799" xr:uid="{50E64605-8E93-430E-96CB-82B0EC39A3CD}"/>
    <cellStyle name="Normal 58 3 5 2" xfId="29800" xr:uid="{2C1DA170-0AA5-4497-8C80-3C9660A67C89}"/>
    <cellStyle name="Normal 58 3 5 2 2" xfId="29801" xr:uid="{D759B664-A882-4CBB-90CB-DF9014579AA1}"/>
    <cellStyle name="Normal 58 3 5 3" xfId="29802" xr:uid="{4D0AAF79-D422-4E22-9DA3-D0B7693650FB}"/>
    <cellStyle name="Normal 58 3 5 4" xfId="29803" xr:uid="{3108FA20-A31A-415F-81DE-450B0177A527}"/>
    <cellStyle name="Normal 58 3 6" xfId="29804" xr:uid="{9F80AE37-62A7-4E8F-ADFA-99F934797EEA}"/>
    <cellStyle name="Normal 58 3 6 2" xfId="29805" xr:uid="{7706A2F3-EE8B-40A5-9D50-284410B776EC}"/>
    <cellStyle name="Normal 58 3 6 2 2" xfId="29806" xr:uid="{CF332F8B-AD93-439C-9829-AB253AEADA7E}"/>
    <cellStyle name="Normal 58 3 6 3" xfId="29807" xr:uid="{9659D9CE-CC9C-4290-A60C-0B848088F9AA}"/>
    <cellStyle name="Normal 58 3 6 4" xfId="29808" xr:uid="{62C9192D-C8AE-4664-B8CB-8394EA6E567B}"/>
    <cellStyle name="Normal 58 3 7" xfId="29809" xr:uid="{F8C37A9A-F06C-43C5-B8F8-C996D72A98D8}"/>
    <cellStyle name="Normal 58 3 7 2" xfId="29810" xr:uid="{F1C0902A-B524-4192-B217-44EE2FA59046}"/>
    <cellStyle name="Normal 58 3 8" xfId="29811" xr:uid="{E4CB1F72-A7D4-40AB-A878-8AE06F8D2FE8}"/>
    <cellStyle name="Normal 58 3 9" xfId="29812" xr:uid="{3426CC98-1CDD-4A76-A191-A64A4E676E8A}"/>
    <cellStyle name="Normal 58 4" xfId="29813" xr:uid="{CECDB149-6D6F-477A-BBEA-B1AEC797AACA}"/>
    <cellStyle name="Normal 58 4 2" xfId="29814" xr:uid="{4E6B78D9-86F7-41A9-93D2-B2631FB4ACB1}"/>
    <cellStyle name="Normal 58 4 2 2" xfId="29815" xr:uid="{4DF5C7B6-C51D-447C-A10A-5906A52595D0}"/>
    <cellStyle name="Normal 58 4 2 2 2" xfId="29816" xr:uid="{4D0460CF-B7E6-4F55-BD74-8C22D3FA007C}"/>
    <cellStyle name="Normal 58 4 2 3" xfId="29817" xr:uid="{B05C1153-647B-47BF-8C87-4B368335B5C9}"/>
    <cellStyle name="Normal 58 4 2 4" xfId="29818" xr:uid="{46F6E54E-3E8F-46E1-9403-B213FE6E9988}"/>
    <cellStyle name="Normal 58 4 3" xfId="29819" xr:uid="{F30AF44B-BD36-4101-9397-4875486853E0}"/>
    <cellStyle name="Normal 58 4 3 2" xfId="29820" xr:uid="{4A276396-F052-4647-9E58-AE1027E649B2}"/>
    <cellStyle name="Normal 58 4 4" xfId="29821" xr:uid="{F40767E2-F674-49D7-B3A5-622495421CAD}"/>
    <cellStyle name="Normal 58 4 5" xfId="29822" xr:uid="{F6B0F978-EF98-4896-8994-BC5D84A9D489}"/>
    <cellStyle name="Normal 58 5" xfId="29823" xr:uid="{EB2C16B1-4B82-4FE7-8172-E759997434E2}"/>
    <cellStyle name="Normal 58 5 2" xfId="29824" xr:uid="{DEE97F06-8F97-4619-9420-A32F4209D1EB}"/>
    <cellStyle name="Normal 58 5 2 2" xfId="29825" xr:uid="{200E6189-6A9D-4480-8718-F294F07E17D9}"/>
    <cellStyle name="Normal 58 5 2 2 2" xfId="29826" xr:uid="{7C625B0B-03D3-4AEC-BBF5-2BCFC4A68776}"/>
    <cellStyle name="Normal 58 5 2 3" xfId="29827" xr:uid="{3CF8C7F3-6379-4934-ACD0-87DE7D3B982E}"/>
    <cellStyle name="Normal 58 5 2 4" xfId="29828" xr:uid="{FFCE57B9-EB77-46D2-A430-DF570F00507B}"/>
    <cellStyle name="Normal 58 5 3" xfId="29829" xr:uid="{C9811520-5270-49EE-90A1-8E9CAD874016}"/>
    <cellStyle name="Normal 58 5 3 2" xfId="29830" xr:uid="{A55BAFDE-371F-46A4-8AAE-591885B4185C}"/>
    <cellStyle name="Normal 58 5 4" xfId="29831" xr:uid="{5C0E77AB-8EAD-4AED-9821-51445EC4178D}"/>
    <cellStyle name="Normal 58 5 5" xfId="29832" xr:uid="{1ADEDC02-796C-4C9E-84DF-05C41B1D8606}"/>
    <cellStyle name="Normal 58 6" xfId="29833" xr:uid="{66BD82C7-5F2C-4ED2-8C4B-A12AB7DEBFAF}"/>
    <cellStyle name="Normal 58 6 2" xfId="29834" xr:uid="{34C1B69A-1384-4ABC-B0EE-200097AB8E21}"/>
    <cellStyle name="Normal 58 6 2 2" xfId="29835" xr:uid="{FDEAE219-611D-4B45-9E2E-E60F0180C943}"/>
    <cellStyle name="Normal 58 6 3" xfId="29836" xr:uid="{F7880DE2-EEE7-49AF-8F0A-3B6CEF6670E4}"/>
    <cellStyle name="Normal 58 6 4" xfId="29837" xr:uid="{EB473EC8-CD35-45B7-90D0-CD3C92F1A0DB}"/>
    <cellStyle name="Normal 58 7" xfId="29838" xr:uid="{9A41FBB5-7B20-447E-8ED4-C3DAD8387D27}"/>
    <cellStyle name="Normal 58 7 2" xfId="29839" xr:uid="{C505D035-7B85-4603-B3B3-14F74091BD26}"/>
    <cellStyle name="Normal 58 7 2 2" xfId="29840" xr:uid="{83C18AB0-0F9D-49BA-9147-4101710FA7DA}"/>
    <cellStyle name="Normal 58 7 3" xfId="29841" xr:uid="{B1C2B3E7-5421-4D84-9266-B4CE809771F9}"/>
    <cellStyle name="Normal 58 7 4" xfId="29842" xr:uid="{2D41BE02-B38C-414F-8770-8105C60E82D1}"/>
    <cellStyle name="Normal 58 8" xfId="29843" xr:uid="{26F34BD8-FA1C-40DA-AB0C-A08A9B90CC43}"/>
    <cellStyle name="Normal 58 8 2" xfId="29844" xr:uid="{2209D735-0194-4283-9DC1-B94D8EC4C4E1}"/>
    <cellStyle name="Normal 58 8 2 2" xfId="29845" xr:uid="{0292B2E3-60D3-4CB9-9545-30AAD19B334D}"/>
    <cellStyle name="Normal 58 8 3" xfId="29846" xr:uid="{F2F4F3B6-8D3B-4AED-AA87-48FA0186D71D}"/>
    <cellStyle name="Normal 58 8 4" xfId="29847" xr:uid="{E90F1BE3-3FA9-4CEF-909B-817E9436ADB0}"/>
    <cellStyle name="Normal 58 9" xfId="29848" xr:uid="{77E22C22-641B-4E27-BA77-FDF533E54258}"/>
    <cellStyle name="Normal 58 9 2" xfId="29849" xr:uid="{D84ED2BD-A395-4252-8112-2A66887AAEA0}"/>
    <cellStyle name="Normal 59" xfId="29850" xr:uid="{AB8AAE9E-4960-4171-ABC5-9533C2562A95}"/>
    <cellStyle name="Normal 59 2" xfId="29851" xr:uid="{00E6E17F-7D0C-4FE9-988A-12D701275009}"/>
    <cellStyle name="Normal 59 2 2" xfId="29852" xr:uid="{CAC8EE7B-1201-455F-8C69-9346294E5000}"/>
    <cellStyle name="Normal 59 3" xfId="29853" xr:uid="{58D79996-1997-453B-A952-7550FC39ABB9}"/>
    <cellStyle name="Normal 6" xfId="130" xr:uid="{B398622C-0E5A-477E-9018-9A01B001D898}"/>
    <cellStyle name="Normal 6 10" xfId="29854" xr:uid="{6E93FF51-C796-4D53-B209-95B98B3FCA95}"/>
    <cellStyle name="Normal 6 11" xfId="29855" xr:uid="{B9DBBC1D-8BA7-49E7-98AC-67E6420E0411}"/>
    <cellStyle name="Normal 6 12" xfId="35851" xr:uid="{962C06AD-4532-4EE4-BE90-8D37EBDB396A}"/>
    <cellStyle name="Normal 6 2" xfId="134" xr:uid="{8929017D-A7C5-43AE-A08B-3EE7DBDFDB27}"/>
    <cellStyle name="Normal 6 2 2" xfId="29857" xr:uid="{BB40ED04-5616-4DE0-805F-7A6BE9F052BF}"/>
    <cellStyle name="Normal 6 2 2 2" xfId="29858" xr:uid="{36946CD2-7392-4C0F-88E4-FBBCE2AFA778}"/>
    <cellStyle name="Normal 6 2 2 2 2" xfId="29859" xr:uid="{6963B0D1-8A29-4069-9C01-2DA3FB2917F7}"/>
    <cellStyle name="Normal 6 2 2 2 2 2" xfId="29860" xr:uid="{0D801B2C-93BC-46D6-91CB-75B2E33280BB}"/>
    <cellStyle name="Normal 6 2 2 2 3" xfId="29861" xr:uid="{C141902C-8829-4FD2-BE00-2A161AD03AE2}"/>
    <cellStyle name="Normal 6 2 2 2 4" xfId="29862" xr:uid="{C56B360F-C204-4569-A584-E85F36D366F1}"/>
    <cellStyle name="Normal 6 2 2 3" xfId="36065" xr:uid="{601A394D-9068-49AA-B307-66C7FC63B2F3}"/>
    <cellStyle name="Normal 6 2 3" xfId="29863" xr:uid="{4D477A4C-7F11-4820-8C0C-BFAF1FE8F047}"/>
    <cellStyle name="Normal 6 2 3 2" xfId="29864" xr:uid="{294E5077-3B29-4C71-932B-556F1726FFFD}"/>
    <cellStyle name="Normal 6 2 3 2 2" xfId="29865" xr:uid="{859499F4-A409-4004-8C0C-369029D9FE07}"/>
    <cellStyle name="Normal 6 2 3 3" xfId="29866" xr:uid="{D4D10790-E7DB-466A-9539-B6D9EBF8C4DB}"/>
    <cellStyle name="Normal 6 2 3 4" xfId="29867" xr:uid="{E70CC766-A464-4723-973C-CA2A00596EF0}"/>
    <cellStyle name="Normal 6 2 4" xfId="29868" xr:uid="{AE1619F3-1EBE-47A9-A81F-FA9EE259F82F}"/>
    <cellStyle name="Normal 6 2 5" xfId="29869" xr:uid="{AD647A70-E8B1-45D3-994E-43F6627F1171}"/>
    <cellStyle name="Normal 6 2 6" xfId="29856" xr:uid="{1E4F2179-3F51-4807-B2DE-3BBDF15C0445}"/>
    <cellStyle name="Normal 6 2 7" xfId="35852" xr:uid="{D4344D24-96E3-4877-AF03-C990472D2E68}"/>
    <cellStyle name="Normal 6 3" xfId="219" xr:uid="{87E5EBB3-D1A1-4F08-97C9-0AE5E482E7F0}"/>
    <cellStyle name="Normal 6 3 10" xfId="29870" xr:uid="{7310AF47-438C-4E82-B52F-C23A7E38124A}"/>
    <cellStyle name="Normal 6 3 2" xfId="29871" xr:uid="{BA62DE88-E3F6-4AC7-81FE-D35B5994955F}"/>
    <cellStyle name="Normal 6 3 2 2" xfId="29872" xr:uid="{16DE5585-1CB5-4E5C-B485-29A6BF919C83}"/>
    <cellStyle name="Normal 6 3 2 2 2" xfId="29873" xr:uid="{0C7B69F8-9DBB-4661-818F-EA94E4166E43}"/>
    <cellStyle name="Normal 6 3 2 2 2 2" xfId="29874" xr:uid="{54D4E4C1-9173-4965-A778-BFB9491D22B7}"/>
    <cellStyle name="Normal 6 3 2 2 3" xfId="29875" xr:uid="{FEBDC5F3-14A6-4782-8E9A-BBAE466FBB86}"/>
    <cellStyle name="Normal 6 3 2 2 4" xfId="29876" xr:uid="{EC2D4A0B-9322-41F9-8674-ACD14D364DE2}"/>
    <cellStyle name="Normal 6 3 2 3" xfId="29877" xr:uid="{16A3567F-25BC-4866-A297-977CEA23D2B4}"/>
    <cellStyle name="Normal 6 3 2 3 2" xfId="29878" xr:uid="{DD250E5A-5FC8-45A0-BFF8-C9ED1A45309E}"/>
    <cellStyle name="Normal 6 3 2 3 2 2" xfId="29879" xr:uid="{244319CF-BB8F-4940-A5A5-D0B4DA85250A}"/>
    <cellStyle name="Normal 6 3 2 3 3" xfId="29880" xr:uid="{F2F63192-ABE7-44AC-A27B-7B4683EED657}"/>
    <cellStyle name="Normal 6 3 2 3 4" xfId="29881" xr:uid="{A7AF3B67-1EBF-4EB4-ADC8-A2791EE5C715}"/>
    <cellStyle name="Normal 6 3 2 4" xfId="29882" xr:uid="{E6C5892D-1B23-4164-95E4-190246B0AAD8}"/>
    <cellStyle name="Normal 6 3 2 4 2" xfId="29883" xr:uid="{2BF894EA-040F-4C45-9B97-9968025A2670}"/>
    <cellStyle name="Normal 6 3 2 5" xfId="29884" xr:uid="{742ABA24-642F-463D-BCE4-EA798F0A5085}"/>
    <cellStyle name="Normal 6 3 2 6" xfId="29885" xr:uid="{C1E00619-5B51-4CDA-8254-7E056A64D668}"/>
    <cellStyle name="Normal 6 3 3" xfId="29886" xr:uid="{AF61204B-5E63-4160-808B-E80B35713C95}"/>
    <cellStyle name="Normal 6 3 3 2" xfId="29887" xr:uid="{EB35A7E1-05C8-43D3-A85C-40CC5062DC44}"/>
    <cellStyle name="Normal 6 3 3 2 2" xfId="29888" xr:uid="{7D71AA7F-1882-40C0-931F-EF9C4F533977}"/>
    <cellStyle name="Normal 6 3 3 2 2 2" xfId="29889" xr:uid="{BBE31DBA-C431-411D-8AF6-73063CBC05B8}"/>
    <cellStyle name="Normal 6 3 3 2 3" xfId="29890" xr:uid="{EE6D6FC1-BC8E-4200-8486-DA3C3A862E27}"/>
    <cellStyle name="Normal 6 3 3 2 4" xfId="29891" xr:uid="{BBCBD7C4-081C-4D72-AEB9-A35BA345952F}"/>
    <cellStyle name="Normal 6 3 3 3" xfId="29892" xr:uid="{B14CDEE4-4CD4-4AA2-B899-E75CE747BAE3}"/>
    <cellStyle name="Normal 6 3 3 3 2" xfId="29893" xr:uid="{52A3D502-16AA-4E73-9FBE-5F1C6F2FD6AD}"/>
    <cellStyle name="Normal 6 3 3 3 2 2" xfId="29894" xr:uid="{6B1D6DBC-4C48-45CC-B6B9-151818811B08}"/>
    <cellStyle name="Normal 6 3 3 3 3" xfId="29895" xr:uid="{9217D0EB-EAB6-4FB5-8CE1-7E11030C6CA8}"/>
    <cellStyle name="Normal 6 3 3 3 4" xfId="29896" xr:uid="{55E4542B-8717-4C7E-9973-5E2B26A67128}"/>
    <cellStyle name="Normal 6 3 3 4" xfId="29897" xr:uid="{C291BD66-47E9-45FC-96DB-1BFF9A9E7170}"/>
    <cellStyle name="Normal 6 3 3 4 2" xfId="29898" xr:uid="{F5DD005B-B5D9-4157-A859-A35E8BEADA31}"/>
    <cellStyle name="Normal 6 3 3 5" xfId="29899" xr:uid="{AA2A2C2B-E087-4BD6-B3BE-9E03B7548779}"/>
    <cellStyle name="Normal 6 3 3 6" xfId="29900" xr:uid="{E8582136-C989-42E0-9548-54F81D3F97CB}"/>
    <cellStyle name="Normal 6 3 4" xfId="29901" xr:uid="{EDFFCD4D-0ADE-4F0E-8E14-2E195A19D15F}"/>
    <cellStyle name="Normal 6 3 4 2" xfId="29902" xr:uid="{CD3F80A0-1ED7-4D42-9E11-FC3BDC5DBEB8}"/>
    <cellStyle name="Normal 6 3 4 2 2" xfId="29903" xr:uid="{C3C160CB-4051-407D-8242-A60531F68522}"/>
    <cellStyle name="Normal 6 3 4 3" xfId="29904" xr:uid="{BEA898E4-9799-4542-867F-2C8CDF9D144C}"/>
    <cellStyle name="Normal 6 3 4 4" xfId="29905" xr:uid="{2D846BB6-C165-4C45-96D7-C532F10AAF5E}"/>
    <cellStyle name="Normal 6 3 5" xfId="29906" xr:uid="{3295679F-B554-424D-95A1-C02142EE8219}"/>
    <cellStyle name="Normal 6 3 5 2" xfId="29907" xr:uid="{E6DD08B0-FE87-4064-993A-02E46D43F5B5}"/>
    <cellStyle name="Normal 6 3 5 2 2" xfId="29908" xr:uid="{6AF01113-BF44-4092-BE9F-BF1BBF778715}"/>
    <cellStyle name="Normal 6 3 5 3" xfId="29909" xr:uid="{3C01E807-12C4-4BC0-86EF-300E1C711AA4}"/>
    <cellStyle name="Normal 6 3 5 4" xfId="29910" xr:uid="{98AA168D-95DC-455E-BBF2-77B8E06AA8AC}"/>
    <cellStyle name="Normal 6 3 6" xfId="29911" xr:uid="{E1C4A820-B601-48AA-907F-74F6738C7EF3}"/>
    <cellStyle name="Normal 6 3 6 2" xfId="29912" xr:uid="{F206DA36-0479-432E-9010-FE2435DA4BD0}"/>
    <cellStyle name="Normal 6 3 7" xfId="29913" xr:uid="{026D3369-DD44-4A9B-A4A4-D2CE41F753C6}"/>
    <cellStyle name="Normal 6 3 8" xfId="29914" xr:uid="{9816B7C5-7BFD-43E5-9901-D42043D972CC}"/>
    <cellStyle name="Normal 6 3 9" xfId="35695" xr:uid="{CCD1900B-BE84-4D22-8726-390D66E7D912}"/>
    <cellStyle name="Normal 6 4" xfId="29915" xr:uid="{15B84ADF-1DAC-4A91-AE7E-E2F9B1EBB801}"/>
    <cellStyle name="Normal 6 4 2" xfId="29916" xr:uid="{A3316DE8-2D40-40A7-AF61-DD172E874025}"/>
    <cellStyle name="Normal 6 4 2 2" xfId="29917" xr:uid="{9B53A776-1D38-4073-9766-BF03684A10D9}"/>
    <cellStyle name="Normal 6 4 2 2 2" xfId="29918" xr:uid="{53A5EB91-3ABE-4958-946A-8D65D8DCCF8F}"/>
    <cellStyle name="Normal 6 4 2 3" xfId="29919" xr:uid="{BFA9845A-4D79-4E34-B7AF-8590CE8638C4}"/>
    <cellStyle name="Normal 6 4 2 4" xfId="29920" xr:uid="{12DB05A6-28EA-4A16-9357-A78A9CF3AAE9}"/>
    <cellStyle name="Normal 6 4 3" xfId="29921" xr:uid="{8316852A-F1B1-4F1F-BD6D-005680A1F9A7}"/>
    <cellStyle name="Normal 6 4 3 2" xfId="29922" xr:uid="{E7CFA8F5-11A0-4FA3-A50E-766F69037476}"/>
    <cellStyle name="Normal 6 4 3 2 2" xfId="29923" xr:uid="{7B91EF4E-7658-425E-99A5-752AC5F1A28F}"/>
    <cellStyle name="Normal 6 4 3 3" xfId="29924" xr:uid="{CC523B11-035E-4A0F-8D46-4F173B43A90C}"/>
    <cellStyle name="Normal 6 4 3 4" xfId="29925" xr:uid="{B037475D-C093-4D79-BCDC-BF36D89A86C3}"/>
    <cellStyle name="Normal 6 5" xfId="29926" xr:uid="{C6637AC0-4EE9-4006-B970-9969BFCF5AE6}"/>
    <cellStyle name="Normal 6 5 2" xfId="29927" xr:uid="{604E98D5-60C5-4408-8B96-86995A2E977D}"/>
    <cellStyle name="Normal 6 5 2 2" xfId="29928" xr:uid="{BD020C53-36BD-4D7B-8579-770BD89C7BD8}"/>
    <cellStyle name="Normal 6 5 2 2 2" xfId="29929" xr:uid="{99BB05A1-5249-475A-85B8-D1E9FC5FC990}"/>
    <cellStyle name="Normal 6 5 2 2 2 2" xfId="29930" xr:uid="{99120E71-2651-40F3-AA7E-AC6F31CF0C3F}"/>
    <cellStyle name="Normal 6 5 2 2 3" xfId="29931" xr:uid="{3EB50861-0F0E-43F0-AD4A-B572317CE604}"/>
    <cellStyle name="Normal 6 5 2 2 4" xfId="29932" xr:uid="{942800EF-8326-4689-93A7-0647681F0AC8}"/>
    <cellStyle name="Normal 6 5 2 3" xfId="29933" xr:uid="{75274D91-C6CE-4733-AE37-0A304125B2A9}"/>
    <cellStyle name="Normal 6 5 2 3 2" xfId="29934" xr:uid="{D21F0BFE-AA69-4BAC-91FD-6EFC3EEE5B3F}"/>
    <cellStyle name="Normal 6 5 2 4" xfId="29935" xr:uid="{629D461C-0611-4DEC-AEF7-74B81D3DA2A2}"/>
    <cellStyle name="Normal 6 5 2 5" xfId="29936" xr:uid="{841F41D6-8991-4D67-8A68-7E70A776C271}"/>
    <cellStyle name="Normal 6 5 3" xfId="29937" xr:uid="{1AE9C45C-8EFD-4824-9603-7EAD8A97BBE5}"/>
    <cellStyle name="Normal 6 5 4" xfId="29938" xr:uid="{5BE48757-77F6-421E-8A18-65C4F9452150}"/>
    <cellStyle name="Normal 6 5 4 2" xfId="29939" xr:uid="{11557909-5459-40F7-975B-3FF49D89E575}"/>
    <cellStyle name="Normal 6 5 5" xfId="29940" xr:uid="{CF8F5A19-4B0D-4D96-9AEB-DC7BB0CF58A8}"/>
    <cellStyle name="Normal 6 5 6" xfId="29941" xr:uid="{837069E7-C465-4327-81B2-B464F7C3F9EF}"/>
    <cellStyle name="Normal 6 6" xfId="29942" xr:uid="{BBC0D142-E11B-4C15-B3A2-3D9AEF565B49}"/>
    <cellStyle name="Normal 6 6 2" xfId="29943" xr:uid="{986DB40F-669B-4444-AEFE-8FA01C8D46EE}"/>
    <cellStyle name="Normal 6 6 2 2" xfId="29944" xr:uid="{69230AB1-151A-464D-A8AF-47E98D7D0CCD}"/>
    <cellStyle name="Normal 6 6 2 2 2" xfId="29945" xr:uid="{FD2EA307-74A4-4F66-82AC-F0DEC8BC0792}"/>
    <cellStyle name="Normal 6 6 2 3" xfId="29946" xr:uid="{C311C13E-6F15-4CCD-A563-779586A7CE11}"/>
    <cellStyle name="Normal 6 6 2 4" xfId="29947" xr:uid="{0F68BB48-8C40-4572-8284-975A733FA6BC}"/>
    <cellStyle name="Normal 6 6 3" xfId="29948" xr:uid="{C8C11F6F-F168-4A18-BD8D-B2C04D177B81}"/>
    <cellStyle name="Normal 6 6 3 2" xfId="29949" xr:uid="{3951990F-B3DE-46C1-95CE-9DCB4F58B6AA}"/>
    <cellStyle name="Normal 6 6 4" xfId="29950" xr:uid="{BD5771F0-214D-4B49-967C-8565281E9084}"/>
    <cellStyle name="Normal 6 6 5" xfId="29951" xr:uid="{27E19D9F-C97A-42DF-88EC-89FD7F91F638}"/>
    <cellStyle name="Normal 6 7" xfId="29952" xr:uid="{E046E382-56A2-4891-9932-0286C34C55D1}"/>
    <cellStyle name="Normal 6 8" xfId="29953" xr:uid="{A74763CA-C338-4238-8F8C-8F60EC2A16AD}"/>
    <cellStyle name="Normal 6 9" xfId="29954" xr:uid="{EC3C4F95-0CF1-4BEB-A5C3-BDEDA5E00014}"/>
    <cellStyle name="Normal 6 9 2" xfId="29955" xr:uid="{3A0D2496-8135-4AE0-8781-82D926546287}"/>
    <cellStyle name="Normal 60" xfId="29956" xr:uid="{59DEC984-FC9B-4AA8-8A30-FC2CB465F73B}"/>
    <cellStyle name="Normal 60 2" xfId="29957" xr:uid="{D8B33D61-4121-40D3-935C-E2281E95F67E}"/>
    <cellStyle name="Normal 60 2 2" xfId="29958" xr:uid="{26DBF075-20F0-4268-81F9-4245BC7A1BE6}"/>
    <cellStyle name="Normal 60 3" xfId="29959" xr:uid="{C268FCCA-E648-444F-9A42-D03BA029DB74}"/>
    <cellStyle name="Normal 61" xfId="29960" xr:uid="{E74141BF-B326-4099-A24D-014922FAA18A}"/>
    <cellStyle name="Normal 61 2" xfId="29961" xr:uid="{24715C6E-8D76-4D39-843B-96941841597B}"/>
    <cellStyle name="Normal 61 2 2" xfId="29962" xr:uid="{FBE30700-9378-427D-88E1-9D7B0A96E686}"/>
    <cellStyle name="Normal 61 3" xfId="29963" xr:uid="{54F6DAA2-41C1-4917-842C-4E4E92C9CFB8}"/>
    <cellStyle name="Normal 62" xfId="29964" xr:uid="{5CC69C86-823B-4CAA-89E6-8B229365030D}"/>
    <cellStyle name="Normal 62 2" xfId="29965" xr:uid="{59F02150-C2DC-463D-A34C-9F7CA50CBB59}"/>
    <cellStyle name="Normal 62 2 2" xfId="29966" xr:uid="{DED55628-95D9-4C26-B56F-1BC5A606A2DF}"/>
    <cellStyle name="Normal 62 3" xfId="29967" xr:uid="{734BA8E8-78FA-4E0C-BBE7-CD6978491917}"/>
    <cellStyle name="Normal 63" xfId="29968" xr:uid="{9F10CF89-68BF-4BE9-96E4-46DC34E9EB05}"/>
    <cellStyle name="Normal 63 2" xfId="29969" xr:uid="{892F9425-3EEE-4980-83FB-30AECF029AA3}"/>
    <cellStyle name="Normal 63 3" xfId="29970" xr:uid="{C0D0662B-70DB-439B-A579-EA8575BAA16F}"/>
    <cellStyle name="Normal 63 3 2" xfId="29971" xr:uid="{8FDC856F-E698-44BC-9912-CF9182E47477}"/>
    <cellStyle name="Normal 63 4" xfId="29972" xr:uid="{9497A5A0-0F1C-4A6D-8C07-82783FDAE77C}"/>
    <cellStyle name="Normal 64" xfId="29973" xr:uid="{4F7BE3D4-2FB1-4972-BF3A-1636FFB4991D}"/>
    <cellStyle name="Normal 64 2" xfId="29974" xr:uid="{5E70FE08-A41D-4E36-916D-E97EE4DCB599}"/>
    <cellStyle name="Normal 64 2 2" xfId="29975" xr:uid="{2780BD66-6B58-4B1D-B45C-AA55045006CB}"/>
    <cellStyle name="Normal 64 3" xfId="29976" xr:uid="{368B761C-1CF7-4F97-8F49-A7CC5C0176E9}"/>
    <cellStyle name="Normal 65" xfId="29977" xr:uid="{623C4659-0D53-46B1-94A5-33DD706A7226}"/>
    <cellStyle name="Normal 65 2" xfId="29978" xr:uid="{562BB96F-A048-4371-BA88-F3C6D29A5494}"/>
    <cellStyle name="Normal 65 2 2" xfId="29979" xr:uid="{5D9DDCCA-F63B-4D4C-AAF8-FED669A62708}"/>
    <cellStyle name="Normal 65 3" xfId="29980" xr:uid="{A1249E57-2419-48A5-9E9A-A9A777EE0813}"/>
    <cellStyle name="Normal 66" xfId="29981" xr:uid="{8A93CBC1-3CC5-48DA-A0D6-8AD04FC159D7}"/>
    <cellStyle name="Normal 66 2" xfId="29982" xr:uid="{5070AE55-C6C8-4DD0-9149-A7A17FA301EA}"/>
    <cellStyle name="Normal 66 2 2" xfId="29983" xr:uid="{23ED95F8-766A-4B45-A0A1-55E7F4F128B3}"/>
    <cellStyle name="Normal 66 3" xfId="29984" xr:uid="{AE943AA6-9340-4A87-B398-6AE6FACA1052}"/>
    <cellStyle name="Normal 67" xfId="29985" xr:uid="{AFD93764-102B-424A-935D-702096C12F22}"/>
    <cellStyle name="Normal 67 2" xfId="29986" xr:uid="{9D8461B0-E254-4E4E-BB48-3EE5DE963D7C}"/>
    <cellStyle name="Normal 68" xfId="29987" xr:uid="{775B8B9F-067A-4623-995F-3A1D304133DF}"/>
    <cellStyle name="Normal 68 2" xfId="29988" xr:uid="{D084E104-3CF7-4E96-980B-8D1DA8D279EC}"/>
    <cellStyle name="Normal 69" xfId="29989" xr:uid="{969DA8B6-13A9-462F-AFB4-0E79C6F01DA7}"/>
    <cellStyle name="Normal 69 2" xfId="29990" xr:uid="{3C1B9F1D-E5C3-4765-BA94-83439ED15F00}"/>
    <cellStyle name="Normal 7" xfId="135" xr:uid="{C7F451F4-57B8-498A-9B82-D4C4CB9AAB92}"/>
    <cellStyle name="Normal 7 10" xfId="29991" xr:uid="{4897D7C9-8E43-4057-9DB6-59C5B6CD9D7B}"/>
    <cellStyle name="Normal 7 2" xfId="29992" xr:uid="{247C1B04-443A-49F1-909A-3A787A2BD454}"/>
    <cellStyle name="Normal 7 2 2" xfId="29993" xr:uid="{616334D0-A76A-49F3-A636-D817C61E440E}"/>
    <cellStyle name="Normal 7 2 2 2" xfId="29994" xr:uid="{F69A45C3-5B03-4037-AC21-829E17D499FD}"/>
    <cellStyle name="Normal 7 2 2 2 2" xfId="29995" xr:uid="{C87DEE82-EDF9-44A8-AD7C-29A648235616}"/>
    <cellStyle name="Normal 7 2 2 2 2 2" xfId="29996" xr:uid="{E7712AE1-2E6B-4ECC-92B3-C01144C8D294}"/>
    <cellStyle name="Normal 7 2 2 2 3" xfId="29997" xr:uid="{94D7DEEF-C6C8-4942-9C10-509490EF0544}"/>
    <cellStyle name="Normal 7 2 2 2 4" xfId="29998" xr:uid="{42292D85-5C4D-4776-885D-06FFDF6C0EFE}"/>
    <cellStyle name="Normal 7 2 2 3" xfId="36066" xr:uid="{AA83884F-4D63-4D62-92FE-E5E47017E362}"/>
    <cellStyle name="Normal 7 2 3" xfId="29999" xr:uid="{7D30D749-616D-43EE-975D-ADCB6509C3EE}"/>
    <cellStyle name="Normal 7 2 3 2" xfId="30000" xr:uid="{A73CB2B3-3C96-44F3-AFB0-2FF3FE8CDB86}"/>
    <cellStyle name="Normal 7 2 3 2 2" xfId="30001" xr:uid="{EC17B317-981A-4518-BD6B-002F7AC9CE4A}"/>
    <cellStyle name="Normal 7 2 3 2 2 2" xfId="30002" xr:uid="{D0E18C1F-F4CE-4210-B6F7-754A2947F38F}"/>
    <cellStyle name="Normal 7 2 3 2 3" xfId="30003" xr:uid="{64FBBE9F-C834-4118-BA8D-D574DAC64711}"/>
    <cellStyle name="Normal 7 2 3 2 4" xfId="30004" xr:uid="{A1301574-0714-4FAA-B703-87E396458CC9}"/>
    <cellStyle name="Normal 7 2 4" xfId="30005" xr:uid="{E05D5635-2D39-43E7-B45F-BA253DB3F2CA}"/>
    <cellStyle name="Normal 7 2 4 2" xfId="36067" xr:uid="{68C84A7C-166F-437B-91A0-91930E74FF1F}"/>
    <cellStyle name="Normal 7 3" xfId="30006" xr:uid="{335C920A-2F03-459C-9D45-B86D288FE9B5}"/>
    <cellStyle name="Normal 7 3 2" xfId="30007" xr:uid="{B5F32810-473C-4E32-90F7-89A0CA8DF89D}"/>
    <cellStyle name="Normal 7 3 2 2" xfId="30008" xr:uid="{D3F95A29-6CEF-4B72-B4BB-41C2A17EDE2B}"/>
    <cellStyle name="Normal 7 3 2 2 2" xfId="30009" xr:uid="{28A7003A-A390-4436-B140-2554658A88A2}"/>
    <cellStyle name="Normal 7 3 2 3" xfId="30010" xr:uid="{A6DE07EA-E67E-4AC0-839D-0EE0923F1262}"/>
    <cellStyle name="Normal 7 3 2 4" xfId="30011" xr:uid="{30845BE5-8028-4A79-B38E-3064F186FF4D}"/>
    <cellStyle name="Normal 7 3 3" xfId="30012" xr:uid="{2D6EFCEE-48FB-4D0B-A1B9-5C11E2CB9754}"/>
    <cellStyle name="Normal 7 3 3 2" xfId="30013" xr:uid="{857971A3-C577-4261-B6C9-024E7802A332}"/>
    <cellStyle name="Normal 7 3 3 2 2" xfId="30014" xr:uid="{50AA5196-7BD4-4325-8FB7-6D3752A9AFB1}"/>
    <cellStyle name="Normal 7 3 3 3" xfId="30015" xr:uid="{6C4B595C-A656-46E8-893B-3716EB01416E}"/>
    <cellStyle name="Normal 7 3 3 4" xfId="30016" xr:uid="{34191FDC-6D5B-4093-AC3B-2CDFF83477C3}"/>
    <cellStyle name="Normal 7 3 4" xfId="30017" xr:uid="{36E102A8-2018-4584-9828-F04F20079048}"/>
    <cellStyle name="Normal 7 4" xfId="30018" xr:uid="{56DBCEFC-D5E3-441C-900E-9AB59B8FE519}"/>
    <cellStyle name="Normal 7 4 2" xfId="30019" xr:uid="{5B4D95F5-0FB5-4074-B5EC-66FD8084E172}"/>
    <cellStyle name="Normal 7 4 2 2" xfId="30020" xr:uid="{DBCE0688-C8FF-49B1-B826-30A39FDB3B3E}"/>
    <cellStyle name="Normal 7 4 2 2 2" xfId="30021" xr:uid="{9DF86B59-F442-407D-AD23-81ED7CA37F05}"/>
    <cellStyle name="Normal 7 4 2 3" xfId="30022" xr:uid="{3617E460-4435-452C-9FE3-B78C213CE16E}"/>
    <cellStyle name="Normal 7 4 2 4" xfId="30023" xr:uid="{F89B0E6D-CBF4-42FE-B792-E4442871C552}"/>
    <cellStyle name="Normal 7 4 3" xfId="30024" xr:uid="{1BDA5879-38AE-49A3-81DB-E8351218CED0}"/>
    <cellStyle name="Normal 7 4 3 2" xfId="30025" xr:uid="{FD9D9029-C214-4044-B67B-E6D18CB05937}"/>
    <cellStyle name="Normal 7 4 3 2 2" xfId="30026" xr:uid="{DD14C498-2BF5-4F2E-BEAC-F5ACD540864B}"/>
    <cellStyle name="Normal 7 4 3 3" xfId="30027" xr:uid="{0410DBF6-F632-4A56-A6F9-2D4D908EF97E}"/>
    <cellStyle name="Normal 7 4 3 4" xfId="30028" xr:uid="{693394F2-565A-4E09-86A5-B0986F906E83}"/>
    <cellStyle name="Normal 7 4 4" xfId="30029" xr:uid="{4B990C34-CBF0-4C86-9F62-5F6AFA54703C}"/>
    <cellStyle name="Normal 7 4 4 2" xfId="30030" xr:uid="{CB492A47-C8DF-4BE7-AEF4-1187783DE4D1}"/>
    <cellStyle name="Normal 7 4 4 2 2" xfId="30031" xr:uid="{343D5FFF-1F6B-4E89-9721-67587880A7A8}"/>
    <cellStyle name="Normal 7 4 4 3" xfId="30032" xr:uid="{9167B69F-D0E3-4C73-A81F-196AD0B1D9B6}"/>
    <cellStyle name="Normal 7 4 4 4" xfId="30033" xr:uid="{31EA1D70-FB92-4313-B36D-2DE1F77715D0}"/>
    <cellStyle name="Normal 7 5" xfId="30034" xr:uid="{AB788F18-FE9D-4D67-8B62-2055F30BBFB6}"/>
    <cellStyle name="Normal 7 5 2" xfId="30035" xr:uid="{702B923D-9CDC-4317-917C-D77543ABA2D8}"/>
    <cellStyle name="Normal 7 5 2 2" xfId="30036" xr:uid="{5E0C099C-616B-4E5A-BE07-1AA7C70C8391}"/>
    <cellStyle name="Normal 7 5 2 2 2" xfId="30037" xr:uid="{60525036-89B8-4489-B95C-948DD4621DD3}"/>
    <cellStyle name="Normal 7 5 2 3" xfId="30038" xr:uid="{9966B9A1-2DE1-480F-A686-1717593EF58D}"/>
    <cellStyle name="Normal 7 5 2 4" xfId="30039" xr:uid="{055538CA-51D3-47EE-B810-7F612411AC6B}"/>
    <cellStyle name="Normal 7 6" xfId="30040" xr:uid="{E1158AA2-14AB-4F41-A388-21942D9B80F3}"/>
    <cellStyle name="Normal 7 6 2" xfId="30041" xr:uid="{BABDFB7E-22DA-46A7-9D88-839173CB618B}"/>
    <cellStyle name="Normal 7 6 2 2" xfId="30042" xr:uid="{EF65A15A-0EEA-4349-BFD7-2F84F498FA29}"/>
    <cellStyle name="Normal 7 6 3" xfId="30043" xr:uid="{09FE9EC6-3B5E-412A-9512-278B49E55BA9}"/>
    <cellStyle name="Normal 7 6 4" xfId="30044" xr:uid="{C2687E8B-0B5E-4DB9-8568-8671B493D3AD}"/>
    <cellStyle name="Normal 7 7" xfId="30045" xr:uid="{73C23783-AFAE-43B1-987E-910BA72773D3}"/>
    <cellStyle name="Normal 7 8" xfId="30046" xr:uid="{E6F37B83-2435-49AD-A0C7-98017BA97F73}"/>
    <cellStyle name="Normal 7 9" xfId="35637" xr:uid="{9558E6A5-585A-4DEB-B363-A7157053D20D}"/>
    <cellStyle name="Normal 70" xfId="30047" xr:uid="{61C74380-7137-45F0-8A32-E5BA85F9F74F}"/>
    <cellStyle name="Normal 70 2" xfId="30048" xr:uid="{CB52197D-9284-48C5-A62A-0F979FB5AB84}"/>
    <cellStyle name="Normal 71" xfId="30049" xr:uid="{AC57847F-CA79-41F5-9F65-0BAB5DCE346B}"/>
    <cellStyle name="Normal 71 2" xfId="30050" xr:uid="{F1C1C065-71CE-43F6-8100-3DCF418462B1}"/>
    <cellStyle name="Normal 72" xfId="30051" xr:uid="{E8009EBE-9A9B-4452-BB40-B110E226C1B2}"/>
    <cellStyle name="Normal 72 2" xfId="30052" xr:uid="{EC887BC3-1BFC-4E6F-AC69-ECA16ED9CC03}"/>
    <cellStyle name="Normal 73" xfId="30053" xr:uid="{536B0D72-6CDF-4F16-8C13-2053ABE0CA8F}"/>
    <cellStyle name="Normal 73 2" xfId="30054" xr:uid="{E95093EF-8FED-4FF7-BB71-6177AFB7051A}"/>
    <cellStyle name="Normal 74" xfId="30055" xr:uid="{DC484A46-B677-4599-9A0D-E94960A1C83D}"/>
    <cellStyle name="Normal 74 2" xfId="30056" xr:uid="{2E07FEC7-5670-467D-9DD0-5A9F0607D636}"/>
    <cellStyle name="Normal 75" xfId="30057" xr:uid="{A859C2FA-67A3-41A8-A617-E7F1937F3AC0}"/>
    <cellStyle name="Normal 75 2" xfId="30058" xr:uid="{A87EE657-EE7B-4C56-A135-E1F2BFE8CBDF}"/>
    <cellStyle name="Normal 76" xfId="30059" xr:uid="{17400048-FFB2-496F-A07B-B25FBCAF2E4E}"/>
    <cellStyle name="Normal 76 2" xfId="30060" xr:uid="{9725FF5A-BC1C-4FF4-8CDA-770D74E209F1}"/>
    <cellStyle name="Normal 77" xfId="30061" xr:uid="{B30C13FA-2F79-4022-8C40-262A3A9E4F61}"/>
    <cellStyle name="Normal 77 2" xfId="30062" xr:uid="{311DED3A-4750-46C9-A494-5331427046BC}"/>
    <cellStyle name="Normal 78" xfId="30063" xr:uid="{CA4554FF-0582-4936-BEDB-8CC548D47192}"/>
    <cellStyle name="Normal 78 2" xfId="30064" xr:uid="{08ACE955-B93C-4BE7-94D4-23A9FCFD9D3D}"/>
    <cellStyle name="Normal 79" xfId="30065" xr:uid="{D218AED5-2273-40D4-AD95-733366C40C06}"/>
    <cellStyle name="Normal 79 2" xfId="30066" xr:uid="{E3485A9F-FEE9-4702-93A7-E4FA5B4C9136}"/>
    <cellStyle name="Normal 8" xfId="220" xr:uid="{B93D0AE5-A440-4883-9591-E4AC7EC47F1A}"/>
    <cellStyle name="Normal 8 2" xfId="30068" xr:uid="{1967C2C3-0343-44A9-93D0-084399F33FE7}"/>
    <cellStyle name="Normal 8 2 2" xfId="30069" xr:uid="{170959BF-BFD9-4C14-AB8C-9E0A1CEB13FC}"/>
    <cellStyle name="Normal 8 2 2 2" xfId="30070" xr:uid="{8F03B845-669A-43C3-B7E4-216D4D68A773}"/>
    <cellStyle name="Normal 8 2 2 2 2" xfId="30071" xr:uid="{0C8757C7-09EB-490A-999A-743F834755C8}"/>
    <cellStyle name="Normal 8 2 2 3" xfId="30072" xr:uid="{A23EE2B9-AE93-4722-BDEB-CAE47FA15A5F}"/>
    <cellStyle name="Normal 8 2 2 4" xfId="30073" xr:uid="{F956740B-BC54-4004-91AD-A1DFD8E972B2}"/>
    <cellStyle name="Normal 8 2 2 5" xfId="36068" xr:uid="{139DAEB7-665E-4AE5-8F4C-586C3061D8BD}"/>
    <cellStyle name="Normal 8 2 3" xfId="30074" xr:uid="{27207988-E24D-4EE7-B18B-D88369D233A9}"/>
    <cellStyle name="Normal 8 2 3 2" xfId="30075" xr:uid="{C9C9CE2D-E688-441C-BA2C-900C3AE07A71}"/>
    <cellStyle name="Normal 8 2 3 2 2" xfId="30076" xr:uid="{A0F5BE66-9BF6-411D-9D6C-BF53BC14978B}"/>
    <cellStyle name="Normal 8 2 3 3" xfId="30077" xr:uid="{159D4CCE-145A-4E43-B0BB-1687A7BA71B5}"/>
    <cellStyle name="Normal 8 2 3 4" xfId="30078" xr:uid="{9808E73A-6C92-49B6-AC48-264794B72D76}"/>
    <cellStyle name="Normal 8 2 4" xfId="30079" xr:uid="{F179FE55-40E3-4636-B628-96ACFDC6F6B0}"/>
    <cellStyle name="Normal 8 2 4 2" xfId="30080" xr:uid="{07EDD8D4-7BB1-4508-A47A-96DA7C339BBF}"/>
    <cellStyle name="Normal 8 2 4 2 2" xfId="30081" xr:uid="{B2C089B4-6FAA-4166-A4C7-76EF636565A8}"/>
    <cellStyle name="Normal 8 2 4 3" xfId="30082" xr:uid="{F169266D-6527-4B81-BC02-EAD30149C842}"/>
    <cellStyle name="Normal 8 2 4 4" xfId="30083" xr:uid="{13752859-D15E-4E85-89FB-83C1AE4902CC}"/>
    <cellStyle name="Normal 8 3" xfId="30084" xr:uid="{FEADD223-7324-4306-AC66-9C36F76E4595}"/>
    <cellStyle name="Normal 8 3 2" xfId="30085" xr:uid="{052070EC-D2E5-4585-A04B-12E94B4A1D00}"/>
    <cellStyle name="Normal 8 3 2 2" xfId="30086" xr:uid="{612DAA6E-8413-44EA-B066-1CA8A4027363}"/>
    <cellStyle name="Normal 8 3 2 2 2" xfId="30087" xr:uid="{9A547390-2A2A-4B34-95D4-488CEA16C7ED}"/>
    <cellStyle name="Normal 8 3 2 3" xfId="30088" xr:uid="{C3C89B55-6F7E-4F9C-BC13-5F29D133A4FE}"/>
    <cellStyle name="Normal 8 3 2 4" xfId="30089" xr:uid="{B97D6E92-E841-4A66-A544-02D703D0D9C0}"/>
    <cellStyle name="Normal 8 3 3" xfId="30090" xr:uid="{1F3CBA0E-E0E0-4F0C-84A5-8041862FA8DD}"/>
    <cellStyle name="Normal 8 3 3 2" xfId="30091" xr:uid="{DBCF5F1C-6D6D-46BF-8781-407FCAD3D8CF}"/>
    <cellStyle name="Normal 8 3 3 2 2" xfId="30092" xr:uid="{5808FC02-E6E5-4801-BB25-1ABD953DD2D4}"/>
    <cellStyle name="Normal 8 3 3 3" xfId="30093" xr:uid="{34005370-E603-4797-9A51-73BEC4C81EF2}"/>
    <cellStyle name="Normal 8 3 3 4" xfId="30094" xr:uid="{F5435BF8-6215-4BEB-9C91-F483DAE677B7}"/>
    <cellStyle name="Normal 8 3 4" xfId="30095" xr:uid="{A8C5E021-6A5F-4A03-BA31-C59EF48A350F}"/>
    <cellStyle name="Normal 8 3 4 2" xfId="30096" xr:uid="{0C3EDA9E-B81D-486D-82A5-3B416DCB1A9C}"/>
    <cellStyle name="Normal 8 3 5" xfId="30097" xr:uid="{D3A589CE-2C89-405D-A4AA-8403D9C96FA7}"/>
    <cellStyle name="Normal 8 3 6" xfId="30098" xr:uid="{0CFBCD52-E159-4BC2-86F8-9F7C62B5D98C}"/>
    <cellStyle name="Normal 8 4" xfId="30099" xr:uid="{8D9F2046-F753-448B-A1B7-4DEF3D19EA8E}"/>
    <cellStyle name="Normal 8 4 2" xfId="30100" xr:uid="{12CDC80A-040A-446A-B2FB-D92622695B6A}"/>
    <cellStyle name="Normal 8 4 2 2" xfId="30101" xr:uid="{93EA2EA4-855A-4045-A3B3-4B9872FECA78}"/>
    <cellStyle name="Normal 8 4 2 2 2" xfId="30102" xr:uid="{F06FBFEF-1D3E-4FCA-86EE-1C098EA5639C}"/>
    <cellStyle name="Normal 8 4 2 3" xfId="30103" xr:uid="{2C77EDBA-1A6D-4536-A4C4-6A1E321F9109}"/>
    <cellStyle name="Normal 8 4 2 4" xfId="30104" xr:uid="{C83F6918-CB12-49A8-BD04-9BA8964F33AE}"/>
    <cellStyle name="Normal 8 4 3" xfId="30105" xr:uid="{FE24A55B-21F8-45DF-A94B-A54136BCCF43}"/>
    <cellStyle name="Normal 8 4 3 2" xfId="30106" xr:uid="{3B8CACF3-993A-4B4D-BE92-F74B902B9192}"/>
    <cellStyle name="Normal 8 4 3 2 2" xfId="30107" xr:uid="{F7040A4F-ECAE-42B1-B006-380024EF73D4}"/>
    <cellStyle name="Normal 8 4 3 3" xfId="30108" xr:uid="{D6C73736-5546-4C2E-A26A-710F010E4238}"/>
    <cellStyle name="Normal 8 4 3 4" xfId="30109" xr:uid="{09DFC779-FD6A-450E-BC38-35FFD67E0040}"/>
    <cellStyle name="Normal 8 4 4" xfId="30110" xr:uid="{87C89AFD-8B1E-4048-B038-2BB1FD4868B1}"/>
    <cellStyle name="Normal 8 4 4 2" xfId="30111" xr:uid="{3D14EB40-7D70-42BF-80FF-64959B61B1FF}"/>
    <cellStyle name="Normal 8 4 5" xfId="30112" xr:uid="{5DBD6340-C03E-4520-968E-6EE899F50B12}"/>
    <cellStyle name="Normal 8 4 6" xfId="30113" xr:uid="{57C60F4D-AA29-4FCF-9DA2-519E21F5A427}"/>
    <cellStyle name="Normal 8 5" xfId="30114" xr:uid="{00297441-5D16-4B58-BDC2-73B364B2A46F}"/>
    <cellStyle name="Normal 8 5 2" xfId="30115" xr:uid="{1DCFA3ED-596F-4DC6-A388-82EDD2C2F41B}"/>
    <cellStyle name="Normal 8 5 2 2" xfId="30116" xr:uid="{2FC0C496-7181-48D1-A6BB-6F4D0D8E88F4}"/>
    <cellStyle name="Normal 8 5 3" xfId="30117" xr:uid="{2699D924-7DBB-4C7D-9CB8-4F07DE13AF14}"/>
    <cellStyle name="Normal 8 5 4" xfId="30118" xr:uid="{899DC11D-3BB8-469D-A2F4-0CC74852BD9A}"/>
    <cellStyle name="Normal 8 6" xfId="30119" xr:uid="{D05EB34E-D151-4456-AC33-76FCBA543157}"/>
    <cellStyle name="Normal 8 6 2" xfId="30120" xr:uid="{74CFCDEC-54AD-4FB4-BA50-FB4810C352D5}"/>
    <cellStyle name="Normal 8 6 2 2" xfId="30121" xr:uid="{F54169E4-47F4-4DB6-80B0-F77CC74674E0}"/>
    <cellStyle name="Normal 8 6 3" xfId="30122" xr:uid="{F3EE820E-6CE6-4419-8CA9-C21DC92DC27D}"/>
    <cellStyle name="Normal 8 6 4" xfId="30123" xr:uid="{D244C90B-C9A3-4741-8576-63B9EBD21308}"/>
    <cellStyle name="Normal 8 7" xfId="30124" xr:uid="{9E946176-B72D-4FDE-A591-AFB19169631D}"/>
    <cellStyle name="Normal 8 7 2" xfId="30125" xr:uid="{8FE0001C-DD84-4845-87AB-069DA6CCAE98}"/>
    <cellStyle name="Normal 8 7 2 2" xfId="30126" xr:uid="{4573B421-6AAC-4F34-9805-5D1D9F9840CF}"/>
    <cellStyle name="Normal 8 7 3" xfId="30127" xr:uid="{2B85119E-8E23-4323-AC3F-B6A72FEB0762}"/>
    <cellStyle name="Normal 8 7 4" xfId="30128" xr:uid="{0B546678-F014-462F-8744-24BA3C38FE47}"/>
    <cellStyle name="Normal 8 8" xfId="35638" xr:uid="{86999EED-E06E-4B97-B864-AF6F21A22A0E}"/>
    <cellStyle name="Normal 8 9" xfId="30067" xr:uid="{564EB308-52EC-464D-8409-BA15F472CD78}"/>
    <cellStyle name="Normal 80" xfId="30129" xr:uid="{C9E23DD3-84C4-4728-AB97-03458CF4B65C}"/>
    <cellStyle name="Normal 80 2" xfId="30130" xr:uid="{9290AA8F-DEB3-4F01-8409-23D0E047BC08}"/>
    <cellStyle name="Normal 81" xfId="30131" xr:uid="{C355C93F-E33B-43A7-B0B4-10D1D11210AA}"/>
    <cellStyle name="Normal 81 2" xfId="30132" xr:uid="{9DADA52A-7F0C-4335-AD85-9C49DD4604CC}"/>
    <cellStyle name="Normal 82" xfId="30133" xr:uid="{505422AE-BB02-4354-A812-C9ACC99A9C99}"/>
    <cellStyle name="Normal 82 2" xfId="30134" xr:uid="{648F151B-72E2-42DB-B542-753D34264993}"/>
    <cellStyle name="Normal 83" xfId="30135" xr:uid="{5161517A-B369-48E1-B371-473A8DDA71DF}"/>
    <cellStyle name="Normal 83 2" xfId="30136" xr:uid="{EACF3A4C-4323-494D-BDF3-1DF564DFA547}"/>
    <cellStyle name="Normal 84" xfId="30137" xr:uid="{AB010BC3-80C4-404A-8398-72A6AD3B1E8C}"/>
    <cellStyle name="Normal 84 2" xfId="30138" xr:uid="{78505F34-3862-4607-B96B-B5A8A483D7AF}"/>
    <cellStyle name="Normal 85" xfId="30139" xr:uid="{C05E542B-F423-4F81-B0CD-48250A5B8B8D}"/>
    <cellStyle name="Normal 85 2" xfId="30140" xr:uid="{909CA7A6-78B5-4BA9-A611-A45CD89CEC90}"/>
    <cellStyle name="Normal 86" xfId="30141" xr:uid="{6378F739-60D3-45B8-AF5B-B73904449A11}"/>
    <cellStyle name="Normal 86 2" xfId="30142" xr:uid="{476DC4C9-0728-42F4-9BB6-F4A7DD28C980}"/>
    <cellStyle name="Normal 87" xfId="30143" xr:uid="{28D3CF65-0F7E-49BA-A2C8-E357537161E4}"/>
    <cellStyle name="Normal 87 2" xfId="30144" xr:uid="{45FA65E2-CE54-4F19-9D18-34B406447D26}"/>
    <cellStyle name="Normal 88" xfId="30145" xr:uid="{ED2C6CC2-0788-4F48-A021-C3A1243D47A3}"/>
    <cellStyle name="Normal 88 2" xfId="30146" xr:uid="{E95A76E5-6726-4096-87E9-3A925E54FA67}"/>
    <cellStyle name="Normal 89" xfId="30147" xr:uid="{FB5F8D5B-C5E8-4372-A554-EDB414B5F4B0}"/>
    <cellStyle name="Normal 89 2" xfId="30148" xr:uid="{75DDA58E-7A7A-415D-8A41-87AAC4A87DDB}"/>
    <cellStyle name="Normal 9" xfId="127" xr:uid="{49BD2EB8-F667-4E55-A190-847D1F1C18DF}"/>
    <cellStyle name="Normal 9 2" xfId="338" xr:uid="{6F49285D-A8EB-4292-8D95-0C0E64AC1F48}"/>
    <cellStyle name="Normal 9 2 2" xfId="431" xr:uid="{C30B1427-29FC-4D92-B099-0E3C10006705}"/>
    <cellStyle name="Normal 9 2 2 2" xfId="30150" xr:uid="{DD540C6B-B106-479E-B79E-ECBAE891207C}"/>
    <cellStyle name="Normal 9 2 2 2 2" xfId="30151" xr:uid="{A1251A7E-9D05-433D-BB3D-B3709D76592D}"/>
    <cellStyle name="Normal 9 2 2 3" xfId="30152" xr:uid="{9ACCBCFD-BC8A-4BC8-99E4-1CAC27E2BFDD}"/>
    <cellStyle name="Normal 9 2 2 4" xfId="30153" xr:uid="{264BCA1A-0418-414F-BE8D-7BE699609AD8}"/>
    <cellStyle name="Normal 9 2 3" xfId="30154" xr:uid="{C6D3CA6C-5967-4746-A9A2-18E49D0E8E82}"/>
    <cellStyle name="Normal 9 2 3 2" xfId="30155" xr:uid="{01ADE8DF-74E8-45B2-A07D-6973684483EF}"/>
    <cellStyle name="Normal 9 2 3 2 2" xfId="30156" xr:uid="{73E25AD1-17C0-4C5C-B729-12C89E2A1D36}"/>
    <cellStyle name="Normal 9 2 3 3" xfId="30157" xr:uid="{7D074ADE-5CF3-4043-AA09-CBA4B4F04A24}"/>
    <cellStyle name="Normal 9 2 3 4" xfId="30158" xr:uid="{C413E905-499D-4DB4-97CE-EFBAE5CA61CE}"/>
    <cellStyle name="Normal 9 2 4" xfId="30159" xr:uid="{47498F6A-8963-43DC-9DEC-5FADC787490E}"/>
    <cellStyle name="Normal 9 2 4 2" xfId="30160" xr:uid="{07042FD1-DAB3-48D5-B413-E568CCAE36BB}"/>
    <cellStyle name="Normal 9 2 4 2 2" xfId="30161" xr:uid="{9A93705F-7C80-4C2B-B24B-2ABB88EBD0C3}"/>
    <cellStyle name="Normal 9 2 4 3" xfId="30162" xr:uid="{FA5B699A-1937-4962-A769-C24667780057}"/>
    <cellStyle name="Normal 9 2 4 4" xfId="30163" xr:uid="{9471C69F-972D-4E9E-BEAD-DE33E0FD3F99}"/>
    <cellStyle name="Normal 9 2 5" xfId="36069" xr:uid="{8F8D7D66-698F-455F-B9AA-2474864AD962}"/>
    <cellStyle name="Normal 9 3" xfId="30164" xr:uid="{B27ADDF4-F245-4182-B287-14C69F39B78B}"/>
    <cellStyle name="Normal 9 3 2" xfId="30165" xr:uid="{B2EF8D87-0FDE-4990-B4F3-3E93B0B1508F}"/>
    <cellStyle name="Normal 9 3 2 2" xfId="30166" xr:uid="{500BC1C3-56A1-44BD-BEC9-EDD14F91932F}"/>
    <cellStyle name="Normal 9 3 2 2 2" xfId="30167" xr:uid="{B8B7FE0F-7949-4337-A252-7AD15618C0AD}"/>
    <cellStyle name="Normal 9 3 2 3" xfId="30168" xr:uid="{A7B9C5A9-B452-4C83-B4E6-2A29C0B9BCC5}"/>
    <cellStyle name="Normal 9 3 2 4" xfId="30169" xr:uid="{39F47865-77BB-4E12-9DDB-0E923EDA2D4B}"/>
    <cellStyle name="Normal 9 3 3" xfId="30170" xr:uid="{C1717619-6DCA-47F1-BEEC-9724BE952C41}"/>
    <cellStyle name="Normal 9 3 3 2" xfId="30171" xr:uid="{907D0C67-1FE3-448D-B639-935C87C8D4D6}"/>
    <cellStyle name="Normal 9 3 3 2 2" xfId="30172" xr:uid="{71A92D85-9C36-4623-B968-6402E23FA2ED}"/>
    <cellStyle name="Normal 9 3 3 3" xfId="30173" xr:uid="{166B63B5-BE91-4F6D-8FD7-DA870F1C6B49}"/>
    <cellStyle name="Normal 9 3 3 4" xfId="30174" xr:uid="{F411C818-6EF8-4AC1-B675-738C63E96F83}"/>
    <cellStyle name="Normal 9 3 4" xfId="30175" xr:uid="{03DF1D82-6D4A-41F2-AB45-E2CA18E8E5AA}"/>
    <cellStyle name="Normal 9 3 4 2" xfId="30176" xr:uid="{AE30EE4F-F05F-41B8-95B8-45EADEA9274B}"/>
    <cellStyle name="Normal 9 3 4 2 2" xfId="30177" xr:uid="{E20781A3-19A1-4ECC-B8D9-7BD34C2874C4}"/>
    <cellStyle name="Normal 9 3 4 3" xfId="30178" xr:uid="{F252B297-770D-489C-B863-54D862E541BF}"/>
    <cellStyle name="Normal 9 3 4 4" xfId="30179" xr:uid="{178103F9-84F8-45A7-A2C7-C5F4427A8D07}"/>
    <cellStyle name="Normal 9 3 5" xfId="35682" xr:uid="{014D9CD7-3C4A-4B18-B0A7-BED4EAA522C8}"/>
    <cellStyle name="Normal 9 4" xfId="30180" xr:uid="{68CF855F-68C0-4213-AA89-941DE2E86A09}"/>
    <cellStyle name="Normal 9 4 2" xfId="30181" xr:uid="{E6F477A1-E0E6-4FFF-817C-D4B2DDA760F5}"/>
    <cellStyle name="Normal 9 4 2 2" xfId="30182" xr:uid="{6779CD34-42B3-4EA7-8FCF-CF6549546117}"/>
    <cellStyle name="Normal 9 4 2 2 2" xfId="30183" xr:uid="{F03DF11C-25A0-4613-A58D-7A2A299D04E7}"/>
    <cellStyle name="Normal 9 4 2 3" xfId="30184" xr:uid="{17AA2215-F5DE-44C7-B9E3-B52B2036E1BC}"/>
    <cellStyle name="Normal 9 4 2 4" xfId="30185" xr:uid="{E3414614-E2E7-40C9-85C7-680AF034EB5E}"/>
    <cellStyle name="Normal 9 4 3" xfId="30186" xr:uid="{C5FD4908-ADAC-4C12-8211-3F666A9240C8}"/>
    <cellStyle name="Normal 9 4 3 2" xfId="30187" xr:uid="{553F1448-BB4B-4792-B352-07FDB71B9173}"/>
    <cellStyle name="Normal 9 4 3 2 2" xfId="30188" xr:uid="{44B22CBE-A9C5-443E-9551-CCA420E355C9}"/>
    <cellStyle name="Normal 9 4 3 3" xfId="30189" xr:uid="{14618FA0-FF9B-4A6C-A7B6-09887D9289AC}"/>
    <cellStyle name="Normal 9 4 3 4" xfId="30190" xr:uid="{ED674261-993A-47E2-9928-7B29A4FBA504}"/>
    <cellStyle name="Normal 9 4 4" xfId="30191" xr:uid="{1E7D712C-AA1E-4125-8FEB-3D31290E972B}"/>
    <cellStyle name="Normal 9 4 4 2" xfId="30192" xr:uid="{7A0B8E66-3E1E-4794-9A6B-FABBAE3F24DD}"/>
    <cellStyle name="Normal 9 4 5" xfId="30193" xr:uid="{0F1E91FE-87C0-4EA8-BB89-15443869FD33}"/>
    <cellStyle name="Normal 9 4 6" xfId="30194" xr:uid="{4B12F53D-F87A-4548-A061-1F04A83B558D}"/>
    <cellStyle name="Normal 9 5" xfId="30195" xr:uid="{31F1FD5A-FC30-4843-AE73-0F9D668ABF1E}"/>
    <cellStyle name="Normal 9 5 2" xfId="30196" xr:uid="{3C8DA426-A5BA-4776-A1FB-B6837E64575C}"/>
    <cellStyle name="Normal 9 5 2 2" xfId="30197" xr:uid="{1BD50C11-A8E0-4523-9D43-00773F090B28}"/>
    <cellStyle name="Normal 9 5 3" xfId="30198" xr:uid="{16BF27E7-0EA3-44F2-A42A-D912A35CD92E}"/>
    <cellStyle name="Normal 9 5 4" xfId="30199" xr:uid="{18675DE3-997D-4E88-8675-E77C233C749C}"/>
    <cellStyle name="Normal 9 6" xfId="30200" xr:uid="{3FA323B1-D08C-4197-B52A-4602E4FDD007}"/>
    <cellStyle name="Normal 9 6 2" xfId="30201" xr:uid="{EF75E376-C799-45AC-9795-F96D35AD4C4C}"/>
    <cellStyle name="Normal 9 6 2 2" xfId="30202" xr:uid="{F4C4A11C-A319-4A8B-A0BF-594923113F84}"/>
    <cellStyle name="Normal 9 6 3" xfId="30203" xr:uid="{4820EEC1-B35C-4239-AE08-79DA577514DC}"/>
    <cellStyle name="Normal 9 6 4" xfId="30204" xr:uid="{97AEEA1C-04D6-4046-BF35-95C963915679}"/>
    <cellStyle name="Normal 9 7" xfId="30205" xr:uid="{F0B7230A-E0F7-4506-9B05-319E79CABEB8}"/>
    <cellStyle name="Normal 9 7 2" xfId="30206" xr:uid="{C4429A68-B275-4522-90E8-FF9DB25ED03C}"/>
    <cellStyle name="Normal 9 7 2 2" xfId="30207" xr:uid="{83236731-DCDA-40C8-8822-1EC6F0951D73}"/>
    <cellStyle name="Normal 9 7 3" xfId="30208" xr:uid="{C9EA6C06-63CF-40CD-9844-141BE8F4FB71}"/>
    <cellStyle name="Normal 9 7 4" xfId="30209" xr:uid="{2ECCE6CD-3E9C-4D80-B396-D082E643DE30}"/>
    <cellStyle name="Normal 9 8" xfId="30149" xr:uid="{64EB13F9-F658-4CAC-B5FE-D5AF07E8A50B}"/>
    <cellStyle name="Normal 9 9" xfId="35853" xr:uid="{318097C9-BB8A-446C-8E84-5292C2551CB0}"/>
    <cellStyle name="Normal 90" xfId="30210" xr:uid="{D72F58A2-FC86-40AA-9768-4011A9172830}"/>
    <cellStyle name="Normal 90 2" xfId="30211" xr:uid="{613D378E-6B7F-4E42-A92C-F1044336CF1C}"/>
    <cellStyle name="Normal 91" xfId="30212" xr:uid="{1DD081F7-4550-4DE6-A077-6BC85EC5F811}"/>
    <cellStyle name="Normal 91 2" xfId="30213" xr:uid="{718AAD2B-BE84-45B2-AA77-4DE049F1AD27}"/>
    <cellStyle name="Normal 92" xfId="30214" xr:uid="{76121C41-516B-4629-B4C6-9F8E26BAC330}"/>
    <cellStyle name="Normal 92 2" xfId="30215" xr:uid="{2110978F-82E1-4C45-86AB-335C12F0A6C1}"/>
    <cellStyle name="Normal 93" xfId="30216" xr:uid="{BF234EC1-AF17-4B0D-945B-8BEB3447E851}"/>
    <cellStyle name="Normal 93 2" xfId="30217" xr:uid="{19E2A8B7-821A-4FBE-9AEB-83C7C1DE44AA}"/>
    <cellStyle name="Normal 94" xfId="30218" xr:uid="{461DA3B2-E7DC-426F-9B51-6A21DF587317}"/>
    <cellStyle name="Normal 94 2" xfId="30219" xr:uid="{4389A7EC-8DEF-4F6B-B36E-2F1E746CD7ED}"/>
    <cellStyle name="Normal 95" xfId="30220" xr:uid="{125A3AE1-75B7-4EDC-A307-7ACA733D1A0A}"/>
    <cellStyle name="Normal 95 2" xfId="30221" xr:uid="{70F5C0A4-2171-4EE9-9D50-82139B331758}"/>
    <cellStyle name="Normal 96" xfId="30222" xr:uid="{794EE49B-4166-4FF3-B86D-F1490FB8A090}"/>
    <cellStyle name="Normal 96 2" xfId="30223" xr:uid="{19365646-117C-4836-BDB2-D3686939F861}"/>
    <cellStyle name="Normal 97" xfId="30224" xr:uid="{EA5D3AE3-155B-4550-A2D6-FFFB05CBA2FD}"/>
    <cellStyle name="Normal 97 2" xfId="30225" xr:uid="{1D3B89FB-CB26-40F6-A8A3-2425D72712BA}"/>
    <cellStyle name="Normal 98" xfId="30226" xr:uid="{7C0AE94F-0792-4437-9249-EF5A89653738}"/>
    <cellStyle name="Normal 98 2" xfId="30227" xr:uid="{1B065600-7A38-492F-B920-E75D4C9BF7A0}"/>
    <cellStyle name="Normal 99" xfId="30228" xr:uid="{73242C34-C057-4705-992D-6EA706DE70FD}"/>
    <cellStyle name="Normal 99 2" xfId="30229" xr:uid="{6CD3D94B-A180-421D-AC04-FBF13E48BBE3}"/>
    <cellStyle name="Not Applicable" xfId="35748" xr:uid="{EE1F6A96-6221-47A9-8BDB-63E10384C902}"/>
    <cellStyle name="Note" xfId="18" builtinId="10" customBuiltin="1"/>
    <cellStyle name="Note 10" xfId="30230" xr:uid="{2B977321-4A04-4DB9-A5E0-8B276C954289}"/>
    <cellStyle name="Note 10 2" xfId="30231" xr:uid="{78069C39-28F1-469F-AF2D-AB79841FFB01}"/>
    <cellStyle name="Note 10 2 2" xfId="30232" xr:uid="{5CAB60D3-2DAA-4F1A-94CE-9C4B7969D708}"/>
    <cellStyle name="Note 10 3" xfId="30233" xr:uid="{9010C080-FABB-4257-88B9-AA0478085F80}"/>
    <cellStyle name="Note 10 4" xfId="30234" xr:uid="{9749593B-99C6-458D-A0A2-27224746EBA3}"/>
    <cellStyle name="Note 2" xfId="109" xr:uid="{0BFB3359-6D2E-4ACE-9051-606FD614095C}"/>
    <cellStyle name="Note 2 10" xfId="30236" xr:uid="{5188B31A-3367-467B-8A65-A85E92116AF7}"/>
    <cellStyle name="Note 2 10 2" xfId="30237" xr:uid="{BC96F47A-3D97-4BD7-9BFD-D688F0BE78E7}"/>
    <cellStyle name="Note 2 10 3" xfId="30238" xr:uid="{62547A92-7252-4DFB-8C45-CDAD59FF6489}"/>
    <cellStyle name="Note 2 11" xfId="30239" xr:uid="{A66A3E8C-1393-46C5-B48E-86CD9048A723}"/>
    <cellStyle name="Note 2 11 2" xfId="30240" xr:uid="{4D6C6C09-A4E1-490D-B019-99A6ED9110B8}"/>
    <cellStyle name="Note 2 12" xfId="30241" xr:uid="{8984011D-DBEB-4402-B32C-9CBED6F2FC9C}"/>
    <cellStyle name="Note 2 12 2" xfId="30242" xr:uid="{EF5D3BA9-6890-4410-B149-5479BFF9F9DD}"/>
    <cellStyle name="Note 2 12 3" xfId="30243" xr:uid="{BE8DA625-8583-4D4B-964D-A010D97744E6}"/>
    <cellStyle name="Note 2 13" xfId="30244" xr:uid="{38F93998-6572-4CD8-B482-2E0AB3194F14}"/>
    <cellStyle name="Note 2 13 2" xfId="30245" xr:uid="{0C8BD352-9A29-4BD9-AD2B-1F3921A35599}"/>
    <cellStyle name="Note 2 13 3" xfId="30246" xr:uid="{2A1F625A-FD63-40A7-81B0-122672A0BF30}"/>
    <cellStyle name="Note 2 14" xfId="30247" xr:uid="{FA657417-861B-40B6-A09C-1A6B2BD5AF9D}"/>
    <cellStyle name="Note 2 14 2" xfId="30248" xr:uid="{8B47E427-3B4D-4F75-BAE8-7D7E421BD5D1}"/>
    <cellStyle name="Note 2 14 2 2" xfId="30249" xr:uid="{24CAEB32-16AC-4895-AE77-0F3E7B21221D}"/>
    <cellStyle name="Note 2 14 2 2 2" xfId="30250" xr:uid="{B24488F4-D2D8-4A27-ADC3-FB8A7C76A141}"/>
    <cellStyle name="Note 2 14 2 3" xfId="30251" xr:uid="{7E02A6AC-7A82-4A36-AD21-D10720D83BE4}"/>
    <cellStyle name="Note 2 14 2 4" xfId="30252" xr:uid="{DF64FC3B-63A2-4CC7-AA24-3977FF593D71}"/>
    <cellStyle name="Note 2 14 3" xfId="30253" xr:uid="{C2A7F54B-5860-4192-AEA3-6FBFA0F1CEEF}"/>
    <cellStyle name="Note 2 14 4" xfId="30254" xr:uid="{FD6547DA-958C-49AC-ACA9-15455DD88FBF}"/>
    <cellStyle name="Note 2 14 4 2" xfId="30255" xr:uid="{E8DF4BBD-FE72-48DB-9668-37BF70CE0A65}"/>
    <cellStyle name="Note 2 14 5" xfId="30256" xr:uid="{584AB203-11D7-4185-95A6-97D04F99A675}"/>
    <cellStyle name="Note 2 14 6" xfId="30257" xr:uid="{6EEAFBA0-9A13-4FE0-B6C7-A9915D5A6D55}"/>
    <cellStyle name="Note 2 15" xfId="30258" xr:uid="{2BB5EC08-0CE5-4034-A504-667453DE11BC}"/>
    <cellStyle name="Note 2 15 2" xfId="30259" xr:uid="{F325AB22-E67D-4EC1-AAAC-58E8DB7D8C1B}"/>
    <cellStyle name="Note 2 15 3" xfId="30260" xr:uid="{0EDB9733-8357-43BF-AA70-7901260FE648}"/>
    <cellStyle name="Note 2 15 3 2" xfId="30261" xr:uid="{961105AF-0C7C-4E96-A17C-6FF8292F40EE}"/>
    <cellStyle name="Note 2 15 4" xfId="30262" xr:uid="{20A7090F-2DA5-46A7-AEF0-38C38DC54BB3}"/>
    <cellStyle name="Note 2 15 5" xfId="30263" xr:uid="{9CAD7E19-7564-4C39-A5C9-239432D32164}"/>
    <cellStyle name="Note 2 16" xfId="30264" xr:uid="{9FA33D02-CD03-4F40-B5AE-C7AC793DC642}"/>
    <cellStyle name="Note 2 17" xfId="30265" xr:uid="{E3A4AF99-870B-4C4A-ABDE-F6AB46B0C072}"/>
    <cellStyle name="Note 2 17 2" xfId="30266" xr:uid="{1861AE3B-5258-432D-BD44-A524191ABDF0}"/>
    <cellStyle name="Note 2 18" xfId="30267" xr:uid="{BF8A4828-ED27-4DD7-B2EC-4BAA9D758B1F}"/>
    <cellStyle name="Note 2 19" xfId="30235" xr:uid="{1B42E2C4-C388-4B51-AFE6-BBE7FA09CF55}"/>
    <cellStyle name="Note 2 2" xfId="120" xr:uid="{B1F60162-2F87-4D5E-AF34-D40E05081B0C}"/>
    <cellStyle name="Note 2 2 10" xfId="30269" xr:uid="{26E5365D-B673-4184-9AF2-D295CDDDCFB9}"/>
    <cellStyle name="Note 2 2 10 2" xfId="30270" xr:uid="{AF673253-17E5-42DE-9FC9-DFCC6298E702}"/>
    <cellStyle name="Note 2 2 11" xfId="30271" xr:uid="{DD424873-6222-4177-8490-EDB341E59224}"/>
    <cellStyle name="Note 2 2 11 2" xfId="30272" xr:uid="{1F9320FB-74E0-4EB1-A597-FF39A6004026}"/>
    <cellStyle name="Note 2 2 12" xfId="30273" xr:uid="{298C9858-C6F3-4877-B397-C7A9642CC25F}"/>
    <cellStyle name="Note 2 2 13" xfId="30274" xr:uid="{3DB19722-CE32-4FB8-92CF-5C2FF383EC9A}"/>
    <cellStyle name="Note 2 2 13 2" xfId="30275" xr:uid="{F909DF15-AE10-4027-9F0B-E34D095CA47C}"/>
    <cellStyle name="Note 2 2 14" xfId="30276" xr:uid="{C64B696E-38F0-4674-A2D0-70647835B4B1}"/>
    <cellStyle name="Note 2 2 15" xfId="30277" xr:uid="{55A2EFA0-80AF-45E1-93DB-327C25697B65}"/>
    <cellStyle name="Note 2 2 16" xfId="35690" xr:uid="{8305B0D6-8437-4C22-AB01-7A41B371DE68}"/>
    <cellStyle name="Note 2 2 17" xfId="30268" xr:uid="{41578BCC-9FC0-425A-AD2C-02DD80633A00}"/>
    <cellStyle name="Note 2 2 2" xfId="30278" xr:uid="{03CBCEB7-DAC0-4484-ABD4-E0BA48FC495A}"/>
    <cellStyle name="Note 2 2 2 2" xfId="30279" xr:uid="{2D5849F5-406F-4365-A99F-E9191F6D6A54}"/>
    <cellStyle name="Note 2 2 2 2 2" xfId="30280" xr:uid="{25A45419-5990-4BF6-B377-C949517B3C53}"/>
    <cellStyle name="Note 2 2 2 2 2 2" xfId="30281" xr:uid="{96D1C246-32BA-4356-9CFE-8647D8F5C04B}"/>
    <cellStyle name="Note 2 2 2 3" xfId="30282" xr:uid="{20DDB55A-1556-4F9E-867A-05608710E8DE}"/>
    <cellStyle name="Note 2 2 2 3 2" xfId="30283" xr:uid="{B6F22A6E-130C-4B01-9689-20986430CDDD}"/>
    <cellStyle name="Note 2 2 2 4" xfId="30284" xr:uid="{A39D98CB-B29F-4134-B27F-FE99DB15793C}"/>
    <cellStyle name="Note 2 2 2 5" xfId="30285" xr:uid="{51FD59AB-F8E6-4BF7-826F-0A6532629BD8}"/>
    <cellStyle name="Note 2 2 2 5 2" xfId="30286" xr:uid="{5CC13A33-DE95-4682-9CEF-600E36CCC8E9}"/>
    <cellStyle name="Note 2 2 2 6" xfId="30287" xr:uid="{AF9BD1F2-D588-4EC7-92A3-94B2D1D8BFC5}"/>
    <cellStyle name="Note 2 2 2 6 2" xfId="30288" xr:uid="{48845162-4422-40BF-9E20-79DCAA833D52}"/>
    <cellStyle name="Note 2 2 2 7" xfId="30289" xr:uid="{C34950F4-955B-41F2-B948-11218969EA13}"/>
    <cellStyle name="Note 2 2 2 7 2" xfId="30290" xr:uid="{AAD105D9-0FAB-4A86-9174-74A7E069A8C0}"/>
    <cellStyle name="Note 2 2 2 8" xfId="30291" xr:uid="{EE0759AB-46AA-49DB-AE5B-9C6A1331D8A9}"/>
    <cellStyle name="Note 2 2 3" xfId="30292" xr:uid="{5E981978-6D38-4ACD-9191-8366375546CC}"/>
    <cellStyle name="Note 2 2 3 10" xfId="30293" xr:uid="{2670958F-675D-4125-BCB0-AA43F892BFF8}"/>
    <cellStyle name="Note 2 2 3 11" xfId="30294" xr:uid="{88DF0299-008A-45D3-9660-3F1422BB690A}"/>
    <cellStyle name="Note 2 2 3 2" xfId="30295" xr:uid="{36962E38-AB25-4408-8A61-A529394C09F7}"/>
    <cellStyle name="Note 2 2 3 2 10" xfId="30296" xr:uid="{782119B6-90C7-40B4-B333-B699D53AEDE8}"/>
    <cellStyle name="Note 2 2 3 2 2" xfId="30297" xr:uid="{C9F1F7BD-F6CB-4DCC-9D0C-00DDE67915A9}"/>
    <cellStyle name="Note 2 2 3 2 2 2" xfId="30298" xr:uid="{C650AB6A-0FEB-4F32-8E7E-E50EDE579BAE}"/>
    <cellStyle name="Note 2 2 3 2 2 2 2" xfId="30299" xr:uid="{E9004F54-5AB2-4D25-9258-FFEFA3472D8D}"/>
    <cellStyle name="Note 2 2 3 2 2 2 2 2" xfId="30300" xr:uid="{23407853-3EF8-42C5-B1B7-D625F49C319E}"/>
    <cellStyle name="Note 2 2 3 2 2 2 2 2 2" xfId="30301" xr:uid="{23F84983-8DAC-4DF5-8A1B-9D75798FB742}"/>
    <cellStyle name="Note 2 2 3 2 2 2 2 3" xfId="30302" xr:uid="{D183958D-8128-456D-B350-9BB425ED70D7}"/>
    <cellStyle name="Note 2 2 3 2 2 2 2 4" xfId="30303" xr:uid="{1D85D785-F6AE-4269-959D-E76DD24ECA79}"/>
    <cellStyle name="Note 2 2 3 2 2 2 3" xfId="30304" xr:uid="{E72C3B7C-01B1-40CA-B228-3779D8A24857}"/>
    <cellStyle name="Note 2 2 3 2 2 2 3 2" xfId="30305" xr:uid="{51540E9C-8106-4177-92F1-28271FD53EF9}"/>
    <cellStyle name="Note 2 2 3 2 2 2 4" xfId="30306" xr:uid="{3B69B9AD-8755-44D9-80D4-453366F304B9}"/>
    <cellStyle name="Note 2 2 3 2 2 2 5" xfId="30307" xr:uid="{DBCAC251-2883-4B5F-B1C0-4B896BEC8605}"/>
    <cellStyle name="Note 2 2 3 2 2 3" xfId="30308" xr:uid="{D00A9F19-C2A7-4467-ADDA-556CD7170B64}"/>
    <cellStyle name="Note 2 2 3 2 2 3 2" xfId="30309" xr:uid="{0161F5BE-A961-4D4A-A09E-44C99AB78BBE}"/>
    <cellStyle name="Note 2 2 3 2 2 3 2 2" xfId="30310" xr:uid="{BB7DDF63-302C-4545-B3E0-C538AC441BD5}"/>
    <cellStyle name="Note 2 2 3 2 2 3 2 2 2" xfId="30311" xr:uid="{B84ABB68-C060-4528-8AC3-15D1CFFA8DAA}"/>
    <cellStyle name="Note 2 2 3 2 2 3 2 3" xfId="30312" xr:uid="{15E2ED4B-AA0D-4CF1-AFC3-C7F7E5EA08B1}"/>
    <cellStyle name="Note 2 2 3 2 2 3 2 4" xfId="30313" xr:uid="{86B8E6D5-2E33-4884-AEF0-A974185090CD}"/>
    <cellStyle name="Note 2 2 3 2 2 3 3" xfId="30314" xr:uid="{DCC0B6DF-ADE3-4A42-BF2A-1C5659424E3A}"/>
    <cellStyle name="Note 2 2 3 2 2 3 3 2" xfId="30315" xr:uid="{2763C1D5-E154-42BA-8196-C5DD5B0E0401}"/>
    <cellStyle name="Note 2 2 3 2 2 3 4" xfId="30316" xr:uid="{29E1BD8A-6F50-43A2-B057-ACA93E3B8C10}"/>
    <cellStyle name="Note 2 2 3 2 2 3 5" xfId="30317" xr:uid="{7DD09F13-6DF2-43C7-92A3-AD54F905CE0B}"/>
    <cellStyle name="Note 2 2 3 2 2 4" xfId="30318" xr:uid="{37D4B234-483A-4452-959A-FAFB29E672AC}"/>
    <cellStyle name="Note 2 2 3 2 2 4 2" xfId="30319" xr:uid="{892012D7-BC6D-4DF0-966B-3F5270E01105}"/>
    <cellStyle name="Note 2 2 3 2 2 4 2 2" xfId="30320" xr:uid="{B5FCF0D2-FB64-480D-A84A-A5AE0FA9AC5F}"/>
    <cellStyle name="Note 2 2 3 2 2 4 3" xfId="30321" xr:uid="{6F67CE96-7CBF-4B9C-A448-58FE9BA817A7}"/>
    <cellStyle name="Note 2 2 3 2 2 4 4" xfId="30322" xr:uid="{E8866BC5-3743-41C0-A1F4-73BAF6B210E2}"/>
    <cellStyle name="Note 2 2 3 2 2 5" xfId="30323" xr:uid="{730A5EA5-2568-4013-836C-E35EAE611AE5}"/>
    <cellStyle name="Note 2 2 3 2 2 5 2" xfId="30324" xr:uid="{9AA7DB40-4CBE-457E-B869-047765848A7B}"/>
    <cellStyle name="Note 2 2 3 2 2 5 2 2" xfId="30325" xr:uid="{2D62A671-A592-4D3E-989F-BB32E646C72F}"/>
    <cellStyle name="Note 2 2 3 2 2 5 3" xfId="30326" xr:uid="{5C91F7E0-DDC8-4C19-BC23-621E2804B1C2}"/>
    <cellStyle name="Note 2 2 3 2 2 5 4" xfId="30327" xr:uid="{58CB20FC-466A-42D5-94D1-176C4F191B2F}"/>
    <cellStyle name="Note 2 2 3 2 2 6" xfId="30328" xr:uid="{42625C6D-8B20-45CF-A879-439FFFB10F92}"/>
    <cellStyle name="Note 2 2 3 2 2 6 2" xfId="30329" xr:uid="{B5DD23BD-27D6-4866-BF68-C3D5C7120C84}"/>
    <cellStyle name="Note 2 2 3 2 2 6 2 2" xfId="30330" xr:uid="{A1A8FFC4-1C26-4B00-87E8-CAF0B8D181AF}"/>
    <cellStyle name="Note 2 2 3 2 2 6 3" xfId="30331" xr:uid="{46A36E58-5C57-4F6F-B292-358B229B82E9}"/>
    <cellStyle name="Note 2 2 3 2 2 6 4" xfId="30332" xr:uid="{D3AF962A-517E-4B28-9E77-ECFE15546630}"/>
    <cellStyle name="Note 2 2 3 2 2 7" xfId="30333" xr:uid="{C503810B-9AA9-4D4B-9A50-17CFE770026A}"/>
    <cellStyle name="Note 2 2 3 2 2 7 2" xfId="30334" xr:uid="{51DF5FDB-7375-4F79-8D3A-2E52486F7D86}"/>
    <cellStyle name="Note 2 2 3 2 2 8" xfId="30335" xr:uid="{F6920FC7-0B02-41F2-B133-8D27158B4323}"/>
    <cellStyle name="Note 2 2 3 2 2 9" xfId="30336" xr:uid="{2DB62197-FD37-4AF5-8F0F-79BBDEFBC7FF}"/>
    <cellStyle name="Note 2 2 3 2 3" xfId="30337" xr:uid="{F517BA32-67C1-47E5-A241-F74688321F02}"/>
    <cellStyle name="Note 2 2 3 2 3 2" xfId="30338" xr:uid="{C0CFB603-66CC-4AA8-885B-FE77378F31C7}"/>
    <cellStyle name="Note 2 2 3 2 3 2 2" xfId="30339" xr:uid="{A2C1A0AB-A846-48DB-8598-1441B6A87F3C}"/>
    <cellStyle name="Note 2 2 3 2 3 2 2 2" xfId="30340" xr:uid="{198518AB-59E0-4E34-8B7A-EF7B16ACCD74}"/>
    <cellStyle name="Note 2 2 3 2 3 2 3" xfId="30341" xr:uid="{E87B6401-26B3-4BF9-9DBD-F0EBDCA7C6BD}"/>
    <cellStyle name="Note 2 2 3 2 3 2 4" xfId="30342" xr:uid="{5519A187-B83A-4339-B4DC-43946125E592}"/>
    <cellStyle name="Note 2 2 3 2 3 3" xfId="30343" xr:uid="{3D9E82CC-E1A2-4EF0-BC54-9C0C6756CE6B}"/>
    <cellStyle name="Note 2 2 3 2 3 3 2" xfId="30344" xr:uid="{CC545130-647A-4DF6-A165-EF3C184E1F28}"/>
    <cellStyle name="Note 2 2 3 2 3 3 2 2" xfId="30345" xr:uid="{91983F32-E03D-44BA-A08C-29690EF30703}"/>
    <cellStyle name="Note 2 2 3 2 3 3 3" xfId="30346" xr:uid="{C2581A05-77AD-40D8-AF28-2D2BDCDBDD15}"/>
    <cellStyle name="Note 2 2 3 2 3 3 4" xfId="30347" xr:uid="{630C5482-E34E-443E-90FB-20D4FB4A73AA}"/>
    <cellStyle name="Note 2 2 3 2 3 4" xfId="30348" xr:uid="{06238495-909C-4B25-95B5-F22CA2745E66}"/>
    <cellStyle name="Note 2 2 3 2 3 4 2" xfId="30349" xr:uid="{2CD90BAD-5F39-47C8-ADB3-933A194E11AE}"/>
    <cellStyle name="Note 2 2 3 2 3 5" xfId="30350" xr:uid="{7FC2CD1F-125B-4AC8-9646-B05E7236C45D}"/>
    <cellStyle name="Note 2 2 3 2 3 6" xfId="30351" xr:uid="{0F8F2B4F-5500-4895-A680-3EA460C5DF62}"/>
    <cellStyle name="Note 2 2 3 2 4" xfId="30352" xr:uid="{F09621AA-49E8-4A6D-BDA6-BB333BAC32AA}"/>
    <cellStyle name="Note 2 2 3 2 4 2" xfId="30353" xr:uid="{8580BFA3-B7FB-42A4-9990-4DA892C55BC5}"/>
    <cellStyle name="Note 2 2 3 2 4 2 2" xfId="30354" xr:uid="{C5B4B306-E88A-4C43-900E-5C40112FDA43}"/>
    <cellStyle name="Note 2 2 3 2 4 2 2 2" xfId="30355" xr:uid="{FB4D459F-99B9-4F14-8E36-46BBE9D25BFB}"/>
    <cellStyle name="Note 2 2 3 2 4 2 3" xfId="30356" xr:uid="{5E312D1A-C18B-49D3-B520-C3389DA8ABB3}"/>
    <cellStyle name="Note 2 2 3 2 4 2 4" xfId="30357" xr:uid="{786C56B5-F1AF-4D05-A227-9F5D00DD7F1A}"/>
    <cellStyle name="Note 2 2 3 2 4 3" xfId="30358" xr:uid="{793220F1-4923-446D-94E3-63DBE48E4101}"/>
    <cellStyle name="Note 2 2 3 2 4 4" xfId="30359" xr:uid="{0D5ED4AA-738E-4998-869D-EE97C8480EDD}"/>
    <cellStyle name="Note 2 2 3 2 4 5" xfId="30360" xr:uid="{9B3BF89F-8A71-4F03-9124-A538D88E51F1}"/>
    <cellStyle name="Note 2 2 3 2 4 5 2" xfId="30361" xr:uid="{BE2F5035-D8D6-45C2-9660-48CA14C51685}"/>
    <cellStyle name="Note 2 2 3 2 4 6" xfId="30362" xr:uid="{22F94140-0129-4BAD-9A5B-A1C51EA7FEA1}"/>
    <cellStyle name="Note 2 2 3 2 4 7" xfId="30363" xr:uid="{6E906D02-F1D8-4483-9C6F-A99B6C005913}"/>
    <cellStyle name="Note 2 2 3 2 5" xfId="30364" xr:uid="{17B185AE-5C48-4D83-A702-1BA4D6FF2EE0}"/>
    <cellStyle name="Note 2 2 3 2 5 2" xfId="30365" xr:uid="{615FFB5D-0913-4CFE-AE25-0A3574374F9B}"/>
    <cellStyle name="Note 2 2 3 2 5 2 2" xfId="30366" xr:uid="{A1FD29ED-EA30-407E-8020-5F9604E1E54A}"/>
    <cellStyle name="Note 2 2 3 2 5 3" xfId="30367" xr:uid="{B330898D-AC52-40D0-A1D2-24F0115A1730}"/>
    <cellStyle name="Note 2 2 3 2 5 4" xfId="30368" xr:uid="{F8932FA4-3B5D-46E9-B066-9F5A81E6534A}"/>
    <cellStyle name="Note 2 2 3 2 6" xfId="30369" xr:uid="{68EF789D-BFDA-4BAE-B22B-2F2330C1D1A2}"/>
    <cellStyle name="Note 2 2 3 2 6 2" xfId="30370" xr:uid="{7295CCE4-331D-43C2-8679-D6DE044D185D}"/>
    <cellStyle name="Note 2 2 3 2 6 2 2" xfId="30371" xr:uid="{8F5B4563-CB9B-4C46-8386-DF1C38173768}"/>
    <cellStyle name="Note 2 2 3 2 6 3" xfId="30372" xr:uid="{6D284C6E-4BA3-4874-B627-D71E34FF8597}"/>
    <cellStyle name="Note 2 2 3 2 6 4" xfId="30373" xr:uid="{D7AB83B6-D98A-4C80-A5D0-8F34F3FED218}"/>
    <cellStyle name="Note 2 2 3 2 7" xfId="30374" xr:uid="{6FC0A02C-7CD0-4148-993D-127D9AADBD00}"/>
    <cellStyle name="Note 2 2 3 2 8" xfId="30375" xr:uid="{E05C5353-7066-4042-8759-F5BB81ABA718}"/>
    <cellStyle name="Note 2 2 3 2 8 2" xfId="30376" xr:uid="{367A362A-12F8-47B6-8B30-B05AB5868F28}"/>
    <cellStyle name="Note 2 2 3 2 9" xfId="30377" xr:uid="{112837E0-7C87-42E7-BC4E-3CAD2A2FE153}"/>
    <cellStyle name="Note 2 2 3 3" xfId="30378" xr:uid="{AFF7B788-07DB-4C83-A22B-40359EDC443E}"/>
    <cellStyle name="Note 2 2 3 3 2" xfId="30379" xr:uid="{20F6CDCC-A23F-4FDA-A558-FE77FB0F5249}"/>
    <cellStyle name="Note 2 2 3 3 2 2" xfId="30380" xr:uid="{4438720C-749E-4D3D-922B-F5DB74D2F8DF}"/>
    <cellStyle name="Note 2 2 3 3 2 2 2" xfId="30381" xr:uid="{30A09896-71BC-4428-9127-4FDBAEC7054B}"/>
    <cellStyle name="Note 2 2 3 3 2 2 2 2" xfId="30382" xr:uid="{3C22D2E8-E92A-420C-9021-58665D2EBBE6}"/>
    <cellStyle name="Note 2 2 3 3 2 2 3" xfId="30383" xr:uid="{31F2B380-6ED8-4CAE-85F4-D73FABE17E98}"/>
    <cellStyle name="Note 2 2 3 3 2 2 4" xfId="30384" xr:uid="{6FC00AFB-BF02-4DEC-9677-4B74B738880D}"/>
    <cellStyle name="Note 2 2 3 3 2 3" xfId="30385" xr:uid="{22AB84E2-49C6-4490-A947-AB666DBDF402}"/>
    <cellStyle name="Note 2 2 3 3 2 3 2" xfId="30386" xr:uid="{A84F65CC-1849-4D63-8E23-6C498C42F767}"/>
    <cellStyle name="Note 2 2 3 3 2 3 2 2" xfId="30387" xr:uid="{A1C58BF2-6A12-4380-9730-770E9164874A}"/>
    <cellStyle name="Note 2 2 3 3 2 3 3" xfId="30388" xr:uid="{8AFA760D-8E0E-49A6-97FB-AE4C11E1A504}"/>
    <cellStyle name="Note 2 2 3 3 2 3 4" xfId="30389" xr:uid="{348D2515-F2FE-423E-8489-F3202FEC981C}"/>
    <cellStyle name="Note 2 2 3 3 2 4" xfId="30390" xr:uid="{D346F3BA-2C2B-4CB6-B84B-F452FD9DE5E0}"/>
    <cellStyle name="Note 2 2 3 3 2 4 2" xfId="30391" xr:uid="{517269EC-B67A-4935-88B3-CBB8534717F1}"/>
    <cellStyle name="Note 2 2 3 3 2 5" xfId="30392" xr:uid="{8113C907-1434-4148-A5D6-93BB111F4FBF}"/>
    <cellStyle name="Note 2 2 3 3 2 6" xfId="30393" xr:uid="{24AB0730-AEED-4FD4-B097-077A76283102}"/>
    <cellStyle name="Note 2 2 3 3 3" xfId="30394" xr:uid="{64E85119-5334-402D-BA46-E494E248A597}"/>
    <cellStyle name="Note 2 2 3 3 3 2" xfId="30395" xr:uid="{BCCA4F77-3B3A-4143-B958-52C84BF767EE}"/>
    <cellStyle name="Note 2 2 3 3 3 2 2" xfId="30396" xr:uid="{0B897B3C-F9F3-4CBD-A691-246DF38B0E70}"/>
    <cellStyle name="Note 2 2 3 3 3 2 2 2" xfId="30397" xr:uid="{B8C71D56-3785-4254-A2BC-6D92757681E7}"/>
    <cellStyle name="Note 2 2 3 3 3 2 3" xfId="30398" xr:uid="{76E4BA77-6665-44C5-B563-00ADFB3476DE}"/>
    <cellStyle name="Note 2 2 3 3 3 2 4" xfId="30399" xr:uid="{45D7291B-F0A1-410D-8FC2-EBD9BE5B88E5}"/>
    <cellStyle name="Note 2 2 3 3 3 3" xfId="30400" xr:uid="{F816305A-E2EB-40AC-895F-D75E48D781EB}"/>
    <cellStyle name="Note 2 2 3 3 3 3 2" xfId="30401" xr:uid="{A381D636-7822-4CEF-88AA-C1675256B1DE}"/>
    <cellStyle name="Note 2 2 3 3 3 4" xfId="30402" xr:uid="{6FBD36DE-758D-46B9-8371-D042A1D2EAE9}"/>
    <cellStyle name="Note 2 2 3 3 3 5" xfId="30403" xr:uid="{042641E9-E5D1-488C-9417-FBDF3A28A30D}"/>
    <cellStyle name="Note 2 2 3 3 4" xfId="30404" xr:uid="{765FEBFE-D465-46A8-B7E5-3575D6B6155A}"/>
    <cellStyle name="Note 2 2 3 3 4 2" xfId="30405" xr:uid="{FD1BD19C-A03C-4A0F-9F41-0316C315AD16}"/>
    <cellStyle name="Note 2 2 3 3 4 2 2" xfId="30406" xr:uid="{C6D71FF2-0D87-434D-A980-16489C09CC04}"/>
    <cellStyle name="Note 2 2 3 3 4 3" xfId="30407" xr:uid="{0DCE7405-DD06-4FBA-BE9C-4155B51B0D21}"/>
    <cellStyle name="Note 2 2 3 3 4 4" xfId="30408" xr:uid="{E15B55F6-C982-4AB1-8351-EDD3F55564F2}"/>
    <cellStyle name="Note 2 2 3 3 5" xfId="30409" xr:uid="{5CC1B0D2-7851-47E7-AD80-259DCA6A569E}"/>
    <cellStyle name="Note 2 2 3 3 5 2" xfId="30410" xr:uid="{481CB58C-98BF-4FDF-B914-1C5481ACB5E6}"/>
    <cellStyle name="Note 2 2 3 3 5 2 2" xfId="30411" xr:uid="{062475F7-3057-4D17-B4B0-E2C899012646}"/>
    <cellStyle name="Note 2 2 3 3 5 3" xfId="30412" xr:uid="{306E42BA-9516-4DBF-B082-C5FB1D57DDB8}"/>
    <cellStyle name="Note 2 2 3 3 5 4" xfId="30413" xr:uid="{43892D8A-6079-4A23-A7F8-504470F27280}"/>
    <cellStyle name="Note 2 2 3 3 6" xfId="30414" xr:uid="{C8E78AF2-3888-4690-8EBA-CF67AB0B9069}"/>
    <cellStyle name="Note 2 2 3 3 7" xfId="30415" xr:uid="{4B485308-3ACB-4D7E-9DF9-B8326ED6A7CF}"/>
    <cellStyle name="Note 2 2 3 3 7 2" xfId="30416" xr:uid="{9C722C92-36A8-4FD4-9F1F-C40A6AF06A27}"/>
    <cellStyle name="Note 2 2 3 3 8" xfId="30417" xr:uid="{6CDAB28C-0F66-494C-8332-BBCE8A276DF9}"/>
    <cellStyle name="Note 2 2 3 3 9" xfId="30418" xr:uid="{B65D7DDB-58DE-4F3C-AA2A-37B95840C760}"/>
    <cellStyle name="Note 2 2 3 4" xfId="30419" xr:uid="{20407578-574A-4BEE-911D-B81ACA357437}"/>
    <cellStyle name="Note 2 2 3 4 2" xfId="30420" xr:uid="{FB3291B7-C70E-42D4-834B-EE2619C355CB}"/>
    <cellStyle name="Note 2 2 3 4 2 2" xfId="30421" xr:uid="{EE94525F-A68B-411F-9504-CEE4B22F0B6B}"/>
    <cellStyle name="Note 2 2 3 4 2 2 2" xfId="30422" xr:uid="{500904C4-30C3-487D-B78E-5323CB51DE8D}"/>
    <cellStyle name="Note 2 2 3 4 2 3" xfId="30423" xr:uid="{804C3689-B0D6-434F-87EB-1FFB381A82AE}"/>
    <cellStyle name="Note 2 2 3 4 2 4" xfId="30424" xr:uid="{E92B762A-B4F5-474B-BA58-49162C359596}"/>
    <cellStyle name="Note 2 2 3 4 3" xfId="30425" xr:uid="{1A5F5F8D-4D0D-4F93-BD06-AF8E46437203}"/>
    <cellStyle name="Note 2 2 3 4 3 2" xfId="30426" xr:uid="{C0F25C6B-5F36-4B0F-985E-F21DCC0EF074}"/>
    <cellStyle name="Note 2 2 3 4 3 2 2" xfId="30427" xr:uid="{31E6FFDA-0070-48B0-9A4D-3E6D1D3E8C51}"/>
    <cellStyle name="Note 2 2 3 4 3 3" xfId="30428" xr:uid="{DD0C9EF0-AF59-4AA0-B197-3EE6615777E9}"/>
    <cellStyle name="Note 2 2 3 4 3 4" xfId="30429" xr:uid="{FBCC6E95-D095-4556-AD4F-04B874C37A1C}"/>
    <cellStyle name="Note 2 2 3 4 4" xfId="30430" xr:uid="{37AC6B44-D3CC-492B-A40D-EE3C7682C441}"/>
    <cellStyle name="Note 2 2 3 4 4 2" xfId="30431" xr:uid="{7BA8AAD3-4DF2-47FD-B7BD-92D4825708BD}"/>
    <cellStyle name="Note 2 2 3 4 5" xfId="30432" xr:uid="{890C2DA0-5844-47B6-97C2-CE593E371476}"/>
    <cellStyle name="Note 2 2 3 4 6" xfId="30433" xr:uid="{414D2270-58CD-4B1D-9F23-EBB25D72E33C}"/>
    <cellStyle name="Note 2 2 3 5" xfId="30434" xr:uid="{91577191-6B75-4137-A316-B3E04FC83E52}"/>
    <cellStyle name="Note 2 2 3 5 2" xfId="30435" xr:uid="{700612C6-B41E-41C8-827C-4B4B2013DCAD}"/>
    <cellStyle name="Note 2 2 3 5 2 2" xfId="30436" xr:uid="{0ACC219F-DC7E-4CE6-B68B-25FC5F3E0BEA}"/>
    <cellStyle name="Note 2 2 3 5 2 2 2" xfId="30437" xr:uid="{42F71E3B-CEE6-49DF-B5BB-14CDB2E44216}"/>
    <cellStyle name="Note 2 2 3 5 2 3" xfId="30438" xr:uid="{F685B4AD-6EDE-4115-BFBA-DF9761630E8C}"/>
    <cellStyle name="Note 2 2 3 5 2 4" xfId="30439" xr:uid="{F539AB41-34CB-49E2-AE4E-79B7531F8F66}"/>
    <cellStyle name="Note 2 2 3 5 3" xfId="30440" xr:uid="{4219BBA4-46F9-4205-BA4A-18BD7FF6341C}"/>
    <cellStyle name="Note 2 2 3 5 4" xfId="30441" xr:uid="{B2FDBF43-F49E-41DA-B4C2-4BB3C0EC682F}"/>
    <cellStyle name="Note 2 2 3 5 4 2" xfId="30442" xr:uid="{6BAC6685-39C1-43CE-8F0D-13E164C2B159}"/>
    <cellStyle name="Note 2 2 3 5 5" xfId="30443" xr:uid="{5799C3B3-41AF-416D-BACC-9416329D6129}"/>
    <cellStyle name="Note 2 2 3 5 6" xfId="30444" xr:uid="{3F64730F-6052-4701-BEAE-33D6B00F1491}"/>
    <cellStyle name="Note 2 2 3 6" xfId="30445" xr:uid="{88E46B09-A511-470D-AD63-72AB8EF98695}"/>
    <cellStyle name="Note 2 2 3 6 2" xfId="30446" xr:uid="{7D0D8A38-9C9D-428C-A985-C6204B6F0422}"/>
    <cellStyle name="Note 2 2 3 6 3" xfId="30447" xr:uid="{A4624114-C789-48CB-997D-5ADBE3F6937B}"/>
    <cellStyle name="Note 2 2 3 6 4" xfId="30448" xr:uid="{CEFFF05E-67AB-4287-A46D-A59879FCD7B5}"/>
    <cellStyle name="Note 2 2 3 6 4 2" xfId="30449" xr:uid="{02D0D704-F6EC-4D6F-ABB3-6CBAD49CC644}"/>
    <cellStyle name="Note 2 2 3 6 5" xfId="30450" xr:uid="{1D12E140-BEFF-4D59-9A22-753638047425}"/>
    <cellStyle name="Note 2 2 3 6 6" xfId="30451" xr:uid="{0C0DF86A-9E50-4590-BCE0-F6351D248F41}"/>
    <cellStyle name="Note 2 2 3 7" xfId="30452" xr:uid="{B2AA05B7-D97A-4FD6-8BF6-616659A56410}"/>
    <cellStyle name="Note 2 2 3 7 2" xfId="30453" xr:uid="{0D7A1C4E-28A1-4838-BB44-DA33371EAE02}"/>
    <cellStyle name="Note 2 2 3 7 2 2" xfId="30454" xr:uid="{AEBC2524-F555-4C82-B66E-3C677F8FE623}"/>
    <cellStyle name="Note 2 2 3 7 3" xfId="30455" xr:uid="{E6DB87A8-58C3-4ABE-9404-07D8FB73A375}"/>
    <cellStyle name="Note 2 2 3 7 4" xfId="30456" xr:uid="{5027FB60-DBE6-42E0-AD17-69E8831BC505}"/>
    <cellStyle name="Note 2 2 3 8" xfId="30457" xr:uid="{4A45F18A-36B8-44C2-A8AE-9CA8934B8254}"/>
    <cellStyle name="Note 2 2 3 9" xfId="30458" xr:uid="{AE5531BC-3E59-4EA3-AF33-909508BA8F20}"/>
    <cellStyle name="Note 2 2 3 9 2" xfId="30459" xr:uid="{26A3EE64-169C-44E6-85C5-7B976CC59ED4}"/>
    <cellStyle name="Note 2 2 4" xfId="30460" xr:uid="{45D0EC25-78E4-4739-B906-8893ACF813FB}"/>
    <cellStyle name="Note 2 2 4 10" xfId="30461" xr:uid="{038E91C4-5369-49A2-97D0-692720ADF9BD}"/>
    <cellStyle name="Note 2 2 4 2" xfId="30462" xr:uid="{75305830-B6FC-4168-AE6C-25A339ED9393}"/>
    <cellStyle name="Note 2 2 4 2 2" xfId="30463" xr:uid="{20CF9EC5-26C0-4084-9036-7BE71DC9AAA8}"/>
    <cellStyle name="Note 2 2 4 2 2 2" xfId="30464" xr:uid="{0CC35785-C4BD-4901-9298-98B87A99B5FC}"/>
    <cellStyle name="Note 2 2 4 2 2 2 2" xfId="30465" xr:uid="{9759CB50-77C8-4AE0-AF1E-671529933891}"/>
    <cellStyle name="Note 2 2 4 2 2 2 2 2" xfId="30466" xr:uid="{80239E2B-4B7D-4637-A2C9-1E7DF74EC9B1}"/>
    <cellStyle name="Note 2 2 4 2 2 2 3" xfId="30467" xr:uid="{6AD766FA-1C6A-48A9-9C9B-4AB1BD073BB3}"/>
    <cellStyle name="Note 2 2 4 2 2 2 4" xfId="30468" xr:uid="{A79865C1-4ED7-4AA8-AC75-B30391040EB5}"/>
    <cellStyle name="Note 2 2 4 2 2 3" xfId="30469" xr:uid="{0B5C220C-6F69-440E-B713-77A3E44C16AB}"/>
    <cellStyle name="Note 2 2 4 2 2 3 2" xfId="30470" xr:uid="{B20C5623-6BDA-4B62-9A85-630E4D881177}"/>
    <cellStyle name="Note 2 2 4 2 2 3 2 2" xfId="30471" xr:uid="{9FE37D3A-D302-4BD4-BAA2-57F802307A1D}"/>
    <cellStyle name="Note 2 2 4 2 2 3 3" xfId="30472" xr:uid="{588DC5AD-6289-407D-94BC-066615ED52BB}"/>
    <cellStyle name="Note 2 2 4 2 2 3 4" xfId="30473" xr:uid="{2DE8D1F0-8160-4467-9196-801E6B93FB1A}"/>
    <cellStyle name="Note 2 2 4 2 2 4" xfId="30474" xr:uid="{5B1013AD-AC23-4AD3-98FE-51BDB4E8AE0B}"/>
    <cellStyle name="Note 2 2 4 2 2 4 2" xfId="30475" xr:uid="{4C0004B1-5647-479D-94B8-9324B9B68DF1}"/>
    <cellStyle name="Note 2 2 4 2 2 5" xfId="30476" xr:uid="{A474281E-F414-467B-93C8-0F615598444F}"/>
    <cellStyle name="Note 2 2 4 2 2 6" xfId="30477" xr:uid="{5352BBCD-1537-4C60-8B1C-114594E88026}"/>
    <cellStyle name="Note 2 2 4 2 3" xfId="30478" xr:uid="{69E3B050-43F2-4454-AC6F-F8C16038A4E0}"/>
    <cellStyle name="Note 2 2 4 2 3 2" xfId="30479" xr:uid="{0BD91D56-8EFA-4613-BFC6-8F2F5E9BFB24}"/>
    <cellStyle name="Note 2 2 4 2 3 2 2" xfId="30480" xr:uid="{BB8FCC90-7AB3-4F50-B76B-8ED8704FD568}"/>
    <cellStyle name="Note 2 2 4 2 3 2 2 2" xfId="30481" xr:uid="{AD170FAA-0E85-43E7-B06D-3013AAC18FC8}"/>
    <cellStyle name="Note 2 2 4 2 3 2 3" xfId="30482" xr:uid="{AB822840-C6EC-41D5-BD49-D4F837A4BDCB}"/>
    <cellStyle name="Note 2 2 4 2 3 2 4" xfId="30483" xr:uid="{084EF763-536C-4227-9A2F-5F727CCFB7F4}"/>
    <cellStyle name="Note 2 2 4 2 3 3" xfId="30484" xr:uid="{84D77EFA-AB9B-4F85-AD30-1517751CC646}"/>
    <cellStyle name="Note 2 2 4 2 3 3 2" xfId="30485" xr:uid="{45B224DA-7FA5-4CB3-B2AD-0ED7AB0BC82F}"/>
    <cellStyle name="Note 2 2 4 2 3 4" xfId="30486" xr:uid="{97C7546B-F0D0-479F-8DD3-4B2313908186}"/>
    <cellStyle name="Note 2 2 4 2 3 5" xfId="30487" xr:uid="{0A8C09EC-077E-4605-A2FD-9D3FA19F396C}"/>
    <cellStyle name="Note 2 2 4 2 4" xfId="30488" xr:uid="{7DC7284C-ED1B-42DF-8564-D7E79BE36477}"/>
    <cellStyle name="Note 2 2 4 2 4 2" xfId="30489" xr:uid="{D4FDA468-9420-40CD-95DD-5079852E979D}"/>
    <cellStyle name="Note 2 2 4 2 4 2 2" xfId="30490" xr:uid="{80E5CB5D-9B08-4281-BF93-1686660AC347}"/>
    <cellStyle name="Note 2 2 4 2 4 3" xfId="30491" xr:uid="{2D8275DE-DDE3-4583-BFF2-CF9A1D073ABE}"/>
    <cellStyle name="Note 2 2 4 2 4 4" xfId="30492" xr:uid="{EFAE55F5-2573-4F6D-8498-BCD286EA5438}"/>
    <cellStyle name="Note 2 2 4 2 5" xfId="30493" xr:uid="{C27DD9ED-FF67-4732-B96E-F20A1EF7B784}"/>
    <cellStyle name="Note 2 2 4 2 5 2" xfId="30494" xr:uid="{5579E1B7-B8C9-44CA-B3AE-6F3A8CFACC51}"/>
    <cellStyle name="Note 2 2 4 2 5 2 2" xfId="30495" xr:uid="{F6F0B788-E090-4E5F-AC05-B4C8C6F0A893}"/>
    <cellStyle name="Note 2 2 4 2 5 3" xfId="30496" xr:uid="{62EEB8A3-C879-409D-B891-04C765281A9E}"/>
    <cellStyle name="Note 2 2 4 2 5 4" xfId="30497" xr:uid="{A170A64D-4AE9-4D40-8BA4-290BF81F3DD6}"/>
    <cellStyle name="Note 2 2 4 2 6" xfId="30498" xr:uid="{7656D014-C49D-4B7D-ADE7-877A09F73215}"/>
    <cellStyle name="Note 2 2 4 2 7" xfId="30499" xr:uid="{7D95E8F8-0C70-4160-A55D-78D8FDC248CE}"/>
    <cellStyle name="Note 2 2 4 2 7 2" xfId="30500" xr:uid="{03144760-AEC7-4BC4-A2E9-ECDB0EE5E76C}"/>
    <cellStyle name="Note 2 2 4 2 8" xfId="30501" xr:uid="{BAFD3A03-0351-4B10-BF03-0F2F984E2414}"/>
    <cellStyle name="Note 2 2 4 2 9" xfId="30502" xr:uid="{CA33A0D6-2AF0-4211-8B71-DD3A53ECF7F7}"/>
    <cellStyle name="Note 2 2 4 3" xfId="30503" xr:uid="{D7FC6905-AE1B-4D45-9358-00585367EDAC}"/>
    <cellStyle name="Note 2 2 4 3 2" xfId="30504" xr:uid="{8762DF67-28AE-4F97-87B2-D9A219DEB9C8}"/>
    <cellStyle name="Note 2 2 4 3 2 2" xfId="30505" xr:uid="{6BFCB3E5-6E6B-46EC-813A-CA8F6328417F}"/>
    <cellStyle name="Note 2 2 4 3 2 2 2" xfId="30506" xr:uid="{919B4532-4676-472D-9DAA-C932DDFB589A}"/>
    <cellStyle name="Note 2 2 4 3 2 3" xfId="30507" xr:uid="{DD70E18A-E1A1-45DD-A613-B3808DC03831}"/>
    <cellStyle name="Note 2 2 4 3 2 4" xfId="30508" xr:uid="{9618C729-9A5B-4210-A8BA-9C6C06257343}"/>
    <cellStyle name="Note 2 2 4 3 3" xfId="30509" xr:uid="{F8C7736D-BF48-4A4C-B00A-9EEE81F5DC67}"/>
    <cellStyle name="Note 2 2 4 3 4" xfId="30510" xr:uid="{D6AC92D3-9A35-4ED3-A0FF-E0B441767DF4}"/>
    <cellStyle name="Note 2 2 4 3 4 2" xfId="30511" xr:uid="{58A2965F-0A98-4437-AE38-56CA88E95246}"/>
    <cellStyle name="Note 2 2 4 3 5" xfId="30512" xr:uid="{F555CFB8-AE44-494A-8EC3-30B79E27A6C8}"/>
    <cellStyle name="Note 2 2 4 3 6" xfId="30513" xr:uid="{5A8D1D98-55A7-4682-BB17-B8F6146F1D5A}"/>
    <cellStyle name="Note 2 2 4 4" xfId="30514" xr:uid="{08F190CD-FFD7-4DE6-9801-462A27B3FB21}"/>
    <cellStyle name="Note 2 2 4 4 2" xfId="30515" xr:uid="{0548E652-5D3E-4B20-8C12-9E1ACEF985A2}"/>
    <cellStyle name="Note 2 2 4 4 2 2" xfId="30516" xr:uid="{8C308C1A-7AB7-4BCD-827F-7212C4E6EB81}"/>
    <cellStyle name="Note 2 2 4 4 2 2 2" xfId="30517" xr:uid="{1733BF41-8412-47C0-A6D4-5C1810308E67}"/>
    <cellStyle name="Note 2 2 4 4 2 3" xfId="30518" xr:uid="{1982D486-6B14-4652-9BDC-6FEEBBB39834}"/>
    <cellStyle name="Note 2 2 4 4 2 4" xfId="30519" xr:uid="{3244C6F9-09C9-4A67-8B5C-AE6B4577AF5D}"/>
    <cellStyle name="Note 2 2 4 4 3" xfId="30520" xr:uid="{CA56CB8E-8C4B-4C07-8D72-41E431ECA1E9}"/>
    <cellStyle name="Note 2 2 4 4 3 2" xfId="30521" xr:uid="{88489A84-0075-4BD4-9C6C-BBD7C7081279}"/>
    <cellStyle name="Note 2 2 4 4 3 2 2" xfId="30522" xr:uid="{3A32C41D-25E0-4446-AD3F-09946F50EBD4}"/>
    <cellStyle name="Note 2 2 4 4 3 3" xfId="30523" xr:uid="{B8F3B566-CAFF-47AD-A80A-12EEDFD13C8C}"/>
    <cellStyle name="Note 2 2 4 4 3 4" xfId="30524" xr:uid="{26EB3AC1-7191-4DFD-9CE3-572CAED2D223}"/>
    <cellStyle name="Note 2 2 4 4 4" xfId="30525" xr:uid="{74ABA13F-8A90-4F8B-ACB6-A81EC056D88F}"/>
    <cellStyle name="Note 2 2 4 4 4 2" xfId="30526" xr:uid="{900E73AF-6B7D-4282-8E76-23960CB05047}"/>
    <cellStyle name="Note 2 2 4 4 5" xfId="30527" xr:uid="{0D007E70-795D-4E43-B441-F69D62FA79EC}"/>
    <cellStyle name="Note 2 2 4 4 6" xfId="30528" xr:uid="{62EBFEE3-6EFE-4645-8D8F-573DE8792D2F}"/>
    <cellStyle name="Note 2 2 4 5" xfId="30529" xr:uid="{77EDB232-2A06-4774-BB82-4F8C4F05C627}"/>
    <cellStyle name="Note 2 2 4 5 2" xfId="30530" xr:uid="{5E8E19B7-6A3A-44EF-AE09-43F4826D6FCE}"/>
    <cellStyle name="Note 2 2 4 5 3" xfId="30531" xr:uid="{866FCB30-F6B0-4DA2-8D0A-C85EB49AB92A}"/>
    <cellStyle name="Note 2 2 4 5 4" xfId="30532" xr:uid="{06B696DE-6A22-44BD-BD18-004D0CC4E08D}"/>
    <cellStyle name="Note 2 2 4 5 4 2" xfId="30533" xr:uid="{BA0969CD-438B-48AE-B152-B035DE5DEFC2}"/>
    <cellStyle name="Note 2 2 4 5 5" xfId="30534" xr:uid="{29CC7CCD-DEBA-423D-A7E4-BAFE4F3C1B12}"/>
    <cellStyle name="Note 2 2 4 5 6" xfId="30535" xr:uid="{1AB6C72E-F5B5-448B-89AA-3B21D21D6AA1}"/>
    <cellStyle name="Note 2 2 4 6" xfId="30536" xr:uid="{C567F4EC-7456-4711-BB5D-7E3FA852B10B}"/>
    <cellStyle name="Note 2 2 4 6 2" xfId="30537" xr:uid="{82834AB7-1B65-45CE-81B2-5FF87CDB70A5}"/>
    <cellStyle name="Note 2 2 4 6 2 2" xfId="30538" xr:uid="{352823FA-F17F-410F-8E89-663547DD4325}"/>
    <cellStyle name="Note 2 2 4 6 3" xfId="30539" xr:uid="{00A8DC19-1824-4C41-8954-B28776D721B8}"/>
    <cellStyle name="Note 2 2 4 6 4" xfId="30540" xr:uid="{612373A9-3015-464F-A1B9-4DFB5E396361}"/>
    <cellStyle name="Note 2 2 4 7" xfId="30541" xr:uid="{BA3B0069-EB47-4224-AF93-FF3D4437B9CD}"/>
    <cellStyle name="Note 2 2 4 8" xfId="30542" xr:uid="{5616B818-D737-4511-B08D-E05BC0482D6A}"/>
    <cellStyle name="Note 2 2 4 8 2" xfId="30543" xr:uid="{272174F8-D81C-44A7-88C4-777174AE2AF2}"/>
    <cellStyle name="Note 2 2 4 9" xfId="30544" xr:uid="{9BCA2FE6-467A-4FC7-A452-C11301C9F8C9}"/>
    <cellStyle name="Note 2 2 5" xfId="30545" xr:uid="{07BDC9DF-285D-4646-A4B5-F7FB05221949}"/>
    <cellStyle name="Note 2 2 5 2" xfId="30546" xr:uid="{4F457B6D-E9C3-4788-85A5-2247E7C4C5B3}"/>
    <cellStyle name="Note 2 2 5 2 2" xfId="30547" xr:uid="{745C0E73-136C-45D3-A6CA-B2DA2EBCD42A}"/>
    <cellStyle name="Note 2 2 5 2 2 2" xfId="30548" xr:uid="{FB106A78-1057-48DD-999B-1C245E6CD9A5}"/>
    <cellStyle name="Note 2 2 5 2 2 2 2" xfId="30549" xr:uid="{CE8480A7-89E0-4AA0-A5A3-D296E2D21443}"/>
    <cellStyle name="Note 2 2 5 2 2 3" xfId="30550" xr:uid="{BF0ECCA9-734C-463E-AA81-18145F8209CE}"/>
    <cellStyle name="Note 2 2 5 2 2 4" xfId="30551" xr:uid="{A3886504-0EA7-4DA3-BEDA-9DA9E7120D4A}"/>
    <cellStyle name="Note 2 2 5 2 3" xfId="30552" xr:uid="{9EC2F0BD-1C6C-4BA6-95A6-2F87748D5E34}"/>
    <cellStyle name="Note 2 2 5 2 4" xfId="30553" xr:uid="{9CB3CDA6-E0DC-42F2-989A-69B7EA2DC045}"/>
    <cellStyle name="Note 2 2 5 2 4 2" xfId="30554" xr:uid="{4E5CD9A7-1FC6-4ED2-AE31-13514CB5C314}"/>
    <cellStyle name="Note 2 2 5 2 5" xfId="30555" xr:uid="{2EAF6ABA-21C9-44EB-9C8A-EC7A44D9E767}"/>
    <cellStyle name="Note 2 2 5 2 6" xfId="30556" xr:uid="{8C0B9CC5-3AEA-4468-959D-83D45B93ADC6}"/>
    <cellStyle name="Note 2 2 5 3" xfId="30557" xr:uid="{C35EFAF2-2541-48D4-9899-A47A188ECE28}"/>
    <cellStyle name="Note 2 2 5 3 2" xfId="30558" xr:uid="{121CDC19-732F-40F5-9AE9-4951E966754A}"/>
    <cellStyle name="Note 2 2 5 3 2 2" xfId="30559" xr:uid="{198DC2BF-3485-445B-8E43-B9845A68E1FF}"/>
    <cellStyle name="Note 2 2 5 3 2 2 2" xfId="30560" xr:uid="{CB3F465B-49FD-4D7E-B79E-B0AA50CF87C1}"/>
    <cellStyle name="Note 2 2 5 3 2 3" xfId="30561" xr:uid="{4F0243AE-5BFA-47D5-AF70-6AE9006D1E4A}"/>
    <cellStyle name="Note 2 2 5 3 2 4" xfId="30562" xr:uid="{87903162-92DA-4F70-92EE-B421902C5D8D}"/>
    <cellStyle name="Note 2 2 5 3 3" xfId="30563" xr:uid="{D50BF96F-2795-4036-A4AB-3FDE70C178E9}"/>
    <cellStyle name="Note 2 2 5 3 4" xfId="30564" xr:uid="{A9511BC0-042F-47B8-96CF-EA82C17DB2DB}"/>
    <cellStyle name="Note 2 2 5 3 4 2" xfId="30565" xr:uid="{D8FCFA77-2B7B-4E5C-9789-50FB129D5264}"/>
    <cellStyle name="Note 2 2 5 3 5" xfId="30566" xr:uid="{A1A0D38E-62B8-4946-A2C9-9BCC64BCE2ED}"/>
    <cellStyle name="Note 2 2 5 3 6" xfId="30567" xr:uid="{D5C31E26-FCA1-4839-8918-031A8E18B9DD}"/>
    <cellStyle name="Note 2 2 5 4" xfId="30568" xr:uid="{57B15DBA-DA4A-4DDB-A994-38A2EC01D260}"/>
    <cellStyle name="Note 2 2 5 4 2" xfId="30569" xr:uid="{C4348A80-BA18-496D-92A2-4421423BBE87}"/>
    <cellStyle name="Note 2 2 5 4 2 2" xfId="30570" xr:uid="{BE310217-8988-4D9F-8314-9207E58B024F}"/>
    <cellStyle name="Note 2 2 5 4 2 2 2" xfId="30571" xr:uid="{A5ECEFE0-904B-4CB7-AD28-F8938BE13202}"/>
    <cellStyle name="Note 2 2 5 4 2 3" xfId="30572" xr:uid="{4A524F1B-56CC-4694-A6A8-BD06F4A723A0}"/>
    <cellStyle name="Note 2 2 5 4 2 4" xfId="30573" xr:uid="{9025CF34-F0A3-4797-9DF7-DCF7AD6B11EB}"/>
    <cellStyle name="Note 2 2 5 4 3" xfId="30574" xr:uid="{7E2A136F-1454-46C2-9DB1-95A6EFC2D80B}"/>
    <cellStyle name="Note 2 2 5 4 3 2" xfId="30575" xr:uid="{26BB682C-F149-49F2-A609-BDD5E635DD76}"/>
    <cellStyle name="Note 2 2 5 4 4" xfId="30576" xr:uid="{422697C2-3FE7-4E43-9FFC-3D1C0BC7E201}"/>
    <cellStyle name="Note 2 2 5 4 5" xfId="30577" xr:uid="{71E3DE2F-66A0-47D7-BD2E-73A9C75FD309}"/>
    <cellStyle name="Note 2 2 5 5" xfId="30578" xr:uid="{66247D33-F8AB-46C6-A998-38972D7D1C60}"/>
    <cellStyle name="Note 2 2 5 5 2" xfId="30579" xr:uid="{2340721F-9CCD-4FDB-A9A8-BF4C717B4A6F}"/>
    <cellStyle name="Note 2 2 5 5 2 2" xfId="30580" xr:uid="{091BCCD0-D1F4-44C9-AB65-4BCA12F2F8BA}"/>
    <cellStyle name="Note 2 2 5 5 3" xfId="30581" xr:uid="{71886DB3-4AED-4056-94B6-32369B6FA883}"/>
    <cellStyle name="Note 2 2 5 5 4" xfId="30582" xr:uid="{08D83DEA-B3C2-4C02-87A2-C6CB7541A161}"/>
    <cellStyle name="Note 2 2 5 6" xfId="30583" xr:uid="{BC3EDF02-2939-4965-9F3C-F09E59D00396}"/>
    <cellStyle name="Note 2 2 5 7" xfId="30584" xr:uid="{1D22B22D-75CF-4106-B5EF-D208FC60155F}"/>
    <cellStyle name="Note 2 2 5 7 2" xfId="30585" xr:uid="{D9737904-3648-4037-AA7A-C5952F6AF850}"/>
    <cellStyle name="Note 2 2 5 8" xfId="30586" xr:uid="{C7B4FE82-4B50-4039-9880-2510F59F6DAB}"/>
    <cellStyle name="Note 2 2 5 9" xfId="30587" xr:uid="{79DBB952-7FDC-47FA-82BE-4FDFCA464F2B}"/>
    <cellStyle name="Note 2 2 6" xfId="30588" xr:uid="{26ABF82D-1B6A-4DC1-BD91-926C6436149D}"/>
    <cellStyle name="Note 2 2 6 2" xfId="30589" xr:uid="{1AB47A7F-E907-4379-BC54-0398EC6B54EA}"/>
    <cellStyle name="Note 2 2 6 2 2" xfId="30590" xr:uid="{3A049C82-D381-458A-AA1A-5D69E7FC573A}"/>
    <cellStyle name="Note 2 2 6 2 2 2" xfId="30591" xr:uid="{BA50B312-81B2-4EB6-A4CF-4C3EC3169222}"/>
    <cellStyle name="Note 2 2 6 2 3" xfId="30592" xr:uid="{A91D52A0-CD4B-4963-B0B0-696A08E463A3}"/>
    <cellStyle name="Note 2 2 6 2 4" xfId="30593" xr:uid="{0BE924B2-3007-4A3E-B27B-827C0215683E}"/>
    <cellStyle name="Note 2 2 6 3" xfId="30594" xr:uid="{2B94F497-3810-4550-B424-7BA9D16242E0}"/>
    <cellStyle name="Note 2 2 6 4" xfId="30595" xr:uid="{E6D7E5F5-FB9E-4CE9-9AD6-0C74BC81B800}"/>
    <cellStyle name="Note 2 2 6 4 2" xfId="30596" xr:uid="{371ACE70-1608-433C-9828-03B99FADC1AD}"/>
    <cellStyle name="Note 2 2 6 5" xfId="30597" xr:uid="{44EC682E-92F6-409B-92A4-3287C08B5644}"/>
    <cellStyle name="Note 2 2 6 6" xfId="30598" xr:uid="{306FC5A5-B591-471D-AE4D-9B242DD21FA3}"/>
    <cellStyle name="Note 2 2 7" xfId="30599" xr:uid="{4B14D8F3-A353-49E7-A2C8-85B551518216}"/>
    <cellStyle name="Note 2 2 7 2" xfId="30600" xr:uid="{FC426F3C-8D57-4672-9F8A-6BC07783D9EA}"/>
    <cellStyle name="Note 2 2 7 2 2" xfId="30601" xr:uid="{F0D61FD6-C3BD-468E-AA01-96DD251564F4}"/>
    <cellStyle name="Note 2 2 7 2 2 2" xfId="30602" xr:uid="{ED2EBFBA-4D94-4406-A038-460EFF1EBF0E}"/>
    <cellStyle name="Note 2 2 7 2 3" xfId="30603" xr:uid="{C85ADBB3-7DAD-40DB-9A21-0DF147606953}"/>
    <cellStyle name="Note 2 2 7 2 4" xfId="30604" xr:uid="{129C7A3E-6B47-4C25-A95E-C06E17C671D4}"/>
    <cellStyle name="Note 2 2 7 3" xfId="30605" xr:uid="{0779ECBC-A091-4D10-A2EB-E9BD2D9E675C}"/>
    <cellStyle name="Note 2 2 7 4" xfId="30606" xr:uid="{E73BAB3F-5A0D-435C-9B34-35097CAE04CF}"/>
    <cellStyle name="Note 2 2 7 4 2" xfId="30607" xr:uid="{BA504285-ABCA-4445-B665-F73457826282}"/>
    <cellStyle name="Note 2 2 7 5" xfId="30608" xr:uid="{1D53EB3A-743B-4806-A5DE-C9E39330BC4E}"/>
    <cellStyle name="Note 2 2 7 6" xfId="30609" xr:uid="{4B10182A-324A-4DD7-ABF8-DA5AA622C3D7}"/>
    <cellStyle name="Note 2 2 8" xfId="30610" xr:uid="{9E08FD48-7226-48CC-9095-2AC7D398BBA5}"/>
    <cellStyle name="Note 2 2 8 2" xfId="30611" xr:uid="{8EF08077-25EB-4131-8D7C-6C90BBF343D7}"/>
    <cellStyle name="Note 2 2 8 2 2" xfId="30612" xr:uid="{A12517D5-1235-4CB8-A678-3C24285749A3}"/>
    <cellStyle name="Note 2 2 8 2 2 2" xfId="30613" xr:uid="{5D436E67-11CE-4DCF-9453-F86C3BC30022}"/>
    <cellStyle name="Note 2 2 8 2 3" xfId="30614" xr:uid="{97152EAA-F4E6-48F2-A678-2F7E08215247}"/>
    <cellStyle name="Note 2 2 8 2 4" xfId="30615" xr:uid="{F1D689EE-33AD-41CB-A554-ADD9733529DA}"/>
    <cellStyle name="Note 2 2 8 3" xfId="30616" xr:uid="{2CFB8ED1-F4D2-4377-9CFE-17A2A5F76188}"/>
    <cellStyle name="Note 2 2 8 3 2" xfId="30617" xr:uid="{68A9DBC2-31FE-469F-A7D8-F7AC72EF12CF}"/>
    <cellStyle name="Note 2 2 8 4" xfId="30618" xr:uid="{73085D38-4ED2-4F96-8FB0-0097379D56A3}"/>
    <cellStyle name="Note 2 2 8 5" xfId="30619" xr:uid="{F749262B-E922-4805-B113-9D2A046DB1B3}"/>
    <cellStyle name="Note 2 2 9" xfId="30620" xr:uid="{194D1C2E-57F8-47FA-8E57-92F5A0C88191}"/>
    <cellStyle name="Note 2 2 9 2" xfId="30621" xr:uid="{5243B4B1-8330-4FB0-85DA-B152D3E22DBE}"/>
    <cellStyle name="Note 2 2 9 3" xfId="30622" xr:uid="{5F9E7918-FE28-493B-BA4D-759E9A465FA2}"/>
    <cellStyle name="Note 2 2 9 3 2" xfId="30623" xr:uid="{5C9B9C98-9B0A-4B3B-ADBB-BED326718548}"/>
    <cellStyle name="Note 2 2 9 4" xfId="30624" xr:uid="{44CC2C40-4BF2-4AD1-8480-B303B7E25055}"/>
    <cellStyle name="Note 2 2 9 5" xfId="30625" xr:uid="{5607E61F-FBBE-4636-AA3B-C9E8615AB58A}"/>
    <cellStyle name="Note 2 3" xfId="474" xr:uid="{F6197F75-CE71-495D-A13E-23A503EAECE2}"/>
    <cellStyle name="Note 2 3 10" xfId="30627" xr:uid="{A59B2EE7-FBF4-427D-AF52-ACB0D964D169}"/>
    <cellStyle name="Note 2 3 10 2" xfId="30628" xr:uid="{BB1ECB76-0E88-4D06-9825-9386D449C13F}"/>
    <cellStyle name="Note 2 3 11" xfId="30629" xr:uid="{6AE737B3-4DFD-431A-90C3-BA2F6C700E95}"/>
    <cellStyle name="Note 2 3 11 2" xfId="30630" xr:uid="{FD847945-E279-4B02-8E21-3E8012D527EE}"/>
    <cellStyle name="Note 2 3 12" xfId="30631" xr:uid="{6EE99B08-2A09-4DE7-9D25-FABF2E0E18CC}"/>
    <cellStyle name="Note 2 3 13" xfId="30626" xr:uid="{09B4B03D-10DC-4BB8-A0EC-137CD4E5DF1E}"/>
    <cellStyle name="Note 2 3 2" xfId="30632" xr:uid="{4F0CB289-4AF3-4DE5-8C33-E9060D3CD8A5}"/>
    <cellStyle name="Note 2 3 2 2" xfId="30633" xr:uid="{01BB281D-2428-4A70-9004-832D65215EC2}"/>
    <cellStyle name="Note 2 3 2 2 2" xfId="30634" xr:uid="{BA17B2FB-E06B-4B00-974C-87621E1DA378}"/>
    <cellStyle name="Note 2 3 2 2 2 2" xfId="30635" xr:uid="{8CBA6236-ABA1-436E-858D-85946CE8AB63}"/>
    <cellStyle name="Note 2 3 2 3" xfId="30636" xr:uid="{AC3D510E-6B8E-4670-A31E-F8A4CE6A18C0}"/>
    <cellStyle name="Note 2 3 2 3 2" xfId="30637" xr:uid="{0A85A48F-92DC-4602-9303-0E5DE85E293B}"/>
    <cellStyle name="Note 2 3 2 4" xfId="30638" xr:uid="{6797C13B-0D21-433D-BA51-1C5FB346D7D7}"/>
    <cellStyle name="Note 2 3 2 4 2" xfId="30639" xr:uid="{95DA1CDE-7C6D-4968-887F-BFD570E4863E}"/>
    <cellStyle name="Note 2 3 2 5" xfId="30640" xr:uid="{F29B5240-CC19-4E4F-B9C8-41E036A2004E}"/>
    <cellStyle name="Note 2 3 2 5 2" xfId="30641" xr:uid="{443F5E37-D980-4603-8AFE-82C65CC8C6CF}"/>
    <cellStyle name="Note 2 3 2 6" xfId="30642" xr:uid="{2A40924B-02C0-43AF-96ED-600E14210874}"/>
    <cellStyle name="Note 2 3 3" xfId="30643" xr:uid="{3E35FB45-1035-4F46-A9E0-26C82626910E}"/>
    <cellStyle name="Note 2 3 3 2" xfId="30644" xr:uid="{D6299065-FE47-4963-B63C-7F6269474DBE}"/>
    <cellStyle name="Note 2 3 3 2 2" xfId="30645" xr:uid="{6503EE9D-EAD7-484C-B1A4-951680D32567}"/>
    <cellStyle name="Note 2 3 3 2 2 2" xfId="30646" xr:uid="{F39028BE-21C1-4D7E-9B7C-D14AFA97F557}"/>
    <cellStyle name="Note 2 3 3 3" xfId="30647" xr:uid="{A34E757C-3973-44DE-9F5A-B8107E447CD7}"/>
    <cellStyle name="Note 2 3 3 3 2" xfId="30648" xr:uid="{891B6849-9CEB-4700-A423-BDED2EA272CF}"/>
    <cellStyle name="Note 2 3 3 4" xfId="30649" xr:uid="{23E4B5E8-CB72-4A0B-8441-F0972F450C3E}"/>
    <cellStyle name="Note 2 3 3 4 2" xfId="30650" xr:uid="{E1E283E8-76AE-43BE-AB6A-405B96D65A1B}"/>
    <cellStyle name="Note 2 3 3 5" xfId="30651" xr:uid="{439673E2-E5DC-4AF5-9CF7-9D8D836E993A}"/>
    <cellStyle name="Note 2 3 3 5 2" xfId="30652" xr:uid="{EA09FAF4-56AD-458A-8B38-97C54F8E6572}"/>
    <cellStyle name="Note 2 3 4" xfId="30653" xr:uid="{7FDC175E-6E60-4EA6-BD78-9552380A8915}"/>
    <cellStyle name="Note 2 3 4 2" xfId="30654" xr:uid="{E88B6782-288F-4F64-9D31-438BB316CE24}"/>
    <cellStyle name="Note 2 3 4 2 2" xfId="30655" xr:uid="{04E25C9E-5FA6-4553-94ED-FE0AB0754AE8}"/>
    <cellStyle name="Note 2 3 4 3" xfId="30656" xr:uid="{1AE3DC47-7141-4F03-9083-3D7C6282BB6D}"/>
    <cellStyle name="Note 2 3 4 3 2" xfId="30657" xr:uid="{E3FF1602-692A-4836-B5C8-5D7F027F2C04}"/>
    <cellStyle name="Note 2 3 4 4" xfId="30658" xr:uid="{082D26B0-E25C-44F8-A544-383D81CF3B3A}"/>
    <cellStyle name="Note 2 3 4 4 2" xfId="30659" xr:uid="{A37BAF9D-799F-446F-AE01-49B0DF3B4BA0}"/>
    <cellStyle name="Note 2 3 5" xfId="30660" xr:uid="{7615DAC6-0324-412D-83CC-D1D865A5C61A}"/>
    <cellStyle name="Note 2 3 5 2" xfId="30661" xr:uid="{C6860B86-FB92-4439-AC55-2892058755FC}"/>
    <cellStyle name="Note 2 3 5 2 2" xfId="30662" xr:uid="{C626651A-8420-4D7E-8121-E43E5990C082}"/>
    <cellStyle name="Note 2 3 5 3" xfId="30663" xr:uid="{E337AD07-A1D4-4232-8F46-7E8DEDFFC3BA}"/>
    <cellStyle name="Note 2 3 5 3 2" xfId="30664" xr:uid="{2E6854B8-58BB-481F-A1CB-7199879E509B}"/>
    <cellStyle name="Note 2 3 5 4" xfId="30665" xr:uid="{A58F4847-6832-45A4-B8CA-02A267D15057}"/>
    <cellStyle name="Note 2 3 6" xfId="30666" xr:uid="{C15C9B31-B81A-4303-9CA7-5C394F7975FF}"/>
    <cellStyle name="Note 2 3 6 2" xfId="30667" xr:uid="{F2A88E64-4360-428B-92F0-4175B4E9427B}"/>
    <cellStyle name="Note 2 3 7" xfId="30668" xr:uid="{86B067FD-008A-4DBF-8329-51B62B83360D}"/>
    <cellStyle name="Note 2 3 7 2" xfId="30669" xr:uid="{EA98DC58-A065-456C-98A3-89610394AA70}"/>
    <cellStyle name="Note 2 3 8" xfId="30670" xr:uid="{31F81491-911E-442E-806F-31B6204BA1CE}"/>
    <cellStyle name="Note 2 3 8 2" xfId="30671" xr:uid="{409474C2-C616-44C1-BD67-2C938692F21E}"/>
    <cellStyle name="Note 2 3 9" xfId="30672" xr:uid="{45D81579-4B5F-471C-87A3-2297F02BF34C}"/>
    <cellStyle name="Note 2 3 9 2" xfId="30673" xr:uid="{2CFBAF1B-04D2-4D5F-B87E-9CA5E72752BF}"/>
    <cellStyle name="Note 2 4" xfId="30674" xr:uid="{5F171D2F-9849-4CA3-89BA-E7E8633D5012}"/>
    <cellStyle name="Note 2 4 10" xfId="30675" xr:uid="{68EB671B-7D24-41AE-922B-65068FA84DED}"/>
    <cellStyle name="Note 2 4 10 2" xfId="30676" xr:uid="{0D36515C-59D7-4151-B0F9-6ED9639F2372}"/>
    <cellStyle name="Note 2 4 11" xfId="30677" xr:uid="{7479E560-E506-4F5F-BAFC-495CCD700F7B}"/>
    <cellStyle name="Note 2 4 12" xfId="30678" xr:uid="{003A123D-4389-4C39-9456-E0C57D3CDA3C}"/>
    <cellStyle name="Note 2 4 2" xfId="30679" xr:uid="{090A1F4C-DD79-4A5B-9978-D6609A7D2636}"/>
    <cellStyle name="Note 2 4 2 10" xfId="30680" xr:uid="{E60C0F34-3939-4A21-A732-0BCA1CD50601}"/>
    <cellStyle name="Note 2 4 2 11" xfId="30681" xr:uid="{3B748991-0CE9-4C27-878E-1FD84A2678BE}"/>
    <cellStyle name="Note 2 4 2 2" xfId="30682" xr:uid="{A25CC164-F4D1-4C38-B1EE-300FB59AE266}"/>
    <cellStyle name="Note 2 4 2 2 10" xfId="30683" xr:uid="{D06E3B12-4C11-466B-AE3D-9EFE26481908}"/>
    <cellStyle name="Note 2 4 2 2 2" xfId="30684" xr:uid="{CD3B0815-45C1-43FE-8D46-AD5A86BC1B97}"/>
    <cellStyle name="Note 2 4 2 2 2 2" xfId="30685" xr:uid="{AD796AF0-F351-493F-90BA-80498EAB066E}"/>
    <cellStyle name="Note 2 4 2 2 2 2 2" xfId="30686" xr:uid="{D7985423-1E9C-46D2-BB28-4177F9C7356F}"/>
    <cellStyle name="Note 2 4 2 2 2 2 2 2" xfId="30687" xr:uid="{1D926658-BE27-4DAC-B455-43BFC0BACC67}"/>
    <cellStyle name="Note 2 4 2 2 2 2 2 2 2" xfId="30688" xr:uid="{6DA72504-F807-43F8-8CAA-47B5D108FA10}"/>
    <cellStyle name="Note 2 4 2 2 2 2 2 3" xfId="30689" xr:uid="{4A369762-53D8-49D8-A869-24F2096E8CBF}"/>
    <cellStyle name="Note 2 4 2 2 2 2 2 4" xfId="30690" xr:uid="{ADBD0423-1CBF-4D46-8D52-CC7039EE2459}"/>
    <cellStyle name="Note 2 4 2 2 2 2 3" xfId="30691" xr:uid="{62EAE3CD-0F59-402E-BF79-EC2CB46106DB}"/>
    <cellStyle name="Note 2 4 2 2 2 2 3 2" xfId="30692" xr:uid="{7A33CE32-DF0F-45D4-A705-89D73F633BA5}"/>
    <cellStyle name="Note 2 4 2 2 2 2 4" xfId="30693" xr:uid="{62CCDEC8-2F71-40C3-9DEA-5D221840531F}"/>
    <cellStyle name="Note 2 4 2 2 2 2 5" xfId="30694" xr:uid="{81EE96F4-D49A-483A-816E-E7A02904B114}"/>
    <cellStyle name="Note 2 4 2 2 2 3" xfId="30695" xr:uid="{3D846A9A-B9AE-4A0C-B3D2-CCA91BCD8579}"/>
    <cellStyle name="Note 2 4 2 2 2 3 2" xfId="30696" xr:uid="{C1E0C4F4-95E0-44B6-9943-72D5CF9A7408}"/>
    <cellStyle name="Note 2 4 2 2 2 3 2 2" xfId="30697" xr:uid="{732DC116-0F91-4BB0-8A01-430255887B14}"/>
    <cellStyle name="Note 2 4 2 2 2 3 2 2 2" xfId="30698" xr:uid="{73CC3140-DD6B-4168-9FFD-C9D23984EA84}"/>
    <cellStyle name="Note 2 4 2 2 2 3 2 3" xfId="30699" xr:uid="{23C8BC65-D721-4259-8121-568E40967204}"/>
    <cellStyle name="Note 2 4 2 2 2 3 2 4" xfId="30700" xr:uid="{F35E4426-C3FA-47A2-A81D-ECE71C1B10CF}"/>
    <cellStyle name="Note 2 4 2 2 2 3 3" xfId="30701" xr:uid="{461EAFA0-99ED-49E8-B43D-02114FFEB9BD}"/>
    <cellStyle name="Note 2 4 2 2 2 3 3 2" xfId="30702" xr:uid="{6AA9096B-2820-42A7-B2AD-010D082915B6}"/>
    <cellStyle name="Note 2 4 2 2 2 3 4" xfId="30703" xr:uid="{6CC0AA2E-6CAB-459C-B09C-2BA8E2E8CA6E}"/>
    <cellStyle name="Note 2 4 2 2 2 3 5" xfId="30704" xr:uid="{7FD305E6-DF6A-4B1D-AA77-C4E3EB71F7D5}"/>
    <cellStyle name="Note 2 4 2 2 2 4" xfId="30705" xr:uid="{B9C2589C-925F-481F-B4B6-B8C735B3FE57}"/>
    <cellStyle name="Note 2 4 2 2 2 4 2" xfId="30706" xr:uid="{5DE171E9-0CBD-4021-B975-EBEADC013F5E}"/>
    <cellStyle name="Note 2 4 2 2 2 4 2 2" xfId="30707" xr:uid="{7EA51035-F60C-4219-9CCC-7FF07DBC7F70}"/>
    <cellStyle name="Note 2 4 2 2 2 4 3" xfId="30708" xr:uid="{470FFF86-61C5-44EA-A28F-4B2BDAFA27F9}"/>
    <cellStyle name="Note 2 4 2 2 2 4 4" xfId="30709" xr:uid="{BA458F3F-36DF-4347-BB5B-481C61F13798}"/>
    <cellStyle name="Note 2 4 2 2 2 5" xfId="30710" xr:uid="{BEEE2F18-3FFF-47F8-BB88-FA7AE8CFBDCA}"/>
    <cellStyle name="Note 2 4 2 2 2 5 2" xfId="30711" xr:uid="{9A81D89E-D2F2-4142-87A2-AF4E31E94BB8}"/>
    <cellStyle name="Note 2 4 2 2 2 5 2 2" xfId="30712" xr:uid="{A935A766-8FA6-4E77-BA98-90E7C1A117E1}"/>
    <cellStyle name="Note 2 4 2 2 2 5 3" xfId="30713" xr:uid="{F286F793-D544-4484-A11A-E79D8EBC5A94}"/>
    <cellStyle name="Note 2 4 2 2 2 5 4" xfId="30714" xr:uid="{EA7E91B0-A60C-4ED3-8F57-9F339B3686DE}"/>
    <cellStyle name="Note 2 4 2 2 2 6" xfId="30715" xr:uid="{20C1BBF0-5EC5-473E-A69D-14453CF9FB77}"/>
    <cellStyle name="Note 2 4 2 2 2 6 2" xfId="30716" xr:uid="{5D91A6C4-B554-40FF-8918-8B7F08652635}"/>
    <cellStyle name="Note 2 4 2 2 2 6 2 2" xfId="30717" xr:uid="{3A34D4D3-14F3-4051-832D-5E8A9942AAC0}"/>
    <cellStyle name="Note 2 4 2 2 2 6 3" xfId="30718" xr:uid="{CDAB7C7F-B790-427E-A166-284177FFF56D}"/>
    <cellStyle name="Note 2 4 2 2 2 6 4" xfId="30719" xr:uid="{70757747-5515-4602-A93A-E50C1F3DC8E2}"/>
    <cellStyle name="Note 2 4 2 2 2 7" xfId="30720" xr:uid="{5B27F625-9A4C-4E4F-B518-0C40181017E1}"/>
    <cellStyle name="Note 2 4 2 2 2 7 2" xfId="30721" xr:uid="{FE754E92-3003-412F-B863-EC7051510922}"/>
    <cellStyle name="Note 2 4 2 2 2 8" xfId="30722" xr:uid="{54726C1D-4D56-4278-9EDF-0D0346ED6F72}"/>
    <cellStyle name="Note 2 4 2 2 2 9" xfId="30723" xr:uid="{6BA36681-FD21-4727-96EF-C2FA68BDFF8E}"/>
    <cellStyle name="Note 2 4 2 2 3" xfId="30724" xr:uid="{110A1AFA-39F5-44A9-AEFB-1E564DE02BDF}"/>
    <cellStyle name="Note 2 4 2 2 3 2" xfId="30725" xr:uid="{33E3BD92-B2FA-4924-A619-C4F2BDE3CE6B}"/>
    <cellStyle name="Note 2 4 2 2 3 2 2" xfId="30726" xr:uid="{5A92DD5D-A0BE-4F27-B6C3-ACB40ADD37DE}"/>
    <cellStyle name="Note 2 4 2 2 3 2 2 2" xfId="30727" xr:uid="{45C78DDD-B0A6-4504-A82A-A91ED9AFF3A0}"/>
    <cellStyle name="Note 2 4 2 2 3 2 3" xfId="30728" xr:uid="{C1DEF2D7-3B97-446A-B8EB-8D89AD416DE4}"/>
    <cellStyle name="Note 2 4 2 2 3 2 4" xfId="30729" xr:uid="{9F37B703-EBDE-46E2-B8E8-050AD2A393C7}"/>
    <cellStyle name="Note 2 4 2 2 3 3" xfId="30730" xr:uid="{5F8D5ED6-4E7A-41EB-9B8E-59D907EAC9CB}"/>
    <cellStyle name="Note 2 4 2 2 3 3 2" xfId="30731" xr:uid="{4509DD89-8B0A-48FD-A44A-1068544630E3}"/>
    <cellStyle name="Note 2 4 2 2 3 3 2 2" xfId="30732" xr:uid="{93A1B9CA-20CC-483D-9C62-20F3EFC03CC4}"/>
    <cellStyle name="Note 2 4 2 2 3 3 3" xfId="30733" xr:uid="{9BD22AEE-6A68-482F-BD97-112CE3A7C383}"/>
    <cellStyle name="Note 2 4 2 2 3 3 4" xfId="30734" xr:uid="{D7BDFF34-0C11-493A-965C-9E3566418C02}"/>
    <cellStyle name="Note 2 4 2 2 3 4" xfId="30735" xr:uid="{22674C40-4991-43BF-BC77-CF29213B097F}"/>
    <cellStyle name="Note 2 4 2 2 3 4 2" xfId="30736" xr:uid="{643610E5-B9E8-4683-8696-3110F6DE7E1F}"/>
    <cellStyle name="Note 2 4 2 2 3 5" xfId="30737" xr:uid="{DB14F6AD-4CD2-4464-A339-5658065BBA63}"/>
    <cellStyle name="Note 2 4 2 2 3 6" xfId="30738" xr:uid="{B2D24381-41FC-44CD-A12A-23558826E4AC}"/>
    <cellStyle name="Note 2 4 2 2 4" xfId="30739" xr:uid="{C0A118AC-84F4-4F59-8F98-7123D51BA98D}"/>
    <cellStyle name="Note 2 4 2 2 4 2" xfId="30740" xr:uid="{3FB6978B-B05A-47D7-89ED-6E60AF0249F1}"/>
    <cellStyle name="Note 2 4 2 2 4 2 2" xfId="30741" xr:uid="{1CBDC06C-F04E-429D-B190-A039166A81A1}"/>
    <cellStyle name="Note 2 4 2 2 4 2 2 2" xfId="30742" xr:uid="{510BCC95-BF9D-4909-9112-5F71DA488636}"/>
    <cellStyle name="Note 2 4 2 2 4 2 3" xfId="30743" xr:uid="{74A9336B-B8BC-4692-8DBF-D559F6F521DB}"/>
    <cellStyle name="Note 2 4 2 2 4 2 4" xfId="30744" xr:uid="{DF044504-D441-4E15-86B5-FA6CB1F7F395}"/>
    <cellStyle name="Note 2 4 2 2 4 3" xfId="30745" xr:uid="{E94DB47C-FDF4-4A25-AECA-158B53CC05F8}"/>
    <cellStyle name="Note 2 4 2 2 4 3 2" xfId="30746" xr:uid="{DDDE92F2-FCD4-4031-BD23-DAE4DBFD1A89}"/>
    <cellStyle name="Note 2 4 2 2 4 4" xfId="30747" xr:uid="{1802C4BB-7C8E-4F1B-9602-E82A99545B05}"/>
    <cellStyle name="Note 2 4 2 2 4 5" xfId="30748" xr:uid="{600E2ED0-1D57-49D9-A197-30238F8B40EC}"/>
    <cellStyle name="Note 2 4 2 2 5" xfId="30749" xr:uid="{F5A310F5-4BB0-4BE0-856B-289108FB1500}"/>
    <cellStyle name="Note 2 4 2 2 5 2" xfId="30750" xr:uid="{7A9E908B-CA94-4413-B50E-A4FC36B892ED}"/>
    <cellStyle name="Note 2 4 2 2 5 2 2" xfId="30751" xr:uid="{E7BD5D4A-547B-4A31-AC87-F55A96AE34C0}"/>
    <cellStyle name="Note 2 4 2 2 5 3" xfId="30752" xr:uid="{39B191C0-E862-4F14-9912-5BCFAEE91E16}"/>
    <cellStyle name="Note 2 4 2 2 5 4" xfId="30753" xr:uid="{A982625E-1921-4341-A2C8-1AFAB5DDD374}"/>
    <cellStyle name="Note 2 4 2 2 6" xfId="30754" xr:uid="{F5AFB7AA-5478-46A0-A930-865593AEF9F0}"/>
    <cellStyle name="Note 2 4 2 2 6 2" xfId="30755" xr:uid="{958AA8AB-5BD7-4B6B-AB3B-3AB60A54A623}"/>
    <cellStyle name="Note 2 4 2 2 6 2 2" xfId="30756" xr:uid="{8CADFF7E-AED5-4342-8A00-29244F0115D2}"/>
    <cellStyle name="Note 2 4 2 2 6 3" xfId="30757" xr:uid="{8D26542F-3FFE-4E30-911E-F4173BEA1C14}"/>
    <cellStyle name="Note 2 4 2 2 6 4" xfId="30758" xr:uid="{1C4E99C9-7698-4FD3-B742-DFF770CC3463}"/>
    <cellStyle name="Note 2 4 2 2 7" xfId="30759" xr:uid="{C29B0D93-D75E-4CEA-9147-36421C88CC72}"/>
    <cellStyle name="Note 2 4 2 2 8" xfId="30760" xr:uid="{6BA8E448-A354-4144-876F-E6F5B948EA41}"/>
    <cellStyle name="Note 2 4 2 2 8 2" xfId="30761" xr:uid="{CA3B3FB4-D611-479B-804D-6B80049C9FC7}"/>
    <cellStyle name="Note 2 4 2 2 9" xfId="30762" xr:uid="{5CB69FED-3438-44D4-A221-DACAA8760A2F}"/>
    <cellStyle name="Note 2 4 2 3" xfId="30763" xr:uid="{232D3715-0112-4E81-B88F-9BFF301F1BE2}"/>
    <cellStyle name="Note 2 4 2 3 2" xfId="30764" xr:uid="{E6F18261-CC3A-4030-A31B-CE64ABE47A73}"/>
    <cellStyle name="Note 2 4 2 3 2 2" xfId="30765" xr:uid="{AB0A91B1-131E-4025-A7F6-CB9B5D111EA5}"/>
    <cellStyle name="Note 2 4 2 3 2 2 2" xfId="30766" xr:uid="{F7911AAA-3AFB-4F96-AAE1-65D62EA35F80}"/>
    <cellStyle name="Note 2 4 2 3 2 2 2 2" xfId="30767" xr:uid="{B961DB37-7FD5-4987-A3EC-2928F9A5912C}"/>
    <cellStyle name="Note 2 4 2 3 2 2 3" xfId="30768" xr:uid="{80DF362B-9CC9-4F03-A8BF-80CBCAE1F666}"/>
    <cellStyle name="Note 2 4 2 3 2 2 4" xfId="30769" xr:uid="{3ECA57B6-6CC3-4145-8805-3E9EF4DD68EE}"/>
    <cellStyle name="Note 2 4 2 3 2 3" xfId="30770" xr:uid="{819B9AAD-A8FB-4EE7-AE4E-5DA31AE6694A}"/>
    <cellStyle name="Note 2 4 2 3 2 3 2" xfId="30771" xr:uid="{27982404-8CF3-4373-8E30-E92E8E554ECF}"/>
    <cellStyle name="Note 2 4 2 3 2 3 2 2" xfId="30772" xr:uid="{86C8CF38-CE11-4715-85C8-A8A4A1B05191}"/>
    <cellStyle name="Note 2 4 2 3 2 3 3" xfId="30773" xr:uid="{CDD1DC57-AEBD-4750-865C-CE9890EBD667}"/>
    <cellStyle name="Note 2 4 2 3 2 3 4" xfId="30774" xr:uid="{958CF270-F2C5-4435-A2B6-5185320949B8}"/>
    <cellStyle name="Note 2 4 2 3 2 4" xfId="30775" xr:uid="{D9D39270-F414-41F2-BE78-E5AC70B573BE}"/>
    <cellStyle name="Note 2 4 2 3 2 4 2" xfId="30776" xr:uid="{2509EDFD-1682-4A88-9B86-947202BD0A99}"/>
    <cellStyle name="Note 2 4 2 3 2 5" xfId="30777" xr:uid="{8C899FC2-90FE-4391-8EDD-19C21CCA6F80}"/>
    <cellStyle name="Note 2 4 2 3 2 6" xfId="30778" xr:uid="{9BC69D45-80AA-4DBF-A1CE-1B9E7C52B57A}"/>
    <cellStyle name="Note 2 4 2 3 3" xfId="30779" xr:uid="{DB1CDD0E-AB4D-4E44-A580-509F6E031417}"/>
    <cellStyle name="Note 2 4 2 3 3 2" xfId="30780" xr:uid="{23937803-0A56-44EC-8480-1E3046C59B5F}"/>
    <cellStyle name="Note 2 4 2 3 3 2 2" xfId="30781" xr:uid="{7D812502-BA05-4D12-B0AE-49F57DCEA9FC}"/>
    <cellStyle name="Note 2 4 2 3 3 2 2 2" xfId="30782" xr:uid="{5EC44409-ADC4-4600-A7A0-5253626EAC20}"/>
    <cellStyle name="Note 2 4 2 3 3 2 3" xfId="30783" xr:uid="{5084831E-94A9-42F1-BC0A-EAEBA16EB3C6}"/>
    <cellStyle name="Note 2 4 2 3 3 2 4" xfId="30784" xr:uid="{80BF2CF6-E5D7-4B60-9F3A-1F623EC27435}"/>
    <cellStyle name="Note 2 4 2 3 3 3" xfId="30785" xr:uid="{F44834AB-8FD6-4F60-8D2F-0859CBB91C98}"/>
    <cellStyle name="Note 2 4 2 3 3 3 2" xfId="30786" xr:uid="{71921CB4-0D58-4D38-B31E-1DF8857608F0}"/>
    <cellStyle name="Note 2 4 2 3 3 4" xfId="30787" xr:uid="{7A00E4A9-3D1E-48F1-9CD7-3BAFB13C7045}"/>
    <cellStyle name="Note 2 4 2 3 3 5" xfId="30788" xr:uid="{974CBE5C-DDD0-495C-836F-BD4B4965464C}"/>
    <cellStyle name="Note 2 4 2 3 4" xfId="30789" xr:uid="{55CAAA63-5CF4-4119-AE82-EF870557400F}"/>
    <cellStyle name="Note 2 4 2 3 4 2" xfId="30790" xr:uid="{2871624F-8ED7-4B74-8902-CC70CE8ECC47}"/>
    <cellStyle name="Note 2 4 2 3 4 2 2" xfId="30791" xr:uid="{13C50E74-A363-4745-B638-3F0A7C0328CD}"/>
    <cellStyle name="Note 2 4 2 3 4 3" xfId="30792" xr:uid="{882E4D2C-B4FE-47FF-B9A4-7EBAA3E2E52E}"/>
    <cellStyle name="Note 2 4 2 3 4 4" xfId="30793" xr:uid="{04EA7710-CBEB-4409-BC7A-25A589C41EA2}"/>
    <cellStyle name="Note 2 4 2 3 5" xfId="30794" xr:uid="{A89C54ED-9F03-4D10-AC75-CE23D7535C60}"/>
    <cellStyle name="Note 2 4 2 3 5 2" xfId="30795" xr:uid="{71D10279-A212-4026-A412-5FEEB2D8CEEB}"/>
    <cellStyle name="Note 2 4 2 3 5 2 2" xfId="30796" xr:uid="{9B867633-F683-4CE2-AA62-83B478ECFAB0}"/>
    <cellStyle name="Note 2 4 2 3 5 3" xfId="30797" xr:uid="{8095DB2D-5700-42DC-9BEA-72682268581A}"/>
    <cellStyle name="Note 2 4 2 3 5 4" xfId="30798" xr:uid="{33B4DEB5-6E40-4DA4-B48F-11DE4456900B}"/>
    <cellStyle name="Note 2 4 2 3 6" xfId="30799" xr:uid="{C6838164-280F-4CD6-BB75-7180291A23C3}"/>
    <cellStyle name="Note 2 4 2 3 7" xfId="30800" xr:uid="{8538C4A1-B286-4E6A-9AA4-6825A93DDCB6}"/>
    <cellStyle name="Note 2 4 2 3 7 2" xfId="30801" xr:uid="{F9EEE607-2A7A-4415-97BE-7A7CDC0CA574}"/>
    <cellStyle name="Note 2 4 2 3 8" xfId="30802" xr:uid="{32AB69A4-042C-4522-9542-0C0C5699AE03}"/>
    <cellStyle name="Note 2 4 2 3 9" xfId="30803" xr:uid="{FD8064EF-D598-4EE4-BB91-39A465B0C1BC}"/>
    <cellStyle name="Note 2 4 2 4" xfId="30804" xr:uid="{1C2AB5C6-D6A1-4410-8F50-AB0DDFD4F853}"/>
    <cellStyle name="Note 2 4 2 4 2" xfId="30805" xr:uid="{B5D02F8E-F55E-46B9-879E-2B24F9899357}"/>
    <cellStyle name="Note 2 4 2 4 2 2" xfId="30806" xr:uid="{3A933B0D-A0B3-43D9-A561-848D6626619C}"/>
    <cellStyle name="Note 2 4 2 4 2 2 2" xfId="30807" xr:uid="{33477E50-862D-48CA-A6EE-3370481F3130}"/>
    <cellStyle name="Note 2 4 2 4 2 3" xfId="30808" xr:uid="{80FACA24-BB73-4202-9965-A70A4968CA0E}"/>
    <cellStyle name="Note 2 4 2 4 2 4" xfId="30809" xr:uid="{0324F7C7-5492-4ED2-AB87-516825643E28}"/>
    <cellStyle name="Note 2 4 2 4 3" xfId="30810" xr:uid="{986CD29C-DCE3-42DD-8DE6-3E3AD662287D}"/>
    <cellStyle name="Note 2 4 2 4 3 2" xfId="30811" xr:uid="{7C1A14CD-FF47-41F5-92A8-C3552CCA357E}"/>
    <cellStyle name="Note 2 4 2 4 3 2 2" xfId="30812" xr:uid="{360EDA96-8BA0-4DC3-96F1-9DF910F5A851}"/>
    <cellStyle name="Note 2 4 2 4 3 3" xfId="30813" xr:uid="{7284856D-4ED6-4F5E-9428-D25C81993E85}"/>
    <cellStyle name="Note 2 4 2 4 3 4" xfId="30814" xr:uid="{89632957-C814-44A1-A4B8-35F465CAF8E4}"/>
    <cellStyle name="Note 2 4 2 4 4" xfId="30815" xr:uid="{A1E93ED4-EB2B-41F8-A9BE-156C36F34125}"/>
    <cellStyle name="Note 2 4 2 4 4 2" xfId="30816" xr:uid="{B9A762AB-DACC-49F7-A3FC-FCFAE42ADA81}"/>
    <cellStyle name="Note 2 4 2 4 5" xfId="30817" xr:uid="{71CF368B-CD48-47EB-8936-67D9CC361D8B}"/>
    <cellStyle name="Note 2 4 2 4 6" xfId="30818" xr:uid="{7F6740DE-5411-4CE1-91A5-3CAEB3EE4F5E}"/>
    <cellStyle name="Note 2 4 2 5" xfId="30819" xr:uid="{7AD2D9E2-A4F8-4FB4-83D9-F3B0BB90BBE9}"/>
    <cellStyle name="Note 2 4 2 5 2" xfId="30820" xr:uid="{D8F02254-21C8-4397-AC20-655E2B9D87BE}"/>
    <cellStyle name="Note 2 4 2 5 2 2" xfId="30821" xr:uid="{C2E4A462-2AA0-4565-9CC6-EBEBFFED6532}"/>
    <cellStyle name="Note 2 4 2 5 2 2 2" xfId="30822" xr:uid="{4366C39B-DA5A-4711-A029-281804E83C9D}"/>
    <cellStyle name="Note 2 4 2 5 2 3" xfId="30823" xr:uid="{0F5C2A91-9261-4173-9A81-71CDD91F3A3C}"/>
    <cellStyle name="Note 2 4 2 5 2 4" xfId="30824" xr:uid="{1A63DA4E-5F56-41E4-9D98-BAD778618682}"/>
    <cellStyle name="Note 2 4 2 5 3" xfId="30825" xr:uid="{3AC7A8EF-4590-4837-939C-3276D9B0C4FC}"/>
    <cellStyle name="Note 2 4 2 5 3 2" xfId="30826" xr:uid="{66242FEB-F635-4CA3-ACD4-84565C7B3AD5}"/>
    <cellStyle name="Note 2 4 2 5 4" xfId="30827" xr:uid="{431963DB-E2EE-4C03-B8DC-7BA7C039DB7C}"/>
    <cellStyle name="Note 2 4 2 5 5" xfId="30828" xr:uid="{BAAAED62-F701-45C2-B22F-0B5ADB89CC6A}"/>
    <cellStyle name="Note 2 4 2 6" xfId="30829" xr:uid="{D1A3468A-EABB-4D70-B44A-919D99ADC1B7}"/>
    <cellStyle name="Note 2 4 2 6 2" xfId="30830" xr:uid="{54E3899B-4A41-4FD5-AC79-779BDC217ADD}"/>
    <cellStyle name="Note 2 4 2 6 2 2" xfId="30831" xr:uid="{81508A6C-6949-48E0-8E99-A41593581772}"/>
    <cellStyle name="Note 2 4 2 6 3" xfId="30832" xr:uid="{517330A3-F1B6-4E58-A104-78D4B9B0BFF5}"/>
    <cellStyle name="Note 2 4 2 6 4" xfId="30833" xr:uid="{202150F8-D8C3-476D-BA5C-991914B7DAD8}"/>
    <cellStyle name="Note 2 4 2 7" xfId="30834" xr:uid="{6E16CC87-D418-4852-A749-A6F051573816}"/>
    <cellStyle name="Note 2 4 2 7 2" xfId="30835" xr:uid="{3BED2240-8E3F-41F5-8D47-ED07F010E29A}"/>
    <cellStyle name="Note 2 4 2 7 2 2" xfId="30836" xr:uid="{B9092430-6388-4643-AB03-FB775F1B9872}"/>
    <cellStyle name="Note 2 4 2 7 3" xfId="30837" xr:uid="{E359B9FD-B959-497A-80C1-423BD5519BA6}"/>
    <cellStyle name="Note 2 4 2 7 4" xfId="30838" xr:uid="{34FAB623-76FF-46F0-91DB-5383B3BB51CE}"/>
    <cellStyle name="Note 2 4 2 8" xfId="30839" xr:uid="{81D59D70-7365-4CBC-9631-E36B91833795}"/>
    <cellStyle name="Note 2 4 2 9" xfId="30840" xr:uid="{4702F58B-2235-48C5-BC9F-FECC1B83FE59}"/>
    <cellStyle name="Note 2 4 2 9 2" xfId="30841" xr:uid="{52376301-A3BB-41EC-837C-3AB87ADB9CF0}"/>
    <cellStyle name="Note 2 4 3" xfId="30842" xr:uid="{0F4D65DF-C13B-4B73-A7D5-BE142F048E0D}"/>
    <cellStyle name="Note 2 4 3 10" xfId="30843" xr:uid="{1834C5ED-38DF-48A5-87C7-26FD472208B1}"/>
    <cellStyle name="Note 2 4 3 2" xfId="30844" xr:uid="{FBC484CC-6BED-4D7D-B129-5BD8471C8C75}"/>
    <cellStyle name="Note 2 4 3 2 2" xfId="30845" xr:uid="{8D369E08-4981-4A64-A8BA-64578C9EC82B}"/>
    <cellStyle name="Note 2 4 3 2 2 2" xfId="30846" xr:uid="{E4649D53-4577-43B3-AEEF-0110694E480C}"/>
    <cellStyle name="Note 2 4 3 2 2 2 2" xfId="30847" xr:uid="{1269DBA6-DC82-42BF-A008-40A3BFA9012B}"/>
    <cellStyle name="Note 2 4 3 2 2 2 2 2" xfId="30848" xr:uid="{0F0B1A5E-7BC0-46AA-9C35-DE34EEA8877C}"/>
    <cellStyle name="Note 2 4 3 2 2 2 3" xfId="30849" xr:uid="{1A3721C2-39BD-4443-94F1-DD2446A970CA}"/>
    <cellStyle name="Note 2 4 3 2 2 2 4" xfId="30850" xr:uid="{58A6F5D2-F180-48B9-B5B1-74408D6F54CC}"/>
    <cellStyle name="Note 2 4 3 2 2 3" xfId="30851" xr:uid="{F7AD71AF-BA95-4849-843D-D029BEF702A1}"/>
    <cellStyle name="Note 2 4 3 2 2 3 2" xfId="30852" xr:uid="{31D83E73-77DC-448F-B7D2-445131D13022}"/>
    <cellStyle name="Note 2 4 3 2 2 4" xfId="30853" xr:uid="{95D1F7E9-D761-4A86-AA64-978655D99780}"/>
    <cellStyle name="Note 2 4 3 2 2 5" xfId="30854" xr:uid="{6CF814EB-0D7F-4111-B588-5BE82373E5CB}"/>
    <cellStyle name="Note 2 4 3 2 3" xfId="30855" xr:uid="{22C26D84-4CA3-4500-B4E3-5AB26E3BABF2}"/>
    <cellStyle name="Note 2 4 3 2 3 2" xfId="30856" xr:uid="{5F798A65-16F6-4E23-B233-1D57D2FCDEB8}"/>
    <cellStyle name="Note 2 4 3 2 3 2 2" xfId="30857" xr:uid="{1E396C5F-4C1B-48BA-A9B0-8490794B2CD8}"/>
    <cellStyle name="Note 2 4 3 2 3 2 2 2" xfId="30858" xr:uid="{1AD470A0-83D3-4B1E-AD7B-AAB82C662537}"/>
    <cellStyle name="Note 2 4 3 2 3 2 3" xfId="30859" xr:uid="{8334A657-561A-48EC-AF75-E69072AF517D}"/>
    <cellStyle name="Note 2 4 3 2 3 2 4" xfId="30860" xr:uid="{B1D71E2D-6992-4C6A-B3CF-B0EFD6D66DE2}"/>
    <cellStyle name="Note 2 4 3 2 3 3" xfId="30861" xr:uid="{549549E8-9916-4FBC-BB13-0DA151B8274B}"/>
    <cellStyle name="Note 2 4 3 2 3 3 2" xfId="30862" xr:uid="{B840BD4B-CF88-4E25-9D44-0E46F0F918B7}"/>
    <cellStyle name="Note 2 4 3 2 3 4" xfId="30863" xr:uid="{ADE8B59C-A809-4F55-A70E-5C024DAE9DE2}"/>
    <cellStyle name="Note 2 4 3 2 3 5" xfId="30864" xr:uid="{30E5E31C-45B8-42F6-859C-A6D61F790A5C}"/>
    <cellStyle name="Note 2 4 3 2 4" xfId="30865" xr:uid="{C2E87808-E1D8-455A-9150-DE46D286F0B0}"/>
    <cellStyle name="Note 2 4 3 2 4 2" xfId="30866" xr:uid="{6C3606AF-78A0-4AF2-B680-F352529CB83B}"/>
    <cellStyle name="Note 2 4 3 2 4 2 2" xfId="30867" xr:uid="{09B5B3F4-DA02-4F75-8EC1-1D1AA152C18D}"/>
    <cellStyle name="Note 2 4 3 2 4 3" xfId="30868" xr:uid="{CA98BE78-07B7-478D-8B62-35877106C40E}"/>
    <cellStyle name="Note 2 4 3 2 4 4" xfId="30869" xr:uid="{0F0379E6-7D08-4C0F-B3B4-BA02D2D62A81}"/>
    <cellStyle name="Note 2 4 3 2 5" xfId="30870" xr:uid="{012EA933-EE3B-4D47-942E-5DA5E26459B0}"/>
    <cellStyle name="Note 2 4 3 2 5 2" xfId="30871" xr:uid="{9782FE02-F2CD-4E9E-870E-3F1C74A67227}"/>
    <cellStyle name="Note 2 4 3 2 5 2 2" xfId="30872" xr:uid="{2ED90566-716C-4C1A-9346-A72108F919D8}"/>
    <cellStyle name="Note 2 4 3 2 5 3" xfId="30873" xr:uid="{6709145E-D66A-4A42-8FB0-13AADB0D33A2}"/>
    <cellStyle name="Note 2 4 3 2 5 4" xfId="30874" xr:uid="{DA41731D-433B-410E-BD8F-970DBB775A30}"/>
    <cellStyle name="Note 2 4 3 2 6" xfId="30875" xr:uid="{F5B833F5-6F68-452F-AA87-6D76D4EE4FFE}"/>
    <cellStyle name="Note 2 4 3 2 6 2" xfId="30876" xr:uid="{4EFD1CFA-059B-4D8C-967B-4011943351CA}"/>
    <cellStyle name="Note 2 4 3 2 6 2 2" xfId="30877" xr:uid="{8A6868ED-72E3-4C14-9244-00651E875256}"/>
    <cellStyle name="Note 2 4 3 2 6 3" xfId="30878" xr:uid="{28B58418-92F0-44E1-844B-B78228237DA4}"/>
    <cellStyle name="Note 2 4 3 2 6 4" xfId="30879" xr:uid="{FA110E76-27A1-4877-A3CA-0ECCA4467B3F}"/>
    <cellStyle name="Note 2 4 3 2 7" xfId="30880" xr:uid="{EA86E8E5-77B6-4E3D-A895-7A337E752619}"/>
    <cellStyle name="Note 2 4 3 2 7 2" xfId="30881" xr:uid="{4C182E56-9F89-47CF-AD7E-5D8E474BF8F5}"/>
    <cellStyle name="Note 2 4 3 2 8" xfId="30882" xr:uid="{4F05AA19-660B-4A51-85DC-B7991C7F6133}"/>
    <cellStyle name="Note 2 4 3 2 9" xfId="30883" xr:uid="{9A42A90B-24C3-4987-901C-D63ACBB7DFEB}"/>
    <cellStyle name="Note 2 4 3 3" xfId="30884" xr:uid="{2D6E517E-32EF-4CDB-B9E9-75068C4A33AC}"/>
    <cellStyle name="Note 2 4 3 3 2" xfId="30885" xr:uid="{83F1501B-1001-432E-8F39-7CD619F6EAD3}"/>
    <cellStyle name="Note 2 4 3 3 2 2" xfId="30886" xr:uid="{5BA5E928-D082-4FA3-8D2E-98977ADCF09F}"/>
    <cellStyle name="Note 2 4 3 3 2 2 2" xfId="30887" xr:uid="{E6AE524B-F417-471C-B810-1DC4F258EA64}"/>
    <cellStyle name="Note 2 4 3 3 2 3" xfId="30888" xr:uid="{A120B3B1-C8BD-4D3C-BC0D-2DFA26873398}"/>
    <cellStyle name="Note 2 4 3 3 2 4" xfId="30889" xr:uid="{EF44892C-9465-4D29-A973-F19EBB08B6F3}"/>
    <cellStyle name="Note 2 4 3 3 3" xfId="30890" xr:uid="{47DA8682-94AD-4EF5-95B4-86AD2AB4CBA7}"/>
    <cellStyle name="Note 2 4 3 3 3 2" xfId="30891" xr:uid="{D11DD0E0-BDD4-4419-BED1-867AC2499A94}"/>
    <cellStyle name="Note 2 4 3 3 3 2 2" xfId="30892" xr:uid="{F43654B5-7449-4732-95D7-C0D69DAA951B}"/>
    <cellStyle name="Note 2 4 3 3 3 3" xfId="30893" xr:uid="{4CBA961E-C11D-4E07-8C44-8FD67DE6E8FB}"/>
    <cellStyle name="Note 2 4 3 3 3 4" xfId="30894" xr:uid="{08691777-883D-414F-866D-2884C41BF544}"/>
    <cellStyle name="Note 2 4 3 3 4" xfId="30895" xr:uid="{9ECD4A32-546A-46F4-A028-7B4017AAF1AD}"/>
    <cellStyle name="Note 2 4 3 3 4 2" xfId="30896" xr:uid="{EE5A0F4E-5C42-4736-9F44-1B1D3C6B8FD5}"/>
    <cellStyle name="Note 2 4 3 3 5" xfId="30897" xr:uid="{7D20617A-7D13-45A8-8B33-435DFD006DDE}"/>
    <cellStyle name="Note 2 4 3 3 6" xfId="30898" xr:uid="{EF4B96F0-4360-44C1-AB18-E4297F23F26A}"/>
    <cellStyle name="Note 2 4 3 4" xfId="30899" xr:uid="{16C48F28-AA11-4778-B1BF-C6A53DD34D3E}"/>
    <cellStyle name="Note 2 4 3 4 2" xfId="30900" xr:uid="{B4EC9477-90B8-4FE8-B04A-A240AA130F74}"/>
    <cellStyle name="Note 2 4 3 4 2 2" xfId="30901" xr:uid="{FBEEF690-17D6-4369-9D54-FEB32447F54B}"/>
    <cellStyle name="Note 2 4 3 4 2 2 2" xfId="30902" xr:uid="{65F26825-6A9A-4E46-8374-889827039064}"/>
    <cellStyle name="Note 2 4 3 4 2 3" xfId="30903" xr:uid="{0B1EC2FC-C9CB-4657-9163-8318C08BAEAF}"/>
    <cellStyle name="Note 2 4 3 4 2 4" xfId="30904" xr:uid="{6F27D502-ADC6-4272-8EB9-FA8B4CE46898}"/>
    <cellStyle name="Note 2 4 3 4 3" xfId="30905" xr:uid="{7524C7C3-719C-4A1E-8534-82C96864AD43}"/>
    <cellStyle name="Note 2 4 3 4 3 2" xfId="30906" xr:uid="{7EA732EA-0C41-4757-903D-480E22AE2D92}"/>
    <cellStyle name="Note 2 4 3 4 4" xfId="30907" xr:uid="{C1C7A76A-7D70-40C7-B842-52E930BD2C64}"/>
    <cellStyle name="Note 2 4 3 4 5" xfId="30908" xr:uid="{84A93F6E-3B82-43B5-ABF5-3521C34A11F6}"/>
    <cellStyle name="Note 2 4 3 5" xfId="30909" xr:uid="{8F345956-A5B3-40C7-BA63-C0C05A28147D}"/>
    <cellStyle name="Note 2 4 3 5 2" xfId="30910" xr:uid="{1D149042-5C57-4B34-8D07-DA3903AE491F}"/>
    <cellStyle name="Note 2 4 3 5 2 2" xfId="30911" xr:uid="{7E721B0B-0C96-4E89-8D9E-EBB54908C283}"/>
    <cellStyle name="Note 2 4 3 5 3" xfId="30912" xr:uid="{3FE1181D-BA97-4A2B-8C9D-1BF2D394F42B}"/>
    <cellStyle name="Note 2 4 3 5 4" xfId="30913" xr:uid="{48E196BE-50BF-4006-A7EE-2AE22942A81E}"/>
    <cellStyle name="Note 2 4 3 6" xfId="30914" xr:uid="{4BE17BEA-31F0-479E-B15A-28A6520D6FFE}"/>
    <cellStyle name="Note 2 4 3 6 2" xfId="30915" xr:uid="{8B122CC2-D10B-404A-AE29-213911E97869}"/>
    <cellStyle name="Note 2 4 3 6 2 2" xfId="30916" xr:uid="{3C7760A7-4E5B-4D83-A073-5F214175D3CF}"/>
    <cellStyle name="Note 2 4 3 6 3" xfId="30917" xr:uid="{02451A34-F7C8-48C0-AA25-A3C01E49AC4C}"/>
    <cellStyle name="Note 2 4 3 6 4" xfId="30918" xr:uid="{15B32AD9-B727-4796-B779-75BCF74B52C0}"/>
    <cellStyle name="Note 2 4 3 7" xfId="30919" xr:uid="{DDA34242-4C1E-436F-8242-501F710261EE}"/>
    <cellStyle name="Note 2 4 3 8" xfId="30920" xr:uid="{B5CBEA52-B0EA-4B18-A997-3C3B3B0BBEB3}"/>
    <cellStyle name="Note 2 4 3 8 2" xfId="30921" xr:uid="{EDC91E85-CAAE-4C62-AF02-23769CDCC03B}"/>
    <cellStyle name="Note 2 4 3 9" xfId="30922" xr:uid="{13AEF90A-5599-4474-B536-4ACD38C4C1FC}"/>
    <cellStyle name="Note 2 4 4" xfId="30923" xr:uid="{AC4C2F4F-03BC-4C3F-84C9-83B38F11FC23}"/>
    <cellStyle name="Note 2 4 4 2" xfId="30924" xr:uid="{CE24F65E-1723-42DF-A08D-6525A88CCF1C}"/>
    <cellStyle name="Note 2 4 4 2 2" xfId="30925" xr:uid="{F0CA92A6-08E6-49F2-AB31-75D44B5258CD}"/>
    <cellStyle name="Note 2 4 4 2 2 2" xfId="30926" xr:uid="{C7167EAB-7B1B-4B80-B05F-78BD965DC733}"/>
    <cellStyle name="Note 2 4 4 2 2 2 2" xfId="30927" xr:uid="{AE89EED3-D069-4DCC-A4CF-5F2133411D49}"/>
    <cellStyle name="Note 2 4 4 2 2 3" xfId="30928" xr:uid="{99738AAC-6082-4391-BA5D-DEC9DE5D9A83}"/>
    <cellStyle name="Note 2 4 4 2 2 4" xfId="30929" xr:uid="{5DEB8F43-B14B-4565-A4C6-328455A95349}"/>
    <cellStyle name="Note 2 4 4 2 3" xfId="30930" xr:uid="{62205020-28F7-449D-B37A-473B6D90505C}"/>
    <cellStyle name="Note 2 4 4 2 3 2" xfId="30931" xr:uid="{2CC78DA2-53F4-4125-A766-B0ED7BE94F72}"/>
    <cellStyle name="Note 2 4 4 2 3 2 2" xfId="30932" xr:uid="{3248498D-DCA0-4B28-8F27-0D4DB4E1B8B7}"/>
    <cellStyle name="Note 2 4 4 2 3 3" xfId="30933" xr:uid="{6D8EE9D6-AFB2-4E12-B3EF-9EE873A68264}"/>
    <cellStyle name="Note 2 4 4 2 3 4" xfId="30934" xr:uid="{757A4029-4FCA-496E-B9E3-3ED42CF7965B}"/>
    <cellStyle name="Note 2 4 4 2 4" xfId="30935" xr:uid="{298EDA26-1BEB-49FF-A66D-DB069EC0431C}"/>
    <cellStyle name="Note 2 4 4 2 4 2" xfId="30936" xr:uid="{ECBA3D3E-A8E3-4F86-A900-D2985166828B}"/>
    <cellStyle name="Note 2 4 4 2 5" xfId="30937" xr:uid="{94590843-B5F8-47E2-88A0-4DDC6F508F23}"/>
    <cellStyle name="Note 2 4 4 2 6" xfId="30938" xr:uid="{124B4850-A80F-43AE-A1A2-19E83AC3857A}"/>
    <cellStyle name="Note 2 4 4 3" xfId="30939" xr:uid="{C55DF1FF-49BB-4BF4-A7D5-38ADF26D9988}"/>
    <cellStyle name="Note 2 4 4 3 2" xfId="30940" xr:uid="{FD92E911-296A-40EE-89F7-BCC54CCD0B37}"/>
    <cellStyle name="Note 2 4 4 3 2 2" xfId="30941" xr:uid="{466ACE82-0FA6-467D-B4DE-E6D3FC635E56}"/>
    <cellStyle name="Note 2 4 4 3 2 2 2" xfId="30942" xr:uid="{29ADB8FD-8F9A-4DF2-A329-96AC62067489}"/>
    <cellStyle name="Note 2 4 4 3 2 3" xfId="30943" xr:uid="{BB6ED16C-87BE-4AD8-8F0F-4CC8270BF144}"/>
    <cellStyle name="Note 2 4 4 3 2 4" xfId="30944" xr:uid="{0CC42134-524F-4527-9A51-0752A3A03274}"/>
    <cellStyle name="Note 2 4 4 3 3" xfId="30945" xr:uid="{DB294FC2-C018-4EAC-8C96-449DAC4996EE}"/>
    <cellStyle name="Note 2 4 4 3 3 2" xfId="30946" xr:uid="{F3073BF4-B9DD-4018-998B-263933462BEC}"/>
    <cellStyle name="Note 2 4 4 3 4" xfId="30947" xr:uid="{7A3A8A66-7F3C-474E-9BF1-7ACD94F3CFE0}"/>
    <cellStyle name="Note 2 4 4 3 5" xfId="30948" xr:uid="{560E3CA0-CC2B-4D82-A47A-55EF471CC4A7}"/>
    <cellStyle name="Note 2 4 4 4" xfId="30949" xr:uid="{496B951B-22FE-4A6A-A1FF-B22D364BCA45}"/>
    <cellStyle name="Note 2 4 4 4 2" xfId="30950" xr:uid="{02B513F1-B2A2-408B-BA51-8B093925D65E}"/>
    <cellStyle name="Note 2 4 4 4 2 2" xfId="30951" xr:uid="{DF9D316E-17BB-4203-963F-35364D14EB0E}"/>
    <cellStyle name="Note 2 4 4 4 3" xfId="30952" xr:uid="{3E3C6879-4888-4CD0-A5B5-9786E4D60836}"/>
    <cellStyle name="Note 2 4 4 4 4" xfId="30953" xr:uid="{836F6D8B-17A9-434D-A12C-D74EDEA94341}"/>
    <cellStyle name="Note 2 4 4 5" xfId="30954" xr:uid="{B81745B8-24F6-4B68-AB2C-41FBD8BC589C}"/>
    <cellStyle name="Note 2 4 4 5 2" xfId="30955" xr:uid="{4F329131-FBC9-4E41-9197-926511EFAEEB}"/>
    <cellStyle name="Note 2 4 4 5 2 2" xfId="30956" xr:uid="{A7EAEBD3-C4B2-462B-BFD8-4176B2AD57FE}"/>
    <cellStyle name="Note 2 4 4 5 3" xfId="30957" xr:uid="{30581964-19FB-4748-8CF7-A1D1D8985EC7}"/>
    <cellStyle name="Note 2 4 4 5 4" xfId="30958" xr:uid="{AE48C057-1387-4049-AC07-B2A222138841}"/>
    <cellStyle name="Note 2 4 4 6" xfId="30959" xr:uid="{4007BEFC-E1CD-45C1-BD5A-741E2DF248FE}"/>
    <cellStyle name="Note 2 4 4 7" xfId="30960" xr:uid="{E6C0B1E5-48E4-44F8-988D-53F3F3C6072D}"/>
    <cellStyle name="Note 2 4 4 7 2" xfId="30961" xr:uid="{6D5AC6CA-41D2-4A5A-B678-F7AFB690DBE3}"/>
    <cellStyle name="Note 2 4 4 8" xfId="30962" xr:uid="{9E3F0F1E-71AC-4D48-977D-EF6E58150392}"/>
    <cellStyle name="Note 2 4 4 9" xfId="30963" xr:uid="{463AABA2-062C-4E69-8C9A-F8DB9BBF30F2}"/>
    <cellStyle name="Note 2 4 5" xfId="30964" xr:uid="{EB310E40-ECF5-4E2C-8A4D-5B20700DBA4C}"/>
    <cellStyle name="Note 2 4 5 2" xfId="30965" xr:uid="{FC98E753-63B5-4F4D-8B79-379D2D3BF6F2}"/>
    <cellStyle name="Note 2 4 5 2 2" xfId="30966" xr:uid="{42F112C1-8335-4A3B-BBD7-2F1963FACE22}"/>
    <cellStyle name="Note 2 4 5 2 2 2" xfId="30967" xr:uid="{F90F41AE-8ED0-4FFC-BFF9-965A1ABA37A5}"/>
    <cellStyle name="Note 2 4 5 2 3" xfId="30968" xr:uid="{B563BC3B-2AEF-4802-A75F-75FA76DF9A91}"/>
    <cellStyle name="Note 2 4 5 2 4" xfId="30969" xr:uid="{7503163A-79FB-4896-B144-B776E208FB4A}"/>
    <cellStyle name="Note 2 4 5 3" xfId="30970" xr:uid="{885132C6-8967-4D5A-B8B9-3A525559CA33}"/>
    <cellStyle name="Note 2 4 5 3 2" xfId="30971" xr:uid="{1B1E64D6-62C3-4CC4-90FB-C066289BF03E}"/>
    <cellStyle name="Note 2 4 5 3 2 2" xfId="30972" xr:uid="{7375700F-0ABA-4474-BF9C-9E897202FBCA}"/>
    <cellStyle name="Note 2 4 5 3 3" xfId="30973" xr:uid="{13E514E9-89AE-4165-8166-37E60DBCC98D}"/>
    <cellStyle name="Note 2 4 5 3 4" xfId="30974" xr:uid="{8213A6B0-3D32-47A3-988E-6FF26A92ECE5}"/>
    <cellStyle name="Note 2 4 5 4" xfId="30975" xr:uid="{C9C6E9BD-88D6-43F3-97E5-F849E4AF2F22}"/>
    <cellStyle name="Note 2 4 5 4 2" xfId="30976" xr:uid="{B8431FD9-4FDD-4142-B1D5-8F86909A5647}"/>
    <cellStyle name="Note 2 4 5 5" xfId="30977" xr:uid="{7BBE7251-424C-4041-9E1C-A797ED473252}"/>
    <cellStyle name="Note 2 4 5 6" xfId="30978" xr:uid="{79EC7ACA-9329-4ED1-8AD0-54EAEA19DC78}"/>
    <cellStyle name="Note 2 4 6" xfId="30979" xr:uid="{A8C7F82B-E2AC-41F0-8AC9-32F9B860CC9B}"/>
    <cellStyle name="Note 2 4 6 2" xfId="30980" xr:uid="{592CCF6F-1668-4EBD-A41A-116A59E1D668}"/>
    <cellStyle name="Note 2 4 6 2 2" xfId="30981" xr:uid="{FEA170F9-668A-4441-AC63-5C526F831C47}"/>
    <cellStyle name="Note 2 4 6 2 2 2" xfId="30982" xr:uid="{9490DDD7-9955-4AC5-A741-9E1CF7A5C9EC}"/>
    <cellStyle name="Note 2 4 6 2 3" xfId="30983" xr:uid="{34B5EB0D-7073-4664-9573-93217CF107C6}"/>
    <cellStyle name="Note 2 4 6 2 4" xfId="30984" xr:uid="{4BBDA487-4295-4188-8CE6-6F76C88A5B87}"/>
    <cellStyle name="Note 2 4 6 3" xfId="30985" xr:uid="{A2E5D04C-3D62-43FD-B688-DAB77A3BD1A3}"/>
    <cellStyle name="Note 2 4 6 4" xfId="30986" xr:uid="{C03ECADA-79CD-4B45-A2F6-0B17024A5F51}"/>
    <cellStyle name="Note 2 4 6 4 2" xfId="30987" xr:uid="{D466B30F-ECE0-429A-A44F-8AB597B763D0}"/>
    <cellStyle name="Note 2 4 6 5" xfId="30988" xr:uid="{BA7F37ED-092B-429C-8590-BD417864BA50}"/>
    <cellStyle name="Note 2 4 6 6" xfId="30989" xr:uid="{35F272F9-83C6-46A8-8D15-F698B19B1BA2}"/>
    <cellStyle name="Note 2 4 7" xfId="30990" xr:uid="{49F599C1-4F0F-4368-A2CE-D68ED54B6DE4}"/>
    <cellStyle name="Note 2 4 7 2" xfId="30991" xr:uid="{2530E982-334F-425C-A901-8D251CF6517C}"/>
    <cellStyle name="Note 2 4 7 2 2" xfId="30992" xr:uid="{5C13E60B-9905-49DD-98C5-0E7E8929050F}"/>
    <cellStyle name="Note 2 4 7 3" xfId="30993" xr:uid="{68BAE7EF-3D46-4B59-8F4E-73429BA472EF}"/>
    <cellStyle name="Note 2 4 7 4" xfId="30994" xr:uid="{A3EBCDB2-EBC6-49A2-A9F4-2A9E776FD400}"/>
    <cellStyle name="Note 2 4 8" xfId="30995" xr:uid="{63BA34D0-674E-413A-962A-0D63DC8FCCBF}"/>
    <cellStyle name="Note 2 4 8 2" xfId="30996" xr:uid="{F26C3542-2CF9-4C9B-A432-35E6A6772FAF}"/>
    <cellStyle name="Note 2 4 8 2 2" xfId="30997" xr:uid="{56DB5A94-0891-4202-ADCC-A84BB9841433}"/>
    <cellStyle name="Note 2 4 8 3" xfId="30998" xr:uid="{9B51667E-7543-406D-9EFA-AF1D1F206548}"/>
    <cellStyle name="Note 2 4 8 4" xfId="30999" xr:uid="{D6AD99FC-0B8C-410E-8657-5D6CAFF80A82}"/>
    <cellStyle name="Note 2 4 9" xfId="31000" xr:uid="{E48087FB-FC8C-47A5-B446-AA7BA0D69F5D}"/>
    <cellStyle name="Note 2 5" xfId="31001" xr:uid="{C948075C-2F47-4146-A595-8D030A153280}"/>
    <cellStyle name="Note 2 5 10" xfId="31002" xr:uid="{3BA987B1-54CD-4E0A-9395-864CD7C0913F}"/>
    <cellStyle name="Note 2 5 10 2" xfId="31003" xr:uid="{320A7BCA-8FB8-4458-A136-D578AA961453}"/>
    <cellStyle name="Note 2 5 11" xfId="31004" xr:uid="{6033CDD6-7F9D-44AD-A371-7DA445BBC830}"/>
    <cellStyle name="Note 2 5 12" xfId="31005" xr:uid="{4D2BF84B-AC56-4891-8BDA-949E2498E330}"/>
    <cellStyle name="Note 2 5 2" xfId="31006" xr:uid="{8D5CF873-D836-4DE7-9F14-2DCE109635D6}"/>
    <cellStyle name="Note 2 5 2 10" xfId="31007" xr:uid="{F552EBF7-35DB-4224-AD44-3509E5FF342C}"/>
    <cellStyle name="Note 2 5 2 11" xfId="31008" xr:uid="{E77CCE63-B89D-4590-B70F-4ABA4DF1924C}"/>
    <cellStyle name="Note 2 5 2 2" xfId="31009" xr:uid="{5BD7E14F-3FC2-48EB-A000-407E1E5832A0}"/>
    <cellStyle name="Note 2 5 2 2 10" xfId="31010" xr:uid="{60BE1DBF-EC3B-4A1D-97F5-78EE062836F7}"/>
    <cellStyle name="Note 2 5 2 2 2" xfId="31011" xr:uid="{7F5858E1-EF57-405E-B419-69D19B9100CB}"/>
    <cellStyle name="Note 2 5 2 2 2 2" xfId="31012" xr:uid="{52A09DC0-8638-47BF-BA70-8122CFE6F797}"/>
    <cellStyle name="Note 2 5 2 2 2 2 2" xfId="31013" xr:uid="{62601286-2C0A-4E6D-904A-45BDADC069D0}"/>
    <cellStyle name="Note 2 5 2 2 2 2 2 2" xfId="31014" xr:uid="{039CE8F8-8B8F-4D9C-95D4-3141F78B9FB6}"/>
    <cellStyle name="Note 2 5 2 2 2 2 2 2 2" xfId="31015" xr:uid="{85B6A0D4-0017-4FA9-B9CB-F3071D9207B5}"/>
    <cellStyle name="Note 2 5 2 2 2 2 2 3" xfId="31016" xr:uid="{F95FAF1E-211C-4F39-9EE1-393CAB39FD86}"/>
    <cellStyle name="Note 2 5 2 2 2 2 2 4" xfId="31017" xr:uid="{77A8F7FB-6ADE-4DD5-A272-AA87DAFF9AC1}"/>
    <cellStyle name="Note 2 5 2 2 2 2 3" xfId="31018" xr:uid="{36D1DBCF-59DD-4682-A035-FFD2D7939A65}"/>
    <cellStyle name="Note 2 5 2 2 2 2 3 2" xfId="31019" xr:uid="{D54633F7-4EA3-42B4-8299-5576170735F7}"/>
    <cellStyle name="Note 2 5 2 2 2 2 4" xfId="31020" xr:uid="{CCA1D693-2E73-4A71-9491-506DD09B00DE}"/>
    <cellStyle name="Note 2 5 2 2 2 2 5" xfId="31021" xr:uid="{00D29768-1E47-42D4-A9E7-DBDA1D621A06}"/>
    <cellStyle name="Note 2 5 2 2 2 3" xfId="31022" xr:uid="{BE0E9DEF-8D4A-4615-9F18-C6A19E744BCE}"/>
    <cellStyle name="Note 2 5 2 2 2 3 2" xfId="31023" xr:uid="{E9C440AF-2F9C-43A9-AB18-A09202FB029C}"/>
    <cellStyle name="Note 2 5 2 2 2 3 2 2" xfId="31024" xr:uid="{0770AACF-A4AF-4DD8-931D-C06CD1A7302A}"/>
    <cellStyle name="Note 2 5 2 2 2 3 2 2 2" xfId="31025" xr:uid="{F36F68B8-0C76-46E8-BF77-F812080E8E47}"/>
    <cellStyle name="Note 2 5 2 2 2 3 2 3" xfId="31026" xr:uid="{971726B2-765B-49BF-857E-6571FB1932D9}"/>
    <cellStyle name="Note 2 5 2 2 2 3 2 4" xfId="31027" xr:uid="{E2726A42-92B4-481B-BC5E-018D85099060}"/>
    <cellStyle name="Note 2 5 2 2 2 3 3" xfId="31028" xr:uid="{31F35328-B7BD-4DC4-AF0F-79DF2D0CA7C5}"/>
    <cellStyle name="Note 2 5 2 2 2 3 3 2" xfId="31029" xr:uid="{2FB98ADA-7716-4FC9-9881-A10B6DA729DA}"/>
    <cellStyle name="Note 2 5 2 2 2 3 4" xfId="31030" xr:uid="{AC238BB2-0081-4077-A474-AD4B3548F694}"/>
    <cellStyle name="Note 2 5 2 2 2 3 5" xfId="31031" xr:uid="{4CAB9F8B-3DC6-4600-92AF-F3257618C1ED}"/>
    <cellStyle name="Note 2 5 2 2 2 4" xfId="31032" xr:uid="{58C725C4-8F0B-4E7F-8EBC-8409607357C3}"/>
    <cellStyle name="Note 2 5 2 2 2 4 2" xfId="31033" xr:uid="{72215E2E-12F2-4666-99E2-73C8254E6E11}"/>
    <cellStyle name="Note 2 5 2 2 2 4 2 2" xfId="31034" xr:uid="{203CC892-14C4-42F4-A136-9A221CA4B0B9}"/>
    <cellStyle name="Note 2 5 2 2 2 4 3" xfId="31035" xr:uid="{8B02F99B-949F-4391-8D4E-80B132A460B3}"/>
    <cellStyle name="Note 2 5 2 2 2 4 4" xfId="31036" xr:uid="{35BDA106-48C0-4590-AB1A-1AFAFAB26616}"/>
    <cellStyle name="Note 2 5 2 2 2 5" xfId="31037" xr:uid="{FB0BC53C-ACCE-4DA7-B46A-306B6883F01B}"/>
    <cellStyle name="Note 2 5 2 2 2 5 2" xfId="31038" xr:uid="{0A10D309-94AB-4AA3-9005-1960B6AB2A30}"/>
    <cellStyle name="Note 2 5 2 2 2 5 2 2" xfId="31039" xr:uid="{3DCBE196-B583-4756-9C15-5DDCD0C5523A}"/>
    <cellStyle name="Note 2 5 2 2 2 5 3" xfId="31040" xr:uid="{031FB796-7E60-433F-ADC2-1FB1F574F197}"/>
    <cellStyle name="Note 2 5 2 2 2 5 4" xfId="31041" xr:uid="{6348EB7E-A536-4573-896F-BB36FF0B9517}"/>
    <cellStyle name="Note 2 5 2 2 2 6" xfId="31042" xr:uid="{33DA596B-D333-4F6B-ADAF-7C99BDDC0FEC}"/>
    <cellStyle name="Note 2 5 2 2 2 6 2" xfId="31043" xr:uid="{701DFE2E-A034-460A-8280-488ACA710712}"/>
    <cellStyle name="Note 2 5 2 2 2 6 2 2" xfId="31044" xr:uid="{327A59F9-1FC8-47D2-960E-4C5DFA4CE18E}"/>
    <cellStyle name="Note 2 5 2 2 2 6 3" xfId="31045" xr:uid="{D6DAF48F-F7DB-4DA3-AA7D-15F5CDCDDD54}"/>
    <cellStyle name="Note 2 5 2 2 2 6 4" xfId="31046" xr:uid="{F1D60C2C-60BF-423B-8363-F264C85DC775}"/>
    <cellStyle name="Note 2 5 2 2 2 7" xfId="31047" xr:uid="{C572E8E8-9C3D-4F8D-8276-F852301E980A}"/>
    <cellStyle name="Note 2 5 2 2 2 7 2" xfId="31048" xr:uid="{3C883F3E-9D3D-4372-B7B6-D8920FF40B9D}"/>
    <cellStyle name="Note 2 5 2 2 2 8" xfId="31049" xr:uid="{B9B7715F-802E-4034-A74E-DA7DFD26DC32}"/>
    <cellStyle name="Note 2 5 2 2 2 9" xfId="31050" xr:uid="{2900C2E5-C9E8-45D0-BE9F-47889C6C2B5D}"/>
    <cellStyle name="Note 2 5 2 2 3" xfId="31051" xr:uid="{FA34D43C-D70D-4F8B-831C-5916CB66BFD8}"/>
    <cellStyle name="Note 2 5 2 2 3 2" xfId="31052" xr:uid="{01953A87-1EE5-442F-9263-EDAF3B8A989A}"/>
    <cellStyle name="Note 2 5 2 2 3 2 2" xfId="31053" xr:uid="{36E09D47-F454-4FD9-9CA5-6F17A7C9CA3D}"/>
    <cellStyle name="Note 2 5 2 2 3 2 2 2" xfId="31054" xr:uid="{9AF13F67-A87C-47AA-852C-34BE974EA65D}"/>
    <cellStyle name="Note 2 5 2 2 3 2 3" xfId="31055" xr:uid="{859E4AEB-9F84-4564-953B-F3B678AA87DD}"/>
    <cellStyle name="Note 2 5 2 2 3 2 4" xfId="31056" xr:uid="{E6F63770-4FCE-4CB8-99CE-EA067E22071F}"/>
    <cellStyle name="Note 2 5 2 2 3 3" xfId="31057" xr:uid="{70E81F37-9336-4F2B-8CB3-0808E3E6112E}"/>
    <cellStyle name="Note 2 5 2 2 3 3 2" xfId="31058" xr:uid="{64EF2F16-640E-4C1C-A5C6-EA794F941E3C}"/>
    <cellStyle name="Note 2 5 2 2 3 4" xfId="31059" xr:uid="{3DC9524C-F76E-4C1E-BA39-1B142B41F122}"/>
    <cellStyle name="Note 2 5 2 2 3 5" xfId="31060" xr:uid="{C6890357-B2CE-4381-ADED-CC8A08C429FE}"/>
    <cellStyle name="Note 2 5 2 2 4" xfId="31061" xr:uid="{BEF8B41C-1065-44EC-8A21-1DAE2A8329FA}"/>
    <cellStyle name="Note 2 5 2 2 4 2" xfId="31062" xr:uid="{85E25650-3EFB-4C55-971D-7E0C26B354F4}"/>
    <cellStyle name="Note 2 5 2 2 4 2 2" xfId="31063" xr:uid="{309F2938-482A-47D2-9BF0-62C5AE3F25DE}"/>
    <cellStyle name="Note 2 5 2 2 4 2 2 2" xfId="31064" xr:uid="{0E57E83B-BDE3-4396-84FD-3E8C02A5981C}"/>
    <cellStyle name="Note 2 5 2 2 4 2 3" xfId="31065" xr:uid="{437592B9-5F59-4D29-B4A4-8DFC330C3D58}"/>
    <cellStyle name="Note 2 5 2 2 4 2 4" xfId="31066" xr:uid="{86DB4FB8-F995-48C9-A9F7-FD5DA859AF0E}"/>
    <cellStyle name="Note 2 5 2 2 4 3" xfId="31067" xr:uid="{29541597-E28E-4E31-8728-A3736446B7B1}"/>
    <cellStyle name="Note 2 5 2 2 4 3 2" xfId="31068" xr:uid="{F8691E50-30A5-4E0F-B998-72E40B0C3AF0}"/>
    <cellStyle name="Note 2 5 2 2 4 4" xfId="31069" xr:uid="{4EB08215-9866-47C3-9174-8812CB30621E}"/>
    <cellStyle name="Note 2 5 2 2 4 5" xfId="31070" xr:uid="{77EDB159-CCAC-4D3F-B84C-CF3DF71FD485}"/>
    <cellStyle name="Note 2 5 2 2 5" xfId="31071" xr:uid="{8D42EE46-4065-4565-8F27-83F65D0C2768}"/>
    <cellStyle name="Note 2 5 2 2 5 2" xfId="31072" xr:uid="{B4A311EB-AF03-45FA-9BEB-6C9AA3C61DB5}"/>
    <cellStyle name="Note 2 5 2 2 5 2 2" xfId="31073" xr:uid="{F37CB5C6-54AA-441F-9F7D-035189D55E11}"/>
    <cellStyle name="Note 2 5 2 2 5 3" xfId="31074" xr:uid="{49008248-0D34-4FFD-BF6B-5DD85AB3802A}"/>
    <cellStyle name="Note 2 5 2 2 5 4" xfId="31075" xr:uid="{703D8F20-923C-4F67-83E1-A895B2F0D27F}"/>
    <cellStyle name="Note 2 5 2 2 6" xfId="31076" xr:uid="{9E0436DE-4886-41A9-851F-9093E481B0FE}"/>
    <cellStyle name="Note 2 5 2 2 6 2" xfId="31077" xr:uid="{A1ADB1B7-4851-4AB0-9D45-8FAB0259C734}"/>
    <cellStyle name="Note 2 5 2 2 6 2 2" xfId="31078" xr:uid="{4C2D76A0-37E7-4B72-9DF3-667C292AD0B6}"/>
    <cellStyle name="Note 2 5 2 2 6 3" xfId="31079" xr:uid="{24556277-DAC3-4609-84D6-8CF2A0649DDE}"/>
    <cellStyle name="Note 2 5 2 2 6 4" xfId="31080" xr:uid="{2D8E241A-5A92-4BBE-9156-31E2CE6D87BA}"/>
    <cellStyle name="Note 2 5 2 2 7" xfId="31081" xr:uid="{4FB11925-FAEB-4C0B-AE41-CA550C125A54}"/>
    <cellStyle name="Note 2 5 2 2 7 2" xfId="31082" xr:uid="{3E5F6E4D-468F-4AB2-A587-D4D6CC7BF9C6}"/>
    <cellStyle name="Note 2 5 2 2 7 2 2" xfId="31083" xr:uid="{E7F46101-9101-44F2-BB0A-5E56F3BBE98F}"/>
    <cellStyle name="Note 2 5 2 2 7 3" xfId="31084" xr:uid="{D8C7D9AD-4C25-4634-9325-442C7365CF07}"/>
    <cellStyle name="Note 2 5 2 2 7 4" xfId="31085" xr:uid="{B8C3A1CA-D7BE-47DE-83D4-94450FB18B68}"/>
    <cellStyle name="Note 2 5 2 2 8" xfId="31086" xr:uid="{46254989-0D75-48AC-8337-A7E854B875C5}"/>
    <cellStyle name="Note 2 5 2 2 8 2" xfId="31087" xr:uid="{08AA6E78-2523-46B1-BDD8-FDB819D76358}"/>
    <cellStyle name="Note 2 5 2 2 9" xfId="31088" xr:uid="{9AD77AC0-F3D4-44BE-B312-C63A1E19E9E8}"/>
    <cellStyle name="Note 2 5 2 3" xfId="31089" xr:uid="{57CD20AD-83AE-4D1C-A500-782297E40731}"/>
    <cellStyle name="Note 2 5 2 3 2" xfId="31090" xr:uid="{D5055185-7593-48A5-BA26-DC6F6C1786FE}"/>
    <cellStyle name="Note 2 5 2 3 2 2" xfId="31091" xr:uid="{4F806387-B6EB-4EFC-8097-3994AC27FC43}"/>
    <cellStyle name="Note 2 5 2 3 2 2 2" xfId="31092" xr:uid="{C78C726E-A470-4A48-A0DF-1037BE17769F}"/>
    <cellStyle name="Note 2 5 2 3 2 2 2 2" xfId="31093" xr:uid="{5B457814-24BE-4B18-8988-F3DBEF99CE01}"/>
    <cellStyle name="Note 2 5 2 3 2 2 3" xfId="31094" xr:uid="{B92C0929-2ABB-46DF-9D05-74EF3D387156}"/>
    <cellStyle name="Note 2 5 2 3 2 2 4" xfId="31095" xr:uid="{8B24EBFC-0180-48D3-AB27-830A863E0F6B}"/>
    <cellStyle name="Note 2 5 2 3 2 3" xfId="31096" xr:uid="{A7644091-3FEA-41E5-96C4-9EE2C46FBC1C}"/>
    <cellStyle name="Note 2 5 2 3 2 3 2" xfId="31097" xr:uid="{E38E9EFB-01D6-41C2-8C4F-78166F709867}"/>
    <cellStyle name="Note 2 5 2 3 2 4" xfId="31098" xr:uid="{0D3EFE11-4FAE-40FC-B5B9-38FAE22DED82}"/>
    <cellStyle name="Note 2 5 2 3 2 5" xfId="31099" xr:uid="{243E2506-9FA5-4E14-B2FA-254009660C7C}"/>
    <cellStyle name="Note 2 5 2 3 3" xfId="31100" xr:uid="{CAD451D1-FE16-45CA-B2BA-BB3D622EA410}"/>
    <cellStyle name="Note 2 5 2 3 3 2" xfId="31101" xr:uid="{C91650B3-9DE7-4033-9111-66DD593AF52C}"/>
    <cellStyle name="Note 2 5 2 3 3 2 2" xfId="31102" xr:uid="{36DF1C04-8B66-498B-AF22-1D3B0B00F7BB}"/>
    <cellStyle name="Note 2 5 2 3 3 2 2 2" xfId="31103" xr:uid="{A56122D5-B5BD-4F36-8D03-984E87C5EDF2}"/>
    <cellStyle name="Note 2 5 2 3 3 2 3" xfId="31104" xr:uid="{2B4FB8F2-21A4-4F67-B395-2981ED90FC92}"/>
    <cellStyle name="Note 2 5 2 3 3 2 4" xfId="31105" xr:uid="{2858EF80-0555-4B49-A5BE-5FC0AC587163}"/>
    <cellStyle name="Note 2 5 2 3 3 3" xfId="31106" xr:uid="{5ADD473C-E63D-4859-94F4-409DDE891A03}"/>
    <cellStyle name="Note 2 5 2 3 3 3 2" xfId="31107" xr:uid="{57EE84C4-B79F-46FD-9C9D-B85D1D88E709}"/>
    <cellStyle name="Note 2 5 2 3 3 4" xfId="31108" xr:uid="{8830AF5F-C9D3-452D-9452-F59D3F4CC014}"/>
    <cellStyle name="Note 2 5 2 3 3 5" xfId="31109" xr:uid="{75C72661-76C9-40DD-A25B-5D75718D2D74}"/>
    <cellStyle name="Note 2 5 2 3 4" xfId="31110" xr:uid="{87F9D977-6D2E-4198-8810-FE7B6D476EED}"/>
    <cellStyle name="Note 2 5 2 3 4 2" xfId="31111" xr:uid="{F6F047B6-CC80-4BA5-B11C-D3AA7042B4A0}"/>
    <cellStyle name="Note 2 5 2 3 4 2 2" xfId="31112" xr:uid="{F289839C-F027-4CD8-8EDC-65D6CA78C75F}"/>
    <cellStyle name="Note 2 5 2 3 4 3" xfId="31113" xr:uid="{12434000-7728-420B-9285-DD244E2953DC}"/>
    <cellStyle name="Note 2 5 2 3 4 4" xfId="31114" xr:uid="{AD3DB202-B1F3-4213-9088-A8059988299D}"/>
    <cellStyle name="Note 2 5 2 3 5" xfId="31115" xr:uid="{CDE65888-5B20-484C-96C4-18935A0281FA}"/>
    <cellStyle name="Note 2 5 2 3 5 2" xfId="31116" xr:uid="{337B03B2-BC0E-4990-96CC-02194254431A}"/>
    <cellStyle name="Note 2 5 2 3 5 2 2" xfId="31117" xr:uid="{48849EA0-9EEA-4F3A-89C9-1CB54911CD2D}"/>
    <cellStyle name="Note 2 5 2 3 5 3" xfId="31118" xr:uid="{8E8B21A6-1096-4572-8569-7F397B0A2378}"/>
    <cellStyle name="Note 2 5 2 3 5 4" xfId="31119" xr:uid="{2C5E7A0B-FCB9-4159-B6CA-373C8801B0BB}"/>
    <cellStyle name="Note 2 5 2 3 6" xfId="31120" xr:uid="{D498A6BE-730D-42CF-9529-D6885469B77B}"/>
    <cellStyle name="Note 2 5 2 3 6 2" xfId="31121" xr:uid="{8AE65EF7-87AF-4925-A750-0D84E9EF4D83}"/>
    <cellStyle name="Note 2 5 2 3 6 2 2" xfId="31122" xr:uid="{2B16DBD6-E7DB-48C3-8729-7BC4D93B00B5}"/>
    <cellStyle name="Note 2 5 2 3 6 3" xfId="31123" xr:uid="{E403A9CE-F111-4976-B2D5-EE3C3C5F6C6F}"/>
    <cellStyle name="Note 2 5 2 3 6 4" xfId="31124" xr:uid="{F8F89D76-CF60-46BF-903F-DD3450B02BCE}"/>
    <cellStyle name="Note 2 5 2 3 7" xfId="31125" xr:uid="{31C043A0-F5F6-4279-8C8B-0E854CE5C873}"/>
    <cellStyle name="Note 2 5 2 3 7 2" xfId="31126" xr:uid="{209ECBA1-0D8B-4139-911A-9153A81881E7}"/>
    <cellStyle name="Note 2 5 2 3 8" xfId="31127" xr:uid="{51F1A0F1-6FD6-434C-82B3-E81618EE1028}"/>
    <cellStyle name="Note 2 5 2 3 9" xfId="31128" xr:uid="{E3691BB4-A40E-4695-AF7C-4B32B3F20BB6}"/>
    <cellStyle name="Note 2 5 2 4" xfId="31129" xr:uid="{DD6E4C05-D1DA-494E-BF84-12F15B54A26D}"/>
    <cellStyle name="Note 2 5 2 4 2" xfId="31130" xr:uid="{926E7340-C495-4795-94B6-4C0AA39386A1}"/>
    <cellStyle name="Note 2 5 2 4 2 2" xfId="31131" xr:uid="{F337154B-6046-4FB1-A926-F5397508EB8F}"/>
    <cellStyle name="Note 2 5 2 4 2 2 2" xfId="31132" xr:uid="{AC931F23-DB2E-4BBA-9994-CBF0AA4445E5}"/>
    <cellStyle name="Note 2 5 2 4 2 3" xfId="31133" xr:uid="{79730C51-4991-41A8-B7BA-1AA3AE72A261}"/>
    <cellStyle name="Note 2 5 2 4 2 4" xfId="31134" xr:uid="{192A5460-27C4-40AC-83BD-5CBF728905EC}"/>
    <cellStyle name="Note 2 5 2 4 3" xfId="31135" xr:uid="{5A1CDD28-753B-4F9B-8A06-7B793805F58E}"/>
    <cellStyle name="Note 2 5 2 4 3 2" xfId="31136" xr:uid="{CF621144-4152-4910-8BC3-B964A5E99D71}"/>
    <cellStyle name="Note 2 5 2 4 4" xfId="31137" xr:uid="{A6611FB2-C86B-406C-B1C0-0379881A5490}"/>
    <cellStyle name="Note 2 5 2 4 5" xfId="31138" xr:uid="{58305A4D-1D66-42D2-8D5A-31D68D254EDC}"/>
    <cellStyle name="Note 2 5 2 5" xfId="31139" xr:uid="{748662F0-218B-4131-8B74-FA85A1BC7248}"/>
    <cellStyle name="Note 2 5 2 5 2" xfId="31140" xr:uid="{A5FEBBFE-DE79-4894-ACD6-1D005B764590}"/>
    <cellStyle name="Note 2 5 2 5 2 2" xfId="31141" xr:uid="{4E119751-5C4B-4462-A90C-85AE0EC7A5CD}"/>
    <cellStyle name="Note 2 5 2 5 2 2 2" xfId="31142" xr:uid="{AE3F46BB-C116-4B6D-8402-9F12D2424A0C}"/>
    <cellStyle name="Note 2 5 2 5 2 3" xfId="31143" xr:uid="{753397DD-0630-48DB-81AE-60E1E26B3F9D}"/>
    <cellStyle name="Note 2 5 2 5 2 4" xfId="31144" xr:uid="{7565B24C-5453-42AA-A0AC-651CBCA3D5AA}"/>
    <cellStyle name="Note 2 5 2 5 3" xfId="31145" xr:uid="{5409405D-63A1-4C0A-8CD7-7B108155A527}"/>
    <cellStyle name="Note 2 5 2 5 3 2" xfId="31146" xr:uid="{F14CDB40-B905-4077-B7AC-4EC5BB067836}"/>
    <cellStyle name="Note 2 5 2 5 4" xfId="31147" xr:uid="{D7800CAA-6FF9-4641-AD8D-3B4124551030}"/>
    <cellStyle name="Note 2 5 2 5 5" xfId="31148" xr:uid="{3020EC05-49B1-4A7C-AE0D-4B8EC3BB607F}"/>
    <cellStyle name="Note 2 5 2 6" xfId="31149" xr:uid="{FBFE8915-7B66-4B6E-9513-5B0F57B08156}"/>
    <cellStyle name="Note 2 5 2 6 2" xfId="31150" xr:uid="{2A9C2D5C-7EF1-43E3-8F0B-3DF95A0D87EF}"/>
    <cellStyle name="Note 2 5 2 6 2 2" xfId="31151" xr:uid="{501E8EDC-46AA-4EFB-B87C-F4BC2CAB16B8}"/>
    <cellStyle name="Note 2 5 2 6 3" xfId="31152" xr:uid="{63120B41-5CC4-40D5-AC57-C0DAA6431F77}"/>
    <cellStyle name="Note 2 5 2 6 4" xfId="31153" xr:uid="{6E260DAB-4675-4180-BE45-33E4363CB667}"/>
    <cellStyle name="Note 2 5 2 7" xfId="31154" xr:uid="{0407DAB7-1B0D-4052-BF5F-8FCA939425B7}"/>
    <cellStyle name="Note 2 5 2 7 2" xfId="31155" xr:uid="{996B4F70-1FC1-4058-9793-80810A94827C}"/>
    <cellStyle name="Note 2 5 2 7 2 2" xfId="31156" xr:uid="{4D82ED53-02F4-4B7E-97A9-93EA0F93FF06}"/>
    <cellStyle name="Note 2 5 2 7 3" xfId="31157" xr:uid="{C9964F3C-F1D4-44E2-A854-CCC94DF78F85}"/>
    <cellStyle name="Note 2 5 2 7 4" xfId="31158" xr:uid="{BF887BA3-45E2-4FF5-9192-AE865A424310}"/>
    <cellStyle name="Note 2 5 2 8" xfId="31159" xr:uid="{0D9940AF-9CD6-4861-8BAF-FD19F8E3CD9F}"/>
    <cellStyle name="Note 2 5 2 8 2" xfId="31160" xr:uid="{13AFE2A3-46FC-424B-BCB8-00084F7BECA3}"/>
    <cellStyle name="Note 2 5 2 8 2 2" xfId="31161" xr:uid="{5BBA4CE5-6C5D-44D4-B9C0-47973CAA3817}"/>
    <cellStyle name="Note 2 5 2 8 3" xfId="31162" xr:uid="{2F4F21E6-6E8B-4BA1-9129-140D52F099A4}"/>
    <cellStyle name="Note 2 5 2 8 4" xfId="31163" xr:uid="{280F4B87-ED28-4CD4-8789-6A89F2C6D11D}"/>
    <cellStyle name="Note 2 5 2 9" xfId="31164" xr:uid="{34634844-6466-44E9-A5D4-897F99E3F54C}"/>
    <cellStyle name="Note 2 5 2 9 2" xfId="31165" xr:uid="{2F1491BA-C9E5-42E9-8AF5-908D6B0C46E7}"/>
    <cellStyle name="Note 2 5 3" xfId="31166" xr:uid="{30F0F7C1-6EA9-4AD3-8127-5E461ACD1C73}"/>
    <cellStyle name="Note 2 5 3 10" xfId="31167" xr:uid="{59C8C7BB-7404-4092-8D7F-F5B7A430A7FD}"/>
    <cellStyle name="Note 2 5 3 2" xfId="31168" xr:uid="{6A2B5169-6156-4CE2-82EB-03D6289B645E}"/>
    <cellStyle name="Note 2 5 3 2 2" xfId="31169" xr:uid="{EB82D799-563A-4555-AE2E-53152BF2D5B2}"/>
    <cellStyle name="Note 2 5 3 2 2 2" xfId="31170" xr:uid="{AC2CA00C-010D-48CA-B8D3-02514822B137}"/>
    <cellStyle name="Note 2 5 3 2 2 2 2" xfId="31171" xr:uid="{7AD017B8-7726-4999-BF61-A20D11CBA8F0}"/>
    <cellStyle name="Note 2 5 3 2 2 2 2 2" xfId="31172" xr:uid="{688B16F0-16A1-43F7-9A04-C314D7D112D2}"/>
    <cellStyle name="Note 2 5 3 2 2 2 3" xfId="31173" xr:uid="{FD014F0F-687A-4931-82DC-C746E98B4C2F}"/>
    <cellStyle name="Note 2 5 3 2 2 2 4" xfId="31174" xr:uid="{3B2856F1-D3C9-4040-94D6-A6D6BABFF4FD}"/>
    <cellStyle name="Note 2 5 3 2 2 3" xfId="31175" xr:uid="{CF5F4872-F27E-4340-8B94-D3EABC1AF6A7}"/>
    <cellStyle name="Note 2 5 3 2 2 3 2" xfId="31176" xr:uid="{9EB2CCA8-7F80-445A-9DFF-A2F58BA5E9AD}"/>
    <cellStyle name="Note 2 5 3 2 2 4" xfId="31177" xr:uid="{ECA08BFD-4AE2-49D9-97F5-AD5416CB5405}"/>
    <cellStyle name="Note 2 5 3 2 2 5" xfId="31178" xr:uid="{CA857D3D-2AB6-4FD9-89B0-5F9E2AF283B1}"/>
    <cellStyle name="Note 2 5 3 2 3" xfId="31179" xr:uid="{0B6F3B6D-EAB9-4C24-AC35-F44510B88B76}"/>
    <cellStyle name="Note 2 5 3 2 3 2" xfId="31180" xr:uid="{CF0B1773-8405-4E13-AA48-9CB99F597B8A}"/>
    <cellStyle name="Note 2 5 3 2 3 2 2" xfId="31181" xr:uid="{66AA50F3-BC06-4A23-ABDE-9A6B1CF50A29}"/>
    <cellStyle name="Note 2 5 3 2 3 2 2 2" xfId="31182" xr:uid="{22DAA00D-6048-44D5-B0A4-E5A1F6FE37F4}"/>
    <cellStyle name="Note 2 5 3 2 3 2 3" xfId="31183" xr:uid="{1D8302A5-DE2B-44BD-81DC-DA2C4BE59016}"/>
    <cellStyle name="Note 2 5 3 2 3 2 4" xfId="31184" xr:uid="{AEFCD25E-1607-468C-B068-180F8F413B5C}"/>
    <cellStyle name="Note 2 5 3 2 3 3" xfId="31185" xr:uid="{16EBADC3-A193-4C1F-8547-A64F4C52E165}"/>
    <cellStyle name="Note 2 5 3 2 3 3 2" xfId="31186" xr:uid="{721858CC-3CC1-4033-B92F-96DEBE0F9AEF}"/>
    <cellStyle name="Note 2 5 3 2 3 4" xfId="31187" xr:uid="{31BEF96B-969F-496C-8D46-1D8374EEFFD2}"/>
    <cellStyle name="Note 2 5 3 2 3 5" xfId="31188" xr:uid="{1CD55544-4891-4725-9E79-FB70C414FAA7}"/>
    <cellStyle name="Note 2 5 3 2 4" xfId="31189" xr:uid="{0802C7B8-6F9A-4656-969B-79CC45515FF5}"/>
    <cellStyle name="Note 2 5 3 2 4 2" xfId="31190" xr:uid="{2A449628-DF6F-4F00-9725-BBF3D92D5983}"/>
    <cellStyle name="Note 2 5 3 2 4 2 2" xfId="31191" xr:uid="{4EC839AF-51CE-4EA9-9F95-0B54C6A789C5}"/>
    <cellStyle name="Note 2 5 3 2 4 3" xfId="31192" xr:uid="{53FBDA55-3F7F-40B0-BF69-4E7BD6475A5D}"/>
    <cellStyle name="Note 2 5 3 2 4 4" xfId="31193" xr:uid="{0A858AFA-2ACE-42D2-9DB6-D75711085068}"/>
    <cellStyle name="Note 2 5 3 2 5" xfId="31194" xr:uid="{829E2C3E-B7D6-40F2-8106-0A84372EFA9A}"/>
    <cellStyle name="Note 2 5 3 2 5 2" xfId="31195" xr:uid="{E98539F8-4019-4B39-BBF0-16B6B0CD10DE}"/>
    <cellStyle name="Note 2 5 3 2 5 2 2" xfId="31196" xr:uid="{2F928906-5BEC-4DB9-8EA2-D87919AE3450}"/>
    <cellStyle name="Note 2 5 3 2 5 3" xfId="31197" xr:uid="{1F7A1512-C38E-4F42-A984-4B89FB17F5F5}"/>
    <cellStyle name="Note 2 5 3 2 5 4" xfId="31198" xr:uid="{A12C9266-F8FE-4BDE-A66B-EAB9D44E5033}"/>
    <cellStyle name="Note 2 5 3 2 6" xfId="31199" xr:uid="{01137732-F2E4-4019-9B6C-7B883832FC6F}"/>
    <cellStyle name="Note 2 5 3 2 6 2" xfId="31200" xr:uid="{3BCB02D7-AA7E-425D-97AC-761D588B6668}"/>
    <cellStyle name="Note 2 5 3 2 6 2 2" xfId="31201" xr:uid="{3B5A4384-AD61-4047-88A1-7861BF47421F}"/>
    <cellStyle name="Note 2 5 3 2 6 3" xfId="31202" xr:uid="{020BC9F7-04E5-4907-B5D0-233651904B17}"/>
    <cellStyle name="Note 2 5 3 2 6 4" xfId="31203" xr:uid="{B874C50C-1BE9-4BF9-AD76-9BC5716A06A1}"/>
    <cellStyle name="Note 2 5 3 2 7" xfId="31204" xr:uid="{8AB2FABF-A704-4859-AC18-5A6A9FE2B67D}"/>
    <cellStyle name="Note 2 5 3 2 7 2" xfId="31205" xr:uid="{E4226A14-8745-42D5-8E08-D4D449E21740}"/>
    <cellStyle name="Note 2 5 3 2 8" xfId="31206" xr:uid="{763B174D-1A2B-41D3-922F-A7E8D7554E91}"/>
    <cellStyle name="Note 2 5 3 2 9" xfId="31207" xr:uid="{63A63F04-1C13-4AF2-BFDF-07D16855CEB4}"/>
    <cellStyle name="Note 2 5 3 3" xfId="31208" xr:uid="{55B2EE03-3F2F-494D-9E11-65700A8A5444}"/>
    <cellStyle name="Note 2 5 3 3 2" xfId="31209" xr:uid="{8705A9CD-6D1F-442A-9566-D1C94C7D0FF0}"/>
    <cellStyle name="Note 2 5 3 3 2 2" xfId="31210" xr:uid="{2AF80E84-26F3-4D50-A27D-14D6B65046FD}"/>
    <cellStyle name="Note 2 5 3 3 2 2 2" xfId="31211" xr:uid="{24351DC6-500D-4B2E-AA41-1322ACC68EE6}"/>
    <cellStyle name="Note 2 5 3 3 2 3" xfId="31212" xr:uid="{8BD076E1-7BEA-4093-9C08-28DFF91723D8}"/>
    <cellStyle name="Note 2 5 3 3 2 4" xfId="31213" xr:uid="{787FFB05-2B09-4EFA-BD73-CFAF6647132C}"/>
    <cellStyle name="Note 2 5 3 3 3" xfId="31214" xr:uid="{EF94A410-9CD6-485E-A41E-DA7A56527EA6}"/>
    <cellStyle name="Note 2 5 3 3 3 2" xfId="31215" xr:uid="{9FF01DCD-AF92-4CC9-AF85-CF7CAC17698A}"/>
    <cellStyle name="Note 2 5 3 3 4" xfId="31216" xr:uid="{A0ABB1BD-129F-46E1-AE10-7FB89E778AAA}"/>
    <cellStyle name="Note 2 5 3 3 5" xfId="31217" xr:uid="{EDAD0504-3B80-470B-A166-DB603FA43AB5}"/>
    <cellStyle name="Note 2 5 3 4" xfId="31218" xr:uid="{38F2AFDC-4F6C-458B-BE09-24C7E84557E6}"/>
    <cellStyle name="Note 2 5 3 4 2" xfId="31219" xr:uid="{96500AE9-0ECF-452B-B84F-BCB2AEC45A65}"/>
    <cellStyle name="Note 2 5 3 4 2 2" xfId="31220" xr:uid="{594AFA97-D011-4403-A9C8-8775C58CA772}"/>
    <cellStyle name="Note 2 5 3 4 2 2 2" xfId="31221" xr:uid="{6F66527E-EA78-4B43-8896-F384B16CEDE8}"/>
    <cellStyle name="Note 2 5 3 4 2 3" xfId="31222" xr:uid="{1F9BE9E7-E84E-42FC-B1F9-7B4AEFB45559}"/>
    <cellStyle name="Note 2 5 3 4 2 4" xfId="31223" xr:uid="{D221FD4B-5650-48CD-B57C-6D32A4ED63CD}"/>
    <cellStyle name="Note 2 5 3 4 3" xfId="31224" xr:uid="{AAE89FF8-8990-4772-83F5-F4AC75D921D3}"/>
    <cellStyle name="Note 2 5 3 4 3 2" xfId="31225" xr:uid="{1A49D5FF-EEEB-447D-8BC7-4F40D6774173}"/>
    <cellStyle name="Note 2 5 3 4 4" xfId="31226" xr:uid="{066AED78-0B62-439A-8CA2-10A4705FE96E}"/>
    <cellStyle name="Note 2 5 3 4 5" xfId="31227" xr:uid="{EBE5E885-BE80-44C4-B3FC-DE0762709E80}"/>
    <cellStyle name="Note 2 5 3 5" xfId="31228" xr:uid="{E000E117-7845-4A2E-A1CD-953A5648F3EE}"/>
    <cellStyle name="Note 2 5 3 5 2" xfId="31229" xr:uid="{A67B7F02-A606-49E2-BD95-CD9FD22338F9}"/>
    <cellStyle name="Note 2 5 3 5 2 2" xfId="31230" xr:uid="{DBACD19A-8A37-4948-A253-F32C5D646798}"/>
    <cellStyle name="Note 2 5 3 5 3" xfId="31231" xr:uid="{C5F33F50-9D95-48C3-A3DB-C1820D0F69A1}"/>
    <cellStyle name="Note 2 5 3 5 4" xfId="31232" xr:uid="{741E43FE-AEB1-40F1-A371-94CE03BE1B2E}"/>
    <cellStyle name="Note 2 5 3 6" xfId="31233" xr:uid="{BD3F276F-6641-4965-AE26-6433793B154A}"/>
    <cellStyle name="Note 2 5 3 6 2" xfId="31234" xr:uid="{B8C9B5DD-2947-4342-A663-BC0509A77394}"/>
    <cellStyle name="Note 2 5 3 6 2 2" xfId="31235" xr:uid="{37676A43-FDF4-49D0-BE81-ABA3CC72AA9E}"/>
    <cellStyle name="Note 2 5 3 6 3" xfId="31236" xr:uid="{D42D35D8-0A0B-4441-989A-E1A04CA0CAFF}"/>
    <cellStyle name="Note 2 5 3 6 4" xfId="31237" xr:uid="{7CD0DE5F-C47B-4136-BFCB-75D3A3ABCBE9}"/>
    <cellStyle name="Note 2 5 3 7" xfId="31238" xr:uid="{896920A8-5793-484E-ADFC-00FAF221B6B5}"/>
    <cellStyle name="Note 2 5 3 7 2" xfId="31239" xr:uid="{FC3E6140-D7CF-45CC-AE7A-D49452479B56}"/>
    <cellStyle name="Note 2 5 3 7 2 2" xfId="31240" xr:uid="{70B43C52-B143-42CA-8AA8-82D22B4A14DD}"/>
    <cellStyle name="Note 2 5 3 7 3" xfId="31241" xr:uid="{D13FBF45-F2C4-4A9B-9326-CC5547DD3959}"/>
    <cellStyle name="Note 2 5 3 7 4" xfId="31242" xr:uid="{EA482E47-42AE-4AF0-A707-2F4CD25608C7}"/>
    <cellStyle name="Note 2 5 3 8" xfId="31243" xr:uid="{6EF34A8E-F00C-409E-B10E-124625547DA2}"/>
    <cellStyle name="Note 2 5 3 8 2" xfId="31244" xr:uid="{F9D4E324-E3A1-412C-AD8F-1D6A06CA60F1}"/>
    <cellStyle name="Note 2 5 3 9" xfId="31245" xr:uid="{839482E2-53A4-49D5-A436-C5C75C37748B}"/>
    <cellStyle name="Note 2 5 4" xfId="31246" xr:uid="{0E6A8465-7066-4252-97A6-229AC562F16B}"/>
    <cellStyle name="Note 2 5 4 2" xfId="31247" xr:uid="{A844ED90-1A42-459E-BEA8-5D3E8C709CF0}"/>
    <cellStyle name="Note 2 5 4 2 2" xfId="31248" xr:uid="{04B8D94A-88A3-4D82-B554-2DD7196F006A}"/>
    <cellStyle name="Note 2 5 4 2 2 2" xfId="31249" xr:uid="{BEA73771-7F70-4129-AE27-3AB69D1E52E0}"/>
    <cellStyle name="Note 2 5 4 2 2 2 2" xfId="31250" xr:uid="{EB27BEB0-84D6-4CDA-B52B-930A7E294493}"/>
    <cellStyle name="Note 2 5 4 2 2 3" xfId="31251" xr:uid="{D5A8AEB7-8352-4F0A-9ED1-4530F6991662}"/>
    <cellStyle name="Note 2 5 4 2 2 4" xfId="31252" xr:uid="{4548E198-0C9C-46B6-962D-31588582EC48}"/>
    <cellStyle name="Note 2 5 4 2 3" xfId="31253" xr:uid="{9B9B5164-912C-446C-A128-B8763AFA4540}"/>
    <cellStyle name="Note 2 5 4 2 3 2" xfId="31254" xr:uid="{E6F20B94-4C7A-4C58-A337-50A9A0A4D271}"/>
    <cellStyle name="Note 2 5 4 2 4" xfId="31255" xr:uid="{E4EE2912-8521-4607-9F42-D50D98210F2F}"/>
    <cellStyle name="Note 2 5 4 2 5" xfId="31256" xr:uid="{CFC01057-A1C6-4E70-AC9B-1BA44B4DB734}"/>
    <cellStyle name="Note 2 5 4 3" xfId="31257" xr:uid="{AD75F534-7B95-4098-968E-1E13748365D0}"/>
    <cellStyle name="Note 2 5 4 3 2" xfId="31258" xr:uid="{7994024D-4C7D-4F48-9D78-7E105C4413FF}"/>
    <cellStyle name="Note 2 5 4 3 2 2" xfId="31259" xr:uid="{3E00FBE6-189A-477D-816E-85BF73299303}"/>
    <cellStyle name="Note 2 5 4 3 2 2 2" xfId="31260" xr:uid="{E0EC2282-E69E-4CD8-917B-2A6E66DAEEF1}"/>
    <cellStyle name="Note 2 5 4 3 2 3" xfId="31261" xr:uid="{F705166C-8C05-4180-B532-EBF51FBBBDA8}"/>
    <cellStyle name="Note 2 5 4 3 2 4" xfId="31262" xr:uid="{9DBB7BB6-2D03-4959-8B3B-753848565B79}"/>
    <cellStyle name="Note 2 5 4 3 3" xfId="31263" xr:uid="{0DDBE054-F452-4C83-B577-D1F89B90A352}"/>
    <cellStyle name="Note 2 5 4 3 3 2" xfId="31264" xr:uid="{E61737A0-7B3C-4055-903B-1133C4D2D459}"/>
    <cellStyle name="Note 2 5 4 3 4" xfId="31265" xr:uid="{859857C1-78BB-4342-9318-D0F2DB06B8DB}"/>
    <cellStyle name="Note 2 5 4 3 5" xfId="31266" xr:uid="{DBC67B72-DF5A-4A13-B95E-F8D633C30413}"/>
    <cellStyle name="Note 2 5 4 4" xfId="31267" xr:uid="{BEFD9318-5B69-42E3-AB23-DFF22E6F0BBB}"/>
    <cellStyle name="Note 2 5 4 4 2" xfId="31268" xr:uid="{BDA67FF5-9178-4527-92BF-3E5F33868F3E}"/>
    <cellStyle name="Note 2 5 4 4 2 2" xfId="31269" xr:uid="{E53E1C54-DBCE-42D0-8F92-06822B143DE2}"/>
    <cellStyle name="Note 2 5 4 4 3" xfId="31270" xr:uid="{9C6FC909-4B7C-42E7-81B7-8B5802A3D42C}"/>
    <cellStyle name="Note 2 5 4 4 4" xfId="31271" xr:uid="{63DB3EDE-4D76-42DD-8500-4055151C2D90}"/>
    <cellStyle name="Note 2 5 4 5" xfId="31272" xr:uid="{0DEC8B13-921F-4514-9BA6-F3CF7AB933A0}"/>
    <cellStyle name="Note 2 5 4 5 2" xfId="31273" xr:uid="{3FAB1E8D-A2B2-4030-9A20-C6C0A20FC3E0}"/>
    <cellStyle name="Note 2 5 4 5 2 2" xfId="31274" xr:uid="{361E18A4-BC4C-4C4E-9C71-1B6A84C6B3EC}"/>
    <cellStyle name="Note 2 5 4 5 3" xfId="31275" xr:uid="{B95FC423-AD2C-4AD7-B136-76766473FDD1}"/>
    <cellStyle name="Note 2 5 4 5 4" xfId="31276" xr:uid="{DB22CB75-8731-4F6C-87C6-7141CD1F4CA5}"/>
    <cellStyle name="Note 2 5 4 6" xfId="31277" xr:uid="{F8009BEC-9A36-407D-AF7D-184D6BCBD39F}"/>
    <cellStyle name="Note 2 5 4 6 2" xfId="31278" xr:uid="{D83F71EB-E6EF-4B16-AB52-CDFF5D77BE71}"/>
    <cellStyle name="Note 2 5 4 6 2 2" xfId="31279" xr:uid="{31A42A8C-662A-4C12-8614-E0276E928106}"/>
    <cellStyle name="Note 2 5 4 6 3" xfId="31280" xr:uid="{7CBAD82E-EA6F-4BDB-A147-E7FD1AB0E982}"/>
    <cellStyle name="Note 2 5 4 6 4" xfId="31281" xr:uid="{E38AE4D5-3289-492D-80FF-6DC1BB4B54A7}"/>
    <cellStyle name="Note 2 5 4 7" xfId="31282" xr:uid="{F4E809A6-1C70-4DA6-9363-82E84ED30D4B}"/>
    <cellStyle name="Note 2 5 4 7 2" xfId="31283" xr:uid="{0EF3EC2D-4E45-475B-96FC-74D7FD59FFD4}"/>
    <cellStyle name="Note 2 5 4 8" xfId="31284" xr:uid="{5FD58190-AC3C-44FD-9BC3-FAD7CB8F5226}"/>
    <cellStyle name="Note 2 5 4 9" xfId="31285" xr:uid="{A80F17A1-2DB4-4078-88FF-A593F225731D}"/>
    <cellStyle name="Note 2 5 5" xfId="31286" xr:uid="{BD077FC8-D30A-4E96-B451-B92321476AFE}"/>
    <cellStyle name="Note 2 5 5 2" xfId="31287" xr:uid="{DD818911-6B84-49B8-91E7-6B244057880D}"/>
    <cellStyle name="Note 2 5 5 2 2" xfId="31288" xr:uid="{F5FE97CD-2609-4ED7-8EE8-456E5F3FC757}"/>
    <cellStyle name="Note 2 5 5 2 2 2" xfId="31289" xr:uid="{4E0C4A15-E997-4FB8-AFF7-E35C5F2F650C}"/>
    <cellStyle name="Note 2 5 5 2 3" xfId="31290" xr:uid="{4CBEDDA9-03E2-4BA3-9793-CA17A04E62CA}"/>
    <cellStyle name="Note 2 5 5 2 4" xfId="31291" xr:uid="{295BD471-71BD-46AE-BD61-7073AF7D77C1}"/>
    <cellStyle name="Note 2 5 5 3" xfId="31292" xr:uid="{69F5639D-E132-4A43-AEF6-A9CDFE7E5499}"/>
    <cellStyle name="Note 2 5 5 3 2" xfId="31293" xr:uid="{5A76A8E3-CA5F-4E26-82B6-A1618958E79E}"/>
    <cellStyle name="Note 2 5 5 4" xfId="31294" xr:uid="{B100DD96-0517-46EB-86E2-67B0C28A14BE}"/>
    <cellStyle name="Note 2 5 5 5" xfId="31295" xr:uid="{C705DC1D-6DBD-4E64-B519-6266AC3D26F6}"/>
    <cellStyle name="Note 2 5 6" xfId="31296" xr:uid="{9D9465B1-CAF9-4846-8F0C-3858795B8020}"/>
    <cellStyle name="Note 2 5 6 2" xfId="31297" xr:uid="{D6A718E7-ECD7-4E83-944F-D2A9DFB3851D}"/>
    <cellStyle name="Note 2 5 6 2 2" xfId="31298" xr:uid="{ECADC70D-C085-4FD0-9FFA-D9065968A963}"/>
    <cellStyle name="Note 2 5 6 2 2 2" xfId="31299" xr:uid="{959D2948-A168-4597-AAD1-5C46D7B8FFD1}"/>
    <cellStyle name="Note 2 5 6 2 3" xfId="31300" xr:uid="{24064FDD-F2D1-4755-95F6-25002818E4BB}"/>
    <cellStyle name="Note 2 5 6 2 4" xfId="31301" xr:uid="{EA2A9E4D-8527-47D1-AB2C-46C6E9C793E4}"/>
    <cellStyle name="Note 2 5 6 3" xfId="31302" xr:uid="{4F0C5C40-6FF2-45D0-A5DF-3FE3FF2E4DC9}"/>
    <cellStyle name="Note 2 5 6 3 2" xfId="31303" xr:uid="{132B6991-B64C-461D-9811-0455D1EB94FA}"/>
    <cellStyle name="Note 2 5 6 4" xfId="31304" xr:uid="{819577C7-428F-4BB0-BFF6-A38A3D73D904}"/>
    <cellStyle name="Note 2 5 6 5" xfId="31305" xr:uid="{BDC47CB6-941A-4D13-8152-E1F8AFDFA6A5}"/>
    <cellStyle name="Note 2 5 7" xfId="31306" xr:uid="{B8C7ACFD-198D-4514-9FC5-78706640F242}"/>
    <cellStyle name="Note 2 5 7 2" xfId="31307" xr:uid="{57BDFD11-C6FD-4DE5-95CE-7075822C8CE9}"/>
    <cellStyle name="Note 2 5 7 2 2" xfId="31308" xr:uid="{44057569-9D5B-4134-9B49-161EC275912C}"/>
    <cellStyle name="Note 2 5 7 3" xfId="31309" xr:uid="{AEC375F4-4239-4952-A19B-1D9864DD1F7E}"/>
    <cellStyle name="Note 2 5 7 4" xfId="31310" xr:uid="{B1C65C8C-D159-468B-806A-FF9E38A84B47}"/>
    <cellStyle name="Note 2 5 8" xfId="31311" xr:uid="{96E2AD2C-9EC8-4856-AD24-7AC0E55E75A0}"/>
    <cellStyle name="Note 2 5 8 2" xfId="31312" xr:uid="{B939E318-ABEA-4F3D-B23D-DA6E712A1A1A}"/>
    <cellStyle name="Note 2 5 8 2 2" xfId="31313" xr:uid="{5B071235-1FA9-4791-A471-77F2729C1153}"/>
    <cellStyle name="Note 2 5 8 3" xfId="31314" xr:uid="{637C0A08-6052-4646-93AF-2980E9DE3D99}"/>
    <cellStyle name="Note 2 5 8 4" xfId="31315" xr:uid="{F8CF95F2-5695-47CC-A604-F186702AAD4C}"/>
    <cellStyle name="Note 2 5 9" xfId="31316" xr:uid="{FDD781DA-5AA3-47AF-A290-0B92EC38F837}"/>
    <cellStyle name="Note 2 5 9 2" xfId="31317" xr:uid="{AE4E8BCA-55F0-452C-9039-FE5B9CC85683}"/>
    <cellStyle name="Note 2 5 9 2 2" xfId="31318" xr:uid="{1B1526FD-1BB9-40DC-89BE-F08C59DDE658}"/>
    <cellStyle name="Note 2 5 9 3" xfId="31319" xr:uid="{D1F2C6BE-098A-467A-8BD3-8107DDFF9628}"/>
    <cellStyle name="Note 2 5 9 4" xfId="31320" xr:uid="{C1BE5FB9-337A-4F15-8448-4067A40756E3}"/>
    <cellStyle name="Note 2 6" xfId="31321" xr:uid="{1E3E15A1-DCC5-4F57-8D79-A960D17C7A06}"/>
    <cellStyle name="Note 2 6 10" xfId="31322" xr:uid="{DA1AA85B-C8CC-493A-B1DD-B134CA564DAB}"/>
    <cellStyle name="Note 2 6 11" xfId="31323" xr:uid="{CD3A9990-7CCC-48CD-A5B4-1B8213E93765}"/>
    <cellStyle name="Note 2 6 2" xfId="31324" xr:uid="{A45FAE40-4164-4995-818C-FAF76F9F7E54}"/>
    <cellStyle name="Note 2 6 2 10" xfId="31325" xr:uid="{6C22443B-F80E-485A-A6BF-328488366ED4}"/>
    <cellStyle name="Note 2 6 2 2" xfId="31326" xr:uid="{C2C41322-404B-4CA7-BD73-1F1E8BCABA27}"/>
    <cellStyle name="Note 2 6 2 2 2" xfId="31327" xr:uid="{91E8FF27-0EB9-467C-9A75-C5DAB202DEF5}"/>
    <cellStyle name="Note 2 6 2 2 2 2" xfId="31328" xr:uid="{8160EB4F-A2F2-4E75-8E5C-25FD9EED6530}"/>
    <cellStyle name="Note 2 6 2 2 2 2 2" xfId="31329" xr:uid="{CE69B094-CADE-40C3-89C3-77C4ECD3B783}"/>
    <cellStyle name="Note 2 6 2 2 2 2 2 2" xfId="31330" xr:uid="{F1A19B69-9967-4637-ABFE-A32834666B69}"/>
    <cellStyle name="Note 2 6 2 2 2 2 3" xfId="31331" xr:uid="{8114AA48-8053-4800-A219-8851FB8D1873}"/>
    <cellStyle name="Note 2 6 2 2 2 2 4" xfId="31332" xr:uid="{43A59933-0057-4AB3-BA1B-12E460B339BC}"/>
    <cellStyle name="Note 2 6 2 2 2 3" xfId="31333" xr:uid="{79456B5B-7A3C-45FA-9DD4-5CE7293DBF54}"/>
    <cellStyle name="Note 2 6 2 2 2 3 2" xfId="31334" xr:uid="{F8652173-6996-4C2E-9A2E-FEFB1C57DF7B}"/>
    <cellStyle name="Note 2 6 2 2 2 4" xfId="31335" xr:uid="{9ED6E8DA-E037-4AF1-9E12-E2B53A1B3F1E}"/>
    <cellStyle name="Note 2 6 2 2 2 5" xfId="31336" xr:uid="{183E82B0-3AD9-471B-83CF-8A4C15CE0531}"/>
    <cellStyle name="Note 2 6 2 2 3" xfId="31337" xr:uid="{200F7406-D283-4FEB-8DB8-167ABBD75F20}"/>
    <cellStyle name="Note 2 6 2 2 3 2" xfId="31338" xr:uid="{208C1B04-83EF-4832-8EE4-D40DF03D3756}"/>
    <cellStyle name="Note 2 6 2 2 3 2 2" xfId="31339" xr:uid="{81AF4B4C-C2C6-451D-A7DC-EE080F85BCB4}"/>
    <cellStyle name="Note 2 6 2 2 3 2 2 2" xfId="31340" xr:uid="{C632B400-EB26-4288-920C-8CB54F5E0332}"/>
    <cellStyle name="Note 2 6 2 2 3 2 3" xfId="31341" xr:uid="{7F5538D6-1860-4481-ACC1-3A02FE9AC747}"/>
    <cellStyle name="Note 2 6 2 2 3 2 4" xfId="31342" xr:uid="{F0843017-56AC-44DC-B2EB-650C7F0D7481}"/>
    <cellStyle name="Note 2 6 2 2 3 3" xfId="31343" xr:uid="{BA136544-20BE-4069-ACE4-56093E0C6360}"/>
    <cellStyle name="Note 2 6 2 2 3 3 2" xfId="31344" xr:uid="{EF95ADB4-8CDA-47A3-84E7-FF366E1B7BD2}"/>
    <cellStyle name="Note 2 6 2 2 3 4" xfId="31345" xr:uid="{3833A772-17B9-4C16-99B0-17C38FF69266}"/>
    <cellStyle name="Note 2 6 2 2 3 5" xfId="31346" xr:uid="{4D21C756-F593-4018-965E-E960B404F0AB}"/>
    <cellStyle name="Note 2 6 2 2 4" xfId="31347" xr:uid="{08B0974E-E63F-4410-BEB0-4DAE89D39043}"/>
    <cellStyle name="Note 2 6 2 2 4 2" xfId="31348" xr:uid="{156E1D30-E428-40F0-A184-EC6EAE6ADA7B}"/>
    <cellStyle name="Note 2 6 2 2 4 2 2" xfId="31349" xr:uid="{ED690295-5F04-45F5-B81E-1A6CA3A1074F}"/>
    <cellStyle name="Note 2 6 2 2 4 3" xfId="31350" xr:uid="{CA30B3C6-B76A-46D8-8726-07D420D918E7}"/>
    <cellStyle name="Note 2 6 2 2 4 4" xfId="31351" xr:uid="{771E9315-A382-452D-B628-C8E177329A7B}"/>
    <cellStyle name="Note 2 6 2 2 5" xfId="31352" xr:uid="{B5415D7F-03EB-453F-BEB0-29DACB4DA753}"/>
    <cellStyle name="Note 2 6 2 2 5 2" xfId="31353" xr:uid="{E44DC9D4-4160-45C6-BB62-1043DCC2BD6B}"/>
    <cellStyle name="Note 2 6 2 2 5 2 2" xfId="31354" xr:uid="{83F90D77-E738-456A-8059-9AD0EDA8C70C}"/>
    <cellStyle name="Note 2 6 2 2 5 3" xfId="31355" xr:uid="{2063E8FD-8F5E-4805-A609-734958FE67E3}"/>
    <cellStyle name="Note 2 6 2 2 5 4" xfId="31356" xr:uid="{7A0D448B-D38B-4650-BF90-1C40296057CE}"/>
    <cellStyle name="Note 2 6 2 2 6" xfId="31357" xr:uid="{18957CCB-AB1E-4A75-B547-DABABB55D037}"/>
    <cellStyle name="Note 2 6 2 2 6 2" xfId="31358" xr:uid="{40F28BE9-BFB6-4477-9CCC-0636508356F8}"/>
    <cellStyle name="Note 2 6 2 2 6 2 2" xfId="31359" xr:uid="{EE380281-CF62-4903-A73C-8B9B5B684FA0}"/>
    <cellStyle name="Note 2 6 2 2 6 3" xfId="31360" xr:uid="{71FC0044-363F-4140-91F9-C94461DE0CB9}"/>
    <cellStyle name="Note 2 6 2 2 6 4" xfId="31361" xr:uid="{3434E1A9-61E5-4372-A454-663D05224A85}"/>
    <cellStyle name="Note 2 6 2 2 7" xfId="31362" xr:uid="{76FA7C54-FD1D-4E09-838D-44AB73070297}"/>
    <cellStyle name="Note 2 6 2 2 7 2" xfId="31363" xr:uid="{E2767F12-C9D6-4CFA-B225-B46EB1331754}"/>
    <cellStyle name="Note 2 6 2 2 8" xfId="31364" xr:uid="{EE379946-D7FC-4215-BBD9-5E4083E8B84B}"/>
    <cellStyle name="Note 2 6 2 2 9" xfId="31365" xr:uid="{A0B1E5B1-28BC-4F9C-8F14-EFF24B74FA71}"/>
    <cellStyle name="Note 2 6 2 3" xfId="31366" xr:uid="{86AD0E09-F6B5-42BA-BD10-FC5DC3C8D2C1}"/>
    <cellStyle name="Note 2 6 2 3 2" xfId="31367" xr:uid="{35F5E181-C84E-4221-9A07-780064CA47A3}"/>
    <cellStyle name="Note 2 6 2 3 2 2" xfId="31368" xr:uid="{DDE1EF85-31B3-4B26-9B07-3A04BE43522F}"/>
    <cellStyle name="Note 2 6 2 3 2 2 2" xfId="31369" xr:uid="{C309F62B-251E-46E3-B05D-2DEB5A312ACF}"/>
    <cellStyle name="Note 2 6 2 3 2 3" xfId="31370" xr:uid="{1377979F-A0EF-4BEB-B39D-37C61A7FEC54}"/>
    <cellStyle name="Note 2 6 2 3 2 4" xfId="31371" xr:uid="{6E7BC0C9-FB05-43FA-A792-599EBED975A7}"/>
    <cellStyle name="Note 2 6 2 3 3" xfId="31372" xr:uid="{C0A833FB-D48B-4B55-B668-BF43A567E9C2}"/>
    <cellStyle name="Note 2 6 2 3 3 2" xfId="31373" xr:uid="{BE5ED734-39E1-47F6-A220-1A50AD9C1EEF}"/>
    <cellStyle name="Note 2 6 2 3 4" xfId="31374" xr:uid="{2ADEB77A-3BB6-485C-B467-C97F2F532BA1}"/>
    <cellStyle name="Note 2 6 2 3 5" xfId="31375" xr:uid="{30A43A8A-1E34-4E28-A324-3A02AE0C10D2}"/>
    <cellStyle name="Note 2 6 2 4" xfId="31376" xr:uid="{D2D05E60-8FD9-418B-8B72-8D729C4F80F0}"/>
    <cellStyle name="Note 2 6 2 4 2" xfId="31377" xr:uid="{ADAA5A95-6E5A-4081-A30C-F464D0460276}"/>
    <cellStyle name="Note 2 6 2 4 2 2" xfId="31378" xr:uid="{245C3E97-5861-41CB-A17B-05E70670593B}"/>
    <cellStyle name="Note 2 6 2 4 2 2 2" xfId="31379" xr:uid="{122BDAF0-0967-4F94-B960-44070D7712BD}"/>
    <cellStyle name="Note 2 6 2 4 2 3" xfId="31380" xr:uid="{315A1D7E-1085-4BA3-A9E9-2B8DB5CD42AB}"/>
    <cellStyle name="Note 2 6 2 4 2 4" xfId="31381" xr:uid="{4BFB9E58-EB81-4C59-B6D3-D872C4D768E5}"/>
    <cellStyle name="Note 2 6 2 4 3" xfId="31382" xr:uid="{F44B9F11-402F-429E-80E7-3479AAE7B146}"/>
    <cellStyle name="Note 2 6 2 4 3 2" xfId="31383" xr:uid="{88383C23-65BA-4154-A0B9-0775AC09E08E}"/>
    <cellStyle name="Note 2 6 2 4 4" xfId="31384" xr:uid="{35DAB07B-7E4D-436D-84D8-FAAE3536B3AE}"/>
    <cellStyle name="Note 2 6 2 4 5" xfId="31385" xr:uid="{AE71F9A7-5508-4BDC-BF68-CAA6975F7AAE}"/>
    <cellStyle name="Note 2 6 2 5" xfId="31386" xr:uid="{45C575E0-488D-4A85-B9F5-8289E9CCAFF1}"/>
    <cellStyle name="Note 2 6 2 5 2" xfId="31387" xr:uid="{C1655952-6E3C-4F15-B260-E9C8B07B94B8}"/>
    <cellStyle name="Note 2 6 2 5 2 2" xfId="31388" xr:uid="{60AA749E-D724-48D0-A4DB-E4E370FA926F}"/>
    <cellStyle name="Note 2 6 2 5 3" xfId="31389" xr:uid="{9EF61312-AF01-4160-BD11-9A5A3594A47A}"/>
    <cellStyle name="Note 2 6 2 5 4" xfId="31390" xr:uid="{4234A110-24DA-4251-8263-7E0B82DEC641}"/>
    <cellStyle name="Note 2 6 2 6" xfId="31391" xr:uid="{5FC6D2D5-71FD-4781-9F2F-3C2741D00064}"/>
    <cellStyle name="Note 2 6 2 6 2" xfId="31392" xr:uid="{26E9FA5B-45DC-4C40-9308-7C1B65490165}"/>
    <cellStyle name="Note 2 6 2 6 2 2" xfId="31393" xr:uid="{0D358114-6EDB-4FEC-A964-417D0D36AE0E}"/>
    <cellStyle name="Note 2 6 2 6 3" xfId="31394" xr:uid="{6317046A-2A97-40D2-9DB6-7C84DFC17280}"/>
    <cellStyle name="Note 2 6 2 6 4" xfId="31395" xr:uid="{E9F55498-69E5-4D49-8B36-ED64FE6E038A}"/>
    <cellStyle name="Note 2 6 2 7" xfId="31396" xr:uid="{C92EF5CE-3D1F-4BF8-9310-9E4D71DB67E6}"/>
    <cellStyle name="Note 2 6 2 7 2" xfId="31397" xr:uid="{88CE9C5A-AEB5-48D2-914F-F0C2879A589E}"/>
    <cellStyle name="Note 2 6 2 7 2 2" xfId="31398" xr:uid="{056B26CE-70B6-46B5-B1B9-B9B6B462065C}"/>
    <cellStyle name="Note 2 6 2 7 3" xfId="31399" xr:uid="{A7B77333-5B54-4D38-998B-8FE204DC772A}"/>
    <cellStyle name="Note 2 6 2 7 4" xfId="31400" xr:uid="{052AFD7D-DD60-42F9-969C-857509D97233}"/>
    <cellStyle name="Note 2 6 2 8" xfId="31401" xr:uid="{CDD13CB9-9767-471F-A12F-798DAED734F4}"/>
    <cellStyle name="Note 2 6 2 8 2" xfId="31402" xr:uid="{BACF93E1-461B-43CD-8FC3-AF948438C174}"/>
    <cellStyle name="Note 2 6 2 9" xfId="31403" xr:uid="{12920BEB-7B6F-496A-B562-CF151E066A97}"/>
    <cellStyle name="Note 2 6 3" xfId="31404" xr:uid="{9DC5D921-69AF-4622-9CC5-1AE5CF1F34B1}"/>
    <cellStyle name="Note 2 6 3 2" xfId="31405" xr:uid="{870ED568-D9F1-4964-A0CC-A24892420530}"/>
    <cellStyle name="Note 2 6 3 2 2" xfId="31406" xr:uid="{EACCC3BA-13CF-4C47-B8A6-2CDE53FD6791}"/>
    <cellStyle name="Note 2 6 3 2 2 2" xfId="31407" xr:uid="{EEF06A18-BA20-4EAA-B235-1C4A74DBB4CB}"/>
    <cellStyle name="Note 2 6 3 2 2 2 2" xfId="31408" xr:uid="{EB079D8F-DA3E-4F88-A733-1193C97CAAF0}"/>
    <cellStyle name="Note 2 6 3 2 2 3" xfId="31409" xr:uid="{4A5A78C7-9A3C-415D-887E-6947C93A75BE}"/>
    <cellStyle name="Note 2 6 3 2 2 4" xfId="31410" xr:uid="{38591146-5E73-419A-A9CD-2C6B4B0B585D}"/>
    <cellStyle name="Note 2 6 3 2 3" xfId="31411" xr:uid="{1A9EDAF0-422A-455A-ADF1-40E54B80C320}"/>
    <cellStyle name="Note 2 6 3 2 3 2" xfId="31412" xr:uid="{DF4E54EE-1179-4036-91FF-C633C88B7D34}"/>
    <cellStyle name="Note 2 6 3 2 4" xfId="31413" xr:uid="{7C9DA12F-AC1D-429D-8543-AAAB27E25DED}"/>
    <cellStyle name="Note 2 6 3 2 5" xfId="31414" xr:uid="{A6341876-0852-4CAF-9711-DE2D43BBEAED}"/>
    <cellStyle name="Note 2 6 3 3" xfId="31415" xr:uid="{2A10A4C2-8D95-4BA0-9B7B-F29B4078F119}"/>
    <cellStyle name="Note 2 6 3 3 2" xfId="31416" xr:uid="{DACB4910-A1CE-4357-A825-545A9296C017}"/>
    <cellStyle name="Note 2 6 3 3 2 2" xfId="31417" xr:uid="{F0B905FB-D871-49B1-B8BA-615208352338}"/>
    <cellStyle name="Note 2 6 3 3 2 2 2" xfId="31418" xr:uid="{2DA54494-73D9-4B8D-8072-66274C18FDAC}"/>
    <cellStyle name="Note 2 6 3 3 2 3" xfId="31419" xr:uid="{BA86694D-FACD-44B3-ABCB-8D1A29384D4D}"/>
    <cellStyle name="Note 2 6 3 3 2 4" xfId="31420" xr:uid="{E3495290-2607-4A19-BD59-4BCFA05FA608}"/>
    <cellStyle name="Note 2 6 3 3 3" xfId="31421" xr:uid="{A3FE6289-333A-4AD7-997F-E2BABB78B2A9}"/>
    <cellStyle name="Note 2 6 3 3 3 2" xfId="31422" xr:uid="{B9E52E9E-BD80-445F-867D-CEF806054357}"/>
    <cellStyle name="Note 2 6 3 3 4" xfId="31423" xr:uid="{284D2043-DA14-4028-A33C-E69103111165}"/>
    <cellStyle name="Note 2 6 3 3 5" xfId="31424" xr:uid="{FE77C885-FF65-4015-BBB5-87D0D258143B}"/>
    <cellStyle name="Note 2 6 3 4" xfId="31425" xr:uid="{D843B5C0-A4B6-439C-87F5-094317FEE59B}"/>
    <cellStyle name="Note 2 6 3 4 2" xfId="31426" xr:uid="{BC3E9B20-A54F-47AA-898A-0A5794767F39}"/>
    <cellStyle name="Note 2 6 3 4 2 2" xfId="31427" xr:uid="{719C924F-968B-43E4-B5C3-32946314A704}"/>
    <cellStyle name="Note 2 6 3 4 3" xfId="31428" xr:uid="{E318DCB5-8609-4625-BA15-B717E400D587}"/>
    <cellStyle name="Note 2 6 3 4 4" xfId="31429" xr:uid="{E541CF7D-B8C8-413C-A320-3F0BC92D126B}"/>
    <cellStyle name="Note 2 6 3 5" xfId="31430" xr:uid="{8F8C8883-38C4-4979-8E36-4B7DF0C931E6}"/>
    <cellStyle name="Note 2 6 3 5 2" xfId="31431" xr:uid="{E865F560-1FF0-4187-866E-21355994F171}"/>
    <cellStyle name="Note 2 6 3 5 2 2" xfId="31432" xr:uid="{303041FB-5B0F-46E2-A589-556C25C5DF21}"/>
    <cellStyle name="Note 2 6 3 5 3" xfId="31433" xr:uid="{F593E384-DBCC-4A48-A79A-6E838F6920D9}"/>
    <cellStyle name="Note 2 6 3 5 4" xfId="31434" xr:uid="{835A357F-9C2E-4FCD-90E3-67D12C25B80D}"/>
    <cellStyle name="Note 2 6 3 6" xfId="31435" xr:uid="{37C9F082-D4A2-47AB-9290-89BDA067C5E6}"/>
    <cellStyle name="Note 2 6 3 6 2" xfId="31436" xr:uid="{D917CDED-8A47-4FA9-843E-80E4D1E1CCDC}"/>
    <cellStyle name="Note 2 6 3 6 2 2" xfId="31437" xr:uid="{16EB68DB-F3AA-45EA-8FF4-C2CF0A0099D6}"/>
    <cellStyle name="Note 2 6 3 6 3" xfId="31438" xr:uid="{BB615FCD-8045-457E-8CDE-0A8B3322F1D4}"/>
    <cellStyle name="Note 2 6 3 6 4" xfId="31439" xr:uid="{9F563CE5-5B96-4EEA-9544-C2EAE1C9DEE9}"/>
    <cellStyle name="Note 2 6 3 7" xfId="31440" xr:uid="{17A44139-406F-444B-8D14-C05FD2376CE2}"/>
    <cellStyle name="Note 2 6 3 7 2" xfId="31441" xr:uid="{09BA0C3C-A032-49DE-89D1-4759B4E589B7}"/>
    <cellStyle name="Note 2 6 3 8" xfId="31442" xr:uid="{93BA8528-2A96-4998-959D-2DDDF4C00662}"/>
    <cellStyle name="Note 2 6 3 9" xfId="31443" xr:uid="{14B44B74-C57C-4171-B883-44D9E29EA663}"/>
    <cellStyle name="Note 2 6 4" xfId="31444" xr:uid="{124EC9EF-689F-4BC5-95FD-76ADFC842606}"/>
    <cellStyle name="Note 2 6 4 2" xfId="31445" xr:uid="{DB5292F6-15FB-42BB-8954-226E7B62D83C}"/>
    <cellStyle name="Note 2 6 4 2 2" xfId="31446" xr:uid="{D4EE2F08-E507-4B06-BF94-B88CE38544B2}"/>
    <cellStyle name="Note 2 6 4 2 2 2" xfId="31447" xr:uid="{2ACAFA6A-DE7B-4B37-8B7E-BC4EFD7673BD}"/>
    <cellStyle name="Note 2 6 4 2 3" xfId="31448" xr:uid="{396DFE7E-883F-41A8-89D9-109CF91651B4}"/>
    <cellStyle name="Note 2 6 4 2 4" xfId="31449" xr:uid="{37C7EDAA-C00E-4763-BB5D-9D8235DB0EF5}"/>
    <cellStyle name="Note 2 6 4 3" xfId="31450" xr:uid="{F9FD5516-D262-47FD-82F7-113D5EA6D1DE}"/>
    <cellStyle name="Note 2 6 4 3 2" xfId="31451" xr:uid="{CF01CA97-6003-4542-9AED-9755773901F4}"/>
    <cellStyle name="Note 2 6 4 4" xfId="31452" xr:uid="{9EF8628E-1B57-45E4-AA20-73B621B81F4C}"/>
    <cellStyle name="Note 2 6 4 5" xfId="31453" xr:uid="{56DDCD36-854E-42C8-A183-9D30EE98C374}"/>
    <cellStyle name="Note 2 6 5" xfId="31454" xr:uid="{BA311B7A-2367-4CF9-A728-1ECF94BBEA85}"/>
    <cellStyle name="Note 2 6 5 2" xfId="31455" xr:uid="{1E823515-86B9-4D34-8C7C-6E36333DEEFD}"/>
    <cellStyle name="Note 2 6 5 2 2" xfId="31456" xr:uid="{A53EB95D-B1DF-4B76-BD54-81B0FA447F14}"/>
    <cellStyle name="Note 2 6 5 2 2 2" xfId="31457" xr:uid="{E5FDB6ED-1E31-4FF1-AE88-A700B0C9974D}"/>
    <cellStyle name="Note 2 6 5 2 3" xfId="31458" xr:uid="{B1A2128C-5A2E-4068-8988-99F843BA64F6}"/>
    <cellStyle name="Note 2 6 5 2 4" xfId="31459" xr:uid="{2512EF63-43A8-4809-8CD0-EA3539A7DF9B}"/>
    <cellStyle name="Note 2 6 5 3" xfId="31460" xr:uid="{0D551D51-C4AD-4E5E-BF2E-D5D0C7540A5A}"/>
    <cellStyle name="Note 2 6 5 3 2" xfId="31461" xr:uid="{94004E85-67FF-40F9-A255-CD9A19B0A7FE}"/>
    <cellStyle name="Note 2 6 5 4" xfId="31462" xr:uid="{3C71D972-D57F-4F65-9167-E044897E430F}"/>
    <cellStyle name="Note 2 6 5 5" xfId="31463" xr:uid="{D1F20F07-7422-42C2-88AF-B846F17E3FD1}"/>
    <cellStyle name="Note 2 6 6" xfId="31464" xr:uid="{A7C5E29A-05E1-4B36-8F55-70CC04D9396B}"/>
    <cellStyle name="Note 2 6 6 2" xfId="31465" xr:uid="{DFE9A1C6-1ADE-4439-BDDA-945AAB85993B}"/>
    <cellStyle name="Note 2 6 6 2 2" xfId="31466" xr:uid="{623E3F91-3D43-4052-9233-655AAE89FA65}"/>
    <cellStyle name="Note 2 6 6 3" xfId="31467" xr:uid="{AEADE8D6-34E4-4F86-AFEB-41E056BD311D}"/>
    <cellStyle name="Note 2 6 6 4" xfId="31468" xr:uid="{E8D65B4A-E2A5-41F6-91DA-E35022353BD8}"/>
    <cellStyle name="Note 2 6 7" xfId="31469" xr:uid="{CBCECC90-1AD8-4B46-B128-8B3627BFCCB2}"/>
    <cellStyle name="Note 2 6 7 2" xfId="31470" xr:uid="{7A38A810-A75D-4FFD-A4E2-0C97E766A2FC}"/>
    <cellStyle name="Note 2 6 7 2 2" xfId="31471" xr:uid="{643C54C3-9BCA-46BE-A83A-4A5409AE20B3}"/>
    <cellStyle name="Note 2 6 7 3" xfId="31472" xr:uid="{8E74CC91-BCE2-4BFF-A702-9E9C8E8626CF}"/>
    <cellStyle name="Note 2 6 7 4" xfId="31473" xr:uid="{62D21C7D-42D6-4251-BC8F-B912FB45C826}"/>
    <cellStyle name="Note 2 6 8" xfId="31474" xr:uid="{535C06E9-8519-4EE8-AE50-6722DA3E5FCC}"/>
    <cellStyle name="Note 2 6 8 2" xfId="31475" xr:uid="{7B434413-E5D5-4991-9DFE-D96999C5A9A9}"/>
    <cellStyle name="Note 2 6 8 2 2" xfId="31476" xr:uid="{4785D145-A926-4743-9860-24D062D47F32}"/>
    <cellStyle name="Note 2 6 8 3" xfId="31477" xr:uid="{2D5ABA0B-2C68-4A79-836F-9F43EBD18214}"/>
    <cellStyle name="Note 2 6 8 4" xfId="31478" xr:uid="{348E2E99-0FCB-48F1-ABD5-0FA9730D66C3}"/>
    <cellStyle name="Note 2 6 9" xfId="31479" xr:uid="{541C9860-2651-4B49-913F-61DCCC81FC2B}"/>
    <cellStyle name="Note 2 6 9 2" xfId="31480" xr:uid="{88151EB0-71F1-4162-ADB7-DF7C25D3900A}"/>
    <cellStyle name="Note 2 7" xfId="31481" xr:uid="{FE7AD4F0-6A33-4A85-83A7-650F6A56AC80}"/>
    <cellStyle name="Note 2 7 10" xfId="31482" xr:uid="{48D79AA5-24A5-42BA-BEB9-D2AB439A207A}"/>
    <cellStyle name="Note 2 7 2" xfId="31483" xr:uid="{10CFF1AE-E529-4B92-B2BE-1B81F6B39026}"/>
    <cellStyle name="Note 2 7 2 2" xfId="31484" xr:uid="{056D46A7-450B-4F2E-B0D0-5E0581264B5C}"/>
    <cellStyle name="Note 2 7 2 2 2" xfId="31485" xr:uid="{C2C81D43-544F-471E-820B-C1042499A9AC}"/>
    <cellStyle name="Note 2 7 2 2 2 2" xfId="31486" xr:uid="{E1618C0D-89C5-43AC-9772-A9A059A51370}"/>
    <cellStyle name="Note 2 7 2 2 2 2 2" xfId="31487" xr:uid="{BE48FBDE-9252-44D7-9AEF-84DD8BCFE7A4}"/>
    <cellStyle name="Note 2 7 2 2 2 3" xfId="31488" xr:uid="{ECA8A8B4-0DEE-4216-82C9-F08AD6D85FC3}"/>
    <cellStyle name="Note 2 7 2 2 2 4" xfId="31489" xr:uid="{265FBCE7-1CA4-4CE8-8F9F-675F1B343AC9}"/>
    <cellStyle name="Note 2 7 2 2 3" xfId="31490" xr:uid="{4553094F-3C61-4EB3-AA98-FF512B322BAC}"/>
    <cellStyle name="Note 2 7 2 2 3 2" xfId="31491" xr:uid="{31740703-E66A-41E6-974A-2831109E8418}"/>
    <cellStyle name="Note 2 7 2 2 4" xfId="31492" xr:uid="{121AF6FD-FB9C-4BDE-AC64-958BCEA75310}"/>
    <cellStyle name="Note 2 7 2 2 5" xfId="31493" xr:uid="{094ED1B5-E003-4AF0-88D2-9B9D30EB3EEC}"/>
    <cellStyle name="Note 2 7 2 3" xfId="31494" xr:uid="{3EE73121-185A-4757-BE2F-E8B483A3EBC2}"/>
    <cellStyle name="Note 2 7 2 3 2" xfId="31495" xr:uid="{0E12D53A-C393-4471-99DB-10703FBBCF8E}"/>
    <cellStyle name="Note 2 7 2 3 2 2" xfId="31496" xr:uid="{85B358F2-C0E2-4B76-9ADC-5D5B5CFC2A97}"/>
    <cellStyle name="Note 2 7 2 3 2 2 2" xfId="31497" xr:uid="{17769B94-7B35-4238-AB0D-7AA26D04954F}"/>
    <cellStyle name="Note 2 7 2 3 2 3" xfId="31498" xr:uid="{DD5B0859-9153-4938-8DF2-3421F6C9FCB0}"/>
    <cellStyle name="Note 2 7 2 3 2 4" xfId="31499" xr:uid="{6DB27498-529C-424D-AD4F-BB8FE7A3E464}"/>
    <cellStyle name="Note 2 7 2 3 3" xfId="31500" xr:uid="{0C9770E9-9194-4A31-AB4E-FD94CA2AA612}"/>
    <cellStyle name="Note 2 7 2 3 3 2" xfId="31501" xr:uid="{A05AFC00-869A-45B2-B1DB-86DB645A2123}"/>
    <cellStyle name="Note 2 7 2 3 4" xfId="31502" xr:uid="{5AA5D061-4531-4BD9-A389-58C58F37575F}"/>
    <cellStyle name="Note 2 7 2 3 5" xfId="31503" xr:uid="{F494DCF9-0D0A-41BA-9A63-F566DF8E98D3}"/>
    <cellStyle name="Note 2 7 2 4" xfId="31504" xr:uid="{41A786AA-6B49-458B-9018-FCFC8D15ADB1}"/>
    <cellStyle name="Note 2 7 2 4 2" xfId="31505" xr:uid="{047B2081-A17C-4D2F-8DBE-33B449AB528D}"/>
    <cellStyle name="Note 2 7 2 4 2 2" xfId="31506" xr:uid="{15B4664A-CB63-4ADC-ADA1-20BE083D4CAD}"/>
    <cellStyle name="Note 2 7 2 4 3" xfId="31507" xr:uid="{00009878-602A-40FC-8429-16BA4CC29CED}"/>
    <cellStyle name="Note 2 7 2 4 4" xfId="31508" xr:uid="{E6B169D7-B976-4924-B626-7CCF65A9FDEE}"/>
    <cellStyle name="Note 2 7 2 5" xfId="31509" xr:uid="{7F3ECBF1-9E8F-4EBA-B41D-325904B65CE0}"/>
    <cellStyle name="Note 2 7 2 5 2" xfId="31510" xr:uid="{753F8248-1CE1-4D2F-ACBC-EE3243E4A524}"/>
    <cellStyle name="Note 2 7 2 5 2 2" xfId="31511" xr:uid="{7F719435-A24F-4EA0-A245-B81EE2E4E6FB}"/>
    <cellStyle name="Note 2 7 2 5 3" xfId="31512" xr:uid="{42EBF623-A2CE-4A0D-A5A8-0EE799A74F42}"/>
    <cellStyle name="Note 2 7 2 5 4" xfId="31513" xr:uid="{0951EBAE-4669-4297-A907-82A63E497464}"/>
    <cellStyle name="Note 2 7 2 6" xfId="31514" xr:uid="{A032C76C-4014-4BB7-A4CD-704A6E375D07}"/>
    <cellStyle name="Note 2 7 2 6 2" xfId="31515" xr:uid="{9DA18997-242D-4F0B-BF6A-242F7CFB4CF7}"/>
    <cellStyle name="Note 2 7 2 6 2 2" xfId="31516" xr:uid="{E60CCD48-8AAF-409A-80A0-02F154FAFDB9}"/>
    <cellStyle name="Note 2 7 2 6 3" xfId="31517" xr:uid="{DF33F931-A7BF-4546-AB4C-B729CE9943B3}"/>
    <cellStyle name="Note 2 7 2 6 4" xfId="31518" xr:uid="{2F44F96C-F1F5-4FC6-9545-909E39A42343}"/>
    <cellStyle name="Note 2 7 2 7" xfId="31519" xr:uid="{A789777A-51CD-4D2A-8EBD-3D543C751DE5}"/>
    <cellStyle name="Note 2 7 2 7 2" xfId="31520" xr:uid="{60A77154-B60E-49AD-BCAD-7D73D993D944}"/>
    <cellStyle name="Note 2 7 2 8" xfId="31521" xr:uid="{39294356-5F8C-478B-8D71-41248072DFD5}"/>
    <cellStyle name="Note 2 7 2 9" xfId="31522" xr:uid="{9F4814D4-F35B-40CA-AA07-4BF20156116A}"/>
    <cellStyle name="Note 2 7 3" xfId="31523" xr:uid="{C405B585-56CD-4205-A714-A7ABF80E7F2C}"/>
    <cellStyle name="Note 2 7 3 2" xfId="31524" xr:uid="{5BA2DC1E-CE79-4AD2-B99E-8DB573E0F26B}"/>
    <cellStyle name="Note 2 7 3 2 2" xfId="31525" xr:uid="{88725363-132C-41CC-927D-666825E75166}"/>
    <cellStyle name="Note 2 7 3 2 2 2" xfId="31526" xr:uid="{76A488B0-C1CD-4E21-8367-9A3FB0BA311D}"/>
    <cellStyle name="Note 2 7 3 2 3" xfId="31527" xr:uid="{A241B304-3631-4C7B-8C4B-680E536CFEB1}"/>
    <cellStyle name="Note 2 7 3 2 4" xfId="31528" xr:uid="{2DCE3072-DF5F-4332-824E-9D4B2D2C2062}"/>
    <cellStyle name="Note 2 7 3 3" xfId="31529" xr:uid="{3DA118E3-2F7C-48D9-90D8-30AB2387D96F}"/>
    <cellStyle name="Note 2 7 3 3 2" xfId="31530" xr:uid="{72FF68BC-5EE1-4338-A655-C48CCB72E6C1}"/>
    <cellStyle name="Note 2 7 3 4" xfId="31531" xr:uid="{02DBCC2B-EEF2-4280-82CE-58DB94D533A6}"/>
    <cellStyle name="Note 2 7 3 5" xfId="31532" xr:uid="{1123CE13-A4A9-497D-9D76-2B50FDBD019A}"/>
    <cellStyle name="Note 2 7 4" xfId="31533" xr:uid="{29208DDF-91E2-4B37-8DCD-AAD135C0372A}"/>
    <cellStyle name="Note 2 7 4 2" xfId="31534" xr:uid="{04A8FF01-AF9D-4224-B9DF-BFA762581257}"/>
    <cellStyle name="Note 2 7 4 2 2" xfId="31535" xr:uid="{9A1FCCC4-A55D-400E-B56A-893FDC732A85}"/>
    <cellStyle name="Note 2 7 4 2 2 2" xfId="31536" xr:uid="{9157E195-2566-4812-9779-B22B729E9B5A}"/>
    <cellStyle name="Note 2 7 4 2 3" xfId="31537" xr:uid="{58ABD981-143B-41BA-B3AC-4AC534D46522}"/>
    <cellStyle name="Note 2 7 4 2 4" xfId="31538" xr:uid="{BF22DA55-BE5E-445A-AC54-0E8355351756}"/>
    <cellStyle name="Note 2 7 4 3" xfId="31539" xr:uid="{A48436DE-2D54-4496-8057-9359FF9CA7CD}"/>
    <cellStyle name="Note 2 7 4 3 2" xfId="31540" xr:uid="{5F1BB6C8-4B43-4C42-9AE3-83D367B6ED55}"/>
    <cellStyle name="Note 2 7 4 4" xfId="31541" xr:uid="{A9185DCC-B58A-4A20-A31C-E5B6A6A54624}"/>
    <cellStyle name="Note 2 7 4 5" xfId="31542" xr:uid="{DCF70FEF-E6C5-4544-9EF3-CD58F184DB27}"/>
    <cellStyle name="Note 2 7 5" xfId="31543" xr:uid="{8CB6C32D-A1C3-4751-BEA4-E89B24E0430B}"/>
    <cellStyle name="Note 2 7 5 2" xfId="31544" xr:uid="{1942C327-DC0D-4B2D-BE38-2A570D6E8C1E}"/>
    <cellStyle name="Note 2 7 5 2 2" xfId="31545" xr:uid="{E94341F0-6C4E-4FFE-81CC-83603DF54910}"/>
    <cellStyle name="Note 2 7 5 3" xfId="31546" xr:uid="{9706861B-B291-4EA4-8E52-A5995EBD4A89}"/>
    <cellStyle name="Note 2 7 5 4" xfId="31547" xr:uid="{C9C71A4F-DEFC-4432-B58F-ECF323AD4C88}"/>
    <cellStyle name="Note 2 7 6" xfId="31548" xr:uid="{101F359B-DB78-4E2A-95A0-490C795DED64}"/>
    <cellStyle name="Note 2 7 6 2" xfId="31549" xr:uid="{198003AE-66D8-4C45-BBE5-BFB8E5848227}"/>
    <cellStyle name="Note 2 7 6 2 2" xfId="31550" xr:uid="{23CE7AF4-ACE1-45DA-BB96-53AD6974A992}"/>
    <cellStyle name="Note 2 7 6 3" xfId="31551" xr:uid="{DE079376-022B-447C-A113-3F8163298F83}"/>
    <cellStyle name="Note 2 7 6 4" xfId="31552" xr:uid="{6812D92B-D8B9-4D72-890C-A3445BD8FA01}"/>
    <cellStyle name="Note 2 7 7" xfId="31553" xr:uid="{3D2195BD-627A-4737-BC65-E18E6D966D64}"/>
    <cellStyle name="Note 2 7 7 2" xfId="31554" xr:uid="{76E5D141-3F58-4AD1-A2A5-D4344D13E1E4}"/>
    <cellStyle name="Note 2 7 7 2 2" xfId="31555" xr:uid="{605E809B-DEDC-4EC1-B74A-43C9C129CD06}"/>
    <cellStyle name="Note 2 7 7 3" xfId="31556" xr:uid="{786198F5-220A-4D41-9015-E385D5440420}"/>
    <cellStyle name="Note 2 7 7 4" xfId="31557" xr:uid="{56876B75-2424-4454-909F-5AE0F4122817}"/>
    <cellStyle name="Note 2 7 8" xfId="31558" xr:uid="{947A7F9A-B5CA-407F-B5C3-EC2396C15880}"/>
    <cellStyle name="Note 2 7 8 2" xfId="31559" xr:uid="{A6FDF582-3E25-42F2-BC50-EB3EE1907314}"/>
    <cellStyle name="Note 2 7 9" xfId="31560" xr:uid="{510FFE94-D7F2-4B28-A524-BD1A7228F398}"/>
    <cellStyle name="Note 2 8" xfId="31561" xr:uid="{AC154000-87C0-4ACE-A1EB-D61EB53EE17F}"/>
    <cellStyle name="Note 2 8 2" xfId="31562" xr:uid="{84A75CFA-574D-45EE-BF6F-DE4F756BCB41}"/>
    <cellStyle name="Note 2 8 2 2" xfId="31563" xr:uid="{C14863E7-ECD3-4677-850A-34DC09F17DBA}"/>
    <cellStyle name="Note 2 8 2 2 2" xfId="31564" xr:uid="{F22ADFC7-7BC0-4CF4-87B5-D0E3436A5F72}"/>
    <cellStyle name="Note 2 8 2 2 2 2" xfId="31565" xr:uid="{048222C7-DBE8-48EC-8B94-5FFD94A400F8}"/>
    <cellStyle name="Note 2 8 2 2 3" xfId="31566" xr:uid="{80EB4551-FB88-4FD5-AD20-1C30A24823B2}"/>
    <cellStyle name="Note 2 8 2 2 4" xfId="31567" xr:uid="{3099208E-9193-4CB8-B950-A3F8C3EFD038}"/>
    <cellStyle name="Note 2 8 2 3" xfId="31568" xr:uid="{983BCE99-E527-4A71-83D8-A3043DF8C2DB}"/>
    <cellStyle name="Note 2 8 2 3 2" xfId="31569" xr:uid="{6DEAA436-9C67-45B4-BB5D-83B4E5BCAE86}"/>
    <cellStyle name="Note 2 8 2 4" xfId="31570" xr:uid="{079B2BD6-5CC7-43A7-9F11-8ABDC87CFB70}"/>
    <cellStyle name="Note 2 8 2 5" xfId="31571" xr:uid="{6D499C64-62A4-4B9A-BF79-FCC6B38AC393}"/>
    <cellStyle name="Note 2 8 3" xfId="31572" xr:uid="{11EED913-E4B4-45DA-9A21-BAF6DC58E99B}"/>
    <cellStyle name="Note 2 8 3 2" xfId="31573" xr:uid="{8B0A994E-E197-4F48-98DF-987C1FE02428}"/>
    <cellStyle name="Note 2 8 3 2 2" xfId="31574" xr:uid="{6BE6753D-067C-46A7-AD8C-7EC96201CF5C}"/>
    <cellStyle name="Note 2 8 3 2 2 2" xfId="31575" xr:uid="{3A94E700-A540-4852-9DA7-B82A90D6BE0E}"/>
    <cellStyle name="Note 2 8 3 2 3" xfId="31576" xr:uid="{DA392A22-3B98-4B0B-B9B0-FABBD6F35392}"/>
    <cellStyle name="Note 2 8 3 2 4" xfId="31577" xr:uid="{D460BE07-1561-49AA-8568-D2291AB85D07}"/>
    <cellStyle name="Note 2 8 3 3" xfId="31578" xr:uid="{4FC3DE2A-EF3B-4ABF-8878-DB297A1027FF}"/>
    <cellStyle name="Note 2 8 3 3 2" xfId="31579" xr:uid="{D7C77ECE-2E58-4E59-B1FE-2F1F582C122F}"/>
    <cellStyle name="Note 2 8 3 4" xfId="31580" xr:uid="{45B3AE36-FAF4-48A7-BF3C-3B5455562060}"/>
    <cellStyle name="Note 2 8 3 5" xfId="31581" xr:uid="{D12341FA-62DD-4BFA-A2A5-78CA083D631B}"/>
    <cellStyle name="Note 2 8 4" xfId="31582" xr:uid="{DDAAA96B-7211-4321-A1E6-75559CE88B14}"/>
    <cellStyle name="Note 2 8 4 2" xfId="31583" xr:uid="{7A686114-0B54-4BB5-934E-6D249F6EE923}"/>
    <cellStyle name="Note 2 8 4 2 2" xfId="31584" xr:uid="{43815CF0-68DC-4CA0-82DF-FE52D5638402}"/>
    <cellStyle name="Note 2 8 4 3" xfId="31585" xr:uid="{8528954F-4D45-4841-B772-87DE474D01C0}"/>
    <cellStyle name="Note 2 8 4 4" xfId="31586" xr:uid="{636F5035-C595-43FB-B2E6-075F8F6A7730}"/>
    <cellStyle name="Note 2 8 5" xfId="31587" xr:uid="{52B39E08-2165-4FDE-B81A-92DC0475B739}"/>
    <cellStyle name="Note 2 8 5 2" xfId="31588" xr:uid="{116E68C3-F96C-4AB3-A490-6AF495569F04}"/>
    <cellStyle name="Note 2 8 5 2 2" xfId="31589" xr:uid="{28160473-713A-442E-BDE1-3834341F0D5C}"/>
    <cellStyle name="Note 2 8 5 3" xfId="31590" xr:uid="{8B187BCD-BDD5-476F-9D7F-3CE1C11CD0BF}"/>
    <cellStyle name="Note 2 8 5 4" xfId="31591" xr:uid="{1B235739-AE48-4FC5-BD3C-F88C8395350C}"/>
    <cellStyle name="Note 2 8 6" xfId="31592" xr:uid="{A118DB9E-25D1-4AB7-9280-778318B162F0}"/>
    <cellStyle name="Note 2 8 6 2" xfId="31593" xr:uid="{4CE8C1A1-D897-4A34-9F7A-7D32DA8366EA}"/>
    <cellStyle name="Note 2 8 6 2 2" xfId="31594" xr:uid="{6ED6C1E4-3B4F-47A7-B26C-EF0FEE59C643}"/>
    <cellStyle name="Note 2 8 6 3" xfId="31595" xr:uid="{CC62E267-E08D-4BE7-8292-7D9145E0A9C6}"/>
    <cellStyle name="Note 2 8 6 4" xfId="31596" xr:uid="{B660013D-EF66-4D93-BD4E-06A5D73E027B}"/>
    <cellStyle name="Note 2 8 7" xfId="31597" xr:uid="{5F19E69A-CCD7-499C-A6F9-13EEB6923345}"/>
    <cellStyle name="Note 2 8 7 2" xfId="31598" xr:uid="{038F5BDC-816B-428D-9FD6-3CFD8C5C9C49}"/>
    <cellStyle name="Note 2 8 8" xfId="31599" xr:uid="{F4B73866-AC21-4587-9B2D-73D964EEAEB7}"/>
    <cellStyle name="Note 2 8 9" xfId="31600" xr:uid="{B032F45F-941B-4F4C-BEE4-9B716CDF327A}"/>
    <cellStyle name="Note 2 9" xfId="31601" xr:uid="{AE0E2E81-0BE7-4F86-9B27-E4596D817336}"/>
    <cellStyle name="Note 2 9 2" xfId="31602" xr:uid="{3FBA3BA4-88E4-431C-AFA2-7E46752C9078}"/>
    <cellStyle name="Note 2 9 3" xfId="31603" xr:uid="{A6BA4773-E54B-4080-BA3C-9A767BC24AF6}"/>
    <cellStyle name="Note 3" xfId="221" xr:uid="{E0FD264D-319F-4FD4-A1A7-8A4D5D6C28C6}"/>
    <cellStyle name="Note 3 10" xfId="31605" xr:uid="{1E26171D-9AD1-4B6E-8061-8BA2A082B114}"/>
    <cellStyle name="Note 3 10 2" xfId="31606" xr:uid="{6674A2CB-F489-4D95-87DE-E4411CF23658}"/>
    <cellStyle name="Note 3 11" xfId="31607" xr:uid="{9278F579-A23F-4CE9-AE45-FA3682180E63}"/>
    <cellStyle name="Note 3 12" xfId="31608" xr:uid="{B52F2202-E162-403A-9723-6A3E6E1358D1}"/>
    <cellStyle name="Note 3 12 2" xfId="31609" xr:uid="{A7C06093-9938-43C3-9162-1C1DAF5675E3}"/>
    <cellStyle name="Note 3 13" xfId="31610" xr:uid="{87A0DEF2-D3CB-44A4-B2B4-69467B14BECE}"/>
    <cellStyle name="Note 3 14" xfId="31611" xr:uid="{552A8573-3376-41C7-B9A3-04450EB1B0FD}"/>
    <cellStyle name="Note 3 15" xfId="35639" xr:uid="{D80D6734-8007-4964-A78B-842AF5346C04}"/>
    <cellStyle name="Note 3 16" xfId="31604" xr:uid="{197432CE-2B06-4444-B7E2-3E0BF781D117}"/>
    <cellStyle name="Note 3 2" xfId="31612" xr:uid="{91A6F5ED-188D-45CB-82CC-D42461A26914}"/>
    <cellStyle name="Note 3 2 2" xfId="31613" xr:uid="{0632E284-B79B-4B41-BC20-9BBDD642C2CE}"/>
    <cellStyle name="Note 3 2 2 2" xfId="31614" xr:uid="{BE14D2EB-949D-41E7-A7C0-80042CEF0E3E}"/>
    <cellStyle name="Note 3 2 2 2 2" xfId="31615" xr:uid="{02E4682B-9272-4823-98C9-89F34B5B8A22}"/>
    <cellStyle name="Note 3 2 2 3" xfId="31616" xr:uid="{537433C7-D39E-4192-B333-0017621DEF9A}"/>
    <cellStyle name="Note 3 2 2 3 2" xfId="31617" xr:uid="{D52A9B5C-3A16-4D02-AC49-C52A8BB6E851}"/>
    <cellStyle name="Note 3 2 2 4" xfId="31618" xr:uid="{802DCA91-F4F2-4DF1-841C-B67ECF709C05}"/>
    <cellStyle name="Note 3 2 3" xfId="31619" xr:uid="{AB26FB81-BA8C-47DA-BAFB-9577D3F1EB87}"/>
    <cellStyle name="Note 3 2 3 2" xfId="31620" xr:uid="{FBAC79B4-4F11-4DCE-8B6B-969D8780FD39}"/>
    <cellStyle name="Note 3 2 4" xfId="31621" xr:uid="{E7F81F98-7A3E-42B7-82CB-E6FC6C8AFA71}"/>
    <cellStyle name="Note 3 2 4 2" xfId="31622" xr:uid="{3494574D-1737-475F-95D5-BB84413A8CE3}"/>
    <cellStyle name="Note 3 2 5" xfId="31623" xr:uid="{F1D5D9C1-6B99-4980-B24F-DE7EEC9A56B0}"/>
    <cellStyle name="Note 3 2 5 2" xfId="31624" xr:uid="{89F741B1-BFCB-4CD4-A06B-5F37B0B19A06}"/>
    <cellStyle name="Note 3 2 6" xfId="31625" xr:uid="{17221A74-A12D-4231-8C17-B5C82EB47360}"/>
    <cellStyle name="Note 3 2 7" xfId="36070" xr:uid="{C7C94170-BD5F-4DCB-A42E-B0C05397A0A0}"/>
    <cellStyle name="Note 3 3" xfId="31626" xr:uid="{5116D8C3-A268-4739-A43E-3FC6D49202A4}"/>
    <cellStyle name="Note 3 3 10" xfId="36071" xr:uid="{28D6AB1D-1DB5-42BF-9C2C-F6E7227343C3}"/>
    <cellStyle name="Note 3 3 2" xfId="31627" xr:uid="{9F4CD6B9-E0A1-4C43-8364-2DE718944468}"/>
    <cellStyle name="Note 3 3 2 2" xfId="31628" xr:uid="{3FFC3BC3-A093-44E0-94F2-59AD1B93FB6D}"/>
    <cellStyle name="Note 3 3 2 2 2" xfId="31629" xr:uid="{4DD27773-0AC6-46E7-B563-EAD9A9DC70F6}"/>
    <cellStyle name="Note 3 3 2 3" xfId="31630" xr:uid="{9E027BD4-1D65-412C-928E-80776818E259}"/>
    <cellStyle name="Note 3 3 2 3 2" xfId="31631" xr:uid="{593B7876-6C46-409D-B0B9-F64D5B44E857}"/>
    <cellStyle name="Note 3 3 2 4" xfId="31632" xr:uid="{A0420526-622F-4491-A069-380D22834008}"/>
    <cellStyle name="Note 3 3 2 5" xfId="31633" xr:uid="{204C1CA2-F1B7-4862-96B5-76782E43E741}"/>
    <cellStyle name="Note 3 3 2 5 2" xfId="31634" xr:uid="{D41B6EC3-D660-49C5-BC59-BC0ABFA617AB}"/>
    <cellStyle name="Note 3 3 2 6" xfId="31635" xr:uid="{AB1411CB-82AD-4214-AA1E-45B98F131F71}"/>
    <cellStyle name="Note 3 3 2 7" xfId="31636" xr:uid="{813AD21A-F3B7-4CBA-9F63-2868FD6926B8}"/>
    <cellStyle name="Note 3 3 3" xfId="31637" xr:uid="{894DE745-FAC7-4316-98C9-3FE0CBA20DB9}"/>
    <cellStyle name="Note 3 3 3 2" xfId="31638" xr:uid="{189FE26C-AAAF-41DF-95DE-EE3811860185}"/>
    <cellStyle name="Note 3 3 4" xfId="31639" xr:uid="{F257E143-3781-4E64-87D3-BAFDA61C74BB}"/>
    <cellStyle name="Note 3 3 4 2" xfId="31640" xr:uid="{E820CD68-850D-4845-BD57-5BA9B38E18D4}"/>
    <cellStyle name="Note 3 3 5" xfId="31641" xr:uid="{13B9EDD6-242B-499F-BD8B-DBE164699369}"/>
    <cellStyle name="Note 3 3 5 2" xfId="31642" xr:uid="{8F0F06AE-BC4E-4BBE-ADB3-B11AB4A0042B}"/>
    <cellStyle name="Note 3 3 6" xfId="31643" xr:uid="{7543C5E9-D8C4-47E7-AFD3-0C7C56912C09}"/>
    <cellStyle name="Note 3 3 7" xfId="31644" xr:uid="{467656BF-BD69-4487-A974-3D10F84864C9}"/>
    <cellStyle name="Note 3 3 7 2" xfId="31645" xr:uid="{4BCEB3EA-01E8-483F-8496-69E92C2FAC10}"/>
    <cellStyle name="Note 3 3 8" xfId="31646" xr:uid="{06D1DDF7-5FD9-4F91-B964-A2A1E74E8616}"/>
    <cellStyle name="Note 3 3 9" xfId="31647" xr:uid="{7238FFBD-3A04-4E5D-96BA-3522400BBBD1}"/>
    <cellStyle name="Note 3 4" xfId="31648" xr:uid="{F01113C9-D5B2-4BBE-9D79-4AAAF01ED9A2}"/>
    <cellStyle name="Note 3 4 2" xfId="31649" xr:uid="{D5D0EDFB-9D09-40F3-9E3A-747EDB4A9FE6}"/>
    <cellStyle name="Note 3 4 2 2" xfId="31650" xr:uid="{612B69E1-181D-4C0F-A21E-F176EF65A9C5}"/>
    <cellStyle name="Note 3 4 3" xfId="31651" xr:uid="{E9E9F5F7-7535-4BB9-9133-780B8287AC35}"/>
    <cellStyle name="Note 3 4 3 2" xfId="31652" xr:uid="{C1CD27A9-E6ED-4EDD-89D8-78C7916718DC}"/>
    <cellStyle name="Note 3 4 4" xfId="31653" xr:uid="{0115F6C1-13BB-4F4C-8CAB-823660B4A09E}"/>
    <cellStyle name="Note 3 4 4 2" xfId="31654" xr:uid="{65BF2AAC-125E-45C0-BE1F-0B2054CC18C8}"/>
    <cellStyle name="Note 3 4 5" xfId="31655" xr:uid="{525DFBC7-ABAD-4E89-AC27-A97C17DEBC18}"/>
    <cellStyle name="Note 3 4 5 2" xfId="31656" xr:uid="{4364DCAD-312E-4368-AE73-2D2CDCB5D662}"/>
    <cellStyle name="Note 3 4 6" xfId="31657" xr:uid="{0DA14796-96CD-47FF-AF4B-F613164D32F1}"/>
    <cellStyle name="Note 3 4 7" xfId="31658" xr:uid="{D907D93E-87E6-48C6-9646-B5A8BC8E0A8D}"/>
    <cellStyle name="Note 3 4 7 2" xfId="31659" xr:uid="{BEFF85B5-1638-4F08-9066-0992069295C9}"/>
    <cellStyle name="Note 3 4 8" xfId="31660" xr:uid="{D9D07833-A808-46F0-B53D-EE1D1FD2512D}"/>
    <cellStyle name="Note 3 4 9" xfId="31661" xr:uid="{C2CD9951-7AC5-41E8-ABDB-E714D073739C}"/>
    <cellStyle name="Note 3 5" xfId="31662" xr:uid="{B2397BB5-0235-4F12-9F3B-A90BEA4E8550}"/>
    <cellStyle name="Note 3 5 2" xfId="31663" xr:uid="{54E301A8-9143-4849-8BA6-936277A4101F}"/>
    <cellStyle name="Note 3 5 2 2" xfId="31664" xr:uid="{579C88E1-1F14-4769-8E6A-B18FEC2A8F33}"/>
    <cellStyle name="Note 3 5 3" xfId="31665" xr:uid="{22D27621-3021-484A-B4C8-4E00D767E70C}"/>
    <cellStyle name="Note 3 5 3 2" xfId="31666" xr:uid="{791C87D7-AF24-444E-8244-7AB64445D9B2}"/>
    <cellStyle name="Note 3 5 4" xfId="31667" xr:uid="{AAA38208-C939-4F98-98F3-07859972AB72}"/>
    <cellStyle name="Note 3 6" xfId="31668" xr:uid="{0B312CE5-DDA4-4200-B3FA-5F22F0D12424}"/>
    <cellStyle name="Note 3 6 2" xfId="31669" xr:uid="{13C4A342-BCFF-4ED0-87CA-C6A523D83A4F}"/>
    <cellStyle name="Note 3 7" xfId="31670" xr:uid="{7370399B-F086-4BDD-8A11-BA5A742F3FFE}"/>
    <cellStyle name="Note 3 7 2" xfId="31671" xr:uid="{61CE5A01-1467-4E28-8C5C-FD265D370656}"/>
    <cellStyle name="Note 3 7 3" xfId="31672" xr:uid="{3F18F27D-D47A-4C17-A3ED-8A2BCEBF3121}"/>
    <cellStyle name="Note 3 8" xfId="31673" xr:uid="{50CFE1BA-EE73-4D69-ABD1-177D89D3A8F2}"/>
    <cellStyle name="Note 3 8 2" xfId="31674" xr:uid="{F438A348-1CA3-485A-A419-C06C2B6F534B}"/>
    <cellStyle name="Note 3 9" xfId="31675" xr:uid="{7AF47436-4ECC-4D2B-8B82-1B09D1765A1B}"/>
    <cellStyle name="Note 3 9 2" xfId="31676" xr:uid="{82F63AE9-1643-4BA3-8619-11D568410065}"/>
    <cellStyle name="Note 4" xfId="391" xr:uid="{F1ACC1A6-D986-4D44-B7B7-37794A44196E}"/>
    <cellStyle name="Note 4 10" xfId="31678" xr:uid="{CEB76F2C-29F8-4348-A627-4C603500D144}"/>
    <cellStyle name="Note 4 11" xfId="35683" xr:uid="{6C85FC22-FD56-47AC-B4DE-8C93434AF79D}"/>
    <cellStyle name="Note 4 12" xfId="31677" xr:uid="{41AE5306-26F0-4387-BE17-4F623464F4E7}"/>
    <cellStyle name="Note 4 2" xfId="31679" xr:uid="{2029552E-644C-426F-8DAA-DB1B5025824C}"/>
    <cellStyle name="Note 4 2 2" xfId="31680" xr:uid="{77A2C359-C1B7-424F-835E-31C24D57A2A0}"/>
    <cellStyle name="Note 4 2 2 2" xfId="31681" xr:uid="{349D3913-4191-4F31-BBA6-01C3023CAEC8}"/>
    <cellStyle name="Note 4 2 2 2 2" xfId="31682" xr:uid="{00CB02F0-A933-4182-A1B0-40EC738C3F2C}"/>
    <cellStyle name="Note 4 2 2 3" xfId="31683" xr:uid="{2E765029-027D-4070-8481-BF5E374E672A}"/>
    <cellStyle name="Note 4 2 2 3 2" xfId="31684" xr:uid="{76C30391-4744-46CC-99B1-D2394BAC7469}"/>
    <cellStyle name="Note 4 2 2 4" xfId="31685" xr:uid="{5FFCF8AC-458E-4B13-BCCC-30F0E752C706}"/>
    <cellStyle name="Note 4 2 3" xfId="31686" xr:uid="{0E92DC8F-6187-4810-9554-09AE3867D7EA}"/>
    <cellStyle name="Note 4 2 3 2" xfId="31687" xr:uid="{83CAFDD0-9F6A-4894-98C4-03E9F88627F6}"/>
    <cellStyle name="Note 4 2 4" xfId="31688" xr:uid="{5C92E58B-6554-4982-B9DA-0A0B5D79BA3D}"/>
    <cellStyle name="Note 4 2 4 2" xfId="31689" xr:uid="{ABF12B16-651F-40A8-9015-5EFC21341CC6}"/>
    <cellStyle name="Note 4 2 5" xfId="31690" xr:uid="{3FCF9220-0258-4713-82B2-4FF838C56C5F}"/>
    <cellStyle name="Note 4 2 5 2" xfId="31691" xr:uid="{2FC6C7F6-FB61-4053-8916-FD965ADF4020}"/>
    <cellStyle name="Note 4 2 6" xfId="31692" xr:uid="{58A530F1-2FF3-4C9E-B54F-697C437A5852}"/>
    <cellStyle name="Note 4 2 6 2" xfId="31693" xr:uid="{7DD1A6F6-9357-473E-8DF8-B94FE6904BF0}"/>
    <cellStyle name="Note 4 2 7" xfId="31694" xr:uid="{F22B7F23-5952-468E-A66F-F1B83CEC39EF}"/>
    <cellStyle name="Note 4 3" xfId="31695" xr:uid="{C77147D5-30D4-47E7-B3FD-E084D7BE23E0}"/>
    <cellStyle name="Note 4 3 2" xfId="31696" xr:uid="{641A1523-80E2-4C95-A766-6F073D08ACDB}"/>
    <cellStyle name="Note 4 3 2 2" xfId="31697" xr:uid="{767137BD-A4C6-4FB9-9DB7-5697D616C885}"/>
    <cellStyle name="Note 4 3 2 2 2" xfId="31698" xr:uid="{82073072-6F90-4DD8-9932-DB0C3D1A028B}"/>
    <cellStyle name="Note 4 3 2 3" xfId="31699" xr:uid="{2C601AE4-1182-4568-97EA-333593BA688E}"/>
    <cellStyle name="Note 4 3 2 3 2" xfId="31700" xr:uid="{99CACFB1-67E6-45DA-BCDE-AF395179FC27}"/>
    <cellStyle name="Note 4 3 2 4" xfId="31701" xr:uid="{B9256049-A209-4B45-90DB-069BB64410A7}"/>
    <cellStyle name="Note 4 3 3" xfId="31702" xr:uid="{B550D6A1-5067-497D-8909-5B04B0007A71}"/>
    <cellStyle name="Note 4 3 3 2" xfId="31703" xr:uid="{32F85AAF-4663-45E8-9766-8F310CAA84E2}"/>
    <cellStyle name="Note 4 3 4" xfId="31704" xr:uid="{934792DE-30C5-45AC-80CE-2ACBAADAFFBF}"/>
    <cellStyle name="Note 4 3 4 2" xfId="31705" xr:uid="{0CCA15CC-4A65-48D4-BE6F-A45BEDCDDD00}"/>
    <cellStyle name="Note 4 3 5" xfId="31706" xr:uid="{2E071ED7-EEFD-4FB7-A867-8284C85FB3A5}"/>
    <cellStyle name="Note 4 3 5 2" xfId="31707" xr:uid="{B0A7A67F-B9F8-4B99-917B-0DBC8E10DD0C}"/>
    <cellStyle name="Note 4 3 6" xfId="31708" xr:uid="{9DCAEBEC-7575-4481-B459-C191848DD099}"/>
    <cellStyle name="Note 4 3 7" xfId="36072" xr:uid="{2FD321ED-5A1F-4B00-8B11-D5DDD0309DFF}"/>
    <cellStyle name="Note 4 4" xfId="31709" xr:uid="{1CD486C7-1D0F-4BF8-BD9F-B45798402600}"/>
    <cellStyle name="Note 4 4 2" xfId="31710" xr:uid="{9C888412-EAA4-4F98-839C-33F869016EFE}"/>
    <cellStyle name="Note 4 4 2 2" xfId="31711" xr:uid="{2A784B51-D538-4EE9-ACA4-0F244FCBF794}"/>
    <cellStyle name="Note 4 4 3" xfId="31712" xr:uid="{06BA1F75-1DFB-4BFF-97BE-B691F7E3A5E8}"/>
    <cellStyle name="Note 4 4 3 2" xfId="31713" xr:uid="{3FB98E10-0F97-4061-A2D6-8FDAD38B3A00}"/>
    <cellStyle name="Note 4 4 4" xfId="31714" xr:uid="{75DD6FC3-8C09-4451-92B0-46A9A86C8308}"/>
    <cellStyle name="Note 4 4 4 2" xfId="31715" xr:uid="{7AD17F97-29DB-49CC-A51C-C7A4ABFE421E}"/>
    <cellStyle name="Note 4 4 5" xfId="31716" xr:uid="{0CA32EF2-3ED4-41DA-8EF6-01C6B1DC6748}"/>
    <cellStyle name="Note 4 4 5 2" xfId="31717" xr:uid="{EC97370C-1968-40DB-9EE6-4BE645826437}"/>
    <cellStyle name="Note 4 4 6" xfId="31718" xr:uid="{BC7EFDB2-AF86-408E-BE1E-7D7FA17C4145}"/>
    <cellStyle name="Note 4 5" xfId="31719" xr:uid="{122AAC33-4E2B-4C70-91D8-91D5EC287887}"/>
    <cellStyle name="Note 4 5 2" xfId="31720" xr:uid="{5325EB78-587A-4F35-9AD7-F0C55CCBC991}"/>
    <cellStyle name="Note 4 5 2 2" xfId="31721" xr:uid="{05581215-0E86-4FFD-9197-C756F96BEE16}"/>
    <cellStyle name="Note 4 5 3" xfId="31722" xr:uid="{DB172DF7-9B3C-4D85-A7A6-BF4CBA525ABA}"/>
    <cellStyle name="Note 4 5 3 2" xfId="31723" xr:uid="{A3C0D1C0-41FF-4008-87F6-F7E3841FA1CF}"/>
    <cellStyle name="Note 4 5 4" xfId="31724" xr:uid="{451667CA-F3D3-49F4-9A44-1DE64BF5007E}"/>
    <cellStyle name="Note 4 6" xfId="31725" xr:uid="{EA89B2E6-1D94-451D-9C66-53675790C368}"/>
    <cellStyle name="Note 4 6 2" xfId="31726" xr:uid="{A9902A28-68D2-4387-B628-D892094002EE}"/>
    <cellStyle name="Note 4 7" xfId="31727" xr:uid="{3C13C090-736A-41E5-880D-E263FFF1EDF6}"/>
    <cellStyle name="Note 4 7 2" xfId="31728" xr:uid="{EF16D8A0-7186-4C16-B440-1F611CBBFF31}"/>
    <cellStyle name="Note 4 8" xfId="31729" xr:uid="{85864EC8-507F-4036-87A0-C87F0FC0AC4A}"/>
    <cellStyle name="Note 4 8 2" xfId="31730" xr:uid="{4DBAC2A1-EA6C-4E11-AF67-85FB5076F69D}"/>
    <cellStyle name="Note 4 9" xfId="31731" xr:uid="{62BCA280-F8DA-4052-A320-DEA070D0F34D}"/>
    <cellStyle name="Note 4 9 2" xfId="31732" xr:uid="{D39EE688-DEAD-46A7-89A7-7811E3AACF89}"/>
    <cellStyle name="Note 5" xfId="31733" xr:uid="{08A8AB80-4842-4E0C-9764-41B092390311}"/>
    <cellStyle name="Note 5 10" xfId="31734" xr:uid="{E6E52CC2-19E4-4DBB-A80F-005502AC325B}"/>
    <cellStyle name="Note 5 11" xfId="31735" xr:uid="{C0573E76-9751-4708-B9C9-39A793FDFB40}"/>
    <cellStyle name="Note 5 2" xfId="31736" xr:uid="{21EC8931-326A-4EB2-900D-5614930B7711}"/>
    <cellStyle name="Note 5 2 2" xfId="31737" xr:uid="{49A14F6D-65DD-40F2-A9D9-C716CC0EEA77}"/>
    <cellStyle name="Note 5 2 2 2" xfId="31738" xr:uid="{8AED0D02-ECC2-4B54-AD39-8262E38D5C67}"/>
    <cellStyle name="Note 5 2 2 2 2" xfId="31739" xr:uid="{26C08E63-17B9-4FD1-AB12-010DE309ED6B}"/>
    <cellStyle name="Note 5 2 3" xfId="31740" xr:uid="{EF65A371-7DAB-48AE-A12D-38D32AF2E625}"/>
    <cellStyle name="Note 5 2 3 2" xfId="31741" xr:uid="{AE71914B-7CBB-4BA2-9DFF-766E162274E2}"/>
    <cellStyle name="Note 5 2 4" xfId="31742" xr:uid="{EEE2CA3B-9573-4423-A7B9-577F40A81A93}"/>
    <cellStyle name="Note 5 2 4 2" xfId="31743" xr:uid="{0B1E5097-BEE1-47C0-B568-8C934FE1249B}"/>
    <cellStyle name="Note 5 2 5" xfId="31744" xr:uid="{7E80CB93-04F4-4125-AE46-44A4F21739A7}"/>
    <cellStyle name="Note 5 3" xfId="31745" xr:uid="{18777D1D-4802-4B55-A686-3807C4802BD2}"/>
    <cellStyle name="Note 5 3 2" xfId="31746" xr:uid="{44991343-ED18-4493-A85B-C40452D7FD5A}"/>
    <cellStyle name="Note 5 3 2 2" xfId="31747" xr:uid="{69816D50-DF9E-4C26-99A8-CFAADCB5CB27}"/>
    <cellStyle name="Note 5 3 2 2 2" xfId="31748" xr:uid="{30B8AED5-481B-4406-BE59-4FAA2115722D}"/>
    <cellStyle name="Note 5 3 3" xfId="31749" xr:uid="{5B7C7EBE-CEDE-4100-A80E-02862282F3DB}"/>
    <cellStyle name="Note 5 3 3 2" xfId="31750" xr:uid="{0F0F10FE-77DC-4F27-94D0-CF2C450CC3E4}"/>
    <cellStyle name="Note 5 3 4" xfId="31751" xr:uid="{E62ED0F8-89CD-4D92-B5EB-2F5F53706095}"/>
    <cellStyle name="Note 5 3 4 2" xfId="31752" xr:uid="{F9874207-80AB-4CBE-9033-908AC35637F3}"/>
    <cellStyle name="Note 5 4" xfId="31753" xr:uid="{C0DB905D-AF15-4082-93E0-AFA2EC5F69D7}"/>
    <cellStyle name="Note 5 4 2" xfId="31754" xr:uid="{00458F7C-FE4C-4B1D-AD0E-452EE2DF48C9}"/>
    <cellStyle name="Note 5 4 2 2" xfId="31755" xr:uid="{36EC0161-BC61-45B1-9E51-480A9B94099F}"/>
    <cellStyle name="Note 5 4 3" xfId="31756" xr:uid="{FABFD49F-4FA9-44F9-9B34-F6A505497872}"/>
    <cellStyle name="Note 5 4 3 2" xfId="31757" xr:uid="{31309D87-67D3-48B0-BD7C-0070DA958C3B}"/>
    <cellStyle name="Note 5 4 4" xfId="31758" xr:uid="{82F305E9-EB96-490C-BEE6-E3F6D5281B06}"/>
    <cellStyle name="Note 5 4 4 2" xfId="31759" xr:uid="{E5C6AB89-CE1D-4230-961A-6390DED90469}"/>
    <cellStyle name="Note 5 5" xfId="31760" xr:uid="{718476CB-9A6B-4090-A667-3A25D7C2D367}"/>
    <cellStyle name="Note 5 5 2" xfId="31761" xr:uid="{14581BDC-606C-455F-B561-AE51334B7A24}"/>
    <cellStyle name="Note 5 5 2 2" xfId="31762" xr:uid="{DDD1E764-A520-41A4-9690-F666621D52FE}"/>
    <cellStyle name="Note 5 5 3" xfId="31763" xr:uid="{933BCD16-2A6A-4678-8943-C085CFEF6779}"/>
    <cellStyle name="Note 5 5 3 2" xfId="31764" xr:uid="{6C63F2B3-0EAB-4FA1-94E2-04A5B6A63F59}"/>
    <cellStyle name="Note 5 5 4" xfId="31765" xr:uid="{0F3EED65-81F1-4315-AFD9-0960B9258982}"/>
    <cellStyle name="Note 5 6" xfId="31766" xr:uid="{B2A718DC-BCED-41F3-9258-6F2897792244}"/>
    <cellStyle name="Note 5 6 2" xfId="31767" xr:uid="{A2AF0967-A18A-4E89-A55C-D54433209B72}"/>
    <cellStyle name="Note 5 7" xfId="31768" xr:uid="{5816BB7B-C728-4B76-ABCD-0D95AD01E3B3}"/>
    <cellStyle name="Note 5 7 2" xfId="31769" xr:uid="{15CED8A4-8B53-4F50-B895-18EA57DC2615}"/>
    <cellStyle name="Note 5 8" xfId="31770" xr:uid="{6D9B82D9-CDB3-4966-982B-DEF47DC56088}"/>
    <cellStyle name="Note 5 8 2" xfId="31771" xr:uid="{25D738BA-3CB1-474D-958D-C9C2A5B4D5F2}"/>
    <cellStyle name="Note 5 9" xfId="31772" xr:uid="{7D6C2881-FD15-4219-BF1B-9F22BE7E3404}"/>
    <cellStyle name="Note 5 9 2" xfId="31773" xr:uid="{D4EE295D-B2EF-4316-B3D6-FDD60887731A}"/>
    <cellStyle name="Note 6" xfId="31774" xr:uid="{AEC1DFF8-4034-4EA3-8201-2DF6E826915B}"/>
    <cellStyle name="Note 6 10" xfId="31775" xr:uid="{834BEC63-B07D-4053-8002-4F479A0A0DFD}"/>
    <cellStyle name="Note 6 11" xfId="31776" xr:uid="{A710AC32-9B39-4C7D-983A-716E1C6D2C45}"/>
    <cellStyle name="Note 6 2" xfId="31777" xr:uid="{C3C73B63-CE67-4049-89AD-ED70896D1A5A}"/>
    <cellStyle name="Note 6 2 2" xfId="31778" xr:uid="{F22C8C7E-0032-4210-930F-E7AED3C8E92A}"/>
    <cellStyle name="Note 6 2 2 2" xfId="31779" xr:uid="{446FCC86-5181-4D18-94F8-F676A07F1649}"/>
    <cellStyle name="Note 6 2 2 2 2" xfId="31780" xr:uid="{1D7AD330-FDFC-459D-A05B-6DF7C3474BD5}"/>
    <cellStyle name="Note 6 2 3" xfId="31781" xr:uid="{36FAE520-6962-43E7-93FD-CFBE29B4B6C7}"/>
    <cellStyle name="Note 6 2 3 2" xfId="31782" xr:uid="{3505E9ED-323A-4DCA-9EC6-372BE1822FB9}"/>
    <cellStyle name="Note 6 2 4" xfId="31783" xr:uid="{68280392-E672-4B64-B85B-7326F4B60A2A}"/>
    <cellStyle name="Note 6 2 4 2" xfId="31784" xr:uid="{D6D776CB-A5C7-4168-BF08-668B2A70557E}"/>
    <cellStyle name="Note 6 2 5" xfId="31785" xr:uid="{7D2D296C-9AB5-4BE6-8437-E361BA7F3053}"/>
    <cellStyle name="Note 6 3" xfId="31786" xr:uid="{4DA331E0-CA85-41E6-A62F-3109E37F38AE}"/>
    <cellStyle name="Note 6 3 2" xfId="31787" xr:uid="{437D47D0-12D3-49BA-A053-61D1AE0349D5}"/>
    <cellStyle name="Note 6 3 2 2" xfId="31788" xr:uid="{CF32C09C-03EE-45AC-A245-39777D285108}"/>
    <cellStyle name="Note 6 3 2 2 2" xfId="31789" xr:uid="{C6DF87CC-004F-4B39-B1D1-BB6B165EFD00}"/>
    <cellStyle name="Note 6 3 3" xfId="31790" xr:uid="{C68211C0-9BDA-44DD-B4EC-33F628C41148}"/>
    <cellStyle name="Note 6 3 3 2" xfId="31791" xr:uid="{F0D4D05C-1316-4D37-80D9-F23C750BB7BF}"/>
    <cellStyle name="Note 6 3 4" xfId="31792" xr:uid="{A8545FD7-8658-437B-A37B-29D371CD7DDD}"/>
    <cellStyle name="Note 6 3 4 2" xfId="31793" xr:uid="{95D2FD25-B2F2-4AE0-81B7-E71FF0CEC54B}"/>
    <cellStyle name="Note 6 4" xfId="31794" xr:uid="{42831904-E44A-44AC-A7E7-BC5208C186BF}"/>
    <cellStyle name="Note 6 4 2" xfId="31795" xr:uid="{BF7E2CC8-D55C-4C06-A398-D325C6C57C63}"/>
    <cellStyle name="Note 6 4 2 2" xfId="31796" xr:uid="{00B60311-7426-48CE-BADA-E1C0C6BF47B1}"/>
    <cellStyle name="Note 6 4 3" xfId="31797" xr:uid="{3103C3A4-BF09-4AC0-AA43-7E8C7A909642}"/>
    <cellStyle name="Note 6 4 3 2" xfId="31798" xr:uid="{408AA21E-891F-4730-A6E5-B47C9FD5AF91}"/>
    <cellStyle name="Note 6 4 4" xfId="31799" xr:uid="{1027DDF0-48A1-430C-9652-BB9A28742DAD}"/>
    <cellStyle name="Note 6 4 4 2" xfId="31800" xr:uid="{41FD3CA1-FB54-4DA3-AA62-8BB3858F0D9F}"/>
    <cellStyle name="Note 6 5" xfId="31801" xr:uid="{ED45F5E8-E259-483E-B12C-562A6281867D}"/>
    <cellStyle name="Note 6 5 2" xfId="31802" xr:uid="{41BBEA11-7FA1-403A-A3C0-D8E7FD368B67}"/>
    <cellStyle name="Note 6 5 2 2" xfId="31803" xr:uid="{C6742C00-3047-483B-8428-1017E5040898}"/>
    <cellStyle name="Note 6 5 3" xfId="31804" xr:uid="{593C1EDB-1853-4493-BB0D-9354EC4E1829}"/>
    <cellStyle name="Note 6 5 3 2" xfId="31805" xr:uid="{3B66AAB7-B279-4E88-929C-89066919912D}"/>
    <cellStyle name="Note 6 5 4" xfId="31806" xr:uid="{A8949BF0-D4B5-41F9-A135-37D3BC1C8884}"/>
    <cellStyle name="Note 6 6" xfId="31807" xr:uid="{4ED2DBD0-837D-4AD7-9118-D5DAFF89083B}"/>
    <cellStyle name="Note 6 6 2" xfId="31808" xr:uid="{11FFBCE6-F198-450A-9225-2ABE8B706305}"/>
    <cellStyle name="Note 6 7" xfId="31809" xr:uid="{30327B48-98C9-4541-A7FB-E0A7C2853D62}"/>
    <cellStyle name="Note 6 7 2" xfId="31810" xr:uid="{5E09AEC3-FEB1-4D75-B0D6-3272276A378D}"/>
    <cellStyle name="Note 6 8" xfId="31811" xr:uid="{DE840550-6857-45B5-BC26-D640E2D4B741}"/>
    <cellStyle name="Note 6 8 2" xfId="31812" xr:uid="{4045979D-BA43-4A42-BAF9-C5B410B6017A}"/>
    <cellStyle name="Note 6 9" xfId="31813" xr:uid="{7788BD33-E2BD-4349-9ECA-5BAA80627FA5}"/>
    <cellStyle name="Note 6 9 2" xfId="31814" xr:uid="{C0BFDA60-4B92-4A01-BFC4-7A4F7C9C8923}"/>
    <cellStyle name="Note 7" xfId="31815" xr:uid="{335090E3-589A-4540-9D8B-5CD3D66EA73D}"/>
    <cellStyle name="Note 7 2" xfId="31816" xr:uid="{5C753F38-BF5F-446C-AD12-E0A713A871C0}"/>
    <cellStyle name="Note 7 2 2" xfId="31817" xr:uid="{A8E0642B-DD18-4996-AFB0-DE6EBCC029B9}"/>
    <cellStyle name="Note 7 2 2 2" xfId="31818" xr:uid="{07FFEAA6-A9C4-4BD2-8209-8FBD83AFDA18}"/>
    <cellStyle name="Note 7 2 2 2 2" xfId="31819" xr:uid="{BDB3E7B1-C2B3-47B2-8BFE-47EBB03623B9}"/>
    <cellStyle name="Note 7 2 3" xfId="31820" xr:uid="{C6F4C38C-6B77-410A-BC3B-1EA0F449855D}"/>
    <cellStyle name="Note 7 2 3 2" xfId="31821" xr:uid="{28309517-5563-4412-A4D4-42E173D23A25}"/>
    <cellStyle name="Note 7 2 4" xfId="31822" xr:uid="{FDE87AC0-5F02-4D8B-BDCB-AD25ECA5CABA}"/>
    <cellStyle name="Note 7 2 4 2" xfId="31823" xr:uid="{892E1B30-7AF2-44AF-8B28-4E420FFD5B69}"/>
    <cellStyle name="Note 7 2 5" xfId="31824" xr:uid="{2C0E723C-BE82-451A-B101-AF4AF2A8AD26}"/>
    <cellStyle name="Note 7 2 5 2" xfId="31825" xr:uid="{8376E8C8-95AE-4F30-B3EF-5FD51D8F25BD}"/>
    <cellStyle name="Note 7 3" xfId="31826" xr:uid="{65C17E7B-6430-40EE-9D81-C374786EB246}"/>
    <cellStyle name="Note 7 3 2" xfId="31827" xr:uid="{8A1023A5-E234-403D-A39F-B6B38F6D029A}"/>
    <cellStyle name="Note 7 3 2 2" xfId="31828" xr:uid="{72FB62E5-FF04-4B18-B4C9-FA93998FDD7C}"/>
    <cellStyle name="Note 7 3 2 2 2" xfId="31829" xr:uid="{336C342D-C406-479E-AED6-1DD8F89C77A2}"/>
    <cellStyle name="Note 7 3 3" xfId="31830" xr:uid="{96FDF50B-7B5B-41EE-8601-D68B7D646DF2}"/>
    <cellStyle name="Note 7 3 3 2" xfId="31831" xr:uid="{96092088-E3F2-4E54-BB36-057C819216A9}"/>
    <cellStyle name="Note 7 3 4" xfId="31832" xr:uid="{39435E15-A42D-4306-9744-99CF1F216A5F}"/>
    <cellStyle name="Note 7 3 4 2" xfId="31833" xr:uid="{C505DF18-6748-416F-AC2A-C7173640B26D}"/>
    <cellStyle name="Note 7 3 5" xfId="31834" xr:uid="{9CA768FF-38C9-4009-A629-0C337B26FBB9}"/>
    <cellStyle name="Note 7 3 5 2" xfId="31835" xr:uid="{87590870-A830-43F0-9260-17000561393B}"/>
    <cellStyle name="Note 7 4" xfId="31836" xr:uid="{090BC044-D7BE-4C55-9B1C-2707F646231E}"/>
    <cellStyle name="Note 7 4 2" xfId="31837" xr:uid="{7A23E0F5-DDC5-4255-8059-5C2D966FC647}"/>
    <cellStyle name="Note 7 4 2 2" xfId="31838" xr:uid="{AB68DD15-9C19-4924-9001-17BA4B942B11}"/>
    <cellStyle name="Note 7 4 3" xfId="31839" xr:uid="{D1500ACE-E2DB-4637-9791-6BCB58FB16DD}"/>
    <cellStyle name="Note 7 4 3 2" xfId="31840" xr:uid="{819A8AD2-AE9C-4384-9CB1-95FBC7BB11AB}"/>
    <cellStyle name="Note 7 4 4" xfId="31841" xr:uid="{7B72487F-69DA-4B2E-A87A-567692BCAC6B}"/>
    <cellStyle name="Note 7 4 4 2" xfId="31842" xr:uid="{A2EFC390-16EA-426E-B2D4-7A2087867B2F}"/>
    <cellStyle name="Note 7 5" xfId="31843" xr:uid="{50502137-4FBD-4FA6-A9D3-65A3A31563F6}"/>
    <cellStyle name="Note 7 5 2" xfId="31844" xr:uid="{419C573B-2DFE-4533-BCB0-4914343DD082}"/>
    <cellStyle name="Note 7 5 2 2" xfId="31845" xr:uid="{EA8C7C8B-6243-49D9-9D14-7CB239A99B2E}"/>
    <cellStyle name="Note 7 5 3" xfId="31846" xr:uid="{4B1AA65B-DB9B-433F-B4F5-901BE77BF005}"/>
    <cellStyle name="Note 7 5 3 2" xfId="31847" xr:uid="{ABBEFB5A-0DFD-42F1-9D9B-D01D22249732}"/>
    <cellStyle name="Note 7 5 4" xfId="31848" xr:uid="{D595B39B-8939-45AE-860F-BF9DE459C8B3}"/>
    <cellStyle name="Note 7 6" xfId="31849" xr:uid="{2AB84B77-479D-4273-9A9D-A68F41FADACA}"/>
    <cellStyle name="Note 7 6 2" xfId="31850" xr:uid="{84008BB6-1016-4663-9354-77E21C5E2935}"/>
    <cellStyle name="Note 7 7" xfId="31851" xr:uid="{059BA882-E9AC-411B-BD11-6AB6CF762F28}"/>
    <cellStyle name="Note 7 7 2" xfId="31852" xr:uid="{05FD6F2A-387A-43AF-81AA-A33653784017}"/>
    <cellStyle name="Note 7 8" xfId="31853" xr:uid="{19DA21F2-8339-46F4-B33E-7A8910D41843}"/>
    <cellStyle name="Note 7 8 2" xfId="31854" xr:uid="{3DD76CC5-3BAD-4B14-A32B-4FE61B858098}"/>
    <cellStyle name="Note 7 9" xfId="31855" xr:uid="{B59ECF2F-5DD9-49A1-830D-712C666B4E3F}"/>
    <cellStyle name="Note 7 9 2" xfId="31856" xr:uid="{1CD332F8-5353-4916-9F7D-1778D8128D56}"/>
    <cellStyle name="Note 8" xfId="31857" xr:uid="{CF09996A-CF9D-40A5-B1E0-765D86FDD346}"/>
    <cellStyle name="Note 8 2" xfId="31858" xr:uid="{66B2E069-A3C2-4822-BB73-E9E00185D7F3}"/>
    <cellStyle name="Note 8 2 2" xfId="31859" xr:uid="{FC138FF8-F0F8-4EB8-A2C7-17200F47602D}"/>
    <cellStyle name="Note 8 2 2 2" xfId="31860" xr:uid="{5BA0B259-E840-4512-948E-572F80E07592}"/>
    <cellStyle name="Note 8 2 3" xfId="31861" xr:uid="{D172E163-6F2E-4020-AB4D-51A7BCB1F120}"/>
    <cellStyle name="Note 8 2 3 2" xfId="31862" xr:uid="{A175A6DF-E2E2-4344-952E-8148740E6B7C}"/>
    <cellStyle name="Note 8 2 4" xfId="31863" xr:uid="{FCCCFA91-49FD-431F-AC96-8E5676CE5AB4}"/>
    <cellStyle name="Note 8 3" xfId="31864" xr:uid="{4A9F80ED-3610-483D-AC40-BA5DA1603426}"/>
    <cellStyle name="Note 8 3 2" xfId="31865" xr:uid="{17D5993B-C1D0-428F-8C4D-4C626BA6B848}"/>
    <cellStyle name="Note 8 4" xfId="31866" xr:uid="{700090FB-DC34-4DC0-975F-8C96A2408F41}"/>
    <cellStyle name="Note 8 4 2" xfId="31867" xr:uid="{CF93C181-8062-4FAE-9728-CC047B39CAD4}"/>
    <cellStyle name="Note 8 5" xfId="31868" xr:uid="{BE6C252E-C1E3-4BF1-8C8B-36412B45ECEE}"/>
    <cellStyle name="Note 8 5 2" xfId="31869" xr:uid="{35A8BCF4-17B2-4555-A958-0D7E4453D890}"/>
    <cellStyle name="Note 8 5 2 2" xfId="31870" xr:uid="{004080DE-E3E9-4D9A-8D6C-819D955C89A4}"/>
    <cellStyle name="Note 8 5 3" xfId="31871" xr:uid="{E30FEB6B-F82C-48AA-8F7F-164946A36CC4}"/>
    <cellStyle name="Note 8 5 4" xfId="31872" xr:uid="{4FEA391C-7DF8-4E3E-BF97-666D53BB5BDD}"/>
    <cellStyle name="Note 8 6" xfId="31873" xr:uid="{F5104B60-D1C7-452B-823F-2137E3055871}"/>
    <cellStyle name="Note 9" xfId="31874" xr:uid="{1B72E0D8-D38A-4FBB-A2B0-74A2004BF83E}"/>
    <cellStyle name="Note 9 2" xfId="31875" xr:uid="{DEE7C584-EA23-4A9F-891B-A398D27E4764}"/>
    <cellStyle name="Note 9 2 2" xfId="31876" xr:uid="{57DF6E23-7C44-44D8-8844-47E6E5A83F12}"/>
    <cellStyle name="Note 9 2 2 2" xfId="31877" xr:uid="{F5CFAB99-8A4A-456E-81D1-D98B8E3EB1C9}"/>
    <cellStyle name="Note 9 2 3" xfId="31878" xr:uid="{59DF06EE-18A4-48BA-8493-E4691CD2628B}"/>
    <cellStyle name="Note 9 2 4" xfId="31879" xr:uid="{F8793B70-E9A5-4966-8306-FDEEEBBB3A85}"/>
    <cellStyle name="Note 9 3" xfId="31880" xr:uid="{88AFAA58-8769-46DE-9D00-AD39B5594AD1}"/>
    <cellStyle name="nplode" xfId="31881" xr:uid="{8B87C06F-8617-4B04-8C6E-6221DBECFBF4}"/>
    <cellStyle name="nplode 2" xfId="31882" xr:uid="{2D8C48CF-C491-467C-ADA9-003896619BFD}"/>
    <cellStyle name="nplode 2 2" xfId="31883" xr:uid="{DF4D9ABB-DF79-437F-9243-CEC16A9E0E85}"/>
    <cellStyle name="nplode 3" xfId="31884" xr:uid="{EC6C4FB0-25EE-4BFB-922D-769135BAE944}"/>
    <cellStyle name="nplode 4" xfId="31885" xr:uid="{C7931B3D-EC1C-4917-9757-32ECAC843B35}"/>
    <cellStyle name="Number" xfId="35719" xr:uid="{1BB2C4B6-1AAB-49AE-AA6F-6FFF5F963BE4}"/>
    <cellStyle name="Number Assumptions" xfId="35720" xr:uid="{3F0C2622-FEBD-4D93-B84A-BC29B215A8BC}"/>
    <cellStyle name="Number Assumptions 2" xfId="36127" xr:uid="{5E46FBBF-38D5-41E6-B4E9-544E60B246CF}"/>
    <cellStyle name="Number Input" xfId="35741" xr:uid="{68A48FC2-2D7F-490F-8A8F-32833CC9FBB0}"/>
    <cellStyle name="Output" xfId="13" builtinId="21" customBuiltin="1"/>
    <cellStyle name="Output 10" xfId="31886" xr:uid="{FCC1119B-3897-41B6-A04C-B16F0601D5BF}"/>
    <cellStyle name="Output 2" xfId="110" xr:uid="{CC778799-78DA-4BF9-BB2D-6EE12F70EDCF}"/>
    <cellStyle name="Output 2 2" xfId="121" xr:uid="{216DA513-DCAF-493D-8B74-DC30D51B3D5C}"/>
    <cellStyle name="Output 2 2 10" xfId="31889" xr:uid="{C148CB24-94DA-4134-8BF7-CAA02E2CFCE8}"/>
    <cellStyle name="Output 2 2 10 2" xfId="31890" xr:uid="{47A67134-F93E-4565-AAE3-16206C90A0A0}"/>
    <cellStyle name="Output 2 2 10 2 2" xfId="31891" xr:uid="{363E1A8C-8AF7-4F61-B07B-08678C34F79D}"/>
    <cellStyle name="Output 2 2 11" xfId="31892" xr:uid="{5EE974D4-57A4-449B-BA5E-0FC74C079C67}"/>
    <cellStyle name="Output 2 2 11 2" xfId="31893" xr:uid="{A8801904-B63A-46E4-8AD2-0F4EB2DB26A9}"/>
    <cellStyle name="Output 2 2 12" xfId="31888" xr:uid="{BFE6B912-6DF0-4FE9-AC37-3DB41A5BBC7E}"/>
    <cellStyle name="Output 2 2 13" xfId="36073" xr:uid="{AC34A3EF-4E50-41F9-80EF-C911931D4983}"/>
    <cellStyle name="Output 2 2 2" xfId="31894" xr:uid="{C48375BD-CAC6-454C-AA80-81A7E1B3EE9F}"/>
    <cellStyle name="Output 2 2 2 2" xfId="31895" xr:uid="{D861329F-BAC4-454C-A486-7F7C793869C4}"/>
    <cellStyle name="Output 2 2 2 2 2" xfId="31896" xr:uid="{9C78208A-61AA-4409-948E-439875A00693}"/>
    <cellStyle name="Output 2 2 2 2 2 2" xfId="31897" xr:uid="{2C5B0A23-AAA0-47B8-ACB2-D839875411A2}"/>
    <cellStyle name="Output 2 2 2 2 2 2 2" xfId="31898" xr:uid="{3CC42011-C573-4F99-9564-2B5E82E55711}"/>
    <cellStyle name="Output 2 2 2 3" xfId="31899" xr:uid="{B0C7747C-72E7-4067-B2A8-305360BF9C8F}"/>
    <cellStyle name="Output 2 2 2 3 2" xfId="31900" xr:uid="{44A825C7-DD0D-42C8-8195-9CE4A28E55FC}"/>
    <cellStyle name="Output 2 2 2 3 2 2" xfId="31901" xr:uid="{01EA4633-B366-404B-B681-52B24B7F2F4D}"/>
    <cellStyle name="Output 2 2 2 4" xfId="31902" xr:uid="{FFD44A27-A8A6-4902-AE98-B51319FCCEDF}"/>
    <cellStyle name="Output 2 2 2 4 2" xfId="31903" xr:uid="{9BF6AA77-55B0-4ADE-B9B5-ADDEC2DC6056}"/>
    <cellStyle name="Output 2 2 2 4 2 2" xfId="31904" xr:uid="{C3E431BB-63F9-4CDA-A9CB-5EA3D4B05D65}"/>
    <cellStyle name="Output 2 2 2 5" xfId="31905" xr:uid="{494DF6BB-814F-4DCD-869F-731360C39B5D}"/>
    <cellStyle name="Output 2 2 2 5 2" xfId="31906" xr:uid="{03FCF631-CF6A-4B74-951D-21B123A76FC7}"/>
    <cellStyle name="Output 2 2 2 5 2 2" xfId="31907" xr:uid="{AF33B10E-F6E2-488C-B1DF-AD81D600331C}"/>
    <cellStyle name="Output 2 2 3" xfId="31908" xr:uid="{6B853B0F-7ED8-4CD7-BE0A-941F518518CA}"/>
    <cellStyle name="Output 2 2 3 2" xfId="31909" xr:uid="{C8BBB44D-607D-41F2-8292-C70BBB18F121}"/>
    <cellStyle name="Output 2 2 3 2 2" xfId="31910" xr:uid="{DA070046-EF0B-45A5-BADF-2854895D3345}"/>
    <cellStyle name="Output 2 2 3 2 2 2" xfId="31911" xr:uid="{75789211-B4CF-4AAD-87C0-B97CA24A8072}"/>
    <cellStyle name="Output 2 2 3 2 2 2 2" xfId="31912" xr:uid="{EFB3909D-9AB9-487A-8011-4FC563FEB1B1}"/>
    <cellStyle name="Output 2 2 3 3" xfId="31913" xr:uid="{C57BA7BA-9A1A-4F38-B329-FE684B3AB45F}"/>
    <cellStyle name="Output 2 2 3 3 2" xfId="31914" xr:uid="{DC736D06-24F0-43AB-BE8E-71AF5DC8FF5E}"/>
    <cellStyle name="Output 2 2 3 3 2 2" xfId="31915" xr:uid="{BE752E1F-E37E-4AC0-965B-17B13AD11054}"/>
    <cellStyle name="Output 2 2 3 4" xfId="31916" xr:uid="{620A1079-EFC7-4FEA-A741-310CAE0A26B6}"/>
    <cellStyle name="Output 2 2 3 4 2" xfId="31917" xr:uid="{EF1645E9-8AD1-4654-A625-ED1864D58280}"/>
    <cellStyle name="Output 2 2 3 4 2 2" xfId="31918" xr:uid="{F34ECB4C-2286-429E-B8D9-3DCF763AAF70}"/>
    <cellStyle name="Output 2 2 3 5" xfId="31919" xr:uid="{6C6E625D-1EC4-4BE9-BD0B-8F1AC67D5A1F}"/>
    <cellStyle name="Output 2 2 3 5 2" xfId="31920" xr:uid="{FF584057-0C09-434C-8590-EBF12ED64949}"/>
    <cellStyle name="Output 2 2 3 5 2 2" xfId="31921" xr:uid="{50FDACA3-8249-4277-A29B-A15E21065EDF}"/>
    <cellStyle name="Output 2 2 4" xfId="31922" xr:uid="{02DF8179-CB49-44C6-AF36-1397F77294E1}"/>
    <cellStyle name="Output 2 2 4 2" xfId="31923" xr:uid="{34BBEE71-C08C-4E64-985F-9C02F0135ACA}"/>
    <cellStyle name="Output 2 2 4 2 2" xfId="31924" xr:uid="{0B485857-464B-445C-94CC-773B43D78FCC}"/>
    <cellStyle name="Output 2 2 4 2 2 2" xfId="31925" xr:uid="{93B02EB1-0DAB-436A-A1B0-65DDAC04A87E}"/>
    <cellStyle name="Output 2 2 4 3" xfId="31926" xr:uid="{F94B9763-E482-4F52-8B37-0ECAEA46CAFD}"/>
    <cellStyle name="Output 2 2 4 3 2" xfId="31927" xr:uid="{BD961407-628A-4EA1-B1A4-AC05649B0CC9}"/>
    <cellStyle name="Output 2 2 4 3 2 2" xfId="31928" xr:uid="{1DE3AA77-7760-4800-BB1F-DCCAE3CA0689}"/>
    <cellStyle name="Output 2 2 4 4" xfId="31929" xr:uid="{9493A1F3-ACC1-47BF-A89C-1DB57EBC0027}"/>
    <cellStyle name="Output 2 2 4 4 2" xfId="31930" xr:uid="{8B653E58-800E-4926-A890-76805FC2BA1C}"/>
    <cellStyle name="Output 2 2 4 4 2 2" xfId="31931" xr:uid="{ACFF1F7D-F12A-4155-8617-702286EEB8AF}"/>
    <cellStyle name="Output 2 2 5" xfId="31932" xr:uid="{3D398EE5-9163-4E87-AB4B-637292FFFDBA}"/>
    <cellStyle name="Output 2 2 5 2" xfId="31933" xr:uid="{E75AB4B2-F6CE-462D-A5F5-E2BCE19729F0}"/>
    <cellStyle name="Output 2 2 5 2 2" xfId="31934" xr:uid="{B7E7CFF3-DC50-4411-B3C3-26ABEDFF5D3C}"/>
    <cellStyle name="Output 2 2 5 2 2 2" xfId="31935" xr:uid="{12480EA4-64F5-428E-A26E-071C99800EE5}"/>
    <cellStyle name="Output 2 2 5 3" xfId="31936" xr:uid="{D612C040-D51A-4B59-B001-F4B62428BB86}"/>
    <cellStyle name="Output 2 2 5 3 2" xfId="31937" xr:uid="{E5F45D06-771E-41BA-927A-2BB947E80A5F}"/>
    <cellStyle name="Output 2 2 5 3 2 2" xfId="31938" xr:uid="{F1C1E2A6-61B8-49FB-B050-D8332C74AB9D}"/>
    <cellStyle name="Output 2 2 5 4" xfId="31939" xr:uid="{9510445B-9866-4848-8097-CD9988981DEC}"/>
    <cellStyle name="Output 2 2 5 4 2" xfId="31940" xr:uid="{7DD6FFB1-EE9F-436A-8FAE-50839A80D416}"/>
    <cellStyle name="Output 2 2 6" xfId="31941" xr:uid="{DC0E3AEA-0DFD-47A5-9B7E-C9744D4208BB}"/>
    <cellStyle name="Output 2 2 6 2" xfId="31942" xr:uid="{D86C0AC0-F2DC-4CB9-A362-B4550A972A55}"/>
    <cellStyle name="Output 2 2 6 2 2" xfId="31943" xr:uid="{C82FEDB4-DBA8-4FD4-8DD1-87EF93241718}"/>
    <cellStyle name="Output 2 2 7" xfId="31944" xr:uid="{E7CE3441-173D-4198-A0F0-9DEF212D7CB5}"/>
    <cellStyle name="Output 2 2 7 2" xfId="31945" xr:uid="{E48C8BBB-18B6-417C-A10E-8B29063AFEAF}"/>
    <cellStyle name="Output 2 2 7 2 2" xfId="31946" xr:uid="{4E3B7BB6-2584-4E2F-86C5-14958057F89F}"/>
    <cellStyle name="Output 2 2 8" xfId="31947" xr:uid="{809389CB-3DD2-441E-BA65-B5A7E10C66E7}"/>
    <cellStyle name="Output 2 2 8 2" xfId="31948" xr:uid="{C08AB75F-ADD5-43E3-B9BC-526BB6D3FE11}"/>
    <cellStyle name="Output 2 2 8 2 2" xfId="31949" xr:uid="{AC147D36-E374-4904-AF46-E68259DF039E}"/>
    <cellStyle name="Output 2 2 9" xfId="31950" xr:uid="{7C662028-F166-4A46-B0D0-6346EC1E76AA}"/>
    <cellStyle name="Output 2 2 9 2" xfId="31951" xr:uid="{5DDB2394-8435-493E-9AFD-760B89BED856}"/>
    <cellStyle name="Output 2 2 9 2 2" xfId="31952" xr:uid="{583CAFB7-D2A2-4356-9440-EA8EB115038D}"/>
    <cellStyle name="Output 2 3" xfId="475" xr:uid="{C87F3679-6B90-4346-BFF0-0B6111F87043}"/>
    <cellStyle name="Output 2 3 10" xfId="31953" xr:uid="{CCBBAC54-109F-4B5A-9F34-7007766CCC93}"/>
    <cellStyle name="Output 2 3 10 2" xfId="31954" xr:uid="{B5BEC1DE-F22C-433E-A787-51E94F1693A8}"/>
    <cellStyle name="Output 2 3 10 2 2" xfId="31955" xr:uid="{A77291B7-B96E-4A44-B714-3F9B7B0F01C2}"/>
    <cellStyle name="Output 2 3 11" xfId="31956" xr:uid="{67C3130E-5F36-4A9B-8D14-FCD8F69E1F1D}"/>
    <cellStyle name="Output 2 3 11 2" xfId="31957" xr:uid="{C7F3D826-57BF-42B1-B6A9-5F4406ADD2E4}"/>
    <cellStyle name="Output 2 3 11 2 2" xfId="31958" xr:uid="{EDB90942-2954-48F0-94B4-09D0C08DF870}"/>
    <cellStyle name="Output 2 3 12" xfId="31959" xr:uid="{082510D9-98A9-4116-A06C-9F0A7FF4E565}"/>
    <cellStyle name="Output 2 3 12 2" xfId="31960" xr:uid="{79C247CF-0C98-47A0-BF3D-8B3BBFEC067B}"/>
    <cellStyle name="Output 2 3 13" xfId="36074" xr:uid="{303B0FCA-508E-45E7-B2D7-576779AF853A}"/>
    <cellStyle name="Output 2 3 2" xfId="31961" xr:uid="{897AE476-5A65-4292-A36D-EA9085B29E50}"/>
    <cellStyle name="Output 2 3 2 2" xfId="31962" xr:uid="{506E5A5B-7CCA-47CA-B66F-40C2B2C36F8A}"/>
    <cellStyle name="Output 2 3 2 2 2" xfId="31963" xr:uid="{4E43EDD1-AFA2-47E5-A299-B12B23874750}"/>
    <cellStyle name="Output 2 3 2 2 2 2" xfId="31964" xr:uid="{56F5AE3C-2C53-466B-87F0-C6D2D9DB60FC}"/>
    <cellStyle name="Output 2 3 2 2 2 2 2" xfId="31965" xr:uid="{7E1CF6F1-03AB-4C04-8D89-B76B0B1C6CF5}"/>
    <cellStyle name="Output 2 3 2 3" xfId="31966" xr:uid="{0E03DE44-E82E-4438-8DD1-D0E1F71D7667}"/>
    <cellStyle name="Output 2 3 2 3 2" xfId="31967" xr:uid="{603B49BA-A97A-4F59-95F9-F0ED279CE044}"/>
    <cellStyle name="Output 2 3 2 3 2 2" xfId="31968" xr:uid="{83D07DA3-9404-4B65-A922-33D7527E0E08}"/>
    <cellStyle name="Output 2 3 2 4" xfId="31969" xr:uid="{58825058-795C-4935-871D-B7094EDE8828}"/>
    <cellStyle name="Output 2 3 2 4 2" xfId="31970" xr:uid="{3F000D2D-B687-409D-819F-59135599BF62}"/>
    <cellStyle name="Output 2 3 2 4 2 2" xfId="31971" xr:uid="{62507E79-764C-41B5-A43A-B975A38A4177}"/>
    <cellStyle name="Output 2 3 2 5" xfId="31972" xr:uid="{C189E0E5-1D92-4A15-A7A9-B24789C362E9}"/>
    <cellStyle name="Output 2 3 2 5 2" xfId="31973" xr:uid="{ACEE55D1-0F45-4AC1-8844-EB29F13E3164}"/>
    <cellStyle name="Output 2 3 2 5 2 2" xfId="31974" xr:uid="{31263069-1E82-4230-BF31-4DCE5A61D135}"/>
    <cellStyle name="Output 2 3 3" xfId="31975" xr:uid="{74CAC418-4AD4-45B2-891F-7A61C85D197A}"/>
    <cellStyle name="Output 2 3 3 2" xfId="31976" xr:uid="{55074270-E94A-43D6-A091-59B1C9A158C0}"/>
    <cellStyle name="Output 2 3 3 2 2" xfId="31977" xr:uid="{E789F72C-9827-42CD-B870-2241F23286DB}"/>
    <cellStyle name="Output 2 3 3 2 2 2" xfId="31978" xr:uid="{6192A39C-6FCA-4927-910F-5F2A871EE0C8}"/>
    <cellStyle name="Output 2 3 3 2 2 2 2" xfId="31979" xr:uid="{444F7878-29AD-4C8E-A854-F46AC1E068C7}"/>
    <cellStyle name="Output 2 3 3 3" xfId="31980" xr:uid="{F5B7A7EF-08E5-4279-9C67-55059C49A67B}"/>
    <cellStyle name="Output 2 3 3 3 2" xfId="31981" xr:uid="{49AFD310-0F5C-4976-9E20-A896E0E8C1E5}"/>
    <cellStyle name="Output 2 3 3 3 2 2" xfId="31982" xr:uid="{5B0D9DD1-2920-49FC-B23C-857E23D7CD8E}"/>
    <cellStyle name="Output 2 3 3 4" xfId="31983" xr:uid="{E9C394BE-BDA5-480D-ABCC-B4A0E15993DD}"/>
    <cellStyle name="Output 2 3 3 4 2" xfId="31984" xr:uid="{4C831F02-E603-4EFF-A022-FA4B28F2E5C4}"/>
    <cellStyle name="Output 2 3 3 4 2 2" xfId="31985" xr:uid="{78C3641B-585C-4E41-8F31-90B9480B6592}"/>
    <cellStyle name="Output 2 3 3 5" xfId="31986" xr:uid="{CB0E2209-C083-4AFB-BAD0-FA9F1CCB3E4C}"/>
    <cellStyle name="Output 2 3 3 5 2" xfId="31987" xr:uid="{5D3F55B9-5EF5-449D-B76C-EEB0D809F73E}"/>
    <cellStyle name="Output 2 3 3 5 2 2" xfId="31988" xr:uid="{31F8F4AD-56B5-429D-BA58-2350A73B81B5}"/>
    <cellStyle name="Output 2 3 4" xfId="31989" xr:uid="{2D9F6218-FD42-4DD1-9EE1-25A66A08B0D7}"/>
    <cellStyle name="Output 2 3 4 2" xfId="31990" xr:uid="{C19B212E-5001-4CED-8593-AC5A2B68CDF1}"/>
    <cellStyle name="Output 2 3 4 2 2" xfId="31991" xr:uid="{FF40A481-8B41-4D4B-BB32-6CCA01BA145D}"/>
    <cellStyle name="Output 2 3 4 2 2 2" xfId="31992" xr:uid="{93167681-1FED-42D0-B991-84D2AB2D719B}"/>
    <cellStyle name="Output 2 3 4 3" xfId="31993" xr:uid="{B2FBE5A6-67B6-4CD5-A0BC-C363E8F07CFC}"/>
    <cellStyle name="Output 2 3 4 3 2" xfId="31994" xr:uid="{5D89765C-9BFA-45A2-A1E9-8FB2D5BE5024}"/>
    <cellStyle name="Output 2 3 4 3 2 2" xfId="31995" xr:uid="{18AA5ED5-3474-4120-9FA0-2FFC63EC9DCB}"/>
    <cellStyle name="Output 2 3 4 4" xfId="31996" xr:uid="{854FD82E-A85B-4AB2-8CEB-3772CBC3BAAF}"/>
    <cellStyle name="Output 2 3 4 4 2" xfId="31997" xr:uid="{81E36C1B-BA0E-433D-AE53-C26ED9EEC82E}"/>
    <cellStyle name="Output 2 3 4 4 2 2" xfId="31998" xr:uid="{E0306116-C368-4C04-B087-8C1B701CA748}"/>
    <cellStyle name="Output 2 3 5" xfId="31999" xr:uid="{32534374-97F1-47AA-B46A-37DA0C59B8F5}"/>
    <cellStyle name="Output 2 3 5 2" xfId="32000" xr:uid="{2C1C1C8A-DA38-468A-B3BD-8B99C80E13B4}"/>
    <cellStyle name="Output 2 3 5 2 2" xfId="32001" xr:uid="{9CD8E4C6-E552-452C-B7C8-6BD72616BDD8}"/>
    <cellStyle name="Output 2 3 5 2 2 2" xfId="32002" xr:uid="{5D101FF0-7276-4841-AAE9-425643AB68B4}"/>
    <cellStyle name="Output 2 3 5 3" xfId="32003" xr:uid="{DF22D42E-5BF6-4940-8557-77C6E99360E7}"/>
    <cellStyle name="Output 2 3 5 3 2" xfId="32004" xr:uid="{56DA4A3D-134E-4259-A4FF-79FF1DBDC043}"/>
    <cellStyle name="Output 2 3 5 3 2 2" xfId="32005" xr:uid="{C7ED8F90-40C8-46CA-AF33-B104CDBA5A5B}"/>
    <cellStyle name="Output 2 3 5 4" xfId="32006" xr:uid="{BC1932FD-3807-45D2-88C2-1AB6CEE5529C}"/>
    <cellStyle name="Output 2 3 5 4 2" xfId="32007" xr:uid="{26FB9E57-A00B-4687-8998-FF2FD12337B9}"/>
    <cellStyle name="Output 2 3 6" xfId="32008" xr:uid="{6FEE9842-D98A-4AE0-A746-0F78FAA464BC}"/>
    <cellStyle name="Output 2 3 6 2" xfId="32009" xr:uid="{AFD0972C-7D21-481A-9983-0685F55819E5}"/>
    <cellStyle name="Output 2 3 6 2 2" xfId="32010" xr:uid="{91C38820-AE1A-49E2-A579-76079CB9BF94}"/>
    <cellStyle name="Output 2 3 7" xfId="32011" xr:uid="{428B2B81-6368-4296-A734-831241C36A0F}"/>
    <cellStyle name="Output 2 3 7 2" xfId="32012" xr:uid="{7B591D65-C5B5-4BE2-94AB-03D754A03541}"/>
    <cellStyle name="Output 2 3 7 2 2" xfId="32013" xr:uid="{F3F61FEE-A146-4361-8B8A-3841AA67A42B}"/>
    <cellStyle name="Output 2 3 8" xfId="32014" xr:uid="{F333194B-DE9F-4E66-AF0E-0DB6F366C5E0}"/>
    <cellStyle name="Output 2 3 9" xfId="32015" xr:uid="{30E56FB5-DCBE-4F56-86BD-506BCB7981BA}"/>
    <cellStyle name="Output 2 3 9 2" xfId="32016" xr:uid="{AEABBB3B-6779-4F18-BD07-195475793CDC}"/>
    <cellStyle name="Output 2 3 9 2 2" xfId="32017" xr:uid="{01BBEEB5-5CCA-4FDC-A31D-949978AD11A0}"/>
    <cellStyle name="Output 2 4" xfId="32018" xr:uid="{5622798A-3033-4AAE-BEB2-BF44CA2D0B4C}"/>
    <cellStyle name="Output 2 4 2" xfId="32019" xr:uid="{1F6F63B2-BADF-4330-B0F2-C6E4EFD6B237}"/>
    <cellStyle name="Output 2 4 2 2" xfId="32020" xr:uid="{91AF71FB-35ED-43AA-9E47-6407DCE93A3F}"/>
    <cellStyle name="Output 2 4 2 2 2" xfId="32021" xr:uid="{B6B0C539-D7AE-4E54-A260-8DFC489B619B}"/>
    <cellStyle name="Output 2 4 2 2 2 2" xfId="32022" xr:uid="{6B3A2DA8-3FF8-4DF9-AAE1-963AF2BF21FE}"/>
    <cellStyle name="Output 2 4 2 3" xfId="32023" xr:uid="{513072B2-242B-4242-855D-D88850C48B83}"/>
    <cellStyle name="Output 2 4 2 3 2" xfId="32024" xr:uid="{D8BD75C2-B8A0-460E-87BE-11B57887CAFF}"/>
    <cellStyle name="Output 2 4 2 3 2 2" xfId="32025" xr:uid="{DD8BDDCD-DDBB-49F4-9A8E-35658B3D1736}"/>
    <cellStyle name="Output 2 4 2 4" xfId="32026" xr:uid="{F7E729F2-EE38-4368-AC48-AC98EB07C476}"/>
    <cellStyle name="Output 2 4 2 4 2" xfId="32027" xr:uid="{2079F5B4-A5E8-4738-836E-F00D9466EAF4}"/>
    <cellStyle name="Output 2 4 3" xfId="32028" xr:uid="{40A1A54F-FB75-4408-A08C-36CC9B1586EA}"/>
    <cellStyle name="Output 2 4 3 2" xfId="32029" xr:uid="{6C1FD0B9-3D9C-42EF-8C43-EB733B817F69}"/>
    <cellStyle name="Output 2 4 3 2 2" xfId="32030" xr:uid="{FCF9C58A-6DD0-4BF9-86EF-C8AEAE89BA4D}"/>
    <cellStyle name="Output 2 4 4" xfId="32031" xr:uid="{C142D6F2-E8FF-40B4-80BD-EC3A554C873D}"/>
    <cellStyle name="Output 2 4 4 2" xfId="32032" xr:uid="{1CDE2C5C-BC2E-411E-A0EF-EA4704430B20}"/>
    <cellStyle name="Output 2 4 4 2 2" xfId="32033" xr:uid="{6D98A973-6BD6-46C5-A805-18CA0B989C8C}"/>
    <cellStyle name="Output 2 4 5" xfId="32034" xr:uid="{9E3849C4-35D3-420D-88B0-2BA5A4205ED1}"/>
    <cellStyle name="Output 2 4 5 2" xfId="32035" xr:uid="{CD10274E-E724-4944-A608-AF528DC67059}"/>
    <cellStyle name="Output 2 4 5 2 2" xfId="32036" xr:uid="{C4684F00-EBEB-4F1E-9F15-9EB226F0BC23}"/>
    <cellStyle name="Output 2 4 6" xfId="32037" xr:uid="{DC3A0E03-47FE-43EE-8531-053D5A946862}"/>
    <cellStyle name="Output 2 4 6 2" xfId="32038" xr:uid="{9C1BA96F-5B74-478C-8F1C-12C0D162800E}"/>
    <cellStyle name="Output 2 5" xfId="32039" xr:uid="{0ECB3A6D-3DA4-4415-8F05-39A77F4F94A3}"/>
    <cellStyle name="Output 2 5 2" xfId="32040" xr:uid="{D89A0FD5-D22E-4419-9290-F211ECA0D3FB}"/>
    <cellStyle name="Output 2 5 2 2" xfId="32041" xr:uid="{E39BA18E-8D37-4166-B910-DCE8F9D56086}"/>
    <cellStyle name="Output 2 6" xfId="32042" xr:uid="{D3F313B5-F62B-4D9E-97D0-3E5DD638FADE}"/>
    <cellStyle name="Output 2 6 2" xfId="32043" xr:uid="{9724F2BB-05AF-457D-9F8C-E440C3A60B57}"/>
    <cellStyle name="Output 2 6 2 2" xfId="32044" xr:uid="{B9C22234-E007-4C86-8EA5-72B37D81B94D}"/>
    <cellStyle name="Output 2 7" xfId="32045" xr:uid="{90E84D17-7610-42D5-A186-DF43A8BAC5A5}"/>
    <cellStyle name="Output 2 7 2" xfId="32046" xr:uid="{6A9B1FCA-7BA6-40E7-86CF-4601FA269363}"/>
    <cellStyle name="Output 2 7 2 2" xfId="32047" xr:uid="{A284AA5B-C330-4C47-A4D1-12D4D91D9315}"/>
    <cellStyle name="Output 2 8" xfId="32048" xr:uid="{3CC2DE3B-8F43-4D58-AD7F-DE085B0FBE22}"/>
    <cellStyle name="Output 2 9" xfId="31887" xr:uid="{80055D22-0158-4139-AAF9-C41F22F82A4F}"/>
    <cellStyle name="Output 3" xfId="222" xr:uid="{5875B8B1-7D01-4526-A1CD-993AB7C52968}"/>
    <cellStyle name="Output 3 10" xfId="32049" xr:uid="{8F233103-7A74-4D23-9D28-08C9848115AD}"/>
    <cellStyle name="Output 3 2" xfId="32050" xr:uid="{23380F12-341A-4B7D-A0BB-CB278502C10E}"/>
    <cellStyle name="Output 3 2 2" xfId="32051" xr:uid="{ABFB5F0A-B2CA-4653-B057-01276FB4E2F8}"/>
    <cellStyle name="Output 3 2 2 2" xfId="32052" xr:uid="{E102F30C-3054-4E9C-A873-71AC3419E4ED}"/>
    <cellStyle name="Output 3 2 2 2 2" xfId="32053" xr:uid="{BB89D231-6C6F-4603-9F69-D985524D2E51}"/>
    <cellStyle name="Output 3 2 2 2 2 2" xfId="32054" xr:uid="{3A84A206-5EE4-4936-B1FD-2DE1013748D9}"/>
    <cellStyle name="Output 3 2 3" xfId="32055" xr:uid="{773A7930-E7E9-4188-B34E-30E792035D85}"/>
    <cellStyle name="Output 3 2 3 2" xfId="32056" xr:uid="{627BB045-36D7-42B2-82EC-226F3A78E81E}"/>
    <cellStyle name="Output 3 2 3 2 2" xfId="32057" xr:uid="{DD30D0F7-8DE6-4262-9B19-BE0CBD43E193}"/>
    <cellStyle name="Output 3 2 4" xfId="32058" xr:uid="{023A408F-4185-450B-B7E9-F0449069D2B3}"/>
    <cellStyle name="Output 3 2 4 2" xfId="32059" xr:uid="{35336448-6B20-4732-A6B1-ED855D3BC6B1}"/>
    <cellStyle name="Output 3 2 4 2 2" xfId="32060" xr:uid="{E38CBF65-598C-424E-9C54-C62CCD7D7C70}"/>
    <cellStyle name="Output 3 2 5" xfId="32061" xr:uid="{62D21004-1BEC-4FB1-8296-E5FD251F001E}"/>
    <cellStyle name="Output 3 2 5 2" xfId="32062" xr:uid="{32FA5DB9-48AF-4C49-AA74-48E4DCB716F5}"/>
    <cellStyle name="Output 3 2 5 2 2" xfId="32063" xr:uid="{B2AB7B36-91B8-477B-8E5A-46E8C1E860CE}"/>
    <cellStyle name="Output 3 3" xfId="32064" xr:uid="{76F6D120-984F-4ACA-854D-4BA2C9936690}"/>
    <cellStyle name="Output 3 3 2" xfId="32065" xr:uid="{4D2009CF-B207-48CF-8D2E-79E8DC5366A8}"/>
    <cellStyle name="Output 3 3 2 2" xfId="32066" xr:uid="{A81852AA-0C5D-4802-8A89-281DE6716B57}"/>
    <cellStyle name="Output 3 3 2 2 2" xfId="32067" xr:uid="{5F8AF2B7-3B6C-4C87-8AAA-170102B3A85E}"/>
    <cellStyle name="Output 3 3 2 2 2 2" xfId="32068" xr:uid="{DB171B3D-88FB-4FC9-9C19-D84FA5507CE8}"/>
    <cellStyle name="Output 3 3 3" xfId="32069" xr:uid="{DBFDC9B9-D525-4320-A6B2-0993BCA5A57B}"/>
    <cellStyle name="Output 3 3 3 2" xfId="32070" xr:uid="{CD5E1096-4E9C-4B8E-92E5-94DBA031AD02}"/>
    <cellStyle name="Output 3 3 3 2 2" xfId="32071" xr:uid="{153D324B-D3B9-43F0-8C86-D749EAF0CD5A}"/>
    <cellStyle name="Output 3 3 4" xfId="32072" xr:uid="{E49A6C94-4B48-4603-B499-9F1A9CB23FF9}"/>
    <cellStyle name="Output 3 3 4 2" xfId="32073" xr:uid="{48A2D988-EA04-4A96-B665-26E08D7B9FE0}"/>
    <cellStyle name="Output 3 3 4 2 2" xfId="32074" xr:uid="{CB8BB024-840D-4178-8872-E3A7A517108D}"/>
    <cellStyle name="Output 3 3 5" xfId="32075" xr:uid="{9D0BF4B7-2688-4C11-A14C-7C53709EE0D2}"/>
    <cellStyle name="Output 3 3 5 2" xfId="32076" xr:uid="{F092C877-5CD7-4D8E-AD00-3E1FB079B1A1}"/>
    <cellStyle name="Output 3 3 5 2 2" xfId="32077" xr:uid="{986491B8-5128-453A-9BEF-ABA26D1E5BA1}"/>
    <cellStyle name="Output 3 4" xfId="32078" xr:uid="{63773E92-D63D-4683-97D5-21AE7E8FBE9C}"/>
    <cellStyle name="Output 3 4 2" xfId="32079" xr:uid="{307F92DA-83E8-4563-93AE-C71E43DC419B}"/>
    <cellStyle name="Output 3 4 2 2" xfId="32080" xr:uid="{EF3A9035-06FB-4665-9992-03EF6E7A6C83}"/>
    <cellStyle name="Output 3 4 2 2 2" xfId="32081" xr:uid="{0D13264E-90B8-4B2E-98C9-6DBFBE82F9CB}"/>
    <cellStyle name="Output 3 4 3" xfId="32082" xr:uid="{99011F01-153D-4635-816D-2896EC3F6B02}"/>
    <cellStyle name="Output 3 4 3 2" xfId="32083" xr:uid="{9C90E485-95C3-4083-9686-88FB1C772EF6}"/>
    <cellStyle name="Output 3 4 3 2 2" xfId="32084" xr:uid="{A1A8EED6-FE33-434E-9F2A-7DA5C5C43A2D}"/>
    <cellStyle name="Output 3 4 4" xfId="32085" xr:uid="{0A681FD7-6920-4531-A612-8D66385AFFBE}"/>
    <cellStyle name="Output 3 4 4 2" xfId="32086" xr:uid="{16EA8672-6E88-4BAF-BFA2-A5FC65843927}"/>
    <cellStyle name="Output 3 4 4 2 2" xfId="32087" xr:uid="{984A9AD1-1549-4B34-86D3-3A40311A1308}"/>
    <cellStyle name="Output 3 5" xfId="32088" xr:uid="{E159B15A-0CD4-4E70-99FD-D0B9D368AD84}"/>
    <cellStyle name="Output 3 5 2" xfId="32089" xr:uid="{305E9E24-56E1-4AE7-9181-940D4D155F27}"/>
    <cellStyle name="Output 3 5 2 2" xfId="32090" xr:uid="{B44C116D-E961-4A53-8668-89262554B254}"/>
    <cellStyle name="Output 3 5 2 2 2" xfId="32091" xr:uid="{76DC2A9C-5835-4D32-8991-ACFBE26B19B3}"/>
    <cellStyle name="Output 3 5 3" xfId="32092" xr:uid="{E037983A-B3F2-4BB0-AE98-75535251CABE}"/>
    <cellStyle name="Output 3 5 3 2" xfId="32093" xr:uid="{625911A2-B0C7-4BCB-876A-0AD4CB6CE603}"/>
    <cellStyle name="Output 3 5 3 2 2" xfId="32094" xr:uid="{7C36FDB1-C7C9-4D83-B8F6-B56A753AFEEE}"/>
    <cellStyle name="Output 3 5 4" xfId="32095" xr:uid="{CE700DEF-3E1F-42C0-B64A-727A5408FB7F}"/>
    <cellStyle name="Output 3 5 4 2" xfId="32096" xr:uid="{C5B58024-842D-4712-9A13-BAEA58A7633C}"/>
    <cellStyle name="Output 3 6" xfId="32097" xr:uid="{B0EB1368-6522-4303-B7D5-D67C73F023FC}"/>
    <cellStyle name="Output 3 6 2" xfId="32098" xr:uid="{527EDF6B-E36D-4903-8C25-D6BCD1ED7169}"/>
    <cellStyle name="Output 3 6 2 2" xfId="32099" xr:uid="{F4A27F83-5AE6-4AA4-8E41-CF8B5A5046F4}"/>
    <cellStyle name="Output 3 7" xfId="32100" xr:uid="{896F9C9D-FA12-4149-A4F2-23E667EDD749}"/>
    <cellStyle name="Output 3 7 2" xfId="32101" xr:uid="{25B0188F-86A1-45B6-99F7-83146F515FA8}"/>
    <cellStyle name="Output 3 7 2 2" xfId="32102" xr:uid="{58909C80-928E-4041-B888-5612EFA03A71}"/>
    <cellStyle name="Output 3 8" xfId="32103" xr:uid="{96F14CD5-BD3A-4C88-9BF1-7484C1320A43}"/>
    <cellStyle name="Output 3 8 2" xfId="32104" xr:uid="{4287A2AC-7F1F-4E08-B706-EDAADE366D91}"/>
    <cellStyle name="Output 3 8 2 2" xfId="32105" xr:uid="{23CC29EB-32D6-4504-87A8-1BAC07ECBE44}"/>
    <cellStyle name="Output 3 9" xfId="32106" xr:uid="{32AED934-D6B1-4768-A6B6-E5E3F57576E6}"/>
    <cellStyle name="Output 3 9 2" xfId="32107" xr:uid="{C1E5FED8-C2B8-40A7-A272-D753F11BC596}"/>
    <cellStyle name="Output 3 9 2 2" xfId="32108" xr:uid="{97972E98-5D8C-4287-9249-495444D2A138}"/>
    <cellStyle name="Output 4" xfId="339" xr:uid="{CF1D2D87-72B4-4415-9C42-632A5C93AE6A}"/>
    <cellStyle name="Output 4 10" xfId="32110" xr:uid="{55EC36AA-7164-4941-BFF9-78D964CA8BEB}"/>
    <cellStyle name="Output 4 10 2" xfId="32111" xr:uid="{87C3339E-3A3B-4B67-8AE7-B0A9E008608A}"/>
    <cellStyle name="Output 4 10 2 2" xfId="32112" xr:uid="{CA89B30F-F4A9-4611-BB2A-466DC72B1DE6}"/>
    <cellStyle name="Output 4 11" xfId="32113" xr:uid="{532C7B77-3F05-49D3-BF02-DEEB8A8420D5}"/>
    <cellStyle name="Output 4 11 2" xfId="32114" xr:uid="{0DCE7B24-DA86-4F18-96BD-1AF60F96411A}"/>
    <cellStyle name="Output 4 12" xfId="35640" xr:uid="{F28414C8-DA72-4B14-AC49-6D3765088BA2}"/>
    <cellStyle name="Output 4 13" xfId="32109" xr:uid="{C562662E-8093-4A8E-BE5B-672B6E9D6A46}"/>
    <cellStyle name="Output 4 2" xfId="32115" xr:uid="{F050CD4D-487C-4AE3-A092-BAFB198FF12F}"/>
    <cellStyle name="Output 4 2 2" xfId="32116" xr:uid="{0F4107E0-C207-4BF8-86CC-1A2AC9237CB9}"/>
    <cellStyle name="Output 4 2 2 2" xfId="32117" xr:uid="{E1A52EDD-5F29-41A6-9DAA-D9D25A65D174}"/>
    <cellStyle name="Output 4 2 2 2 2" xfId="32118" xr:uid="{1D08E48A-DFF9-45BC-AEFA-FDF645A061D1}"/>
    <cellStyle name="Output 4 2 2 2 2 2" xfId="32119" xr:uid="{AB3132EA-E7BB-4A88-97B9-AAA5F30A66A4}"/>
    <cellStyle name="Output 4 2 3" xfId="32120" xr:uid="{E3FF974A-DA75-4693-A59F-7277CAB2D222}"/>
    <cellStyle name="Output 4 2 3 2" xfId="32121" xr:uid="{510D2940-0A55-46C4-B14D-CD506E7C0424}"/>
    <cellStyle name="Output 4 2 3 2 2" xfId="32122" xr:uid="{F85D832F-7CF0-41AF-804F-8882B4EC01A0}"/>
    <cellStyle name="Output 4 2 4" xfId="32123" xr:uid="{848B6A15-8DC7-4111-BA38-CC1686FA9ABA}"/>
    <cellStyle name="Output 4 2 4 2" xfId="32124" xr:uid="{361C7F4C-18E7-4BC3-A5CC-934B1BDAEA55}"/>
    <cellStyle name="Output 4 2 4 2 2" xfId="32125" xr:uid="{A767DF1E-7A8C-4B78-8CB0-A4D033764D33}"/>
    <cellStyle name="Output 4 2 5" xfId="32126" xr:uid="{7467E091-3594-4D91-A45D-A6CCF6664DD5}"/>
    <cellStyle name="Output 4 2 5 2" xfId="32127" xr:uid="{FFCF78B7-DBF5-488A-B2E5-426F660FE5A2}"/>
    <cellStyle name="Output 4 2 5 2 2" xfId="32128" xr:uid="{2B797AF4-AD43-4C6D-9B79-FF6A81CE0104}"/>
    <cellStyle name="Output 4 3" xfId="32129" xr:uid="{0D324325-D0E8-4FA2-B298-6937414CD4E4}"/>
    <cellStyle name="Output 4 3 2" xfId="32130" xr:uid="{95A47030-9ED4-41D2-B6A9-1C47716A89FA}"/>
    <cellStyle name="Output 4 3 2 2" xfId="32131" xr:uid="{A478C9D0-C407-4750-9768-A0B83B168A5F}"/>
    <cellStyle name="Output 4 3 2 2 2" xfId="32132" xr:uid="{E8614208-CEAD-491E-8D13-0A19BF0D5982}"/>
    <cellStyle name="Output 4 3 2 2 2 2" xfId="32133" xr:uid="{4F694AFD-9F79-4C13-BE4F-B44DFC1C110E}"/>
    <cellStyle name="Output 4 3 3" xfId="32134" xr:uid="{75ABC578-B4EA-4631-B9D3-66A3238CDB7E}"/>
    <cellStyle name="Output 4 3 3 2" xfId="32135" xr:uid="{ED940322-59A1-4EF4-8D05-DA2255E4425F}"/>
    <cellStyle name="Output 4 3 3 2 2" xfId="32136" xr:uid="{05F5F2DE-3CA9-47DE-9A7F-5266DCAC093D}"/>
    <cellStyle name="Output 4 3 4" xfId="32137" xr:uid="{728DBE73-6C42-42C1-879A-E8F61FCA8A3E}"/>
    <cellStyle name="Output 4 3 4 2" xfId="32138" xr:uid="{EB8CB7A9-5E35-4AAE-9B62-61BBE233238E}"/>
    <cellStyle name="Output 4 3 4 2 2" xfId="32139" xr:uid="{F32C639A-A48E-4D38-9AD7-E2E8F10B510F}"/>
    <cellStyle name="Output 4 3 5" xfId="32140" xr:uid="{D90E83EB-4FD8-4EAE-AEEB-098C32834F25}"/>
    <cellStyle name="Output 4 3 5 2" xfId="32141" xr:uid="{B59520E4-A07C-403E-8B8D-432CC29B14E6}"/>
    <cellStyle name="Output 4 3 5 2 2" xfId="32142" xr:uid="{6CAACFBD-C3B1-471F-AAC2-78A193E128C9}"/>
    <cellStyle name="Output 4 4" xfId="32143" xr:uid="{290DC2E5-1A76-48ED-9DC7-3E0BCEACCEB0}"/>
    <cellStyle name="Output 4 4 2" xfId="32144" xr:uid="{0FABA2B2-83CB-4DF8-841C-5140CD8B0313}"/>
    <cellStyle name="Output 4 4 2 2" xfId="32145" xr:uid="{F4779BBF-43A6-4EAC-984B-7240091EBDD8}"/>
    <cellStyle name="Output 4 4 2 2 2" xfId="32146" xr:uid="{B6F25848-79CE-40C6-A046-6FF27B73C79F}"/>
    <cellStyle name="Output 4 4 3" xfId="32147" xr:uid="{78BC480F-69C7-4FFA-93BC-B90D7279E6DE}"/>
    <cellStyle name="Output 4 4 3 2" xfId="32148" xr:uid="{C1B08444-9D0A-4A6C-BFA2-2557F03D2C20}"/>
    <cellStyle name="Output 4 4 3 2 2" xfId="32149" xr:uid="{87C58795-655B-467E-ACEC-A7938F2A7B0B}"/>
    <cellStyle name="Output 4 4 4" xfId="32150" xr:uid="{F28A5615-5883-4958-896D-966BDB8757BC}"/>
    <cellStyle name="Output 4 4 4 2" xfId="32151" xr:uid="{0452719A-A00D-450E-93EF-7D372C266E1E}"/>
    <cellStyle name="Output 4 4 4 2 2" xfId="32152" xr:uid="{E4AEC093-E618-4BBE-B233-F9305BA65AE4}"/>
    <cellStyle name="Output 4 5" xfId="32153" xr:uid="{4CB9D069-9A44-4B7C-956F-DACAB6DF266F}"/>
    <cellStyle name="Output 4 5 2" xfId="32154" xr:uid="{F0744B52-22D5-48AB-B4C3-A86CA70C3895}"/>
    <cellStyle name="Output 4 5 2 2" xfId="32155" xr:uid="{1E60B15F-C1CA-43DC-8CEE-4F39B090935F}"/>
    <cellStyle name="Output 4 5 2 2 2" xfId="32156" xr:uid="{D1104A5C-8A87-4A64-B51E-84BD774A18C5}"/>
    <cellStyle name="Output 4 5 3" xfId="32157" xr:uid="{E10EC087-DC17-4EB1-911A-B4B8F51AC11D}"/>
    <cellStyle name="Output 4 5 3 2" xfId="32158" xr:uid="{C24DF841-1DB1-494D-BB2D-176A5A8FAEFE}"/>
    <cellStyle name="Output 4 5 3 2 2" xfId="32159" xr:uid="{4B3FA668-F1ED-498E-B360-B963C48F9560}"/>
    <cellStyle name="Output 4 5 4" xfId="32160" xr:uid="{ABCE02B4-E5A9-4DC6-B44C-8FBE842A8C43}"/>
    <cellStyle name="Output 4 5 4 2" xfId="32161" xr:uid="{AFC2B2DE-2ED5-4603-90D6-38F0A3830CCD}"/>
    <cellStyle name="Output 4 6" xfId="32162" xr:uid="{67864237-EBE1-4745-BDF0-9C0D1EADA2D1}"/>
    <cellStyle name="Output 4 6 2" xfId="32163" xr:uid="{84F6F17F-19CC-4FEC-A409-0BB2176B032D}"/>
    <cellStyle name="Output 4 6 2 2" xfId="32164" xr:uid="{23512555-694E-478A-A4DA-5AD8BC284B23}"/>
    <cellStyle name="Output 4 7" xfId="32165" xr:uid="{5E483361-5C83-4409-B2D6-CBB7CCC091A8}"/>
    <cellStyle name="Output 4 8" xfId="32166" xr:uid="{BBFDB71D-839F-4E1A-BAB1-3E7DF345DB2C}"/>
    <cellStyle name="Output 4 8 2" xfId="32167" xr:uid="{FC5DEAD4-CF68-4FA5-8E55-9F13FB6A122E}"/>
    <cellStyle name="Output 4 8 2 2" xfId="32168" xr:uid="{CFB02624-C70A-4704-A45D-EEC40673D7C6}"/>
    <cellStyle name="Output 4 9" xfId="32169" xr:uid="{DCC0E3AE-676B-4E73-BA50-A51148FD5227}"/>
    <cellStyle name="Output 4 9 2" xfId="32170" xr:uid="{67911573-D65D-4860-9D10-C9AEFB18BC6D}"/>
    <cellStyle name="Output 4 9 2 2" xfId="32171" xr:uid="{262D2A74-8960-414D-BB0D-F9C0477CFE4E}"/>
    <cellStyle name="Output 5" xfId="32172" xr:uid="{D54D20B8-7E07-4EDA-B287-B8E3A3892A08}"/>
    <cellStyle name="Output 5 10" xfId="32173" xr:uid="{4F7D5B69-1643-4B09-8460-562EA0F6740F}"/>
    <cellStyle name="Output 5 10 2" xfId="32174" xr:uid="{C9E5A2F0-3891-4D81-8383-7313C3BE9506}"/>
    <cellStyle name="Output 5 2" xfId="32175" xr:uid="{893FB011-5240-44CD-8FDB-0A299F7DC924}"/>
    <cellStyle name="Output 5 2 2" xfId="32176" xr:uid="{CCA317AA-D97D-41C7-8A3A-0CECA1FE8B60}"/>
    <cellStyle name="Output 5 2 2 2" xfId="32177" xr:uid="{7CA1EBB3-D815-4D1C-8E15-6BEC8F1EC58B}"/>
    <cellStyle name="Output 5 2 2 2 2" xfId="32178" xr:uid="{48423B68-1E18-4803-99BE-67C19C52A1B0}"/>
    <cellStyle name="Output 5 2 2 2 2 2" xfId="32179" xr:uid="{0BBA4ED4-1982-4851-A13F-1CEFA29D3464}"/>
    <cellStyle name="Output 5 2 3" xfId="32180" xr:uid="{A41001FD-7D9F-4B85-9C0C-38757C7FB6AB}"/>
    <cellStyle name="Output 5 2 3 2" xfId="32181" xr:uid="{3D643883-25CE-43E2-BD29-7A2D7D059CAB}"/>
    <cellStyle name="Output 5 2 3 2 2" xfId="32182" xr:uid="{7427320D-9E09-44C7-97BD-F54F3168CB90}"/>
    <cellStyle name="Output 5 2 4" xfId="32183" xr:uid="{72EA117B-EC76-41F8-853D-B74361E5118B}"/>
    <cellStyle name="Output 5 2 4 2" xfId="32184" xr:uid="{0C989871-726E-4A1F-B045-38790AAC3E5B}"/>
    <cellStyle name="Output 5 2 4 2 2" xfId="32185" xr:uid="{2F5B3C4F-C9F7-4FF2-9868-499CF94331D3}"/>
    <cellStyle name="Output 5 3" xfId="32186" xr:uid="{5B30D993-A45B-4DB0-B2B8-6C75F899A085}"/>
    <cellStyle name="Output 5 3 2" xfId="32187" xr:uid="{CFEADCDF-D887-42DE-A4F1-60C570CB8957}"/>
    <cellStyle name="Output 5 3 2 2" xfId="32188" xr:uid="{02753FF4-FD41-41C0-9C07-C5B2E71529D7}"/>
    <cellStyle name="Output 5 3 2 2 2" xfId="32189" xr:uid="{D494032C-BAAB-4F78-80FF-E42CF75D8558}"/>
    <cellStyle name="Output 5 3 2 2 2 2" xfId="32190" xr:uid="{C886C510-3C59-4A31-96D8-5EDC7466F9C4}"/>
    <cellStyle name="Output 5 3 3" xfId="32191" xr:uid="{70B140F1-51EF-41F4-9745-A7158C92A0CF}"/>
    <cellStyle name="Output 5 3 3 2" xfId="32192" xr:uid="{D387B47A-1725-46E7-AD5A-A9B9AC38340C}"/>
    <cellStyle name="Output 5 3 3 2 2" xfId="32193" xr:uid="{17AA2D7F-6758-4AC9-855C-02E47B4CF14F}"/>
    <cellStyle name="Output 5 3 4" xfId="32194" xr:uid="{3C30A979-7525-4B17-9943-29019E1CC6F6}"/>
    <cellStyle name="Output 5 3 4 2" xfId="32195" xr:uid="{D62CF6BD-0C71-445A-A74D-7E903446318E}"/>
    <cellStyle name="Output 5 3 4 2 2" xfId="32196" xr:uid="{AB2446F3-FECB-4E67-B7B8-F887B33097BB}"/>
    <cellStyle name="Output 5 4" xfId="32197" xr:uid="{6CF19188-29DE-4320-BC61-E0A56AA671D2}"/>
    <cellStyle name="Output 5 4 2" xfId="32198" xr:uid="{29B215C9-908D-4F57-A476-E00B9F743FD7}"/>
    <cellStyle name="Output 5 4 2 2" xfId="32199" xr:uid="{CEB49612-E94C-486C-A592-4DEBF77C2A96}"/>
    <cellStyle name="Output 5 4 2 2 2" xfId="32200" xr:uid="{179181CC-6BE9-4499-A6DD-21B9D160C6E6}"/>
    <cellStyle name="Output 5 4 3" xfId="32201" xr:uid="{54DD9D0D-9CDD-4C9B-8A7F-075201104B43}"/>
    <cellStyle name="Output 5 4 3 2" xfId="32202" xr:uid="{BF9CE758-A3BC-4D5D-8D59-D89979266701}"/>
    <cellStyle name="Output 5 4 3 2 2" xfId="32203" xr:uid="{477B3BA3-606E-4B13-9790-4B55849B655A}"/>
    <cellStyle name="Output 5 4 4" xfId="32204" xr:uid="{5C0E8110-73E2-4235-A059-5995672C2E75}"/>
    <cellStyle name="Output 5 4 4 2" xfId="32205" xr:uid="{CCD88723-E2D2-468B-82F0-86D3AB43D5B5}"/>
    <cellStyle name="Output 5 4 4 2 2" xfId="32206" xr:uid="{1BBAE209-6AE3-406F-90CC-A66086735F20}"/>
    <cellStyle name="Output 5 5" xfId="32207" xr:uid="{BF116E3A-6CCE-497E-AE48-7BDD921024A8}"/>
    <cellStyle name="Output 5 5 2" xfId="32208" xr:uid="{8AE1D240-F204-496E-A628-62C0576E98E4}"/>
    <cellStyle name="Output 5 5 2 2" xfId="32209" xr:uid="{D75AA709-EA01-4FF8-8526-9C841B31E61F}"/>
    <cellStyle name="Output 5 5 2 2 2" xfId="32210" xr:uid="{3F17DB59-626A-4EEB-A732-896BD1C0E278}"/>
    <cellStyle name="Output 5 5 3" xfId="32211" xr:uid="{71E7EF2A-3982-4951-B546-5098842265DA}"/>
    <cellStyle name="Output 5 5 3 2" xfId="32212" xr:uid="{18DAD6D1-35EB-4D9E-A4DB-5ABFBA2CEE5C}"/>
    <cellStyle name="Output 5 5 3 2 2" xfId="32213" xr:uid="{FEF323BF-189A-47BA-BE0A-C69A1FE9957E}"/>
    <cellStyle name="Output 5 5 4" xfId="32214" xr:uid="{CC44AEEF-9229-47F6-90CF-5C11C55FAD67}"/>
    <cellStyle name="Output 5 5 4 2" xfId="32215" xr:uid="{4D34EE58-E6E3-46DC-AA31-6FFAF727AA2E}"/>
    <cellStyle name="Output 5 6" xfId="32216" xr:uid="{4B5F252D-20A7-4F2D-A4C3-59DF68EC9581}"/>
    <cellStyle name="Output 5 6 2" xfId="32217" xr:uid="{CCD832CE-B56E-4BCA-A7C5-3E2051636432}"/>
    <cellStyle name="Output 5 6 2 2" xfId="32218" xr:uid="{52D1F79B-3AFF-48BB-8CBB-4860D438606B}"/>
    <cellStyle name="Output 5 7" xfId="32219" xr:uid="{670D86BE-CD3D-499E-BBA2-A09318C47E06}"/>
    <cellStyle name="Output 5 7 2" xfId="32220" xr:uid="{9A8A4830-3B38-41E6-8611-4B2A54DDF09E}"/>
    <cellStyle name="Output 5 7 2 2" xfId="32221" xr:uid="{119A3917-808D-42CE-807C-3685775841D2}"/>
    <cellStyle name="Output 5 8" xfId="32222" xr:uid="{B4633DF4-5672-47DD-A5AE-4BF79955343E}"/>
    <cellStyle name="Output 5 8 2" xfId="32223" xr:uid="{701BC9E6-1C68-4947-86BC-AD88977DADC2}"/>
    <cellStyle name="Output 5 8 2 2" xfId="32224" xr:uid="{BF9143E9-C824-420C-816F-4718DFC8791F}"/>
    <cellStyle name="Output 5 9" xfId="32225" xr:uid="{C88B152D-9862-48D5-8A7B-6F8AB929F28D}"/>
    <cellStyle name="Output 5 9 2" xfId="32226" xr:uid="{9C2F2781-6D60-4C1D-A331-9F71831AAB1D}"/>
    <cellStyle name="Output 5 9 2 2" xfId="32227" xr:uid="{05BE5335-21F5-49AC-AF74-5F09DC8CCD89}"/>
    <cellStyle name="Output 6" xfId="32228" xr:uid="{0869069B-0184-4068-B43C-8B893AF403C3}"/>
    <cellStyle name="Output 6 10" xfId="32229" xr:uid="{07514D83-4586-440E-BFBB-E4C66B0C44D1}"/>
    <cellStyle name="Output 6 10 2" xfId="32230" xr:uid="{6BAA27B3-4F69-4280-8C22-0D37570364B1}"/>
    <cellStyle name="Output 6 2" xfId="32231" xr:uid="{062AAF9D-01E4-4B66-AFF5-4889799292ED}"/>
    <cellStyle name="Output 6 2 2" xfId="32232" xr:uid="{A568B672-5ABA-4EC0-8DDD-6B81CE2064B6}"/>
    <cellStyle name="Output 6 2 2 2" xfId="32233" xr:uid="{C71D937E-57D2-4310-87DA-B9BD11C9AED4}"/>
    <cellStyle name="Output 6 2 2 2 2" xfId="32234" xr:uid="{BC5BCE4D-B892-4AA9-BDB9-69958609696D}"/>
    <cellStyle name="Output 6 2 2 2 2 2" xfId="32235" xr:uid="{367A1EAF-0C01-4E99-A2BE-B60A17E71E7E}"/>
    <cellStyle name="Output 6 2 3" xfId="32236" xr:uid="{CA01AD7C-F824-4B33-BEC3-4EBD5FD70350}"/>
    <cellStyle name="Output 6 2 3 2" xfId="32237" xr:uid="{B5B3153B-C298-432C-BB4B-8DEE1A86CC79}"/>
    <cellStyle name="Output 6 2 3 2 2" xfId="32238" xr:uid="{E82B9227-3D2C-447A-8760-79EB63FFB4E3}"/>
    <cellStyle name="Output 6 2 4" xfId="32239" xr:uid="{57A14B2F-FC7E-4A74-BA8D-9B7CC87A89B5}"/>
    <cellStyle name="Output 6 2 4 2" xfId="32240" xr:uid="{6382A091-43E4-401F-95CB-A3EBCF9EEEDA}"/>
    <cellStyle name="Output 6 2 4 2 2" xfId="32241" xr:uid="{B4E639EE-A1FE-4C28-B5F2-4F3D0D63A31E}"/>
    <cellStyle name="Output 6 3" xfId="32242" xr:uid="{A7CEABE9-488A-467D-91FF-81B6934C63D1}"/>
    <cellStyle name="Output 6 3 2" xfId="32243" xr:uid="{D2BF713C-0581-4940-922E-D7375CF069DD}"/>
    <cellStyle name="Output 6 3 2 2" xfId="32244" xr:uid="{0C6EA639-5284-42C8-9A54-583B0B4F5135}"/>
    <cellStyle name="Output 6 3 2 2 2" xfId="32245" xr:uid="{C98561DB-5307-4C82-A5ED-4F385B2ED129}"/>
    <cellStyle name="Output 6 3 2 2 2 2" xfId="32246" xr:uid="{D9DDD591-5CA8-4659-AE5B-CA8C7C84811C}"/>
    <cellStyle name="Output 6 3 3" xfId="32247" xr:uid="{46174D98-0A89-4C0F-A68E-2029BD21FC57}"/>
    <cellStyle name="Output 6 3 3 2" xfId="32248" xr:uid="{B9C67028-93F2-4155-9E2F-840B7510FCB2}"/>
    <cellStyle name="Output 6 3 3 2 2" xfId="32249" xr:uid="{46CFDC35-883D-4A4B-A5A0-AC976140CBC6}"/>
    <cellStyle name="Output 6 3 4" xfId="32250" xr:uid="{94740625-8701-4567-B97E-15C707E9F7CE}"/>
    <cellStyle name="Output 6 3 4 2" xfId="32251" xr:uid="{60540C73-5450-4947-B23B-74BE43EBD4CB}"/>
    <cellStyle name="Output 6 3 4 2 2" xfId="32252" xr:uid="{B6276333-3615-4886-90A3-FB7A360B424A}"/>
    <cellStyle name="Output 6 4" xfId="32253" xr:uid="{5B45F2B9-B190-4104-8FD7-8975500A0985}"/>
    <cellStyle name="Output 6 4 2" xfId="32254" xr:uid="{8FBCCC67-5420-4D5C-8F2B-7C94DA22FEDA}"/>
    <cellStyle name="Output 6 4 2 2" xfId="32255" xr:uid="{E08C2A84-AC09-432E-A784-0FE507E911CF}"/>
    <cellStyle name="Output 6 4 2 2 2" xfId="32256" xr:uid="{887A8B2D-A88F-41E7-8F25-96ACC94B5E7A}"/>
    <cellStyle name="Output 6 4 3" xfId="32257" xr:uid="{9166DD3F-907E-4976-81F3-5D5EEC861221}"/>
    <cellStyle name="Output 6 4 3 2" xfId="32258" xr:uid="{CFE17E18-E428-427A-AA8A-566118CC26E9}"/>
    <cellStyle name="Output 6 4 3 2 2" xfId="32259" xr:uid="{8F454B14-76B4-4F64-BE69-590740536736}"/>
    <cellStyle name="Output 6 4 4" xfId="32260" xr:uid="{762D48CD-EC29-4843-B994-1053A9E769C0}"/>
    <cellStyle name="Output 6 4 4 2" xfId="32261" xr:uid="{676EDB98-DB1F-4C19-93B5-BB6C994AF4D4}"/>
    <cellStyle name="Output 6 4 4 2 2" xfId="32262" xr:uid="{31982F9E-962A-4BD7-BD8B-A3BF78A25E5E}"/>
    <cellStyle name="Output 6 5" xfId="32263" xr:uid="{157ECD84-0FA5-4A49-A603-B1B9F2572FC1}"/>
    <cellStyle name="Output 6 5 2" xfId="32264" xr:uid="{6F9AAC42-C882-4E3E-9B2B-DDB5EC6B9159}"/>
    <cellStyle name="Output 6 5 2 2" xfId="32265" xr:uid="{39BDE1F3-4498-46C8-A595-6F5E09CFC0BF}"/>
    <cellStyle name="Output 6 5 2 2 2" xfId="32266" xr:uid="{C1F16705-C2B2-4033-9039-28AEFC060A58}"/>
    <cellStyle name="Output 6 5 3" xfId="32267" xr:uid="{2BD08363-93D3-41AA-9ACA-FD1920EA5288}"/>
    <cellStyle name="Output 6 5 3 2" xfId="32268" xr:uid="{E8367BA2-DE6C-49B0-BB9B-2966DC1C517C}"/>
    <cellStyle name="Output 6 5 3 2 2" xfId="32269" xr:uid="{A1CD2FB0-1592-4F52-9910-6DF0B21C054A}"/>
    <cellStyle name="Output 6 5 4" xfId="32270" xr:uid="{0F07E983-E93F-4815-9FF8-71A20B658936}"/>
    <cellStyle name="Output 6 5 4 2" xfId="32271" xr:uid="{EAB26AEA-0B6F-4987-B3C5-A95B7ECB7664}"/>
    <cellStyle name="Output 6 6" xfId="32272" xr:uid="{52D794F4-F33C-484A-A089-C9E2A38A4E26}"/>
    <cellStyle name="Output 6 6 2" xfId="32273" xr:uid="{B19B4EB4-8476-4A9F-814F-0A2A55CBDD99}"/>
    <cellStyle name="Output 6 6 2 2" xfId="32274" xr:uid="{001CD22A-99C1-41E7-9021-147F428ECC00}"/>
    <cellStyle name="Output 6 7" xfId="32275" xr:uid="{345E1F05-71A0-434B-B1D7-49280978571E}"/>
    <cellStyle name="Output 6 7 2" xfId="32276" xr:uid="{AA2638A1-1CE4-4F6A-A295-CB4943E416D7}"/>
    <cellStyle name="Output 6 7 2 2" xfId="32277" xr:uid="{8ED4B46C-3577-4784-B20B-E5B2C15B52DE}"/>
    <cellStyle name="Output 6 8" xfId="32278" xr:uid="{9D62FC94-D00D-4110-B816-CB942CCA1B40}"/>
    <cellStyle name="Output 6 8 2" xfId="32279" xr:uid="{89496121-AB71-4E41-B125-87089FB05BA0}"/>
    <cellStyle name="Output 6 8 2 2" xfId="32280" xr:uid="{F45020DC-F862-438E-8750-78B991F00032}"/>
    <cellStyle name="Output 6 9" xfId="32281" xr:uid="{99896C47-149B-416D-9AC0-C751FB5E0798}"/>
    <cellStyle name="Output 6 9 2" xfId="32282" xr:uid="{93C4E682-583F-4BA0-B847-41D22E7289E0}"/>
    <cellStyle name="Output 6 9 2 2" xfId="32283" xr:uid="{6330BFE5-12E1-4776-96BE-0C7D71DAFDAE}"/>
    <cellStyle name="Output 7" xfId="32284" xr:uid="{8E8AE901-C492-4426-8210-0DE297F75389}"/>
    <cellStyle name="Output 7 2" xfId="32285" xr:uid="{2D6AB632-2945-4911-80D0-4AE58562003B}"/>
    <cellStyle name="Output 7 2 2" xfId="32286" xr:uid="{ADC52DF5-F0F9-4180-80F9-95F4BE384212}"/>
    <cellStyle name="Output 7 2 2 2" xfId="32287" xr:uid="{FBED76FF-FEA9-4DF1-B71F-457DC8B00101}"/>
    <cellStyle name="Output 7 2 2 2 2" xfId="32288" xr:uid="{B3E92E3E-6F4F-4FB9-919A-D309114E3AEE}"/>
    <cellStyle name="Output 7 2 3" xfId="32289" xr:uid="{62D6BF7F-2C6A-4341-AEC4-928E3FFE5059}"/>
    <cellStyle name="Output 7 2 3 2" xfId="32290" xr:uid="{1BD1EB7C-68CE-470F-A3BD-7378A1AE46C8}"/>
    <cellStyle name="Output 7 2 3 2 2" xfId="32291" xr:uid="{5B2BD7A3-3E06-4A94-B95D-AF998B83372D}"/>
    <cellStyle name="Output 7 2 4" xfId="32292" xr:uid="{437A4F26-A6BE-45F7-AC14-F924E33D45FA}"/>
    <cellStyle name="Output 7 2 4 2" xfId="32293" xr:uid="{ACA6162C-4871-4FF0-970A-7865060FF73F}"/>
    <cellStyle name="Output 7 3" xfId="32294" xr:uid="{BC283BE1-684C-4498-86B6-62521F38BD82}"/>
    <cellStyle name="Output 7 3 2" xfId="32295" xr:uid="{41D45512-34D3-4A69-A1C2-45F14BDB6FF2}"/>
    <cellStyle name="Output 7 3 2 2" xfId="32296" xr:uid="{83CCF6ED-F7DA-447E-93BC-7DC5147E6294}"/>
    <cellStyle name="Output 7 4" xfId="32297" xr:uid="{7BE2823C-56E3-4DFA-83E9-0F145A3E9114}"/>
    <cellStyle name="Output 7 4 2" xfId="32298" xr:uid="{FA299FA9-135B-4A01-8CB9-A8BE06B574D5}"/>
    <cellStyle name="Output 7 4 2 2" xfId="32299" xr:uid="{3DD42083-E884-46AF-A28F-3EEC40AA5F98}"/>
    <cellStyle name="Output 7 5" xfId="32300" xr:uid="{F191727F-02F4-476A-9E78-13B7DB8BA41B}"/>
    <cellStyle name="Output 7 6" xfId="32301" xr:uid="{88F92F76-D67D-4CA7-A538-53C309FCC3DF}"/>
    <cellStyle name="Output 7 6 2" xfId="32302" xr:uid="{AA110720-17AC-4670-90F6-DF7F70559A16}"/>
    <cellStyle name="Output 8" xfId="32303" xr:uid="{6C25517E-4E71-4304-B3DA-F0FA55CEFF87}"/>
    <cellStyle name="Output 8 2" xfId="32304" xr:uid="{4939BB68-8FCE-4800-AA5B-0268F47B3CF7}"/>
    <cellStyle name="Output 8 2 2" xfId="32305" xr:uid="{72A16D8A-DFA9-4001-81D5-79254DF12791}"/>
    <cellStyle name="Output 9" xfId="32306" xr:uid="{29F14FB9-2DDF-4C07-8029-57EB46F8147A}"/>
    <cellStyle name="Output 9 2" xfId="32307" xr:uid="{3D95B8F9-006D-47B1-B15F-74249AE7D22A}"/>
    <cellStyle name="Output 9 2 2" xfId="32308" xr:uid="{1EA7731B-9240-4A18-9E1B-A46A4EE74146}"/>
    <cellStyle name="Output Amounts" xfId="32309" xr:uid="{A088E9A8-2892-468C-BED4-E35D8AC4112D}"/>
    <cellStyle name="Output Column Headings" xfId="32310" xr:uid="{90A84A1C-6E6B-4955-9D31-B945D3647F1D}"/>
    <cellStyle name="Output Column Headings 2" xfId="32311" xr:uid="{46B38BBD-200B-49C6-A13B-BFE18F980CD1}"/>
    <cellStyle name="Output Column Headings 2 2" xfId="32312" xr:uid="{B8641303-5105-4BA6-AABA-D1F21EFC1096}"/>
    <cellStyle name="Output Column Headings 2 3" xfId="32313" xr:uid="{E38A4954-3C17-448F-84DF-17FE76DE2B1F}"/>
    <cellStyle name="Output Column Headings 2 4" xfId="32314" xr:uid="{7F30EC13-1E2B-44A7-83EE-6D2FDE7559EF}"/>
    <cellStyle name="Output Column Headings 3" xfId="32315" xr:uid="{4D0980F9-0CBE-4B94-A4FA-6F60AD575936}"/>
    <cellStyle name="Output Column Headings 3 2" xfId="32316" xr:uid="{CB9ACC62-EE0C-48A2-8CB9-4D7F84081FF5}"/>
    <cellStyle name="Output Column Headings 4" xfId="32317" xr:uid="{6655640D-FD85-410A-962F-8094860591B6}"/>
    <cellStyle name="Output Column Headings 4 2" xfId="32318" xr:uid="{F4C04100-0B5B-4FDE-B25F-F7B3F13BEE0F}"/>
    <cellStyle name="Output Line Items" xfId="32319" xr:uid="{4D210A3A-842C-460E-9F8E-E2ECC3707FA8}"/>
    <cellStyle name="Output Line Items 2" xfId="32320" xr:uid="{DB6516E6-6E0C-4225-943C-91C8B8206569}"/>
    <cellStyle name="Output Line Items 2 2" xfId="32321" xr:uid="{2E8D7937-33E2-4E8F-B2DB-C2EF6B19A6C2}"/>
    <cellStyle name="Output Line Items 2 3" xfId="32322" xr:uid="{131191DB-0846-4D57-956E-A67BBECFE6EA}"/>
    <cellStyle name="Output Line Items 2 4" xfId="32323" xr:uid="{85CB36C4-E988-4B2E-AFE2-08A138130C85}"/>
    <cellStyle name="Output Line Items 3" xfId="32324" xr:uid="{318FEBF6-D9B0-470F-8D6C-FD3A4EFEA5E6}"/>
    <cellStyle name="Output Line Items 3 2" xfId="32325" xr:uid="{81006C14-76BB-4614-B50B-3DC60E6136EA}"/>
    <cellStyle name="Output Line Items 4" xfId="32326" xr:uid="{215A6770-BB64-4D81-B1F2-8B3DC9262BC7}"/>
    <cellStyle name="Output Line Items 4 2" xfId="32327" xr:uid="{8853283A-E912-44FE-9233-78DD0AE0AABE}"/>
    <cellStyle name="Output Report Heading" xfId="32328" xr:uid="{1E103131-2581-4C03-9963-869325478F40}"/>
    <cellStyle name="Output Report Heading 2" xfId="32329" xr:uid="{BB7EBBAC-2B48-4E7D-895F-D7A6BC96F4FA}"/>
    <cellStyle name="Output Report Heading 2 2" xfId="32330" xr:uid="{31334F50-3F6C-40B7-975B-6EBA6AA47AC4}"/>
    <cellStyle name="Output Report Heading 2 3" xfId="32331" xr:uid="{FB8D2617-83D4-436B-B8CA-21047FE07703}"/>
    <cellStyle name="Output Report Heading 2 4" xfId="32332" xr:uid="{F8534558-6B0E-44BC-8DA2-AD8C7B6D2354}"/>
    <cellStyle name="Output Report Heading 3" xfId="32333" xr:uid="{926060A6-B199-4E3F-BFE7-67335B0E7F63}"/>
    <cellStyle name="Output Report Heading 3 2" xfId="32334" xr:uid="{7B2ACC22-78CB-4330-A506-93B089A383B3}"/>
    <cellStyle name="Output Report Heading 4" xfId="32335" xr:uid="{E13F7514-3DC4-4EA8-B38D-0804D8B117F4}"/>
    <cellStyle name="Output Report Heading 4 2" xfId="32336" xr:uid="{A639B18F-2ED1-49B4-9F82-ABF7E6A326E5}"/>
    <cellStyle name="Output Report Title" xfId="32337" xr:uid="{2E5A11C7-4953-4EAC-BD10-8DB6B5AB9F85}"/>
    <cellStyle name="Output Report Title 2" xfId="32338" xr:uid="{1FE9BB1D-1C55-4F9D-AD6A-34F1CC6DA596}"/>
    <cellStyle name="Output Report Title 2 2" xfId="32339" xr:uid="{C64D73B4-D25A-4D81-A7DF-5163BD02615A}"/>
    <cellStyle name="Output Report Title 2 3" xfId="32340" xr:uid="{A3183D13-09F4-467C-A8B3-4A3E1E9CC9B2}"/>
    <cellStyle name="Output Report Title 2 4" xfId="32341" xr:uid="{ACF720B3-B0AE-401A-80A0-1ED8E13A8796}"/>
    <cellStyle name="Output Report Title 3" xfId="32342" xr:uid="{180C83EB-5AA7-487A-AA2A-D1C5ED2328FF}"/>
    <cellStyle name="Output Report Title 3 2" xfId="32343" xr:uid="{4FF85E3B-C424-4344-86F8-FB5FB0C77F00}"/>
    <cellStyle name="Output Report Title 4" xfId="32344" xr:uid="{E4E2F6E7-A897-4D88-89AD-BA50B1026DA4}"/>
    <cellStyle name="Output Report Title 4 2" xfId="32345" xr:uid="{6A8211E2-FA4E-4EC7-AA64-80BBAB0C8D08}"/>
    <cellStyle name="PanelHeading" xfId="340" xr:uid="{C070B0AF-BCB2-458D-897B-64610E7979AD}"/>
    <cellStyle name="Pattern_SUMMARY (2)" xfId="223" xr:uid="{0C054F92-3795-4D95-A1BC-97E35DCAEC83}"/>
    <cellStyle name="Percent" xfId="1" builtinId="5"/>
    <cellStyle name="Percent [2]" xfId="32346" xr:uid="{FBFD94E6-3A83-4B57-AC78-82B7A3CA38B5}"/>
    <cellStyle name="Percent [2] 2" xfId="32347" xr:uid="{03D71867-02CF-48EA-8884-7EE2F38BC1CB}"/>
    <cellStyle name="Percent [2] 2 2" xfId="35855" xr:uid="{D4551951-8667-490E-8864-48903F82DCAD}"/>
    <cellStyle name="Percent [2] 3" xfId="35854" xr:uid="{F2D19975-39BD-4D38-9513-76769F446C2E}"/>
    <cellStyle name="Percent [2]_29(d) - Gas extensions -tariffs" xfId="35856" xr:uid="{1493F2B0-65E5-4E24-82C4-01E4702EB852}"/>
    <cellStyle name="Percent 10" xfId="32348" xr:uid="{E5BBB4A6-5F0D-4237-9C92-5090C98B62E0}"/>
    <cellStyle name="Percent 10 2" xfId="32349" xr:uid="{C11BB74F-075D-4C85-B4E9-71AADCA7321C}"/>
    <cellStyle name="Percent 100" xfId="32350" xr:uid="{92D00FF5-28F7-481C-A859-A9D8F918CC09}"/>
    <cellStyle name="Percent 100 2" xfId="32351" xr:uid="{A483EDE6-501E-476B-BA57-26CD11D4B94B}"/>
    <cellStyle name="Percent 101" xfId="32352" xr:uid="{973B425D-96F7-4591-B2AB-20358EF8B235}"/>
    <cellStyle name="Percent 101 2" xfId="32353" xr:uid="{008D162C-D045-4517-87C9-FFEF110F9EBA}"/>
    <cellStyle name="Percent 102" xfId="32354" xr:uid="{593C8FFE-7C81-412C-A1D8-CBB730DB9E1A}"/>
    <cellStyle name="Percent 102 2" xfId="32355" xr:uid="{6FA8F0F2-F799-4B6A-855B-43BB29FC4F20}"/>
    <cellStyle name="Percent 103" xfId="32356" xr:uid="{74FDA0EA-A93C-4282-8648-6CD163061792}"/>
    <cellStyle name="Percent 103 2" xfId="32357" xr:uid="{41CBDDFB-2E57-4C02-8455-B62787AAAC10}"/>
    <cellStyle name="Percent 104" xfId="32358" xr:uid="{8C22CEDF-66B0-4008-B27F-E0B8AA15747B}"/>
    <cellStyle name="Percent 104 2" xfId="32359" xr:uid="{7187770F-BAFF-493A-B1B8-A2B6BFA6E66C}"/>
    <cellStyle name="Percent 105" xfId="32360" xr:uid="{5996C3BF-9661-41AE-9EA4-4775A4E75FF5}"/>
    <cellStyle name="Percent 105 2" xfId="32361" xr:uid="{00C5A5D1-34C2-4463-B10B-B42ECC6DE0D1}"/>
    <cellStyle name="Percent 106" xfId="32362" xr:uid="{C5D9918F-0CEF-4597-9D2C-61171A426957}"/>
    <cellStyle name="Percent 106 2" xfId="32363" xr:uid="{9E50F358-9AFA-4C1F-8B24-8EFF20676DCC}"/>
    <cellStyle name="Percent 107" xfId="32364" xr:uid="{DD93F575-822A-445C-9BD1-9712C6586BC9}"/>
    <cellStyle name="Percent 108" xfId="32365" xr:uid="{33A4C828-A2FE-450A-87F9-26B5249CE797}"/>
    <cellStyle name="Percent 109" xfId="32366" xr:uid="{AF36DB98-0DE4-4271-A121-DB72C5146323}"/>
    <cellStyle name="Percent 11" xfId="32367" xr:uid="{6EC087D4-7497-418C-97E9-310D807CEC2E}"/>
    <cellStyle name="Percent 11 2" xfId="32368" xr:uid="{CA2C28E6-B7D5-42A5-B4C5-275CC8C58CFD}"/>
    <cellStyle name="Percent 110" xfId="32369" xr:uid="{FED1A12D-7639-423F-B442-5049BE94328B}"/>
    <cellStyle name="Percent 111" xfId="32370" xr:uid="{793B26AE-1BC5-4ABF-BB2D-0334163D3213}"/>
    <cellStyle name="Percent 112" xfId="32371" xr:uid="{DEC590E9-34FD-4979-9147-71EC4C16883A}"/>
    <cellStyle name="Percent 113" xfId="32372" xr:uid="{EFA848AB-39D9-420B-AE29-AD9518E5E5E2}"/>
    <cellStyle name="Percent 114" xfId="32373" xr:uid="{0CFBE612-1480-47A2-9C15-3FFCFA747FA6}"/>
    <cellStyle name="Percent 115" xfId="32374" xr:uid="{BEA3D55C-E3F4-46CB-9611-428875C86939}"/>
    <cellStyle name="Percent 116" xfId="32375" xr:uid="{2CAA2EC6-C4BA-4FA8-BD77-4C4F290E6B35}"/>
    <cellStyle name="Percent 117" xfId="32376" xr:uid="{AAF46EF0-4199-4BA9-A554-729D9FC88C27}"/>
    <cellStyle name="Percent 118" xfId="32377" xr:uid="{1EB83F88-FE5E-4C4B-9BF9-E8A9C5AAD864}"/>
    <cellStyle name="Percent 119" xfId="32378" xr:uid="{E5286BDD-890B-4E32-853A-7C27FFB949CE}"/>
    <cellStyle name="Percent 12" xfId="32379" xr:uid="{A3876B1B-48F6-4C39-A98C-2C31A57190B4}"/>
    <cellStyle name="Percent 12 2" xfId="32380" xr:uid="{7B3152B5-15AD-4663-8744-E091FB70B806}"/>
    <cellStyle name="Percent 12 2 2" xfId="36077" xr:uid="{6CD7085D-BCA2-45DE-8078-ED2A2C393C27}"/>
    <cellStyle name="Percent 12 2 3" xfId="36076" xr:uid="{64E354FF-ADE9-460F-A2EB-E96411CB61A4}"/>
    <cellStyle name="Percent 12 3" xfId="36078" xr:uid="{37A3CD31-3F2C-4AB8-B05B-3FBE38B5AFE8}"/>
    <cellStyle name="Percent 12 4" xfId="36079" xr:uid="{A5CD9EB5-0992-41DB-A688-75DAC6689C73}"/>
    <cellStyle name="Percent 12 5" xfId="36075" xr:uid="{D67DF8B1-4E34-4B30-A520-884AEE0617C8}"/>
    <cellStyle name="Percent 120" xfId="32381" xr:uid="{49DCA2A9-03A9-48BF-A7B8-13FC09C8BBBF}"/>
    <cellStyle name="Percent 121" xfId="32382" xr:uid="{FBA5346D-E288-4C2B-8878-80DCE008085F}"/>
    <cellStyle name="Percent 121 2" xfId="32383" xr:uid="{445F71C8-035F-428D-91D9-AC217E17A045}"/>
    <cellStyle name="Percent 122" xfId="32384" xr:uid="{72926CB6-B8BF-4BD6-885C-35FF70CEA7A6}"/>
    <cellStyle name="Percent 122 2" xfId="32385" xr:uid="{963F66A2-F79C-48C5-B384-0812370C6339}"/>
    <cellStyle name="Percent 123" xfId="32386" xr:uid="{724DE949-B621-4900-82F4-03CD734D0A5F}"/>
    <cellStyle name="Percent 123 2" xfId="32387" xr:uid="{738EE38F-BF91-4EB9-A16B-A29F5AB62664}"/>
    <cellStyle name="Percent 124" xfId="32388" xr:uid="{81500083-D5A5-44BD-B971-0DE1375877DB}"/>
    <cellStyle name="Percent 124 2" xfId="32389" xr:uid="{949F36B8-802B-4A91-9081-75ED3CE0E9F7}"/>
    <cellStyle name="Percent 125" xfId="32390" xr:uid="{C2ED1B08-CB56-4166-B142-350B3B75CFA3}"/>
    <cellStyle name="Percent 125 2" xfId="32391" xr:uid="{EBE70A67-A1E2-4FD6-8B0E-E39B8E17BE53}"/>
    <cellStyle name="Percent 126" xfId="32392" xr:uid="{B3B53D3F-18E2-422D-B206-E9CD2E7424D2}"/>
    <cellStyle name="Percent 126 2" xfId="32393" xr:uid="{67FDBF06-B282-4204-A2BC-339E2997909F}"/>
    <cellStyle name="Percent 127" xfId="32394" xr:uid="{96CBFBC8-8005-48B9-94F8-BE3C6BF51276}"/>
    <cellStyle name="Percent 127 2" xfId="32395" xr:uid="{F393D4E9-AA32-4234-B395-83787CC62403}"/>
    <cellStyle name="Percent 128" xfId="32396" xr:uid="{297F9236-73E8-4DB1-9AA3-EDB2911F4CE5}"/>
    <cellStyle name="Percent 129" xfId="32397" xr:uid="{FD776F3C-62D0-45CE-A0C5-0E1F957F5DAD}"/>
    <cellStyle name="Percent 13" xfId="32398" xr:uid="{08FB4275-7044-4D02-93C4-821E02D4933A}"/>
    <cellStyle name="Percent 130" xfId="32399" xr:uid="{8436D875-4185-46F9-862D-190790F8BFCB}"/>
    <cellStyle name="Percent 131" xfId="32400" xr:uid="{A0C343B2-AC9B-434C-B963-85BC38118AC2}"/>
    <cellStyle name="Percent 132" xfId="32401" xr:uid="{C8254AAC-7A87-472C-AB6B-E84C0F71CE0E}"/>
    <cellStyle name="Percent 132 2" xfId="32402" xr:uid="{F9459F20-4882-4369-B5A3-6C58A7443D18}"/>
    <cellStyle name="Percent 133" xfId="32403" xr:uid="{91F9327B-FB1B-4EDB-B75B-88923726AB3A}"/>
    <cellStyle name="Percent 133 2" xfId="32404" xr:uid="{E40C0EF7-5F11-4F6C-99EE-86FB8AA21968}"/>
    <cellStyle name="Percent 134" xfId="32405" xr:uid="{6CF7EBE0-5B9F-49BD-AE48-62BEBF8719E6}"/>
    <cellStyle name="Percent 134 2" xfId="32406" xr:uid="{38FDF75A-2B1E-4D2B-9A2D-EFA99174CFF7}"/>
    <cellStyle name="Percent 135" xfId="32407" xr:uid="{FCDC5D98-413E-4DC6-B0AD-B709B4DE00E1}"/>
    <cellStyle name="Percent 135 2" xfId="32408" xr:uid="{444F8780-FF22-44D4-BFC8-AE19FAF1A157}"/>
    <cellStyle name="Percent 136" xfId="32409" xr:uid="{52A13C04-7CDB-4601-B942-470C444B0D06}"/>
    <cellStyle name="Percent 136 2" xfId="32410" xr:uid="{8D4AA877-1552-4A54-B44C-96164D2CCEFD}"/>
    <cellStyle name="Percent 137" xfId="32411" xr:uid="{12F72F60-3C90-4BC2-A0C6-BEE4EB1B93B4}"/>
    <cellStyle name="Percent 137 2" xfId="32412" xr:uid="{3DAF0734-84F7-4A62-B0CB-632FBD0A7A45}"/>
    <cellStyle name="Percent 138" xfId="32413" xr:uid="{07EA8FA1-283A-462C-A161-0AD1D02DEAB4}"/>
    <cellStyle name="Percent 138 2" xfId="32414" xr:uid="{FD1615FB-377C-432A-A717-151AE902126C}"/>
    <cellStyle name="Percent 139" xfId="32415" xr:uid="{6D3D131A-FD45-4E05-8DFE-6770BDB036E0}"/>
    <cellStyle name="Percent 139 2" xfId="32416" xr:uid="{B47C344D-FBF8-4E92-858B-0024AC116405}"/>
    <cellStyle name="Percent 14" xfId="32417" xr:uid="{A13E3994-B4EE-4117-8C4D-1E2ECA49F2FD}"/>
    <cellStyle name="Percent 14 2" xfId="32418" xr:uid="{597E9292-DAD9-4D32-AB3D-C5F664EE2EF2}"/>
    <cellStyle name="Percent 140" xfId="32419" xr:uid="{DF91EB90-816B-4416-9443-027F3A39DCBF}"/>
    <cellStyle name="Percent 140 2" xfId="32420" xr:uid="{0410D5D3-F1E2-476D-A6B5-78CFE02A3B61}"/>
    <cellStyle name="Percent 141" xfId="32421" xr:uid="{353BB512-A318-4828-B01B-BB5D2370EAC1}"/>
    <cellStyle name="Percent 141 2" xfId="32422" xr:uid="{9483A6FB-FB9E-4663-A740-20417DE69271}"/>
    <cellStyle name="Percent 142" xfId="32423" xr:uid="{49EB0840-1B7D-46AC-9988-C14C0C772369}"/>
    <cellStyle name="Percent 142 2" xfId="32424" xr:uid="{8BF017EA-6511-4AA9-A42D-D6E588D679A4}"/>
    <cellStyle name="Percent 143" xfId="32425" xr:uid="{BE27F145-34D6-4F34-85ED-0BB183DF0559}"/>
    <cellStyle name="Percent 143 2" xfId="32426" xr:uid="{18693C55-C219-464D-83DB-029C347979C2}"/>
    <cellStyle name="Percent 144" xfId="32427" xr:uid="{D965B680-D8C0-4DFA-A0D3-C83AE1175C07}"/>
    <cellStyle name="Percent 144 2" xfId="32428" xr:uid="{6F5B75B0-6CC0-4019-8C41-E2D025759F3C}"/>
    <cellStyle name="Percent 145" xfId="32429" xr:uid="{EBD4B2C1-3F5C-4E4E-BD09-044CF3708080}"/>
    <cellStyle name="Percent 145 2" xfId="32430" xr:uid="{6B9F4E1C-F4B9-4357-9E23-16B0F8B299C0}"/>
    <cellStyle name="Percent 146" xfId="32431" xr:uid="{2D4CE031-D6B0-4E35-BEB4-11BC5E422EE5}"/>
    <cellStyle name="Percent 146 2" xfId="32432" xr:uid="{0D71D991-43A5-4E99-8C52-23B433EBA011}"/>
    <cellStyle name="Percent 147" xfId="32433" xr:uid="{C5F78DA1-9FAE-469B-ACDB-769CB15F7E3A}"/>
    <cellStyle name="Percent 147 2" xfId="32434" xr:uid="{8B2D7AF1-5C18-4CB6-89FA-DCC418C0C712}"/>
    <cellStyle name="Percent 148" xfId="32435" xr:uid="{3824D8C8-76D7-4F91-A133-2D7EA0A2BF91}"/>
    <cellStyle name="Percent 148 2" xfId="32436" xr:uid="{3B34602F-94E7-4229-AB84-CA9CEAAE427F}"/>
    <cellStyle name="Percent 149" xfId="32437" xr:uid="{7522041B-3383-4F44-AAE5-7AE9CDE670B3}"/>
    <cellStyle name="Percent 149 2" xfId="32438" xr:uid="{76DCCDE0-105A-41D7-A25B-0AAD9894385C}"/>
    <cellStyle name="Percent 15" xfId="32439" xr:uid="{00AC488C-A23B-4DD1-98B7-630671447DA0}"/>
    <cellStyle name="Percent 150" xfId="32440" xr:uid="{E49CA229-C79F-4B28-98D7-C5423331713F}"/>
    <cellStyle name="Percent 150 2" xfId="32441" xr:uid="{2D60672C-D413-4A6A-9BCB-E68902C4D123}"/>
    <cellStyle name="Percent 151" xfId="32442" xr:uid="{7DCE577C-676B-4D42-9180-C16C5E890644}"/>
    <cellStyle name="Percent 151 2" xfId="32443" xr:uid="{4905E257-A395-48D3-B01E-5962A884607B}"/>
    <cellStyle name="Percent 152" xfId="32444" xr:uid="{DB57D6BF-566F-42D3-908E-7582FD772487}"/>
    <cellStyle name="Percent 152 2" xfId="32445" xr:uid="{BB5C4B04-6F6F-4DB8-8241-5CD1308AAB3F}"/>
    <cellStyle name="Percent 153" xfId="32446" xr:uid="{1D53FE45-9E90-43DB-9D17-B2102C89D4F2}"/>
    <cellStyle name="Percent 153 2" xfId="32447" xr:uid="{956760BF-3AB0-4D77-B303-93E8351AB99F}"/>
    <cellStyle name="Percent 154" xfId="32448" xr:uid="{38E0F0BA-1FFE-45FF-856B-DA58C80EEF25}"/>
    <cellStyle name="Percent 154 2" xfId="32449" xr:uid="{7A1EE57C-98ED-4164-A814-845C664BECA2}"/>
    <cellStyle name="Percent 155" xfId="32450" xr:uid="{5C5BF3C5-3F59-45D7-85EB-142098A35F30}"/>
    <cellStyle name="Percent 155 2" xfId="32451" xr:uid="{EA6AE611-9399-431A-BFC3-2F946B6D1EB1}"/>
    <cellStyle name="Percent 156" xfId="32452" xr:uid="{63F4D626-C70B-49BE-9642-6C05842EE174}"/>
    <cellStyle name="Percent 156 2" xfId="32453" xr:uid="{312ECDAC-C31C-4046-BAD5-10F1A43DEA1D}"/>
    <cellStyle name="Percent 157" xfId="32454" xr:uid="{4652395D-622D-47BB-8529-F9B90288D824}"/>
    <cellStyle name="Percent 157 2" xfId="32455" xr:uid="{43CCBDCD-87BA-41C4-B306-BDB748C73875}"/>
    <cellStyle name="Percent 158" xfId="32456" xr:uid="{2C2CBFFB-B6E9-4744-8D5C-630700C491CB}"/>
    <cellStyle name="Percent 158 2" xfId="32457" xr:uid="{A2A6CDCB-D4A1-44E1-8BC6-7910C40C9982}"/>
    <cellStyle name="Percent 159" xfId="32458" xr:uid="{6DAB9C34-BD0D-4F36-AA46-6F030C904663}"/>
    <cellStyle name="Percent 159 2" xfId="32459" xr:uid="{0FDEFBD0-6BF4-4E50-99B0-6B515DE83972}"/>
    <cellStyle name="Percent 16" xfId="32460" xr:uid="{FE680752-F027-46B9-9A42-37BCF303BFE0}"/>
    <cellStyle name="Percent 160" xfId="32461" xr:uid="{5E623183-4986-43BA-A566-1E95171CE266}"/>
    <cellStyle name="Percent 160 2" xfId="32462" xr:uid="{3C1D6B4B-9B5C-4656-A361-B8FE7A49599E}"/>
    <cellStyle name="Percent 161" xfId="32463" xr:uid="{4EECFCDB-21F8-4647-986D-A5C4C8B152C4}"/>
    <cellStyle name="Percent 161 2" xfId="32464" xr:uid="{2481C0C5-233B-4F41-A538-CAF36BE3AA6C}"/>
    <cellStyle name="Percent 162" xfId="32465" xr:uid="{89F638C8-5436-4F08-8BF1-2471AD6CE2CC}"/>
    <cellStyle name="Percent 162 2" xfId="32466" xr:uid="{EAA011C7-0881-450E-A494-B5CAE79FADA5}"/>
    <cellStyle name="Percent 163" xfId="32467" xr:uid="{929A53F3-693C-4225-ABE7-3DA307E4A861}"/>
    <cellStyle name="Percent 163 2" xfId="32468" xr:uid="{AED7E4B0-4ABE-4254-8340-396DD6BC53C1}"/>
    <cellStyle name="Percent 164" xfId="32469" xr:uid="{0A99D178-BE31-4C08-A82C-3D5B799AA4FA}"/>
    <cellStyle name="Percent 164 2" xfId="32470" xr:uid="{518215E1-E3EE-4235-A03C-BA375C44C17C}"/>
    <cellStyle name="Percent 165" xfId="32471" xr:uid="{CB1ECB82-72EF-46A4-9016-0EB5C9990304}"/>
    <cellStyle name="Percent 165 2" xfId="32472" xr:uid="{53EC10D8-03AF-4088-9DB3-A999A7FD45FC}"/>
    <cellStyle name="Percent 166" xfId="32473" xr:uid="{2CAA3FE4-C8CE-4C93-8C1E-C99A19673552}"/>
    <cellStyle name="Percent 166 2" xfId="32474" xr:uid="{70B61CD3-01B9-44EC-9E0A-67DD07A87C31}"/>
    <cellStyle name="Percent 167" xfId="32475" xr:uid="{1D313182-3197-4124-8F23-9325EED5056F}"/>
    <cellStyle name="Percent 167 2" xfId="32476" xr:uid="{F6F1A7BF-0F7B-4B45-BAAF-CB2FDAA5AA7F}"/>
    <cellStyle name="Percent 168" xfId="32477" xr:uid="{F940ED2A-CDF7-4718-AD57-60A873A179D9}"/>
    <cellStyle name="Percent 168 2" xfId="32478" xr:uid="{97A1B1CD-73C0-4753-9CDB-58F19DA31284}"/>
    <cellStyle name="Percent 169" xfId="32479" xr:uid="{1DF7249B-E658-42F2-8E06-BD45AFCF3840}"/>
    <cellStyle name="Percent 169 2" xfId="32480" xr:uid="{5DE5881A-BAD1-47DD-A29D-EE298AD8441B}"/>
    <cellStyle name="Percent 17" xfId="32481" xr:uid="{A14C17BF-7C0E-4674-933F-C12A68915C29}"/>
    <cellStyle name="Percent 170" xfId="32482" xr:uid="{03518759-91EB-431A-A3AF-7D9D789B1DB1}"/>
    <cellStyle name="Percent 170 2" xfId="32483" xr:uid="{461170A3-7FCC-4FA7-9FEE-F3D2744B304F}"/>
    <cellStyle name="Percent 171" xfId="32484" xr:uid="{FC62A465-2F12-4594-B405-ADBA41CFC630}"/>
    <cellStyle name="Percent 171 2" xfId="32485" xr:uid="{FF4BA91B-3535-4864-8120-3244AC88BFAA}"/>
    <cellStyle name="Percent 172" xfId="32486" xr:uid="{9A67EB50-B2E3-4EFA-B47B-D972BD3AAFC7}"/>
    <cellStyle name="Percent 172 2" xfId="32487" xr:uid="{8A10BC4C-9931-4DDD-805B-549826C52E0C}"/>
    <cellStyle name="Percent 173" xfId="32488" xr:uid="{0AB7838C-AD8C-4401-907C-ED877F92A7A6}"/>
    <cellStyle name="Percent 173 2" xfId="32489" xr:uid="{BD57B704-27F3-4DF9-8825-3E5777B0BC9D}"/>
    <cellStyle name="Percent 174" xfId="32490" xr:uid="{ABBFCB76-463E-4EFB-9B95-661B768DD2D5}"/>
    <cellStyle name="Percent 174 2" xfId="32491" xr:uid="{3711D806-8820-469A-BDBE-2985C195E60B}"/>
    <cellStyle name="Percent 175" xfId="32492" xr:uid="{D53B3C37-5E69-484B-86BE-212BCC401648}"/>
    <cellStyle name="Percent 175 2" xfId="32493" xr:uid="{4C7825EC-F537-480D-B521-20FB500652A8}"/>
    <cellStyle name="Percent 176" xfId="32494" xr:uid="{5FBF794A-A32A-4816-A642-8343B41F60E2}"/>
    <cellStyle name="Percent 176 2" xfId="32495" xr:uid="{EBBE418B-4B09-4756-AC03-1EFD41041735}"/>
    <cellStyle name="Percent 177" xfId="32496" xr:uid="{5C88F781-0C39-4022-872F-912066307DC4}"/>
    <cellStyle name="Percent 177 2" xfId="32497" xr:uid="{01CA732E-CD39-4CD3-BFBC-6D5F6B23A26D}"/>
    <cellStyle name="Percent 178" xfId="32498" xr:uid="{E21A78CC-ECD0-42A8-A9D3-FE9E6158391B}"/>
    <cellStyle name="Percent 178 2" xfId="32499" xr:uid="{C2F7B117-01BC-4F44-B840-99D5E44C405A}"/>
    <cellStyle name="Percent 179" xfId="32500" xr:uid="{503B52B7-E473-470B-A274-48617DBA2D74}"/>
    <cellStyle name="Percent 179 2" xfId="32501" xr:uid="{B852A48D-0304-4956-AE69-668BE9D1F350}"/>
    <cellStyle name="Percent 18" xfId="32502" xr:uid="{9CF8B45C-3431-461D-97D7-7CBFBC4735B7}"/>
    <cellStyle name="Percent 180" xfId="32503" xr:uid="{DB8BA5EB-9151-47E2-B8D2-6916D983908F}"/>
    <cellStyle name="Percent 180 2" xfId="32504" xr:uid="{90695A14-723A-4567-A335-A5B389908FBA}"/>
    <cellStyle name="Percent 181" xfId="32505" xr:uid="{E8F49BDB-C48E-4E3C-AE7C-2C0DDAB7CCDD}"/>
    <cellStyle name="Percent 181 2" xfId="32506" xr:uid="{B9B36EEC-8A00-44B8-BEA4-4305318AE4D2}"/>
    <cellStyle name="Percent 182" xfId="32507" xr:uid="{EF7F6565-8625-4046-837B-AB5A0162B9BB}"/>
    <cellStyle name="Percent 182 2" xfId="32508" xr:uid="{C2004A94-6023-4371-83F8-B22355F1E7F5}"/>
    <cellStyle name="Percent 183" xfId="32509" xr:uid="{5073E40E-87EE-431A-8833-D3EB481AA49E}"/>
    <cellStyle name="Percent 183 2" xfId="32510" xr:uid="{B0D15EBB-3CD3-4BD9-A2EC-51675F69F026}"/>
    <cellStyle name="Percent 184" xfId="32511" xr:uid="{D2CEECAA-7C88-4A37-A5F3-3D8FE431B62D}"/>
    <cellStyle name="Percent 184 2" xfId="32512" xr:uid="{BD531DC1-7D03-4D9C-8987-6055FFA88D4C}"/>
    <cellStyle name="Percent 185" xfId="32513" xr:uid="{313BC895-D3B0-45EC-AEF6-92450599748D}"/>
    <cellStyle name="Percent 185 2" xfId="32514" xr:uid="{D97FDA65-3CA5-4371-B7E4-D43A8B2E2534}"/>
    <cellStyle name="Percent 186" xfId="32515" xr:uid="{3158CCC3-B0AD-4E2E-9A9B-50F42FACEA7E}"/>
    <cellStyle name="Percent 186 2" xfId="32516" xr:uid="{FD093330-98BD-433E-9EBC-E9C8F871C4E3}"/>
    <cellStyle name="Percent 187" xfId="32517" xr:uid="{614FF9FE-60E6-4EAD-AB29-D5200C802C2E}"/>
    <cellStyle name="Percent 187 2" xfId="32518" xr:uid="{204DEDB4-6234-4C22-BCAD-5221341A953B}"/>
    <cellStyle name="Percent 188" xfId="32519" xr:uid="{2CE1A9E7-E0E4-4BA2-BD6D-8F0AD21ACA0F}"/>
    <cellStyle name="Percent 188 2" xfId="32520" xr:uid="{A8459BA2-3848-445E-9169-B0222CE0CCD9}"/>
    <cellStyle name="Percent 189" xfId="32521" xr:uid="{1EDDDB8F-3FE1-4067-9CB2-61DE566DED24}"/>
    <cellStyle name="Percent 189 2" xfId="32522" xr:uid="{36119276-F6CD-45E2-A976-73D9163FFD94}"/>
    <cellStyle name="Percent 19" xfId="32523" xr:uid="{4B0DF3AC-6120-48CC-A1E7-439C3E25B09E}"/>
    <cellStyle name="Percent 19 2" xfId="32524" xr:uid="{707B2800-3F40-433B-B109-5F134AD8406C}"/>
    <cellStyle name="Percent 190" xfId="32525" xr:uid="{A19E2FAA-766B-4AA3-8868-19885A0659EB}"/>
    <cellStyle name="Percent 190 2" xfId="32526" xr:uid="{58107B53-8944-4515-9D04-7E85D9A18856}"/>
    <cellStyle name="Percent 191" xfId="32527" xr:uid="{77E232A5-689E-47BE-B706-77A70B5C5D07}"/>
    <cellStyle name="Percent 191 2" xfId="32528" xr:uid="{A357A258-0974-4030-9EBE-BF125F9CC007}"/>
    <cellStyle name="Percent 192" xfId="32529" xr:uid="{50C1CA2C-F394-4F7C-9C52-1E9E0B3C7789}"/>
    <cellStyle name="Percent 192 2" xfId="32530" xr:uid="{9AF84B12-0A3E-49E6-B52A-A16DB442D8F2}"/>
    <cellStyle name="Percent 193" xfId="32531" xr:uid="{C713387B-1D57-4474-8A60-E98BE134A572}"/>
    <cellStyle name="Percent 193 2" xfId="32532" xr:uid="{AE19A6F2-77D7-46FE-8E1A-C625C04CC7F1}"/>
    <cellStyle name="Percent 194" xfId="32533" xr:uid="{3FB0A1C1-9756-4DB2-9B7F-247802FB46FA}"/>
    <cellStyle name="Percent 194 2" xfId="32534" xr:uid="{F74A6B37-86A8-4630-B254-5014C0083C3D}"/>
    <cellStyle name="Percent 195" xfId="32535" xr:uid="{3A4C7927-8D2A-4C0D-9C5A-E2DC0B469597}"/>
    <cellStyle name="Percent 195 2" xfId="32536" xr:uid="{09AFBCAC-85CD-4927-8DA9-2FFD829E141A}"/>
    <cellStyle name="Percent 196" xfId="32537" xr:uid="{5BF574BE-2AEA-44E4-A4F9-8BF5D3C0FFD5}"/>
    <cellStyle name="Percent 196 2" xfId="32538" xr:uid="{992C44B6-CA7D-4881-913F-3368F3D3699C}"/>
    <cellStyle name="Percent 197" xfId="32539" xr:uid="{13FB9068-EFB5-4E7D-AC0B-AE89E8F8D5F9}"/>
    <cellStyle name="Percent 197 2" xfId="32540" xr:uid="{32DBD318-86D0-4660-82E0-2EF184EC006B}"/>
    <cellStyle name="Percent 198" xfId="32541" xr:uid="{39C98525-3B8E-492D-8DBF-39B42E652C42}"/>
    <cellStyle name="Percent 198 2" xfId="32542" xr:uid="{2397C0EC-AB1B-4A8C-AF2B-554CC2CA5508}"/>
    <cellStyle name="Percent 199" xfId="32543" xr:uid="{E81C13A5-B672-41CD-B5BD-23CDF7D99DE2}"/>
    <cellStyle name="Percent 199 2" xfId="32544" xr:uid="{C25967E6-CA7B-4613-B58A-7588EA275CBE}"/>
    <cellStyle name="Percent 2" xfId="5" xr:uid="{00000000-0005-0000-0000-000005000000}"/>
    <cellStyle name="Percent 2 2" xfId="225" xr:uid="{51261042-448C-4E9C-801C-F7AE49C6C7CE}"/>
    <cellStyle name="Percent 2 2 2" xfId="226" xr:uid="{A0049671-F81B-439F-9688-104285ECFCA1}"/>
    <cellStyle name="Percent 2 2 2 2" xfId="368" xr:uid="{5712C3AE-02D0-4030-937E-3839D2FF34BE}"/>
    <cellStyle name="Percent 2 2 2 2 2" xfId="449" xr:uid="{02D43028-E944-49A5-AF2E-BCCB9B2D450C}"/>
    <cellStyle name="Percent 2 2 2 2 3" xfId="36080" xr:uid="{634DC305-54A8-479B-B720-9BCB631DB80A}"/>
    <cellStyle name="Percent 2 2 2 3" xfId="389" xr:uid="{6B1CC3EF-15EC-4EEB-9A58-311B65BF2038}"/>
    <cellStyle name="Percent 2 2 2 3 2" xfId="470" xr:uid="{A59770CA-C774-4558-A8D0-A62350197DD1}"/>
    <cellStyle name="Percent 2 2 2 4" xfId="412" xr:uid="{D165EA11-9BC2-4DA8-93E6-C93D9CD3396C}"/>
    <cellStyle name="Percent 2 2 3" xfId="32546" xr:uid="{F9EB9070-1D5D-4942-AE60-C86699E81CC4}"/>
    <cellStyle name="Percent 2 2 3 2" xfId="32547" xr:uid="{5549CAB1-BD71-42BA-83F6-8430428501C8}"/>
    <cellStyle name="Percent 2 2 3 2 2" xfId="32548" xr:uid="{26D4C2EE-41C2-423F-AFCC-5B6C71D08B97}"/>
    <cellStyle name="Percent 2 2 3 2 2 2" xfId="32549" xr:uid="{5B8B20C6-9FC2-46D3-B2D2-4C2ACCBEDEDF}"/>
    <cellStyle name="Percent 2 2 3 2 3" xfId="32550" xr:uid="{272CF1D1-B35F-45FF-BDB4-E5AF307FA141}"/>
    <cellStyle name="Percent 2 2 3 2 4" xfId="32551" xr:uid="{FCF98EA7-6657-4311-A52E-F19476F0D57A}"/>
    <cellStyle name="Percent 2 2 3 3" xfId="36081" xr:uid="{2FDA2E62-9ADD-4D56-AE81-FBCC637ABC9A}"/>
    <cellStyle name="Percent 2 2 3 4" xfId="36082" xr:uid="{06462F04-30FA-4A76-AD59-9FE57AB5005C}"/>
    <cellStyle name="Percent 2 2 4" xfId="32552" xr:uid="{26566AE2-2E75-48C3-B737-FD23BA771CE8}"/>
    <cellStyle name="Percent 2 2 5" xfId="32545" xr:uid="{159236F5-47DF-49A8-BAB2-1FC8A53B1152}"/>
    <cellStyle name="Percent 2 3" xfId="227" xr:uid="{ADBA24BA-2F2B-47E9-B79D-69FC6A16C9FF}"/>
    <cellStyle name="Percent 2 3 2" xfId="341" xr:uid="{F18115DC-B137-44D0-80A5-CD10351CD4FA}"/>
    <cellStyle name="Percent 2 3 2 2" xfId="432" xr:uid="{F7502624-36FB-4FDC-BB75-757392899E17}"/>
    <cellStyle name="Percent 2 3 2 2 2" xfId="32554" xr:uid="{EB38BC5E-93E6-46D7-9B30-CE22ADA3E758}"/>
    <cellStyle name="Percent 2 3 2 3" xfId="32555" xr:uid="{4701CA44-2890-4B38-A5A9-1558CB597B6D}"/>
    <cellStyle name="Percent 2 3 2 4" xfId="32556" xr:uid="{4C94D184-0C18-4B66-A147-049DDC93EB04}"/>
    <cellStyle name="Percent 2 3 3" xfId="390" xr:uid="{6F7DD683-AB65-49AA-ACF0-570C34608C52}"/>
    <cellStyle name="Percent 2 3 3 2" xfId="471" xr:uid="{BED52C1F-2AE4-4F50-BC6E-BEDF1923F85A}"/>
    <cellStyle name="Percent 2 3 3 2 2" xfId="32557" xr:uid="{0DAFC151-8C38-4755-A83E-5CAA68A77A9D}"/>
    <cellStyle name="Percent 2 3 3 3" xfId="32558" xr:uid="{2404FB40-97F1-4E4C-9225-405CC1BE5B44}"/>
    <cellStyle name="Percent 2 3 3 4" xfId="32559" xr:uid="{7BF2B5F6-5AD5-4088-B4AB-F47A774E600F}"/>
    <cellStyle name="Percent 2 3 4" xfId="413" xr:uid="{D644E722-6C0E-49BA-85E8-3D8590C40B14}"/>
    <cellStyle name="Percent 2 3 5" xfId="32553" xr:uid="{0C5EF550-E156-43E2-B04C-F01A880D0862}"/>
    <cellStyle name="Percent 2 4" xfId="342" xr:uid="{59DAF4EE-D2F8-48A5-AEA4-7053001FA2B3}"/>
    <cellStyle name="Percent 2 4 2" xfId="433" xr:uid="{A38F1B6A-34A4-4010-89FE-6CDD48628A99}"/>
    <cellStyle name="Percent 2 4 2 2" xfId="32560" xr:uid="{709201B7-7BC4-49DF-991A-775096DB0110}"/>
    <cellStyle name="Percent 2 4 2 2 2" xfId="32561" xr:uid="{D532D9BC-62B0-41D0-9456-EBA5795815AB}"/>
    <cellStyle name="Percent 2 4 2 3" xfId="32562" xr:uid="{F48CCF6E-945C-4CF8-B13B-57D5023D3757}"/>
    <cellStyle name="Percent 2 4 2 4" xfId="32563" xr:uid="{992A1EFF-86DE-40C1-BA37-0CFD4CD42507}"/>
    <cellStyle name="Percent 2 4 3" xfId="32564" xr:uid="{FF1AF807-A1C5-41A1-87B5-488E89382489}"/>
    <cellStyle name="Percent 2 4 3 2" xfId="32565" xr:uid="{3D5D39B4-0C12-49DC-A91E-A4FF2D18675E}"/>
    <cellStyle name="Percent 2 4 3 2 2" xfId="32566" xr:uid="{E171AC9C-1A79-4C23-860A-026F9BDCE986}"/>
    <cellStyle name="Percent 2 4 3 3" xfId="32567" xr:uid="{AC495FB2-4D07-490A-8CEE-3591B4B26CE2}"/>
    <cellStyle name="Percent 2 4 3 4" xfId="32568" xr:uid="{BF2CF381-9F9D-431B-B79D-ED3D66F547FF}"/>
    <cellStyle name="Percent 2 4 4" xfId="32569" xr:uid="{95A8033D-213E-43AB-9567-65DBFC63E98A}"/>
    <cellStyle name="Percent 2 4 4 2" xfId="32570" xr:uid="{F208B88A-6322-4769-8E0B-2D30C250E7F6}"/>
    <cellStyle name="Percent 2 4 4 2 2" xfId="32571" xr:uid="{8A1382F2-3C8C-44A2-B1C4-CA71DE8D4213}"/>
    <cellStyle name="Percent 2 4 4 3" xfId="32572" xr:uid="{C09CC21D-AAC8-4F56-A5A0-B9A439F0C354}"/>
    <cellStyle name="Percent 2 4 4 4" xfId="32573" xr:uid="{31323540-31B3-418D-8240-2D2C316787D1}"/>
    <cellStyle name="Percent 2 5" xfId="32574" xr:uid="{20024BA8-5960-4D3E-AFBF-25C08B876EEE}"/>
    <cellStyle name="Percent 2 5 2" xfId="32575" xr:uid="{6B89F875-1933-4961-B060-581CA6B8B2E9}"/>
    <cellStyle name="Percent 2 5 2 2" xfId="32576" xr:uid="{FCB1CB48-3203-4E95-B35B-6532D6AB41E1}"/>
    <cellStyle name="Percent 2 5 3" xfId="32577" xr:uid="{B032AB6C-26CA-4342-BAB8-48C89A35091A}"/>
    <cellStyle name="Percent 2 5 4" xfId="32578" xr:uid="{0D9C68B2-76F1-46E7-A6FD-54AF1E754046}"/>
    <cellStyle name="Percent 2 6" xfId="32579" xr:uid="{36BED11C-9139-4CB7-9185-423968E9DAAD}"/>
    <cellStyle name="Percent 2 6 2" xfId="32580" xr:uid="{84F5B81D-7E6C-4ACD-9BB0-40E889B5A730}"/>
    <cellStyle name="Percent 2 6 2 2" xfId="32581" xr:uid="{6B53C75B-5320-4314-9137-AD9E91E65D01}"/>
    <cellStyle name="Percent 2 6 3" xfId="32582" xr:uid="{C3BEACA6-5302-4A8B-930C-96F3E9BA7FC6}"/>
    <cellStyle name="Percent 2 6 4" xfId="32583" xr:uid="{65AE6982-3C2B-4F86-809A-328E9378384C}"/>
    <cellStyle name="Percent 2 7" xfId="111" xr:uid="{7E783B74-9760-47B6-9D2E-5B6F6DCB6605}"/>
    <cellStyle name="Percent 20" xfId="32584" xr:uid="{E5E12E1F-71F0-42C9-A881-7B52A0824621}"/>
    <cellStyle name="Percent 20 2" xfId="32585" xr:uid="{0E56A954-3512-4A02-8B87-130C2918BD85}"/>
    <cellStyle name="Percent 200" xfId="32586" xr:uid="{437A6950-81C4-4EF2-B7D7-07CFDE87392D}"/>
    <cellStyle name="Percent 200 2" xfId="32587" xr:uid="{8C30E83A-E810-47A6-B69B-AD871C6CAECA}"/>
    <cellStyle name="Percent 201" xfId="32588" xr:uid="{7B76250D-A7E5-469B-8454-217AE165333C}"/>
    <cellStyle name="Percent 201 2" xfId="32589" xr:uid="{1B78A00C-4D75-4528-AC59-AF1F669BDFAF}"/>
    <cellStyle name="Percent 202" xfId="32590" xr:uid="{998E0E35-6C0A-49AE-94A0-93DC638E9ADB}"/>
    <cellStyle name="Percent 202 2" xfId="32591" xr:uid="{003548C5-2016-401B-AE1A-886C6B0642FF}"/>
    <cellStyle name="Percent 203" xfId="32592" xr:uid="{B6326DA9-3682-427B-8CAA-117E3AAE7162}"/>
    <cellStyle name="Percent 203 2" xfId="32593" xr:uid="{B99D2B39-8024-485A-9098-29D338BD9EB5}"/>
    <cellStyle name="Percent 204" xfId="32594" xr:uid="{83C05DDF-6ECB-4356-9223-00C0145647C8}"/>
    <cellStyle name="Percent 204 2" xfId="32595" xr:uid="{1251303D-ADA8-42BD-BB39-27F4575AE1FA}"/>
    <cellStyle name="Percent 205" xfId="32596" xr:uid="{E6515866-AFFF-48EF-AE7D-DA1BA5A42998}"/>
    <cellStyle name="Percent 205 2" xfId="32597" xr:uid="{CDE4CD2D-0BDF-4A25-9074-5DB628C1DABD}"/>
    <cellStyle name="Percent 206" xfId="32598" xr:uid="{73E823B4-693A-49F4-A214-1D8A6CCFA0E7}"/>
    <cellStyle name="Percent 206 2" xfId="32599" xr:uid="{F196F40D-74CE-4A9B-B5FD-4CD0726A595A}"/>
    <cellStyle name="Percent 207" xfId="32600" xr:uid="{DA155060-028B-4660-AACD-101E0505FAE5}"/>
    <cellStyle name="Percent 207 2" xfId="32601" xr:uid="{BB5891E4-CEFD-42C0-A0D0-5F541A16D3E1}"/>
    <cellStyle name="Percent 208" xfId="32602" xr:uid="{03E9BE3B-8740-449B-A242-3AE426F40AEC}"/>
    <cellStyle name="Percent 208 2" xfId="32603" xr:uid="{4C7CBE8D-1D73-485A-810F-60CBD07F6908}"/>
    <cellStyle name="Percent 209" xfId="32604" xr:uid="{3681D101-0D9C-4B61-B7D2-F34734770739}"/>
    <cellStyle name="Percent 209 2" xfId="32605" xr:uid="{B648F9A4-80A7-493B-992A-375BE889A3C5}"/>
    <cellStyle name="Percent 21" xfId="32606" xr:uid="{5B9AE689-6FB1-4483-8591-B5E2A0304736}"/>
    <cellStyle name="Percent 21 2" xfId="32607" xr:uid="{61735450-5411-420A-A4BE-B578102DB4AE}"/>
    <cellStyle name="Percent 210" xfId="32608" xr:uid="{1D85DCE3-6714-4EE2-9CB3-49F7EFEF1EFB}"/>
    <cellStyle name="Percent 210 2" xfId="32609" xr:uid="{F67FD032-77BE-4141-B348-DA5D8537A13F}"/>
    <cellStyle name="Percent 211" xfId="32610" xr:uid="{CA5E729F-D295-47DC-846B-AA92F26FBEBF}"/>
    <cellStyle name="Percent 212" xfId="32611" xr:uid="{DDB42A81-3C24-4D5E-B8A8-6BF3F1F19726}"/>
    <cellStyle name="Percent 212 2" xfId="32612" xr:uid="{985A63D7-0257-4820-B900-B882A520C5B6}"/>
    <cellStyle name="Percent 213" xfId="32613" xr:uid="{D664DB4D-5629-46D0-8487-69D23FCC9288}"/>
    <cellStyle name="Percent 213 2" xfId="32614" xr:uid="{38124DFA-2455-4A80-BCE0-CF8717D7E344}"/>
    <cellStyle name="Percent 214" xfId="32615" xr:uid="{A67B7337-7736-428C-830E-8B77075D251A}"/>
    <cellStyle name="Percent 214 2" xfId="32616" xr:uid="{911BA7A7-69D1-4E27-9DDF-6821E6E542C0}"/>
    <cellStyle name="Percent 215" xfId="32617" xr:uid="{CADD884F-CD87-40A1-931B-3E43FC3ED8E3}"/>
    <cellStyle name="Percent 215 2" xfId="32618" xr:uid="{123307A4-9118-4376-809C-38BCF7C54985}"/>
    <cellStyle name="Percent 216" xfId="32619" xr:uid="{DDE78381-ACAE-4A88-A0F5-F29ECF2862A1}"/>
    <cellStyle name="Percent 216 2" xfId="32620" xr:uid="{AAF33D02-9B48-4155-AB52-18E2D30D55F7}"/>
    <cellStyle name="Percent 217" xfId="32621" xr:uid="{9E9EEFD3-430D-4422-8702-963B7FDA8F21}"/>
    <cellStyle name="Percent 217 2" xfId="32622" xr:uid="{8A660252-DA57-40BE-96E0-2415BC201E04}"/>
    <cellStyle name="Percent 217 2 2" xfId="32623" xr:uid="{C9C91DE9-0BF7-4975-911A-F236AEEF07F8}"/>
    <cellStyle name="Percent 217 2 2 2" xfId="32624" xr:uid="{DF13BBC2-3131-46F2-906B-7BDC445C621C}"/>
    <cellStyle name="Percent 217 2 2 2 2" xfId="32625" xr:uid="{8CFF5048-599F-496C-8415-3197451DACB6}"/>
    <cellStyle name="Percent 217 2 2 3" xfId="32626" xr:uid="{3B735877-5093-49CD-A567-312D119DF15E}"/>
    <cellStyle name="Percent 217 2 2 4" xfId="32627" xr:uid="{2E6D5DFF-22C7-4922-92DE-4BFFAAE4D5CF}"/>
    <cellStyle name="Percent 217 2 3" xfId="32628" xr:uid="{793FA320-94A3-4DAC-ABAF-7C2C4D2047DA}"/>
    <cellStyle name="Percent 217 2 3 2" xfId="32629" xr:uid="{4966B8D0-B9C9-4537-A3B5-0DA4F23CB20A}"/>
    <cellStyle name="Percent 217 2 4" xfId="32630" xr:uid="{42A0F9DC-429C-4B26-BE9A-80AD14D1842D}"/>
    <cellStyle name="Percent 217 2 5" xfId="32631" xr:uid="{63CD2FBF-C548-483A-B039-182E9632CECA}"/>
    <cellStyle name="Percent 217 3" xfId="32632" xr:uid="{BBCCD0FF-9782-4971-A245-D222421BF283}"/>
    <cellStyle name="Percent 217 3 2" xfId="32633" xr:uid="{9A3650C5-F68E-4A9F-A795-837186089CB6}"/>
    <cellStyle name="Percent 217 3 2 2" xfId="32634" xr:uid="{8E6BE52E-805B-4D3B-B915-E3F768EE7CCC}"/>
    <cellStyle name="Percent 217 3 3" xfId="32635" xr:uid="{E479F8A4-9B30-4695-91F8-8A1EDACF22D6}"/>
    <cellStyle name="Percent 217 3 4" xfId="32636" xr:uid="{BD62974B-09B6-429A-95CC-D89E2AA96E61}"/>
    <cellStyle name="Percent 217 4" xfId="32637" xr:uid="{CB95DA68-DE82-435E-BBE9-90E982E7DFC4}"/>
    <cellStyle name="Percent 217 5" xfId="32638" xr:uid="{81F513D5-B912-434A-81A0-8E149211C4A5}"/>
    <cellStyle name="Percent 217 5 2" xfId="32639" xr:uid="{8FE8B546-D2B2-45CB-829C-6D40B88223BC}"/>
    <cellStyle name="Percent 217 6" xfId="32640" xr:uid="{EE02D95A-4A0F-4A2B-8A5B-FCA309C7DC94}"/>
    <cellStyle name="Percent 217 7" xfId="32641" xr:uid="{96E1DB8B-F13F-4B08-AA2A-5CB0475D055D}"/>
    <cellStyle name="Percent 218" xfId="32642" xr:uid="{579BC58D-9AAE-4C3E-B239-1A16578B119F}"/>
    <cellStyle name="Percent 218 2" xfId="32643" xr:uid="{5A0C29D7-3CED-4969-B620-F05DCFD257C5}"/>
    <cellStyle name="Percent 218 2 2" xfId="32644" xr:uid="{C50C0A2E-D89E-4643-9D2A-567F1461AC3C}"/>
    <cellStyle name="Percent 218 2 2 2" xfId="32645" xr:uid="{79E0F13B-9C34-41FC-94FD-CADD99CB1611}"/>
    <cellStyle name="Percent 218 2 2 2 2" xfId="32646" xr:uid="{D9DED622-96D1-4F60-BEE9-02AB51B5A259}"/>
    <cellStyle name="Percent 218 2 2 3" xfId="32647" xr:uid="{7A2103CB-3E93-4044-A6D1-B9F210015EC2}"/>
    <cellStyle name="Percent 218 2 2 4" xfId="32648" xr:uid="{27211CE8-58D3-4A08-9957-6AE225E9973C}"/>
    <cellStyle name="Percent 218 2 3" xfId="32649" xr:uid="{AB6CD0EA-8B4F-46BB-AEFC-E52E88D35B8B}"/>
    <cellStyle name="Percent 218 2 3 2" xfId="32650" xr:uid="{BDD47D55-EACA-4D99-BD56-5959961AAEF0}"/>
    <cellStyle name="Percent 218 2 4" xfId="32651" xr:uid="{9E045539-A72F-46CC-951E-98C49A1492AE}"/>
    <cellStyle name="Percent 218 2 5" xfId="32652" xr:uid="{65957179-6060-4E9D-8ADB-EC15FA8C2B76}"/>
    <cellStyle name="Percent 218 3" xfId="32653" xr:uid="{E89581F7-80DB-4324-9285-8626A6F8BAFE}"/>
    <cellStyle name="Percent 218 3 2" xfId="32654" xr:uid="{CB1D2670-713A-4A41-A6B6-E431E40C4D31}"/>
    <cellStyle name="Percent 218 3 2 2" xfId="32655" xr:uid="{0FC9419E-8E48-4CC3-A50F-241D6272CD15}"/>
    <cellStyle name="Percent 218 3 3" xfId="32656" xr:uid="{FEF04AEC-6E98-4E7A-9F39-F636D7EA1599}"/>
    <cellStyle name="Percent 218 3 4" xfId="32657" xr:uid="{91403F96-9AA0-4DA4-B92D-05A0D4616460}"/>
    <cellStyle name="Percent 218 4" xfId="32658" xr:uid="{7C44CF86-A1A8-42D5-A2D2-3BE1A1958A0C}"/>
    <cellStyle name="Percent 218 5" xfId="32659" xr:uid="{AB256D5F-EA84-4B67-BB9C-D17659540FEB}"/>
    <cellStyle name="Percent 218 5 2" xfId="32660" xr:uid="{D116952C-A4B2-4DF1-A79E-7E8900D8BD0E}"/>
    <cellStyle name="Percent 218 6" xfId="32661" xr:uid="{987D84AD-50FB-4C2B-8B6C-8ED16ACDD4B1}"/>
    <cellStyle name="Percent 218 7" xfId="32662" xr:uid="{84CF7FBE-9750-4BBE-99CE-C79D95D9B879}"/>
    <cellStyle name="Percent 219" xfId="32663" xr:uid="{A92D2157-2ED7-4E6F-B327-1BE1E8C0B6BC}"/>
    <cellStyle name="Percent 219 2" xfId="32664" xr:uid="{91C7FAC0-BE4D-4A6B-BD3E-0B49F62EE94E}"/>
    <cellStyle name="Percent 219 2 2" xfId="32665" xr:uid="{6F7E98B4-E32E-43FB-B3C7-DC27713FFC58}"/>
    <cellStyle name="Percent 219 2 2 2" xfId="32666" xr:uid="{C159B8FC-5A2C-439A-B757-0DD7D411D45D}"/>
    <cellStyle name="Percent 219 2 2 2 2" xfId="32667" xr:uid="{B1F718A3-2DD9-4DD7-BAEC-4D06775F2906}"/>
    <cellStyle name="Percent 219 2 2 3" xfId="32668" xr:uid="{34D17B31-B1EE-4B66-BEB2-E1DB171ECC2E}"/>
    <cellStyle name="Percent 219 2 2 4" xfId="32669" xr:uid="{E322182E-5DD2-4D8D-87CC-2E60F150BA38}"/>
    <cellStyle name="Percent 219 2 3" xfId="32670" xr:uid="{328D6EF7-12DB-4A5F-AB9E-2CB6A04D2AD8}"/>
    <cellStyle name="Percent 219 2 3 2" xfId="32671" xr:uid="{88EE9474-C112-4EE8-96CE-5EB55EFD6C83}"/>
    <cellStyle name="Percent 219 2 4" xfId="32672" xr:uid="{A7C542C2-E228-4ABA-9FB7-CEED7E6806FF}"/>
    <cellStyle name="Percent 219 2 5" xfId="32673" xr:uid="{406C755A-C775-4506-9B1C-4734AE16C4B0}"/>
    <cellStyle name="Percent 219 3" xfId="32674" xr:uid="{5C8C946A-92B4-4283-89A7-456274170F85}"/>
    <cellStyle name="Percent 219 3 2" xfId="32675" xr:uid="{7E76E8A5-742A-40DD-B5A9-CAE94F912E34}"/>
    <cellStyle name="Percent 219 3 2 2" xfId="32676" xr:uid="{A3CFBFBD-5FC3-40C2-A7AD-4F25BBD03768}"/>
    <cellStyle name="Percent 219 3 3" xfId="32677" xr:uid="{3F49A3C6-989C-448D-9DC1-F7C17AF4714C}"/>
    <cellStyle name="Percent 219 3 4" xfId="32678" xr:uid="{4170D08B-C9FE-4F9A-8E80-64BD48856EAF}"/>
    <cellStyle name="Percent 219 4" xfId="32679" xr:uid="{3CF6EBD5-289B-4272-ADB9-6E74C31F2D10}"/>
    <cellStyle name="Percent 219 5" xfId="32680" xr:uid="{F48D139A-EC75-4CE8-A35B-B6B5E1E6EEB0}"/>
    <cellStyle name="Percent 219 5 2" xfId="32681" xr:uid="{6EDBF21C-1049-420D-B46E-4BCF134E98A9}"/>
    <cellStyle name="Percent 219 6" xfId="32682" xr:uid="{B65AFA36-3BB0-47A2-A890-B2F40F2CA137}"/>
    <cellStyle name="Percent 219 7" xfId="32683" xr:uid="{E1868578-E7DD-4367-9F5E-09725C6B9327}"/>
    <cellStyle name="Percent 22" xfId="32684" xr:uid="{BFA4BD27-227F-4CB6-BF00-B2B7A1AC85D0}"/>
    <cellStyle name="Percent 22 2" xfId="32685" xr:uid="{FE350722-FE2F-49E9-8F54-C6CCB2A438FF}"/>
    <cellStyle name="Percent 22 2 2" xfId="32686" xr:uid="{3FFBA2A2-BBFF-4152-8DEE-CED30129BB0E}"/>
    <cellStyle name="Percent 22 3" xfId="32687" xr:uid="{3B182653-8398-449C-A0D8-46C14311EA66}"/>
    <cellStyle name="Percent 220" xfId="32688" xr:uid="{4A99045A-105C-40FC-A030-F40E6D9DE60B}"/>
    <cellStyle name="Percent 220 2" xfId="32689" xr:uid="{8EDADEEB-F096-40AC-B9A8-5DDB2B819FE7}"/>
    <cellStyle name="Percent 220 2 2" xfId="32690" xr:uid="{70DDD6EC-19E0-4FD7-96AA-BE64ABDAD74A}"/>
    <cellStyle name="Percent 220 2 2 2" xfId="32691" xr:uid="{A9E5552E-6CA4-406A-AD88-E4D6AD6F8FB3}"/>
    <cellStyle name="Percent 220 2 2 2 2" xfId="32692" xr:uid="{C1AA9974-2EE3-4241-BA93-D6D57A8F126F}"/>
    <cellStyle name="Percent 220 2 2 3" xfId="32693" xr:uid="{B6803399-076D-42D4-A43A-3ACB5A0059F6}"/>
    <cellStyle name="Percent 220 2 2 4" xfId="32694" xr:uid="{35AB75C5-E614-48D1-A608-1C2D9D93BCF3}"/>
    <cellStyle name="Percent 220 2 3" xfId="32695" xr:uid="{DDDB4094-B0F6-4174-863E-2DF1F5B928AB}"/>
    <cellStyle name="Percent 220 2 3 2" xfId="32696" xr:uid="{BA51F030-C027-409C-B52E-1441A2DBE18C}"/>
    <cellStyle name="Percent 220 2 4" xfId="32697" xr:uid="{167EC1A3-2E0B-4F38-9FCE-E4B24339C5B1}"/>
    <cellStyle name="Percent 220 2 5" xfId="32698" xr:uid="{500A1621-558F-429F-8C59-D391A631DD9C}"/>
    <cellStyle name="Percent 220 3" xfId="32699" xr:uid="{DDCCF1C4-EFD9-42E2-9631-F072041E5E32}"/>
    <cellStyle name="Percent 220 3 2" xfId="32700" xr:uid="{80A131AA-5B9C-4DDF-9364-22E21C5C6914}"/>
    <cellStyle name="Percent 220 3 2 2" xfId="32701" xr:uid="{672728AE-ABAA-4F52-9454-E2D77745DA58}"/>
    <cellStyle name="Percent 220 3 3" xfId="32702" xr:uid="{249D5A20-462B-4904-AFC7-9EAFAC186467}"/>
    <cellStyle name="Percent 220 3 4" xfId="32703" xr:uid="{D2ACA8CD-788C-4128-9D43-85CE1D5BE5D6}"/>
    <cellStyle name="Percent 220 4" xfId="32704" xr:uid="{2F902AE2-9456-4459-9660-44ECD2222505}"/>
    <cellStyle name="Percent 220 5" xfId="32705" xr:uid="{32C003BA-44DF-4CE6-92C8-F7A1DE2C3961}"/>
    <cellStyle name="Percent 220 5 2" xfId="32706" xr:uid="{7B8F80A2-943B-45DF-B9B8-42F13069D1E4}"/>
    <cellStyle name="Percent 220 6" xfId="32707" xr:uid="{53A4CEA4-144C-45BF-ADDC-68F7B9104785}"/>
    <cellStyle name="Percent 220 7" xfId="32708" xr:uid="{4362DA49-D462-4D53-990F-B9D62EFA9E5E}"/>
    <cellStyle name="Percent 221" xfId="32709" xr:uid="{9008EA09-2D82-4875-BEF2-56CC254DE735}"/>
    <cellStyle name="Percent 221 2" xfId="32710" xr:uid="{51D5B4BE-6EF2-4D48-B548-2F082A4C8B86}"/>
    <cellStyle name="Percent 221 2 2" xfId="32711" xr:uid="{DA19512A-918E-42C5-94B1-50FA0200BD27}"/>
    <cellStyle name="Percent 221 2 2 2" xfId="32712" xr:uid="{195D5EA6-C7DE-428E-B4C5-7170D2DD73D1}"/>
    <cellStyle name="Percent 221 2 2 2 2" xfId="32713" xr:uid="{1595E0B0-1019-4202-9458-F897DF79D15F}"/>
    <cellStyle name="Percent 221 2 2 3" xfId="32714" xr:uid="{6C034C57-DE44-4442-81FA-FD81EB90610B}"/>
    <cellStyle name="Percent 221 2 2 4" xfId="32715" xr:uid="{383B63AE-1EFD-4251-9B7E-60FFBFAC979E}"/>
    <cellStyle name="Percent 221 2 3" xfId="32716" xr:uid="{F1946259-8CF1-4DF7-ADE5-2C100AD46408}"/>
    <cellStyle name="Percent 221 2 3 2" xfId="32717" xr:uid="{898D9BE6-3DF8-42CC-B2B2-6D9BEFFD9463}"/>
    <cellStyle name="Percent 221 2 4" xfId="32718" xr:uid="{E4A1A179-200D-421C-B78E-9CEE237A727A}"/>
    <cellStyle name="Percent 221 2 5" xfId="32719" xr:uid="{765186B0-AF70-4389-8AF9-745A2BF1558A}"/>
    <cellStyle name="Percent 221 3" xfId="32720" xr:uid="{CE173A7C-5E43-4D41-B992-9C95728B10C6}"/>
    <cellStyle name="Percent 221 3 2" xfId="32721" xr:uid="{B3EFAAEB-5706-4FC2-9D24-1174A892A3D5}"/>
    <cellStyle name="Percent 221 3 2 2" xfId="32722" xr:uid="{87687921-1E4B-426F-A26B-2D95CAD2F7E6}"/>
    <cellStyle name="Percent 221 3 3" xfId="32723" xr:uid="{19AD8081-42CB-4B35-AA5B-5F59CEB45262}"/>
    <cellStyle name="Percent 221 3 4" xfId="32724" xr:uid="{B039F84F-8762-42EE-8C0D-1FE1C3B1A0BA}"/>
    <cellStyle name="Percent 221 4" xfId="32725" xr:uid="{BE333115-411F-4BC8-BB96-B7A8CB6A3863}"/>
    <cellStyle name="Percent 221 5" xfId="32726" xr:uid="{6B2457C0-0E76-4023-9E10-3C3F7C91D5EC}"/>
    <cellStyle name="Percent 221 5 2" xfId="32727" xr:uid="{805CB0BE-B0D7-45BE-A8DC-8152FAF7BF7E}"/>
    <cellStyle name="Percent 221 6" xfId="32728" xr:uid="{6937E19D-BB7D-4325-9FFD-D497B4D96140}"/>
    <cellStyle name="Percent 221 7" xfId="32729" xr:uid="{50F69F2E-2CA6-4577-8FD2-577E4ED95BD8}"/>
    <cellStyle name="Percent 222" xfId="32730" xr:uid="{9941E51E-A621-4F5D-BF8B-65B597DC4F54}"/>
    <cellStyle name="Percent 222 2" xfId="32731" xr:uid="{20C342E4-F5EB-46F3-AD3F-8E815E74C386}"/>
    <cellStyle name="Percent 222 2 2" xfId="32732" xr:uid="{CAFD2482-A805-4DF3-9B05-EACF59E13CC6}"/>
    <cellStyle name="Percent 222 2 2 2" xfId="32733" xr:uid="{2B9095A5-BC8E-4F38-BB6D-CF901B375718}"/>
    <cellStyle name="Percent 222 2 2 2 2" xfId="32734" xr:uid="{9EC6EA4B-8EE1-4425-9133-8FBFDA1DDB9A}"/>
    <cellStyle name="Percent 222 2 2 3" xfId="32735" xr:uid="{7DDCD4E1-3F30-42EB-BD13-93813B88A807}"/>
    <cellStyle name="Percent 222 2 2 4" xfId="32736" xr:uid="{5297ABED-EEC4-4A3F-B151-9C1CAA402024}"/>
    <cellStyle name="Percent 222 2 3" xfId="32737" xr:uid="{9327190A-4723-43FE-8C13-77A39FAAA0B0}"/>
    <cellStyle name="Percent 222 2 3 2" xfId="32738" xr:uid="{08AFB120-AFE2-4B36-A779-65DCF8C92074}"/>
    <cellStyle name="Percent 222 2 4" xfId="32739" xr:uid="{93FA35BD-1D72-4CCE-924E-8C922DF9CCB1}"/>
    <cellStyle name="Percent 222 2 5" xfId="32740" xr:uid="{0082F643-C883-456F-962C-6885B7B87A47}"/>
    <cellStyle name="Percent 222 3" xfId="32741" xr:uid="{F2A55203-8695-414F-9502-8E090DA03B96}"/>
    <cellStyle name="Percent 222 3 2" xfId="32742" xr:uid="{7491B44D-761C-4BC4-A489-E871D2DE8B9A}"/>
    <cellStyle name="Percent 222 3 2 2" xfId="32743" xr:uid="{A04747AF-FC1E-4DC9-B22C-AFE8069D402A}"/>
    <cellStyle name="Percent 222 3 3" xfId="32744" xr:uid="{A7E13CA1-262F-45CD-916A-E3EC21160A38}"/>
    <cellStyle name="Percent 222 3 4" xfId="32745" xr:uid="{3246DA61-CDDF-40CA-B580-61F42788F253}"/>
    <cellStyle name="Percent 222 4" xfId="32746" xr:uid="{64D26124-A7B7-4E22-A69D-88B707305371}"/>
    <cellStyle name="Percent 222 5" xfId="32747" xr:uid="{24B330D2-7E44-406D-87C6-BCE8DBB897C6}"/>
    <cellStyle name="Percent 222 5 2" xfId="32748" xr:uid="{25FD4618-4A44-49A7-B4EE-46492D83B5C0}"/>
    <cellStyle name="Percent 222 6" xfId="32749" xr:uid="{015FDF63-6F3B-4E85-A6B9-6AF3C3BDF01A}"/>
    <cellStyle name="Percent 222 7" xfId="32750" xr:uid="{3FF8B5BC-8A13-4D08-91AB-0954BFCACE2E}"/>
    <cellStyle name="Percent 223" xfId="32751" xr:uid="{4A98942C-D3EB-4E59-B4BC-E633D938D7DD}"/>
    <cellStyle name="Percent 223 2" xfId="32752" xr:uid="{96441CE5-CF3A-4BF4-AA62-86B71EB5F59C}"/>
    <cellStyle name="Percent 223 2 2" xfId="32753" xr:uid="{1862C3B8-2FF9-4573-B186-A53FDD66A0B5}"/>
    <cellStyle name="Percent 223 2 2 2" xfId="32754" xr:uid="{CEDC94F2-7A62-4639-8014-9007B3B0C37C}"/>
    <cellStyle name="Percent 223 2 2 2 2" xfId="32755" xr:uid="{A699E767-E3A9-43F4-B491-2B7E7B8B13C4}"/>
    <cellStyle name="Percent 223 2 2 3" xfId="32756" xr:uid="{BED570A0-6D09-4707-90C3-D8E621AF6184}"/>
    <cellStyle name="Percent 223 2 2 4" xfId="32757" xr:uid="{422D023A-32C6-4EDB-A3BF-47411D62F345}"/>
    <cellStyle name="Percent 223 2 3" xfId="32758" xr:uid="{DFB33B58-F03E-47F0-80E1-CFDBEA20C3B3}"/>
    <cellStyle name="Percent 223 2 3 2" xfId="32759" xr:uid="{A1B546D3-5BBD-429E-B258-4998BF657271}"/>
    <cellStyle name="Percent 223 2 4" xfId="32760" xr:uid="{5B61396C-09B3-4DF0-9417-43D6001498CD}"/>
    <cellStyle name="Percent 223 2 5" xfId="32761" xr:uid="{D0A97A66-384D-49B9-B187-1F5A5C797E58}"/>
    <cellStyle name="Percent 223 3" xfId="32762" xr:uid="{3FCC2232-8310-4AF5-BDD2-1410C4741D74}"/>
    <cellStyle name="Percent 223 3 2" xfId="32763" xr:uid="{269090AB-4E95-4DED-82F6-48372A54A1B8}"/>
    <cellStyle name="Percent 223 3 2 2" xfId="32764" xr:uid="{986E6912-56E4-42CC-BBFB-56FA8C726CDA}"/>
    <cellStyle name="Percent 223 3 3" xfId="32765" xr:uid="{70E2F9BB-6023-4A9A-BAD7-32992803937B}"/>
    <cellStyle name="Percent 223 3 4" xfId="32766" xr:uid="{ACB6818E-B839-42B7-B831-3B24DDABF449}"/>
    <cellStyle name="Percent 223 4" xfId="32767" xr:uid="{DA32071B-F05B-41A5-8C2E-6E0DEDE22EE6}"/>
    <cellStyle name="Percent 223 5" xfId="32768" xr:uid="{AA707738-B240-4FDD-9BAA-FEB78838F709}"/>
    <cellStyle name="Percent 223 5 2" xfId="32769" xr:uid="{28829463-118B-479F-9AFC-DCBFEB055B23}"/>
    <cellStyle name="Percent 223 6" xfId="32770" xr:uid="{C13EBFC3-7B29-43DE-9D6D-ABF2F6823A05}"/>
    <cellStyle name="Percent 223 7" xfId="32771" xr:uid="{08E55258-3683-42D2-A8EE-67779339F324}"/>
    <cellStyle name="Percent 224" xfId="32772" xr:uid="{122DAA80-7D04-4862-B4BB-E5E407F5B263}"/>
    <cellStyle name="Percent 224 2" xfId="32773" xr:uid="{18BBDC00-9EA2-4390-8BE1-80BB11C1BAD4}"/>
    <cellStyle name="Percent 224 2 2" xfId="32774" xr:uid="{64BA13EC-E18D-4E25-A77F-AF3124B8B8BD}"/>
    <cellStyle name="Percent 224 2 2 2" xfId="32775" xr:uid="{AB699280-835B-4CB8-8F38-5685EDF3F782}"/>
    <cellStyle name="Percent 224 2 2 2 2" xfId="32776" xr:uid="{6630D295-D24A-4E40-B02D-17D6D501CA60}"/>
    <cellStyle name="Percent 224 2 2 3" xfId="32777" xr:uid="{06437990-ABA3-4D40-B361-66E52855A412}"/>
    <cellStyle name="Percent 224 2 2 4" xfId="32778" xr:uid="{CBCB0250-CC6C-44F9-8D89-6102E4744851}"/>
    <cellStyle name="Percent 224 2 3" xfId="32779" xr:uid="{94D92596-0380-4B5F-BAF7-8173C0044248}"/>
    <cellStyle name="Percent 224 2 3 2" xfId="32780" xr:uid="{0EE98A7B-748B-4B2D-9FFA-CD8F500EDF37}"/>
    <cellStyle name="Percent 224 2 4" xfId="32781" xr:uid="{9A5547AF-7068-451F-841B-D5F8C2BB675E}"/>
    <cellStyle name="Percent 224 2 5" xfId="32782" xr:uid="{7375A56F-047D-41EE-8F6E-818E39416A9A}"/>
    <cellStyle name="Percent 224 3" xfId="32783" xr:uid="{7C771865-5CBE-46D4-AE07-BF6B96732D85}"/>
    <cellStyle name="Percent 224 3 2" xfId="32784" xr:uid="{B3386BDB-0595-43C0-8F61-9B6878EA59F6}"/>
    <cellStyle name="Percent 224 3 2 2" xfId="32785" xr:uid="{EDDC9087-BA0D-411A-9901-CC8495C475FB}"/>
    <cellStyle name="Percent 224 3 3" xfId="32786" xr:uid="{BB383542-ED6B-491A-B435-5B0481E6CB38}"/>
    <cellStyle name="Percent 224 3 4" xfId="32787" xr:uid="{7A508A3F-6FB6-4AB1-9DE9-C322773AA5D8}"/>
    <cellStyle name="Percent 224 4" xfId="32788" xr:uid="{FC535090-FE18-4CD4-9C19-B861BF57BDAD}"/>
    <cellStyle name="Percent 224 5" xfId="32789" xr:uid="{7C5BA091-FC7E-4CD7-B79B-A739291E5FDA}"/>
    <cellStyle name="Percent 224 5 2" xfId="32790" xr:uid="{B33E78EC-9C14-4163-8CF9-0B92484C03A3}"/>
    <cellStyle name="Percent 224 6" xfId="32791" xr:uid="{54B8825A-606B-45A5-AE86-D1DED0A30C56}"/>
    <cellStyle name="Percent 224 7" xfId="32792" xr:uid="{A4161A17-EEDF-46DC-90FC-7DCA4A1B18B0}"/>
    <cellStyle name="Percent 225" xfId="32793" xr:uid="{F9400586-294C-4317-8753-2091D5E9B646}"/>
    <cellStyle name="Percent 225 2" xfId="32794" xr:uid="{AD423987-4126-4730-B59E-5AADD56F76CB}"/>
    <cellStyle name="Percent 225 2 2" xfId="32795" xr:uid="{DB3307C5-AB87-4F5D-8974-36F027530C33}"/>
    <cellStyle name="Percent 225 2 2 2" xfId="32796" xr:uid="{3DD9330E-D43F-46E1-ACB0-A7D558D2F136}"/>
    <cellStyle name="Percent 225 2 2 2 2" xfId="32797" xr:uid="{558A7CC1-0E2C-4996-95C4-A70284D886E3}"/>
    <cellStyle name="Percent 225 2 2 3" xfId="32798" xr:uid="{438D214E-0B6A-4B51-A2ED-248E7DA27A50}"/>
    <cellStyle name="Percent 225 2 2 4" xfId="32799" xr:uid="{78767458-9486-4071-8275-ED2D53F9443E}"/>
    <cellStyle name="Percent 225 2 3" xfId="32800" xr:uid="{F14F9211-A910-4937-BDFA-9F9778CACBEC}"/>
    <cellStyle name="Percent 225 2 3 2" xfId="32801" xr:uid="{CBB69D06-CD81-41F5-9733-D6F736EDC001}"/>
    <cellStyle name="Percent 225 2 4" xfId="32802" xr:uid="{6B1D3941-97BA-41BE-8C29-C54B5727B2AA}"/>
    <cellStyle name="Percent 225 2 5" xfId="32803" xr:uid="{27F101B3-9CB9-4B0C-A089-D4EE904E35FF}"/>
    <cellStyle name="Percent 225 3" xfId="32804" xr:uid="{91B4690E-982A-4535-81C6-5ACF06B761EE}"/>
    <cellStyle name="Percent 225 3 2" xfId="32805" xr:uid="{0C333CF6-F44A-4509-92A3-7AD94A414AF7}"/>
    <cellStyle name="Percent 225 3 2 2" xfId="32806" xr:uid="{DA432FFF-7677-47F9-B3AB-110E49A3A881}"/>
    <cellStyle name="Percent 225 3 3" xfId="32807" xr:uid="{F0EF0DDB-3401-4A5B-AAD3-7168FEC96292}"/>
    <cellStyle name="Percent 225 3 4" xfId="32808" xr:uid="{F394A55B-60F1-4719-B841-D6344D69FDD6}"/>
    <cellStyle name="Percent 225 4" xfId="32809" xr:uid="{CABF6C06-B092-4EB8-985A-5D9CEADB1A93}"/>
    <cellStyle name="Percent 225 5" xfId="32810" xr:uid="{1C09FBF0-6626-4801-AE73-BC7FB425C3E5}"/>
    <cellStyle name="Percent 225 5 2" xfId="32811" xr:uid="{1F1134E2-F771-40EF-B2E8-F6C9128C8429}"/>
    <cellStyle name="Percent 225 6" xfId="32812" xr:uid="{E0F72BA6-1C92-4E8C-BCF2-B281FC6C429B}"/>
    <cellStyle name="Percent 225 7" xfId="32813" xr:uid="{94E59421-9B01-4957-B8DF-EDDA7C9DD7FE}"/>
    <cellStyle name="Percent 226" xfId="32814" xr:uid="{E9D6F646-F732-4EE2-B32F-2F0F197D65F2}"/>
    <cellStyle name="Percent 226 2" xfId="32815" xr:uid="{033860D1-9C80-46A5-A3AB-A24D1CA2E54E}"/>
    <cellStyle name="Percent 226 2 2" xfId="32816" xr:uid="{22D27CB1-EFD1-494F-8A90-BE441F6F59BD}"/>
    <cellStyle name="Percent 226 2 2 2" xfId="32817" xr:uid="{2C5C8F34-96FF-405B-803A-2B9D5AB80492}"/>
    <cellStyle name="Percent 226 2 2 2 2" xfId="32818" xr:uid="{7D9C7804-DC84-4AE0-AEC7-783DD0C03163}"/>
    <cellStyle name="Percent 226 2 2 3" xfId="32819" xr:uid="{5ADC7109-6571-4D49-9FD8-F3607DFC1313}"/>
    <cellStyle name="Percent 226 2 2 4" xfId="32820" xr:uid="{687CF7FD-AE2A-414A-8353-CE03AA2DA4DA}"/>
    <cellStyle name="Percent 226 2 3" xfId="32821" xr:uid="{D8074117-65B2-4D30-BA86-AF0683D257B4}"/>
    <cellStyle name="Percent 226 2 3 2" xfId="32822" xr:uid="{EB8D34DD-FB9A-4F5A-905E-883CF7A52CC3}"/>
    <cellStyle name="Percent 226 2 4" xfId="32823" xr:uid="{187DCC6D-5455-4056-A78E-30A597749DF2}"/>
    <cellStyle name="Percent 226 2 5" xfId="32824" xr:uid="{6F8FBEEE-2317-4897-9B6F-906F68DE408F}"/>
    <cellStyle name="Percent 226 3" xfId="32825" xr:uid="{4E1621EA-7264-43E6-B406-960727205BC6}"/>
    <cellStyle name="Percent 226 3 2" xfId="32826" xr:uid="{DDE016FE-BDF4-4C55-B111-1DA42B1395E8}"/>
    <cellStyle name="Percent 226 3 2 2" xfId="32827" xr:uid="{A5FE9416-120D-4B13-9FD1-8E933C91CD76}"/>
    <cellStyle name="Percent 226 3 3" xfId="32828" xr:uid="{1A569FF7-FA7F-4BB9-AE10-F9E7F1FD68A0}"/>
    <cellStyle name="Percent 226 3 4" xfId="32829" xr:uid="{0E7CABFA-436C-4EF3-A07D-B266FFA6E8BF}"/>
    <cellStyle name="Percent 226 4" xfId="32830" xr:uid="{AF1A2A7C-6F77-4F56-8FF4-51ADBC967C20}"/>
    <cellStyle name="Percent 226 5" xfId="32831" xr:uid="{C50F330F-6CFA-409E-A8F2-429F4710BDA7}"/>
    <cellStyle name="Percent 226 5 2" xfId="32832" xr:uid="{2EEE5750-2452-4E42-A9B7-EF47BB2339AE}"/>
    <cellStyle name="Percent 226 6" xfId="32833" xr:uid="{B1A16160-D669-41CA-A58A-7D5DE5AD6190}"/>
    <cellStyle name="Percent 226 7" xfId="32834" xr:uid="{19DC75E8-50A7-4A4A-8057-69DEAF24FFC2}"/>
    <cellStyle name="Percent 227" xfId="32835" xr:uid="{981D9ACC-9D32-44BF-BC4E-F911001898D5}"/>
    <cellStyle name="Percent 228" xfId="32836" xr:uid="{815C25C4-DABE-4FE6-98BC-2DB509B78F89}"/>
    <cellStyle name="Percent 229" xfId="32837" xr:uid="{6AA18FBB-3249-41FC-AE0D-9F83E7AB578E}"/>
    <cellStyle name="Percent 23" xfId="32838" xr:uid="{676AE330-31FF-4101-B89E-C6DB6277ADD3}"/>
    <cellStyle name="Percent 23 2" xfId="32839" xr:uid="{03DD97C1-D44D-44E3-AC90-2C3BB08F0147}"/>
    <cellStyle name="Percent 23 2 2" xfId="32840" xr:uid="{53705D64-F8C6-4C33-96AE-8E0B4A48E195}"/>
    <cellStyle name="Percent 23 3" xfId="32841" xr:uid="{E04F5782-E63F-43E9-B374-172D60B5F4DF}"/>
    <cellStyle name="Percent 230" xfId="32842" xr:uid="{658F190E-37BA-4C10-A517-75F1DA4FAB37}"/>
    <cellStyle name="Percent 231" xfId="32843" xr:uid="{82A782B2-5556-4D47-A5C5-D69AA9E6EE61}"/>
    <cellStyle name="Percent 232" xfId="32844" xr:uid="{99394BC0-6F00-4784-9397-0B16E3EFE97B}"/>
    <cellStyle name="Percent 233" xfId="32845" xr:uid="{6EE0B84A-FA04-489D-BBA6-4E9A6B55E18D}"/>
    <cellStyle name="Percent 233 2" xfId="32846" xr:uid="{2157CC03-6B89-400A-9679-3D90F6C4759C}"/>
    <cellStyle name="Percent 234" xfId="32847" xr:uid="{92EA3FAE-F67F-43C3-BE86-870C1F51580C}"/>
    <cellStyle name="Percent 234 2" xfId="32848" xr:uid="{059B8EB4-2AF6-41AF-B7C3-07AFA0D4D940}"/>
    <cellStyle name="Percent 235" xfId="32849" xr:uid="{CB0A67A8-BEF3-47FC-B151-5F3C7DEADA66}"/>
    <cellStyle name="Percent 235 2" xfId="32850" xr:uid="{7EAAC9E4-6584-4060-BB9C-68B1E07822A9}"/>
    <cellStyle name="Percent 236" xfId="32851" xr:uid="{5497BE26-A441-451B-87DC-813BA5D88664}"/>
    <cellStyle name="Percent 236 2" xfId="32852" xr:uid="{117FDEA4-1153-452E-8814-AFBEB248CEB6}"/>
    <cellStyle name="Percent 237" xfId="32853" xr:uid="{036F22C7-B958-4C23-8C40-A26F65DCD95C}"/>
    <cellStyle name="Percent 237 2" xfId="32854" xr:uid="{F1A4B4E8-C6A5-4EEF-A3AB-C818BE51EA0E}"/>
    <cellStyle name="Percent 238" xfId="32855" xr:uid="{8618CD16-54DF-4ADD-AD70-AFCDD04DB819}"/>
    <cellStyle name="Percent 238 2" xfId="32856" xr:uid="{85495032-437C-43FA-9C89-806AE3D407FF}"/>
    <cellStyle name="Percent 239" xfId="32857" xr:uid="{3ADF6DAA-E729-46D7-9E8D-8F9589F74E3A}"/>
    <cellStyle name="Percent 239 2" xfId="32858" xr:uid="{4D772B93-0B85-4FB1-9676-94A6401CFEF5}"/>
    <cellStyle name="Percent 24" xfId="32859" xr:uid="{B67BA60E-2C3F-41D3-B16C-6BB14E741D93}"/>
    <cellStyle name="Percent 24 2" xfId="32860" xr:uid="{F731303D-745B-40B0-A74F-B4180603D1B4}"/>
    <cellStyle name="Percent 24 2 2" xfId="32861" xr:uid="{D4923714-BE60-474F-9199-145B0DF46E6E}"/>
    <cellStyle name="Percent 24 3" xfId="32862" xr:uid="{93AAB4BF-9E86-4C07-9E83-8FC5CEA6F9EF}"/>
    <cellStyle name="Percent 240" xfId="32863" xr:uid="{075874A2-982D-48BF-9B09-1C46A65B958C}"/>
    <cellStyle name="Percent 240 2" xfId="32864" xr:uid="{7CDDE299-D7FC-4AA6-B1E8-791B6E66EA5D}"/>
    <cellStyle name="Percent 240 2 2" xfId="32865" xr:uid="{A4FC142D-EFED-4BE6-8CA9-BF45748D3F9D}"/>
    <cellStyle name="Percent 240 2 2 2" xfId="32866" xr:uid="{1F81E2AA-E496-4505-83A9-682CC46F1784}"/>
    <cellStyle name="Percent 240 2 3" xfId="32867" xr:uid="{27E22A73-B6CE-479F-AF7F-E73C763AF323}"/>
    <cellStyle name="Percent 240 2 4" xfId="32868" xr:uid="{6C21985D-9180-4526-9025-E79A1B981910}"/>
    <cellStyle name="Percent 240 3" xfId="32869" xr:uid="{D7AA9BA6-A049-4AC5-9E36-BCAFCF17B2A4}"/>
    <cellStyle name="Percent 240 4" xfId="32870" xr:uid="{7D8EB447-F67C-4043-B7BD-31502216CC7C}"/>
    <cellStyle name="Percent 240 4 2" xfId="32871" xr:uid="{90ADBDAA-4999-4F8E-BA61-B3B918AF05F4}"/>
    <cellStyle name="Percent 240 5" xfId="32872" xr:uid="{E2B2F074-2658-4A89-BB8D-3A9FEEFEE245}"/>
    <cellStyle name="Percent 240 6" xfId="32873" xr:uid="{E9D569E4-A4A5-49DC-88CF-F79710DAC1BC}"/>
    <cellStyle name="Percent 241" xfId="32874" xr:uid="{790F8B27-E094-490C-AB2B-077EE4E333E4}"/>
    <cellStyle name="Percent 241 2" xfId="32875" xr:uid="{44572567-EB12-4DDE-831C-C53FD124864A}"/>
    <cellStyle name="Percent 241 2 2" xfId="32876" xr:uid="{5AD29896-E8FF-4EB3-980D-03EA647B965E}"/>
    <cellStyle name="Percent 241 2 2 2" xfId="32877" xr:uid="{AB728023-F44C-474E-B0AE-D60D25080854}"/>
    <cellStyle name="Percent 241 2 3" xfId="32878" xr:uid="{742F86D2-83AD-46E0-A3ED-2C3F439D2FCE}"/>
    <cellStyle name="Percent 241 2 4" xfId="32879" xr:uid="{0509E84A-7FD0-4564-BF10-762E5A35F2A9}"/>
    <cellStyle name="Percent 241 3" xfId="32880" xr:uid="{5DB6DDE1-F565-46F7-A48B-891BE8D8598A}"/>
    <cellStyle name="Percent 241 4" xfId="32881" xr:uid="{2D981792-25B3-4094-A2FA-8097ED3E4AAA}"/>
    <cellStyle name="Percent 241 4 2" xfId="32882" xr:uid="{B28850BB-A70E-4BF0-8268-2A3E57ABA3AE}"/>
    <cellStyle name="Percent 241 5" xfId="32883" xr:uid="{448053F5-34A8-4FD0-8DE4-5FC4E038E33B}"/>
    <cellStyle name="Percent 241 6" xfId="32884" xr:uid="{F421D090-DC55-41D4-BF0A-596E9E900952}"/>
    <cellStyle name="Percent 242" xfId="32885" xr:uid="{FC8CAD2B-A322-4B2E-AE8F-FA74971BB658}"/>
    <cellStyle name="Percent 242 2" xfId="32886" xr:uid="{4BFF6CFC-BF5F-4C32-8B67-CA3435742BBD}"/>
    <cellStyle name="Percent 242 2 2" xfId="32887" xr:uid="{122361F6-D807-4B19-8FE4-336F1895FCB1}"/>
    <cellStyle name="Percent 242 2 2 2" xfId="32888" xr:uid="{CB018CE3-13F8-4C6D-9360-0F35B8BF3F78}"/>
    <cellStyle name="Percent 242 2 3" xfId="32889" xr:uid="{45F44072-0BA6-4346-8290-FF9E61D19D93}"/>
    <cellStyle name="Percent 242 2 4" xfId="32890" xr:uid="{C3DB2745-291A-469B-8ACF-CA897C87C9E4}"/>
    <cellStyle name="Percent 242 3" xfId="32891" xr:uid="{06148FF5-E74F-43D6-AEE6-A19B56FF4286}"/>
    <cellStyle name="Percent 242 4" xfId="32892" xr:uid="{1D68AC3F-37D6-4921-9712-FBB5294811FD}"/>
    <cellStyle name="Percent 242 4 2" xfId="32893" xr:uid="{BA921E09-99C1-4CBF-A905-23ECA41DD4C7}"/>
    <cellStyle name="Percent 242 5" xfId="32894" xr:uid="{9857C023-354C-4FEC-8790-32BCB659F5EC}"/>
    <cellStyle name="Percent 242 6" xfId="32895" xr:uid="{C1068569-BD1E-4EEE-B0EA-E67684A9AF3C}"/>
    <cellStyle name="Percent 243" xfId="32896" xr:uid="{2092D0BF-42A0-4C2E-B4B9-89B06608ABC4}"/>
    <cellStyle name="Percent 243 2" xfId="32897" xr:uid="{850D5E4A-6A0C-4C7D-A41C-896E3DBC0037}"/>
    <cellStyle name="Percent 243 2 2" xfId="32898" xr:uid="{EEC6AEC0-77BE-459D-B8B5-E2EEE6D18FE4}"/>
    <cellStyle name="Percent 243 2 2 2" xfId="32899" xr:uid="{04514057-CD42-4747-8EC1-0923FFAF4A16}"/>
    <cellStyle name="Percent 243 2 3" xfId="32900" xr:uid="{5F5D7674-651C-4C89-8FA1-1A89F59C26B8}"/>
    <cellStyle name="Percent 243 2 4" xfId="32901" xr:uid="{CDD1A66E-777B-4F44-808C-9DCBCE524A7D}"/>
    <cellStyle name="Percent 243 3" xfId="32902" xr:uid="{36C7DDA6-9AAF-488F-80DC-5CB167AC77F6}"/>
    <cellStyle name="Percent 243 4" xfId="32903" xr:uid="{E42DD26D-A58E-43B3-80EE-857FB1C60AB3}"/>
    <cellStyle name="Percent 243 4 2" xfId="32904" xr:uid="{3D798DD5-3763-470B-BC9A-D99951FD08AF}"/>
    <cellStyle name="Percent 243 5" xfId="32905" xr:uid="{23192837-9012-406E-B9E1-921029F36E85}"/>
    <cellStyle name="Percent 243 6" xfId="32906" xr:uid="{E4D9EC3F-7277-4591-B8AF-A0BF3733DA7C}"/>
    <cellStyle name="Percent 244" xfId="32907" xr:uid="{CE2DD5E2-95B1-41DD-8D46-467D106B82F7}"/>
    <cellStyle name="Percent 244 2" xfId="32908" xr:uid="{AB6EFC29-C8CC-4026-9098-145D6AC739DB}"/>
    <cellStyle name="Percent 244 2 2" xfId="32909" xr:uid="{86B6DE5A-5B68-4D75-A936-98F40D54A8E8}"/>
    <cellStyle name="Percent 244 2 2 2" xfId="32910" xr:uid="{F0E631BE-85C1-4C84-838F-C4E007E2BA9F}"/>
    <cellStyle name="Percent 244 2 3" xfId="32911" xr:uid="{3E238B81-A724-4B3B-9D6A-4E26FD41AF09}"/>
    <cellStyle name="Percent 244 2 4" xfId="32912" xr:uid="{53359F9F-289E-4148-97DF-FDC4EFCD7A63}"/>
    <cellStyle name="Percent 244 3" xfId="32913" xr:uid="{F7860326-A32C-42CA-BBBD-3D210058E118}"/>
    <cellStyle name="Percent 244 4" xfId="32914" xr:uid="{D31028A8-8C75-495A-9419-BE93A8F4F857}"/>
    <cellStyle name="Percent 244 4 2" xfId="32915" xr:uid="{C4851EC0-56B1-4E15-A9F3-A2D251FCB2D7}"/>
    <cellStyle name="Percent 244 5" xfId="32916" xr:uid="{998112BF-967C-4E3A-9B26-9D082276A01A}"/>
    <cellStyle name="Percent 244 6" xfId="32917" xr:uid="{E8A9DB7E-58E8-497B-A892-FA3950D66E32}"/>
    <cellStyle name="Percent 245" xfId="32918" xr:uid="{CB962EC9-0CC3-4896-8CAD-00D268B7F32B}"/>
    <cellStyle name="Percent 245 2" xfId="32919" xr:uid="{CE55ECCB-C6F5-44CE-909C-482A16771170}"/>
    <cellStyle name="Percent 245 2 2" xfId="32920" xr:uid="{9EBC8AEB-8B63-4194-ADF7-7A0F5D1D2292}"/>
    <cellStyle name="Percent 245 2 2 2" xfId="32921" xr:uid="{C9299FAF-E206-4D74-A059-A33EC315FD35}"/>
    <cellStyle name="Percent 245 2 3" xfId="32922" xr:uid="{43DCA6BA-6BE3-4A06-94DA-F0358093B85F}"/>
    <cellStyle name="Percent 245 2 4" xfId="32923" xr:uid="{C852BBB2-0C28-4CB6-8B8A-7F181BD92C69}"/>
    <cellStyle name="Percent 245 3" xfId="32924" xr:uid="{D0EF63EB-5AB1-4ED1-828C-1DBEDE546B23}"/>
    <cellStyle name="Percent 245 3 2" xfId="32925" xr:uid="{6A1A76A7-1449-4668-AC76-3307E9BDA7AC}"/>
    <cellStyle name="Percent 245 4" xfId="32926" xr:uid="{9D80D899-8E51-4C5B-8971-95336986A66D}"/>
    <cellStyle name="Percent 245 5" xfId="32927" xr:uid="{5EE2F4F7-46CA-4E29-A282-FF3E398875E8}"/>
    <cellStyle name="Percent 246" xfId="32928" xr:uid="{EF5BDE72-2259-4D92-B6BC-227AFC7610CF}"/>
    <cellStyle name="Percent 246 2" xfId="32929" xr:uid="{7A0A74BA-E2D9-400D-9B68-C6C85918F99E}"/>
    <cellStyle name="Percent 246 2 2" xfId="32930" xr:uid="{C8B4CB61-E6B6-4334-A87A-947F3E406093}"/>
    <cellStyle name="Percent 246 2 2 2" xfId="32931" xr:uid="{146D6176-660C-4AFC-8E5C-1CEF852A5BCA}"/>
    <cellStyle name="Percent 246 2 3" xfId="32932" xr:uid="{567C4F10-FC96-4B92-836B-2B84C11751DE}"/>
    <cellStyle name="Percent 246 2 4" xfId="32933" xr:uid="{FBC3FC36-12D5-42F7-9669-C3DCE02F08A6}"/>
    <cellStyle name="Percent 246 3" xfId="32934" xr:uid="{9F12E1A7-6FDC-4825-88F1-CA603CF7E95E}"/>
    <cellStyle name="Percent 246 3 2" xfId="32935" xr:uid="{2470CFB0-92AD-41F0-8CC4-D82EFBB4F071}"/>
    <cellStyle name="Percent 246 4" xfId="32936" xr:uid="{628C7C29-395D-42B5-8438-BB7393971979}"/>
    <cellStyle name="Percent 246 5" xfId="32937" xr:uid="{CEF43F36-1DD2-440C-9143-2915F2291582}"/>
    <cellStyle name="Percent 247" xfId="32938" xr:uid="{2A731C4E-9F2E-4B4F-B9BB-8F5C98C46E5E}"/>
    <cellStyle name="Percent 247 2" xfId="32939" xr:uid="{DE0A1660-4868-4957-AC3A-EB8E5820387D}"/>
    <cellStyle name="Percent 247 2 2" xfId="32940" xr:uid="{608884B1-AF4D-46DC-A2E2-13F5DE68055B}"/>
    <cellStyle name="Percent 247 2 2 2" xfId="32941" xr:uid="{938F44EC-57B9-420C-8C1A-BC633B6274A1}"/>
    <cellStyle name="Percent 247 2 3" xfId="32942" xr:uid="{BEC2EA65-4E54-4C7E-9A5A-24A7002C7A9C}"/>
    <cellStyle name="Percent 247 2 4" xfId="32943" xr:uid="{DB484158-AD8D-4E44-B58D-4447FA537E06}"/>
    <cellStyle name="Percent 247 3" xfId="32944" xr:uid="{2C3DF3CB-1137-4681-A3AD-7AEFFC35F723}"/>
    <cellStyle name="Percent 247 3 2" xfId="32945" xr:uid="{DE1ED2F0-D672-4FE0-8E26-A39B5BE9ED47}"/>
    <cellStyle name="Percent 247 4" xfId="32946" xr:uid="{3B7D6E72-49D0-48AB-8E92-23694ABFFCD0}"/>
    <cellStyle name="Percent 247 5" xfId="32947" xr:uid="{8C007CE7-904C-4FB3-BF48-2A7EF1F70986}"/>
    <cellStyle name="Percent 248" xfId="32948" xr:uid="{DC8BCEFA-59F0-4BBD-BBC9-473D4781FCB1}"/>
    <cellStyle name="Percent 248 2" xfId="32949" xr:uid="{35541AFB-EB4B-4821-A4DD-67B64621BF71}"/>
    <cellStyle name="Percent 248 2 2" xfId="32950" xr:uid="{9EB145CB-A32B-41AF-B995-A1C71BDC9197}"/>
    <cellStyle name="Percent 248 2 2 2" xfId="32951" xr:uid="{266FB72C-B296-49A0-9E86-140152B278E1}"/>
    <cellStyle name="Percent 248 2 3" xfId="32952" xr:uid="{072CF6BB-11BB-4C4B-AE3B-8B58B419B9AD}"/>
    <cellStyle name="Percent 248 2 4" xfId="32953" xr:uid="{A6151F9E-1C54-4A64-BE67-D55F30FCC21C}"/>
    <cellStyle name="Percent 248 3" xfId="32954" xr:uid="{99C9006C-EC63-4855-B67F-F53E649E82BD}"/>
    <cellStyle name="Percent 248 3 2" xfId="32955" xr:uid="{83CC938B-E193-4F9E-9770-6974249A14BC}"/>
    <cellStyle name="Percent 248 4" xfId="32956" xr:uid="{B8DAB79F-65BA-4DDA-9A93-A53501530216}"/>
    <cellStyle name="Percent 248 5" xfId="32957" xr:uid="{46F73D25-EE8F-49EB-8A8D-1AB005375FEF}"/>
    <cellStyle name="Percent 249" xfId="32958" xr:uid="{A557C316-0209-481E-AA32-2045717F9CFA}"/>
    <cellStyle name="Percent 249 2" xfId="32959" xr:uid="{648C3B28-5097-4927-BCC2-9114A9646C3C}"/>
    <cellStyle name="Percent 249 2 2" xfId="32960" xr:uid="{967116FE-7EA1-41D0-9A46-D7715A345B7C}"/>
    <cellStyle name="Percent 249 2 2 2" xfId="32961" xr:uid="{AC6A02F2-3C31-4179-8B13-0AC6EFC0FEC8}"/>
    <cellStyle name="Percent 249 2 3" xfId="32962" xr:uid="{D25CCBBC-1AC5-45F8-9C79-E28C07256BD8}"/>
    <cellStyle name="Percent 249 2 4" xfId="32963" xr:uid="{C68DB45E-6A2E-4ECD-9AE2-4DE440598DAE}"/>
    <cellStyle name="Percent 249 3" xfId="32964" xr:uid="{CA51A0ED-3E65-4A77-A833-6BFB02A0A23C}"/>
    <cellStyle name="Percent 249 3 2" xfId="32965" xr:uid="{B423F48A-0A78-4347-A335-9867F2E61C43}"/>
    <cellStyle name="Percent 249 4" xfId="32966" xr:uid="{B28532B4-3802-4A2F-9900-F771794CA6A1}"/>
    <cellStyle name="Percent 249 5" xfId="32967" xr:uid="{757AA698-A797-45A3-BE73-95913555DFA4}"/>
    <cellStyle name="Percent 25" xfId="32968" xr:uid="{BA9336E5-4F4A-4A86-A0E6-4124FCECD4DB}"/>
    <cellStyle name="Percent 25 2" xfId="32969" xr:uid="{78B2762B-E2FE-42E1-B9AC-486DB9D7EF98}"/>
    <cellStyle name="Percent 25 2 2" xfId="32970" xr:uid="{7517646C-D793-4FBB-8AC6-3046F0F5EC59}"/>
    <cellStyle name="Percent 25 3" xfId="32971" xr:uid="{ADABCA50-6DB8-41BA-A5F7-5ED11A2013EB}"/>
    <cellStyle name="Percent 250" xfId="32972" xr:uid="{20C78615-4CA1-4BAD-87D4-F9B6888BCFE0}"/>
    <cellStyle name="Percent 250 2" xfId="32973" xr:uid="{F85CF518-106B-42A2-ACB6-970E083350CF}"/>
    <cellStyle name="Percent 250 2 2" xfId="32974" xr:uid="{BE375762-B731-4F4B-85FD-514268ECB40F}"/>
    <cellStyle name="Percent 250 2 2 2" xfId="32975" xr:uid="{49CB5603-6631-4BFB-9F43-BFAA167E0845}"/>
    <cellStyle name="Percent 250 2 3" xfId="32976" xr:uid="{EE3BF7B3-C8EE-4908-A0EB-F4CD5468D3D7}"/>
    <cellStyle name="Percent 250 2 4" xfId="32977" xr:uid="{10BAA3D0-7857-44F2-AB50-3E9A55AB83A0}"/>
    <cellStyle name="Percent 250 3" xfId="32978" xr:uid="{6D6BF81C-2088-4933-B2A0-7B132C295604}"/>
    <cellStyle name="Percent 250 3 2" xfId="32979" xr:uid="{0E2D0EDA-CEDB-4E15-80E7-AC49AB5BAF36}"/>
    <cellStyle name="Percent 250 4" xfId="32980" xr:uid="{411D54B7-63B7-40A7-B10C-432A17C45945}"/>
    <cellStyle name="Percent 250 5" xfId="32981" xr:uid="{62524DAD-6D5B-421A-A0C1-2376201DE48F}"/>
    <cellStyle name="Percent 251" xfId="32982" xr:uid="{EC9A4A21-D02C-482D-AA7A-48E3B050A2EE}"/>
    <cellStyle name="Percent 251 2" xfId="32983" xr:uid="{9F0B3432-68A2-490D-B76D-0C9271402352}"/>
    <cellStyle name="Percent 251 2 2" xfId="32984" xr:uid="{9CF22DD2-5077-4799-8DEF-B478073F6A5D}"/>
    <cellStyle name="Percent 251 2 2 2" xfId="32985" xr:uid="{9C82B2A9-5495-4458-8528-C9436A571DA2}"/>
    <cellStyle name="Percent 251 2 3" xfId="32986" xr:uid="{298BEEC5-2337-4156-9731-DD49F5AF7FB8}"/>
    <cellStyle name="Percent 251 2 4" xfId="32987" xr:uid="{0D415846-AE22-4801-BF8F-D2FAA5679430}"/>
    <cellStyle name="Percent 251 3" xfId="32988" xr:uid="{AD85700E-ADFD-40E4-8543-F1AA2A6C4540}"/>
    <cellStyle name="Percent 251 3 2" xfId="32989" xr:uid="{1127623C-A470-4A57-9D75-757BE036B6F9}"/>
    <cellStyle name="Percent 251 4" xfId="32990" xr:uid="{D24C44FF-FFE9-48DF-BAD8-89662C1ED002}"/>
    <cellStyle name="Percent 251 5" xfId="32991" xr:uid="{9BC15DE2-DCCA-4966-A7C2-163901F2BDEF}"/>
    <cellStyle name="Percent 252" xfId="32992" xr:uid="{857970EA-9E96-400C-A429-842C3F7B55F0}"/>
    <cellStyle name="Percent 253" xfId="32993" xr:uid="{E55470CF-8933-49AA-8385-C07BC920F4EF}"/>
    <cellStyle name="Percent 254" xfId="32994" xr:uid="{44765E20-1985-4FA6-8734-2F1A5105A527}"/>
    <cellStyle name="Percent 254 2" xfId="32995" xr:uid="{E67F998B-88A2-47E4-B4DC-7E744FDECA35}"/>
    <cellStyle name="Percent 254 2 2" xfId="32996" xr:uid="{B6CDD32F-27F1-4841-BAD9-8AF69B3FCEA1}"/>
    <cellStyle name="Percent 254 2 3" xfId="32997" xr:uid="{65DA3893-060D-45BC-B2D6-93B46E530BA4}"/>
    <cellStyle name="Percent 254 3" xfId="32998" xr:uid="{88858FE1-EECC-4CA0-AC04-E1DAF4DAC3E9}"/>
    <cellStyle name="Percent 254 4" xfId="32999" xr:uid="{72E5BE9D-1BE6-4DA8-942E-94F39702B987}"/>
    <cellStyle name="Percent 255" xfId="33000" xr:uid="{36D1F516-843C-421F-BD11-37AAF2A196D7}"/>
    <cellStyle name="Percent 255 2" xfId="33001" xr:uid="{62E6F70E-0AB8-4EE1-8789-7A266C7CFF60}"/>
    <cellStyle name="Percent 255 2 2" xfId="33002" xr:uid="{0A93D542-BE4C-4EE2-9DBB-B5D43490E60E}"/>
    <cellStyle name="Percent 255 2 3" xfId="33003" xr:uid="{65948F85-9722-41D0-842E-9C3C215B8AF6}"/>
    <cellStyle name="Percent 255 3" xfId="33004" xr:uid="{BF228A4C-7F8F-49B3-A4D8-4E05F0169951}"/>
    <cellStyle name="Percent 255 4" xfId="33005" xr:uid="{B54A32DA-EB0A-4C99-A00D-BD5859A34362}"/>
    <cellStyle name="Percent 256" xfId="33006" xr:uid="{5871F04B-3881-43EF-8AB8-EE8F77C17EF8}"/>
    <cellStyle name="Percent 256 2" xfId="33007" xr:uid="{D3B7C6EE-E68C-4F64-B3A0-6F4B9A0DB418}"/>
    <cellStyle name="Percent 256 2 2" xfId="33008" xr:uid="{51E24A90-B8AD-4A91-965E-C04698B6C46F}"/>
    <cellStyle name="Percent 256 2 3" xfId="33009" xr:uid="{E7B4BAD0-367F-4355-964A-42F84A0D7D9D}"/>
    <cellStyle name="Percent 256 3" xfId="33010" xr:uid="{6CD3ACC9-F6A6-4BAD-9154-D51546E9C895}"/>
    <cellStyle name="Percent 256 4" xfId="33011" xr:uid="{CD311DE6-A0CF-4840-B12C-78DF46DB2272}"/>
    <cellStyle name="Percent 257" xfId="33012" xr:uid="{8148FD3C-2793-4EC0-BD97-D8CA1CC53BDA}"/>
    <cellStyle name="Percent 258" xfId="33013" xr:uid="{3B0AC2B7-CE69-4437-A9E4-E990E366FD00}"/>
    <cellStyle name="Percent 259" xfId="33014" xr:uid="{897C02C7-110E-4451-83F7-0B3973B3663A}"/>
    <cellStyle name="Percent 26" xfId="33015" xr:uid="{CF507879-B0A7-47FD-95F9-AB398F97C2DF}"/>
    <cellStyle name="Percent 26 2" xfId="33016" xr:uid="{F592BB57-0CCC-476B-A203-C2A019EA05B1}"/>
    <cellStyle name="Percent 26 2 2" xfId="33017" xr:uid="{9AFF837F-407E-4D25-AE7B-79DC672653DF}"/>
    <cellStyle name="Percent 26 3" xfId="33018" xr:uid="{42A4B8CA-724F-4015-8BB0-4FCF2AF2086F}"/>
    <cellStyle name="Percent 260" xfId="33019" xr:uid="{B27A817F-3E40-4DE0-93E6-AAB864D89991}"/>
    <cellStyle name="Percent 261" xfId="33020" xr:uid="{3E0A8FE9-4A3D-426F-8DE2-235DB9CEEE7F}"/>
    <cellStyle name="Percent 262" xfId="33021" xr:uid="{15CAD87E-C2FD-40AE-919A-0D6172E6530D}"/>
    <cellStyle name="Percent 263" xfId="33022" xr:uid="{71A41BB3-D0C2-43D4-B63A-FFDF5F5D71C5}"/>
    <cellStyle name="Percent 264" xfId="33023" xr:uid="{ECFD46C1-C270-4856-990A-9BA741E01014}"/>
    <cellStyle name="Percent 265" xfId="33024" xr:uid="{198BFB56-444D-4A6B-9FBF-40B53317B4E2}"/>
    <cellStyle name="Percent 265 2" xfId="33025" xr:uid="{84691491-27ED-49DB-8F2A-7B398B4C54BC}"/>
    <cellStyle name="Percent 265 2 2" xfId="33026" xr:uid="{C4EE714A-3AC1-47F4-AC03-8D0482A0CDD3}"/>
    <cellStyle name="Percent 265 3" xfId="33027" xr:uid="{9FEFB93F-723E-42C6-9BC2-78ED9C023ED9}"/>
    <cellStyle name="Percent 265 4" xfId="33028" xr:uid="{96049E1C-A36B-4484-9B01-1DC892335453}"/>
    <cellStyle name="Percent 266" xfId="33029" xr:uid="{67896CDA-74DF-4A31-81BC-46BD01CF2D1D}"/>
    <cellStyle name="Percent 266 2" xfId="33030" xr:uid="{30327BE2-ADE0-4F3E-BA2A-D91999C810C7}"/>
    <cellStyle name="Percent 266 2 2" xfId="33031" xr:uid="{EE944C8E-1280-4DC7-9E26-215E4CBA973A}"/>
    <cellStyle name="Percent 266 3" xfId="33032" xr:uid="{D25DB06F-4E16-4986-AC9E-D1176B7659E8}"/>
    <cellStyle name="Percent 266 4" xfId="33033" xr:uid="{6DAE86D3-AA3C-45AB-82EF-B056EEC5C83E}"/>
    <cellStyle name="Percent 267" xfId="33034" xr:uid="{33219A94-CD80-4B56-ABE0-6D2EA164879E}"/>
    <cellStyle name="Percent 268" xfId="33035" xr:uid="{3E0A15E8-0BA8-493B-8563-BC648ED7A4B4}"/>
    <cellStyle name="Percent 269" xfId="33036" xr:uid="{28BECF9F-8ADB-4AD1-8BDA-9B1E7AFBCE88}"/>
    <cellStyle name="Percent 27" xfId="33037" xr:uid="{A4B0F769-62DE-4828-BBA3-DCEFC0C29654}"/>
    <cellStyle name="Percent 270" xfId="33038" xr:uid="{3C0C0F04-888B-40F1-ADE6-44459570C7C2}"/>
    <cellStyle name="Percent 271" xfId="33039" xr:uid="{76B550A8-00E3-49F8-B0CC-E8874A9CC773}"/>
    <cellStyle name="Percent 272" xfId="33040" xr:uid="{59EDE272-3811-4173-8297-02C47F461866}"/>
    <cellStyle name="Percent 273" xfId="33041" xr:uid="{6BE5A3DC-1846-46DA-A084-A15E299CBB14}"/>
    <cellStyle name="Percent 274" xfId="33042" xr:uid="{627B1188-BAD9-4753-9D0A-72FD9A45595E}"/>
    <cellStyle name="Percent 275" xfId="33043" xr:uid="{AAEC02E1-178E-49E7-9BEC-B86715ED92E6}"/>
    <cellStyle name="Percent 276" xfId="33044" xr:uid="{376DF2CE-0274-40B1-BF00-15D74684D0D3}"/>
    <cellStyle name="Percent 277" xfId="33045" xr:uid="{4B654762-49DF-494C-9DD0-E57093161E6F}"/>
    <cellStyle name="Percent 278" xfId="35790" xr:uid="{E6C18E2A-D296-4EDC-B25E-746EB6D3C01A}"/>
    <cellStyle name="Percent 279" xfId="36129" xr:uid="{C04989BF-34F5-4FC1-B6B7-EAE927FC1E4B}"/>
    <cellStyle name="Percent 28" xfId="33046" xr:uid="{24373405-CA3E-45B6-9B3B-09BE404E0C0E}"/>
    <cellStyle name="Percent 28 2" xfId="33047" xr:uid="{6D368F72-C953-4841-B438-E329BE6691BD}"/>
    <cellStyle name="Percent 28 2 2" xfId="33048" xr:uid="{07C825C1-B5D1-4879-9CD2-0EF3DF126F38}"/>
    <cellStyle name="Percent 28 3" xfId="33049" xr:uid="{E5D02B8C-3D40-4A15-99EC-C5DCF3F5EF5A}"/>
    <cellStyle name="Percent 29" xfId="33050" xr:uid="{66617136-E5E2-4EE9-BE57-6CEE39C2D64F}"/>
    <cellStyle name="Percent 29 2" xfId="33051" xr:uid="{DCA27C28-F054-4240-A68A-A0B097337625}"/>
    <cellStyle name="Percent 29 2 2" xfId="33052" xr:uid="{8971FF4F-67AC-4A59-B92D-2CC98E11CA34}"/>
    <cellStyle name="Percent 29 3" xfId="33053" xr:uid="{8C6E6E86-2E17-4D60-AB11-EAA692BCD623}"/>
    <cellStyle name="Percent 3" xfId="68" xr:uid="{89D6ED4E-1B9E-493F-AB4D-2CB2AF5EAD62}"/>
    <cellStyle name="Percent 3 2" xfId="229" xr:uid="{9452BFEC-16DA-49F2-BE70-70FCE06E7206}"/>
    <cellStyle name="Percent 3 2 2" xfId="33056" xr:uid="{85F086E6-9ABB-4658-9051-ACB088339D6D}"/>
    <cellStyle name="Percent 3 2 2 2" xfId="33057" xr:uid="{FECD6304-B9DC-48CB-9EEE-1FF117C9BFD3}"/>
    <cellStyle name="Percent 3 2 3" xfId="33058" xr:uid="{0F69872B-B5EA-4BAE-ABCB-960C33D4A854}"/>
    <cellStyle name="Percent 3 2 4" xfId="33059" xr:uid="{63FC88B9-5F42-4928-AF28-0D82DB2A223E}"/>
    <cellStyle name="Percent 3 2 4 2" xfId="33060" xr:uid="{DCE872D8-07CB-4A1F-97A0-B66AED9D638D}"/>
    <cellStyle name="Percent 3 2 4 2 2" xfId="33061" xr:uid="{43865452-A71A-4347-8BF5-F7ECDE201413}"/>
    <cellStyle name="Percent 3 2 4 3" xfId="33062" xr:uid="{2B74421A-BE08-4FEB-BD51-035360715C04}"/>
    <cellStyle name="Percent 3 2 4 4" xfId="33063" xr:uid="{E04CE600-646D-487D-A1BE-6C9E7145CAD6}"/>
    <cellStyle name="Percent 3 2 5" xfId="33055" xr:uid="{859835B9-F746-426E-9DA5-D8815F86612A}"/>
    <cellStyle name="Percent 3 3" xfId="228" xr:uid="{6AB70A8E-E72F-45EB-8BBA-750BDF9B7AA2}"/>
    <cellStyle name="Percent 3 3 2" xfId="33065" xr:uid="{EC6C3DF7-D5EE-470B-94EB-84FACC80BF92}"/>
    <cellStyle name="Percent 3 3 3" xfId="33066" xr:uid="{CD3AE495-2532-4FED-82BE-E4DD9ED72510}"/>
    <cellStyle name="Percent 3 3 3 2" xfId="33067" xr:uid="{905F75E3-318D-4645-9487-34C48AD848AB}"/>
    <cellStyle name="Percent 3 3 3 2 2" xfId="33068" xr:uid="{63869A6B-3697-4D19-BC9A-3F62F34A3FD8}"/>
    <cellStyle name="Percent 3 3 3 3" xfId="33069" xr:uid="{7F9B8C2A-634C-4A02-8CBB-71A4544C41DC}"/>
    <cellStyle name="Percent 3 3 3 4" xfId="33070" xr:uid="{6F2CC797-A5B2-4A9A-9A46-89B7AD000577}"/>
    <cellStyle name="Percent 3 3 4" xfId="33071" xr:uid="{5363FC99-EC75-4E7A-9C24-2A9D8D06FB6D}"/>
    <cellStyle name="Percent 3 3 5" xfId="33064" xr:uid="{2563175B-8108-4C33-B8E6-16C85B6C023C}"/>
    <cellStyle name="Percent 3 4" xfId="33072" xr:uid="{2160F98D-041E-4B0B-9152-E382B7263550}"/>
    <cellStyle name="Percent 3 4 2" xfId="33073" xr:uid="{4B2277B5-E6BD-4CF7-903D-3708039ED778}"/>
    <cellStyle name="Percent 3 4 2 2" xfId="36083" xr:uid="{DF0EFD9D-D99F-4936-BDBF-45332136B9F2}"/>
    <cellStyle name="Percent 3 4 3" xfId="33074" xr:uid="{F7D7A2D3-F464-4E40-847F-7E79FC703DB7}"/>
    <cellStyle name="Percent 3 4 3 2" xfId="36084" xr:uid="{EE7822B4-20A5-417C-811C-4765579E310E}"/>
    <cellStyle name="Percent 3 4 4" xfId="35918" xr:uid="{0959D8F2-64C0-4DC5-82CB-DD8B0A5D6CC8}"/>
    <cellStyle name="Percent 3 5" xfId="33075" xr:uid="{42FDBF39-80B2-4DDB-8FE3-C0767DEDBA9A}"/>
    <cellStyle name="Percent 3 5 2" xfId="33076" xr:uid="{7EF0BF5A-038D-4343-9DC0-F5E233ADEDE0}"/>
    <cellStyle name="Percent 3 6" xfId="35688" xr:uid="{4260B68A-5534-44A0-B505-CD5E2C7183D6}"/>
    <cellStyle name="Percent 3 7" xfId="33054" xr:uid="{1911486C-EB4F-4FEE-8749-AA56087F2F8B}"/>
    <cellStyle name="Percent 30" xfId="33077" xr:uid="{7ACA8814-9F0A-441B-8954-DD72183D0710}"/>
    <cellStyle name="Percent 30 2" xfId="33078" xr:uid="{F8CA7D2B-FFAE-4CD2-B6D7-667FAE537D2D}"/>
    <cellStyle name="Percent 30 2 2" xfId="33079" xr:uid="{CB66D293-61E7-43E7-98D9-3C1EE1D6E660}"/>
    <cellStyle name="Percent 30 3" xfId="33080" xr:uid="{628AD70E-A0CA-44C3-A696-0B0DDFE7638D}"/>
    <cellStyle name="Percent 31" xfId="33081" xr:uid="{F2DA9B1F-A8FD-4D94-B025-3DF515FF725B}"/>
    <cellStyle name="Percent 31 2" xfId="33082" xr:uid="{CDD0ADAC-6C9A-4837-B02F-D3A10242839D}"/>
    <cellStyle name="Percent 31 2 2" xfId="33083" xr:uid="{D640EC35-1377-4AAE-92E0-96A5C4E4DC39}"/>
    <cellStyle name="Percent 31 3" xfId="33084" xr:uid="{6610B606-4575-49C9-A107-2C7533B58615}"/>
    <cellStyle name="Percent 32" xfId="33085" xr:uid="{293C9F7B-7CBF-48BE-BC27-C8A8D8ED7EEC}"/>
    <cellStyle name="Percent 32 2" xfId="33086" xr:uid="{E93008AE-4027-4E00-8D3E-F7BB6B1154B1}"/>
    <cellStyle name="Percent 32 2 2" xfId="33087" xr:uid="{0F01A3CE-67ED-4620-993E-987C5C00521C}"/>
    <cellStyle name="Percent 32 3" xfId="33088" xr:uid="{9FB693DA-B49A-4886-A4E7-601A60552C3C}"/>
    <cellStyle name="Percent 33" xfId="33089" xr:uid="{3D2026C7-11EC-45B5-A4AE-3531F30461D8}"/>
    <cellStyle name="Percent 33 2" xfId="33090" xr:uid="{C004ED02-6787-4DB4-A5CC-BD44D4B5A508}"/>
    <cellStyle name="Percent 33 2 2" xfId="33091" xr:uid="{C12123F5-C2E9-40E9-A8D8-2949A3A769AC}"/>
    <cellStyle name="Percent 33 3" xfId="33092" xr:uid="{E778458C-541D-4C8F-BA80-FAAB7BDBB89F}"/>
    <cellStyle name="Percent 34" xfId="33093" xr:uid="{2685AB52-7C1D-4F56-94EC-42BC242CE478}"/>
    <cellStyle name="Percent 34 2" xfId="33094" xr:uid="{AB8CA976-41F5-4848-AF95-CDDF0EDAA8AB}"/>
    <cellStyle name="Percent 34 2 2" xfId="33095" xr:uid="{E85DFA07-F414-4654-8B36-04F880B9FE9B}"/>
    <cellStyle name="Percent 34 3" xfId="33096" xr:uid="{E1793CCF-E290-439E-8F82-3517CA6E6D45}"/>
    <cellStyle name="Percent 35" xfId="33097" xr:uid="{2C4984D7-FED0-4283-B4B1-8AB751262D4A}"/>
    <cellStyle name="Percent 35 2" xfId="33098" xr:uid="{22777395-48D9-4A28-A663-7B706C5769A1}"/>
    <cellStyle name="Percent 35 2 2" xfId="33099" xr:uid="{8D348EB9-BC30-4BA6-9D8C-30322CAF44B3}"/>
    <cellStyle name="Percent 35 3" xfId="33100" xr:uid="{18B25068-4601-434E-92D5-208FCA2E0848}"/>
    <cellStyle name="Percent 36" xfId="33101" xr:uid="{115203FF-4060-4691-B87F-84F1902456F8}"/>
    <cellStyle name="Percent 36 2" xfId="33102" xr:uid="{DCB73A46-DBFA-4A14-B84C-848993484B28}"/>
    <cellStyle name="Percent 36 2 2" xfId="33103" xr:uid="{DDEA72B9-BE81-4690-B3C1-09AEF38D609F}"/>
    <cellStyle name="Percent 36 3" xfId="33104" xr:uid="{0BACA2E1-7C4D-402C-B039-76A0E89067AB}"/>
    <cellStyle name="Percent 37" xfId="33105" xr:uid="{65F387BB-F54C-4209-B8B9-468442265647}"/>
    <cellStyle name="Percent 37 2" xfId="33106" xr:uid="{AF746C2A-DF79-4203-A68C-B88BF9543FE2}"/>
    <cellStyle name="Percent 37 2 2" xfId="33107" xr:uid="{96C51AF3-4AC5-4B23-B274-74D176AB266A}"/>
    <cellStyle name="Percent 37 3" xfId="33108" xr:uid="{8BB81406-0F86-49D8-B9FB-688FDE6715AE}"/>
    <cellStyle name="Percent 38" xfId="33109" xr:uid="{9A226DA1-BD05-4764-A8A1-CAFD522609E8}"/>
    <cellStyle name="Percent 38 2" xfId="33110" xr:uid="{DE209AED-C53C-4C26-A819-23BC9ABC6D2E}"/>
    <cellStyle name="Percent 39" xfId="33111" xr:uid="{692739D5-28C8-456A-B085-7A10569709EE}"/>
    <cellStyle name="Percent 39 2" xfId="33112" xr:uid="{53DE881A-80A0-492E-BD0A-1E62FAAD3CD4}"/>
    <cellStyle name="Percent 4" xfId="230" xr:uid="{C510FB29-CD9B-4A3E-AF97-4C8711D8556A}"/>
    <cellStyle name="Percent 4 2" xfId="33113" xr:uid="{2F6F1131-ED57-4745-8CA2-9744AFF40712}"/>
    <cellStyle name="Percent 4 2 2" xfId="33114" xr:uid="{75BCB8A8-F475-4CC9-BC7E-EA8C46DCAE9C}"/>
    <cellStyle name="Percent 4 2 3" xfId="33115" xr:uid="{77976016-6481-43E1-8A25-7B1799980812}"/>
    <cellStyle name="Percent 4 2 3 2" xfId="33116" xr:uid="{271267F5-9AD4-4ADA-8773-E1DDF0507F94}"/>
    <cellStyle name="Percent 4 2 3 2 2" xfId="33117" xr:uid="{308D3815-5816-4B74-982A-71C4C7A608F0}"/>
    <cellStyle name="Percent 4 2 3 3" xfId="33118" xr:uid="{17D1217C-FCCB-4855-B7D3-A4A153E141F0}"/>
    <cellStyle name="Percent 4 2 3 4" xfId="33119" xr:uid="{E964C63E-9768-4D93-8DD9-62ABE10A42DE}"/>
    <cellStyle name="Percent 4 3" xfId="33120" xr:uid="{4165A279-C66D-48E5-9C49-39631C0CAF2A}"/>
    <cellStyle name="Percent 4 4" xfId="33121" xr:uid="{BC43447B-0DB8-41D5-A99B-3DB11D17CF70}"/>
    <cellStyle name="Percent 4 5" xfId="33122" xr:uid="{6A442130-B420-47B6-8E05-6186AC1B4100}"/>
    <cellStyle name="Percent 4 6" xfId="33123" xr:uid="{E9475197-D942-48D2-AB0F-4277E9ADA059}"/>
    <cellStyle name="Percent 4 7" xfId="33124" xr:uid="{5C58E302-8EFB-4C3E-899B-9EA239BD3A12}"/>
    <cellStyle name="Percent 4 8" xfId="33125" xr:uid="{CE7B20CA-2C59-440C-8279-6DD51F1F788D}"/>
    <cellStyle name="Percent 40" xfId="33126" xr:uid="{B90FFA45-3E91-44FE-89B6-9799F673A873}"/>
    <cellStyle name="Percent 40 2" xfId="33127" xr:uid="{6EB733D6-6B70-4DE8-879F-F9C56E2733F8}"/>
    <cellStyle name="Percent 41" xfId="33128" xr:uid="{A20E94FC-57AA-421F-9023-688E052595D9}"/>
    <cellStyle name="Percent 41 2" xfId="33129" xr:uid="{06FF3F47-87F0-436D-959D-CE0CE30E1F4D}"/>
    <cellStyle name="Percent 42" xfId="33130" xr:uid="{7916AD3C-6BBB-4133-B868-BA648A4B6E51}"/>
    <cellStyle name="Percent 42 2" xfId="33131" xr:uid="{CB7D55CC-343C-487B-95F7-AA0AD7464CF0}"/>
    <cellStyle name="Percent 43" xfId="33132" xr:uid="{41D75845-8609-4D41-ADF2-61E0492EF5A3}"/>
    <cellStyle name="Percent 43 2" xfId="33133" xr:uid="{9BB4D998-BC2A-43E8-AC43-5EC242BC407C}"/>
    <cellStyle name="Percent 44" xfId="33134" xr:uid="{59290D55-2F77-4E2E-8620-B45D7CF91C5D}"/>
    <cellStyle name="Percent 44 2" xfId="33135" xr:uid="{727F97A5-1A41-4EA9-B7BA-D69E1064B801}"/>
    <cellStyle name="Percent 45" xfId="33136" xr:uid="{796B86D8-6A3B-4FC3-8173-8409E14BE572}"/>
    <cellStyle name="Percent 45 2" xfId="33137" xr:uid="{B2657E86-98D8-4150-A4FA-61E8D6496E2B}"/>
    <cellStyle name="Percent 46" xfId="33138" xr:uid="{1F1D1BE1-89C1-4643-89F9-8DC771B69C7B}"/>
    <cellStyle name="Percent 46 2" xfId="33139" xr:uid="{77B19179-6C6E-4CBC-88E5-361DDF62FDEE}"/>
    <cellStyle name="Percent 47" xfId="33140" xr:uid="{3B47BB15-3CDE-45E6-B7CA-C8759B1E0DC9}"/>
    <cellStyle name="Percent 47 2" xfId="33141" xr:uid="{7A039464-D264-4D80-91BF-2FDE1EF9177B}"/>
    <cellStyle name="Percent 48" xfId="33142" xr:uid="{3018412D-4628-4D70-B172-4D118FC627D9}"/>
    <cellStyle name="Percent 48 2" xfId="33143" xr:uid="{D9ABE026-2703-4EF1-8D49-A9584AEF4762}"/>
    <cellStyle name="Percent 49" xfId="33144" xr:uid="{7ED79B56-DABE-4A99-9A75-654B1D3DFAD1}"/>
    <cellStyle name="Percent 49 2" xfId="33145" xr:uid="{C0D10411-6E78-4DEE-8118-CAC8C27E5D04}"/>
    <cellStyle name="Percent 5" xfId="231" xr:uid="{3BBFE04D-3731-45C7-A58D-54E3486FFEA7}"/>
    <cellStyle name="Percent 5 2" xfId="33147" xr:uid="{3C746211-8830-422C-9253-94C7C1C80A46}"/>
    <cellStyle name="Percent 5 2 2" xfId="36085" xr:uid="{2F9BF65E-A447-429D-A8EA-CC12E2F0A3BE}"/>
    <cellStyle name="Percent 5 3" xfId="33148" xr:uid="{9ABBF80F-AEDE-4BB6-A59B-8089EE1B125A}"/>
    <cellStyle name="Percent 5 3 2" xfId="33149" xr:uid="{65FF0A51-7CC0-4C7E-9027-1714EC4B392B}"/>
    <cellStyle name="Percent 5 3 2 2" xfId="33150" xr:uid="{D5EE4A5A-C0AD-4651-9207-D5DC9E5ECC9D}"/>
    <cellStyle name="Percent 5 3 3" xfId="33151" xr:uid="{46953B35-5D81-4E62-B106-BF7668CAEC1E}"/>
    <cellStyle name="Percent 5 3 4" xfId="33152" xr:uid="{4C0E9B10-42AD-4478-837F-22AE80EDFFB6}"/>
    <cellStyle name="Percent 5 4" xfId="35641" xr:uid="{75FEADB4-5C70-4AD5-A907-4098ABB4E4B4}"/>
    <cellStyle name="Percent 5 5" xfId="33146" xr:uid="{20F5B10E-5890-494F-A5E2-9922314BF4F0}"/>
    <cellStyle name="Percent 50" xfId="33153" xr:uid="{5DC3A947-B1AC-4528-8AAC-4191E2B3A4B5}"/>
    <cellStyle name="Percent 50 2" xfId="33154" xr:uid="{34BF3FC7-7196-443B-B5AC-854D973C725B}"/>
    <cellStyle name="Percent 51" xfId="33155" xr:uid="{916DE108-13B8-45C4-9B40-D400C18AD104}"/>
    <cellStyle name="Percent 51 2" xfId="33156" xr:uid="{CBA859BE-80FF-41E7-9D61-DE40EC13BDF5}"/>
    <cellStyle name="Percent 52" xfId="33157" xr:uid="{C9EC2B63-A021-417E-83F9-0CAB4BAF66AD}"/>
    <cellStyle name="Percent 52 2" xfId="33158" xr:uid="{211EB973-A524-4069-BAF4-E5D9319E4EF4}"/>
    <cellStyle name="Percent 53" xfId="33159" xr:uid="{A7B74918-1D6C-4CDB-B3F9-12B608059CB7}"/>
    <cellStyle name="Percent 53 2" xfId="33160" xr:uid="{124F31B7-382B-4062-9C75-3F7B58295E17}"/>
    <cellStyle name="Percent 54" xfId="33161" xr:uid="{A2B7A6D7-118B-4741-966B-7535CEF859C7}"/>
    <cellStyle name="Percent 54 2" xfId="33162" xr:uid="{197AA61B-B4F8-4098-8ED8-233A3D9490ED}"/>
    <cellStyle name="Percent 55" xfId="33163" xr:uid="{6062B989-40E4-472C-B519-069B55B48E9E}"/>
    <cellStyle name="Percent 55 2" xfId="33164" xr:uid="{CFE337FF-2E4E-4BF5-A219-B1E138F767CF}"/>
    <cellStyle name="Percent 56" xfId="33165" xr:uid="{9212F7E5-3FD9-45F8-97AE-309758AB65B2}"/>
    <cellStyle name="Percent 56 2" xfId="33166" xr:uid="{1A22D5A4-8468-4C17-B72C-D42C149DF0B8}"/>
    <cellStyle name="Percent 57" xfId="33167" xr:uid="{B9E2C443-EC3E-4B4E-8F5D-1543D0C0AA6A}"/>
    <cellStyle name="Percent 57 2" xfId="33168" xr:uid="{528B6632-8F37-429C-80D2-EC7121052CB8}"/>
    <cellStyle name="Percent 58" xfId="33169" xr:uid="{421F080D-991C-4B6A-B394-5D7D9E238940}"/>
    <cellStyle name="Percent 58 2" xfId="33170" xr:uid="{3D63061F-38B8-44E1-BC9D-C95C3C75CCCE}"/>
    <cellStyle name="Percent 59" xfId="33171" xr:uid="{F46D2B9B-128C-4BD5-8780-CE5F65E9A087}"/>
    <cellStyle name="Percent 59 2" xfId="33172" xr:uid="{3E3D220C-3996-4B68-9D42-223CF2429777}"/>
    <cellStyle name="Percent 6" xfId="343" xr:uid="{0CE22C22-3F77-442E-A68F-46D2704195DF}"/>
    <cellStyle name="Percent 6 2" xfId="434" xr:uid="{E636A129-7293-44E6-AFD1-A09D2DEF6250}"/>
    <cellStyle name="Percent 6 2 2" xfId="33174" xr:uid="{14660E73-2904-48B9-98AD-8A75C69C7F1D}"/>
    <cellStyle name="Percent 6 2 2 2" xfId="33175" xr:uid="{05E7A713-E10C-4FC0-B0F5-E47373544EA5}"/>
    <cellStyle name="Percent 6 2 2 2 2" xfId="33176" xr:uid="{1D1D3821-47F7-435D-A613-ECD8EB0018F8}"/>
    <cellStyle name="Percent 6 2 2 2 2 2" xfId="33177" xr:uid="{AE7A1F45-7A1A-44CB-9215-1900BB4BDF6E}"/>
    <cellStyle name="Percent 6 2 2 2 3" xfId="33178" xr:uid="{480D1B3C-1DC1-45A3-90AB-6DC10D395C78}"/>
    <cellStyle name="Percent 6 2 2 2 4" xfId="33179" xr:uid="{A18BE643-1985-49DF-A1A0-7EAB7CD1499D}"/>
    <cellStyle name="Percent 6 2 2 3" xfId="33180" xr:uid="{1647913B-FD47-41DD-99B7-1585D4A1F303}"/>
    <cellStyle name="Percent 6 2 2 3 2" xfId="33181" xr:uid="{88A41127-9F09-4C47-9CD2-04722B1F5C12}"/>
    <cellStyle name="Percent 6 2 2 4" xfId="33182" xr:uid="{4AE765C2-3261-4596-9777-7C397EB4B4A4}"/>
    <cellStyle name="Percent 6 2 2 5" xfId="33183" xr:uid="{93929C08-CBBC-484C-88CC-4F576858F881}"/>
    <cellStyle name="Percent 6 2 3" xfId="33184" xr:uid="{006F07A2-6450-475B-9F9B-7F72FDC679B2}"/>
    <cellStyle name="Percent 6 2 3 2" xfId="33185" xr:uid="{0B42EAD5-36D5-4861-9AE3-A8684BC492CB}"/>
    <cellStyle name="Percent 6 2 3 2 2" xfId="33186" xr:uid="{206F981B-BCB3-4965-9044-DCB6085C9C4C}"/>
    <cellStyle name="Percent 6 2 3 3" xfId="33187" xr:uid="{01D3CE25-44A4-470D-96F5-DF5CC46B16E5}"/>
    <cellStyle name="Percent 6 2 3 4" xfId="33188" xr:uid="{7B2E0B2A-5902-498E-B8F5-DE65EABF2B84}"/>
    <cellStyle name="Percent 6 2 4" xfId="33189" xr:uid="{C0529656-C7E1-44EF-80B2-7708EB554B23}"/>
    <cellStyle name="Percent 6 2 4 2" xfId="33190" xr:uid="{8FF6CB9E-74C5-4910-B98F-134050A8BF90}"/>
    <cellStyle name="Percent 6 2 4 2 2" xfId="33191" xr:uid="{946EB239-96B3-4427-9EB0-5F5735E8B575}"/>
    <cellStyle name="Percent 6 2 4 3" xfId="33192" xr:uid="{5B8481CC-C450-4707-A16D-E516FE3832DE}"/>
    <cellStyle name="Percent 6 2 4 4" xfId="33193" xr:uid="{913467A0-5AE6-4BA5-938A-100B3A73DDE4}"/>
    <cellStyle name="Percent 6 2 5" xfId="33194" xr:uid="{594B751E-7668-4BC1-8238-01F5A35ABFA1}"/>
    <cellStyle name="Percent 6 2 5 2" xfId="33195" xr:uid="{6F63006B-8B94-442E-83EC-7C8F54DA2024}"/>
    <cellStyle name="Percent 6 2 6" xfId="33196" xr:uid="{2AFF6FDC-7436-48C9-B76C-C3028C881EF2}"/>
    <cellStyle name="Percent 6 2 7" xfId="33197" xr:uid="{15565951-00CE-4F92-A60A-B1AC5B07068A}"/>
    <cellStyle name="Percent 6 3" xfId="33198" xr:uid="{744D071E-251D-4D26-811C-91F3D76E94EF}"/>
    <cellStyle name="Percent 6 4" xfId="33173" xr:uid="{B8E87643-2ABC-4BB0-8ECC-C7A2E9D19DEC}"/>
    <cellStyle name="Percent 60" xfId="33199" xr:uid="{EBD0DC34-9B1A-432B-809B-DA3BCF9D96C1}"/>
    <cellStyle name="Percent 60 2" xfId="33200" xr:uid="{C146F026-F8AE-41DF-A462-397D2D47E52B}"/>
    <cellStyle name="Percent 61" xfId="33201" xr:uid="{B9C0D66A-E553-478F-84EA-C2323D09030F}"/>
    <cellStyle name="Percent 61 2" xfId="33202" xr:uid="{27711F0F-6F0E-4C35-9EF3-D77333280641}"/>
    <cellStyle name="Percent 62" xfId="33203" xr:uid="{E1100B49-0715-4FB3-9723-509E54FEB1F0}"/>
    <cellStyle name="Percent 62 2" xfId="33204" xr:uid="{F9F3D762-F44D-44EA-8A56-9B82C9E14482}"/>
    <cellStyle name="Percent 63" xfId="33205" xr:uid="{4442242A-2D9D-4DB7-A8C6-F209C3F03718}"/>
    <cellStyle name="Percent 63 2" xfId="33206" xr:uid="{F95F09E1-A876-44F1-8211-6842146EC8C2}"/>
    <cellStyle name="Percent 64" xfId="33207" xr:uid="{A43084C9-D1F6-4253-A792-06D5EBB1CEF7}"/>
    <cellStyle name="Percent 64 2" xfId="33208" xr:uid="{3002029C-ACAD-4F0B-9B4E-A45B86E7591C}"/>
    <cellStyle name="Percent 65" xfId="33209" xr:uid="{41C4950F-95DB-44C7-80AD-D802126E5455}"/>
    <cellStyle name="Percent 65 2" xfId="33210" xr:uid="{D72DD1A5-6BF7-48C5-94EB-F1598A10EBBC}"/>
    <cellStyle name="Percent 66" xfId="33211" xr:uid="{E6130F2A-1DB2-4303-9009-8D2C9C644C5E}"/>
    <cellStyle name="Percent 66 2" xfId="33212" xr:uid="{67B2D94E-41AB-4438-A0B4-A32368A83002}"/>
    <cellStyle name="Percent 67" xfId="33213" xr:uid="{08741C55-0641-468F-B0B2-E95C24A2BC72}"/>
    <cellStyle name="Percent 67 2" xfId="33214" xr:uid="{8A55357B-6EC1-4130-A0E9-69011F637931}"/>
    <cellStyle name="Percent 68" xfId="33215" xr:uid="{7958ADE8-94B9-4D89-92FB-126B1FA8B8ED}"/>
    <cellStyle name="Percent 68 2" xfId="33216" xr:uid="{79315520-A1A6-44BE-AAE4-2B15DB7E18CA}"/>
    <cellStyle name="Percent 69" xfId="33217" xr:uid="{3D7F09F0-6796-4A3C-83B6-6D50B692E872}"/>
    <cellStyle name="Percent 69 2" xfId="33218" xr:uid="{5281F6DA-4659-4621-8F7D-88522FF9BA28}"/>
    <cellStyle name="Percent 7" xfId="344" xr:uid="{BDC7AB45-D851-42D2-8508-324F4B0FFE1E}"/>
    <cellStyle name="Percent 7 2" xfId="435" xr:uid="{4E1CD4E6-D9EE-45CF-B7DA-13057E529FE0}"/>
    <cellStyle name="Percent 7 2 2" xfId="33221" xr:uid="{3EDAD08A-E874-4BD0-8154-E19531839C7C}"/>
    <cellStyle name="Percent 7 2 3" xfId="35684" xr:uid="{798B97BB-1213-4EB1-83CD-04F30629D12C}"/>
    <cellStyle name="Percent 7 2 4" xfId="33220" xr:uid="{3D72C41F-558E-4485-8D18-9C9B06D155CD}"/>
    <cellStyle name="Percent 7 3" xfId="35642" xr:uid="{2E138940-4C51-4AA2-A216-2BC5BA64846C}"/>
    <cellStyle name="Percent 7 4" xfId="33219" xr:uid="{5F8B73EF-BF3F-48F0-9DC8-521C4DFE6CA2}"/>
    <cellStyle name="Percent 70" xfId="33222" xr:uid="{1F15D44D-9C8D-4E6D-A8F3-A0361D88B4E9}"/>
    <cellStyle name="Percent 70 2" xfId="33223" xr:uid="{581BC2C7-88FE-41DA-9D96-1A6F167CE642}"/>
    <cellStyle name="Percent 71" xfId="33224" xr:uid="{5A261882-D843-4C1E-BECA-464D2F3F5E3D}"/>
    <cellStyle name="Percent 71 2" xfId="33225" xr:uid="{E77D8943-4331-40FC-917D-8D7C3C87AD3A}"/>
    <cellStyle name="Percent 72" xfId="33226" xr:uid="{FFEAFC4A-D51E-48DD-9248-FE51CAA2E6AD}"/>
    <cellStyle name="Percent 72 2" xfId="33227" xr:uid="{3BF6D53F-A2D3-4E96-BACE-D0834AF99A17}"/>
    <cellStyle name="Percent 73" xfId="33228" xr:uid="{978CB9A6-043B-4822-8D5B-6362BCCEFB3C}"/>
    <cellStyle name="Percent 73 2" xfId="33229" xr:uid="{597A4492-322F-49B2-A818-145132B5D490}"/>
    <cellStyle name="Percent 74" xfId="33230" xr:uid="{42E567C7-75B6-45B6-8694-983A7787C8EE}"/>
    <cellStyle name="Percent 74 2" xfId="33231" xr:uid="{F74AC6FB-4F5F-4A21-AFF8-DE4EF95552A2}"/>
    <cellStyle name="Percent 75" xfId="33232" xr:uid="{8ADA864B-BEEA-4CD9-A466-4705741EF616}"/>
    <cellStyle name="Percent 75 2" xfId="33233" xr:uid="{130EAF6F-5FC2-4D89-95EC-555D4F376EBD}"/>
    <cellStyle name="Percent 76" xfId="33234" xr:uid="{6312C10A-C345-48D6-A077-D1C971022E59}"/>
    <cellStyle name="Percent 76 2" xfId="33235" xr:uid="{12B33C4B-8F52-498E-9393-BF4DF0F2AA5D}"/>
    <cellStyle name="Percent 77" xfId="33236" xr:uid="{62BB16AB-75BB-454F-96C1-AA3AE12E1772}"/>
    <cellStyle name="Percent 77 2" xfId="33237" xr:uid="{B0B18085-1502-4393-869C-1A43AC8DB057}"/>
    <cellStyle name="Percent 78" xfId="33238" xr:uid="{DAFF9FCB-F518-408D-B4AF-97169D672FEA}"/>
    <cellStyle name="Percent 78 2" xfId="33239" xr:uid="{42556C8F-999F-41C9-A3B0-ECB537F36C00}"/>
    <cellStyle name="Percent 79" xfId="33240" xr:uid="{F18D9FDB-682B-4687-B2AC-98731B6F2D4A}"/>
    <cellStyle name="Percent 79 2" xfId="33241" xr:uid="{2C488010-9D36-4A14-901B-28466D387C0B}"/>
    <cellStyle name="Percent 8" xfId="472" xr:uid="{AF830175-B591-4A7E-B178-C1CD3BB30439}"/>
    <cellStyle name="Percent 8 10" xfId="36112" xr:uid="{DB71B134-B13C-4BEB-AFA2-1D54B5D726A6}"/>
    <cellStyle name="Percent 8 2" xfId="33243" xr:uid="{CA069477-A148-42B5-BDEE-9FBE9BC01717}"/>
    <cellStyle name="Percent 8 3" xfId="33244" xr:uid="{33AE2C07-7BE3-4068-927D-C7E397E661C6}"/>
    <cellStyle name="Percent 8 3 2" xfId="33245" xr:uid="{B0685EBF-A277-4A6F-BB7A-7930E7D1D625}"/>
    <cellStyle name="Percent 8 3 2 2" xfId="33246" xr:uid="{F1A26C06-521C-4036-AC32-49D1F0E2A0A7}"/>
    <cellStyle name="Percent 8 3 2 2 2" xfId="33247" xr:uid="{7540E4A5-474A-44D8-A436-60F0F3285110}"/>
    <cellStyle name="Percent 8 3 2 3" xfId="33248" xr:uid="{7D7137B7-3EBD-4262-8708-D08913C6A501}"/>
    <cellStyle name="Percent 8 3 2 4" xfId="33249" xr:uid="{E9F57D68-FDA2-4C0F-9273-AE3B9ED3EC70}"/>
    <cellStyle name="Percent 8 3 3" xfId="33250" xr:uid="{42082E92-8684-4B39-BB9A-090CB27C47F2}"/>
    <cellStyle name="Percent 8 3 3 2" xfId="33251" xr:uid="{3DEDDCB1-2480-452D-A9A4-E66EC08D0143}"/>
    <cellStyle name="Percent 8 3 4" xfId="33252" xr:uid="{7C543BCB-D4C1-4DB8-BE8D-18903B55F7ED}"/>
    <cellStyle name="Percent 8 3 5" xfId="33253" xr:uid="{1C8F4EAE-A56D-4D10-9736-FD90A6924903}"/>
    <cellStyle name="Percent 8 4" xfId="33254" xr:uid="{523A80D9-A843-43CF-9EE3-AA979E37B8DB}"/>
    <cellStyle name="Percent 8 4 2" xfId="33255" xr:uid="{4B4D06D7-09BA-4EF0-AE39-29743C8DF82F}"/>
    <cellStyle name="Percent 8 4 2 2" xfId="33256" xr:uid="{D1216D58-7E9B-49F2-A3E8-118654C2F2BA}"/>
    <cellStyle name="Percent 8 4 3" xfId="33257" xr:uid="{74CACE24-073A-4461-A7F3-F9BEAF0959FD}"/>
    <cellStyle name="Percent 8 4 4" xfId="33258" xr:uid="{A01FFCE7-7990-4FD8-864A-7951C63FE5DF}"/>
    <cellStyle name="Percent 8 5" xfId="33259" xr:uid="{01F6E159-8F89-4496-AA03-35F492570283}"/>
    <cellStyle name="Percent 8 5 2" xfId="33260" xr:uid="{35395783-082D-4EF8-ACB9-7F94166CF231}"/>
    <cellStyle name="Percent 8 6" xfId="33261" xr:uid="{792C7E85-CE39-4EC6-B796-F5E6A155E843}"/>
    <cellStyle name="Percent 8 7" xfId="33262" xr:uid="{18EA75E5-9291-4CB4-99C0-1986346C3653}"/>
    <cellStyle name="Percent 8 8" xfId="35686" xr:uid="{88E052F1-01D8-4B3F-85D1-5CE0E78CC6E7}"/>
    <cellStyle name="Percent 8 9" xfId="33242" xr:uid="{E7AA04D6-D29F-41DB-BCFD-FD8A67DB6180}"/>
    <cellStyle name="Percent 80" xfId="33263" xr:uid="{0D3CFAB8-06CA-4326-A0D2-89BEF16C9743}"/>
    <cellStyle name="Percent 80 2" xfId="33264" xr:uid="{8346EEAE-6D04-451F-8721-6341E24EA527}"/>
    <cellStyle name="Percent 81" xfId="33265" xr:uid="{E3DF5BEB-8496-4009-812F-711C0A959C61}"/>
    <cellStyle name="Percent 81 2" xfId="33266" xr:uid="{3BF4827C-C474-4BA8-B0C6-BD42023903B2}"/>
    <cellStyle name="Percent 82" xfId="33267" xr:uid="{6B6D0E2A-8285-46C0-8B6E-EC815972F999}"/>
    <cellStyle name="Percent 82 2" xfId="33268" xr:uid="{7B66EB43-0044-4A8B-8B32-0CBB96724177}"/>
    <cellStyle name="Percent 83" xfId="33269" xr:uid="{7A30E548-0D32-4392-98BF-AD4D8F4C0E7C}"/>
    <cellStyle name="Percent 83 2" xfId="33270" xr:uid="{9DC3299F-7A5B-4D9C-A252-3AF96332666D}"/>
    <cellStyle name="Percent 84" xfId="33271" xr:uid="{915D2DDC-36C7-4976-99CE-A9850735041C}"/>
    <cellStyle name="Percent 84 2" xfId="33272" xr:uid="{F0D246BC-89A1-4C8F-84BD-F1B4137CE3F3}"/>
    <cellStyle name="Percent 84 2 2" xfId="33273" xr:uid="{4B81DDFC-2EC2-4B2D-BA59-7BC69ED542DC}"/>
    <cellStyle name="Percent 84 3" xfId="33274" xr:uid="{9AB9C6F1-F6D9-4DCF-AC01-47D3BEF0AF32}"/>
    <cellStyle name="Percent 85" xfId="33275" xr:uid="{E65E3186-3C8B-443A-96B5-A254C9923D96}"/>
    <cellStyle name="Percent 85 2" xfId="33276" xr:uid="{B9196498-9559-47B0-BE34-CDBD13735E92}"/>
    <cellStyle name="Percent 85 2 2" xfId="33277" xr:uid="{6029BB76-D6ED-4BA1-ABC4-561E5B2EB9F7}"/>
    <cellStyle name="Percent 85 3" xfId="33278" xr:uid="{5FFAE2DF-C6DC-4596-AD6E-D959283CBC7B}"/>
    <cellStyle name="Percent 86" xfId="33279" xr:uid="{904E49FD-1433-4A05-BCF3-606FB113A7D4}"/>
    <cellStyle name="Percent 86 2" xfId="33280" xr:uid="{D40EA793-2CD5-44C8-A98E-50E026D1F6BC}"/>
    <cellStyle name="Percent 86 2 2" xfId="33281" xr:uid="{CF94C1F3-0DB5-4460-8198-0C22E49264F6}"/>
    <cellStyle name="Percent 86 3" xfId="33282" xr:uid="{C400007E-BF64-4322-BEBA-86C6C8E5561D}"/>
    <cellStyle name="Percent 87" xfId="33283" xr:uid="{BA067613-619A-4139-8587-BE8F74234E89}"/>
    <cellStyle name="Percent 87 2" xfId="33284" xr:uid="{2837B243-7E1F-487E-91B3-86292796F830}"/>
    <cellStyle name="Percent 88" xfId="33285" xr:uid="{91977F83-3C96-451C-B432-83993F9D77C8}"/>
    <cellStyle name="Percent 88 2" xfId="33286" xr:uid="{A31B7B57-91E0-4EBB-9B93-0AEA542CE357}"/>
    <cellStyle name="Percent 89" xfId="33287" xr:uid="{B7F22020-9FB5-4ECE-9127-02E915A990E1}"/>
    <cellStyle name="Percent 89 2" xfId="33288" xr:uid="{D7E20029-11DD-4AE9-9C8B-67C95B155A47}"/>
    <cellStyle name="Percent 9" xfId="33289" xr:uid="{12720FE2-A4F9-4760-8D8A-4189B1EE7FD3}"/>
    <cellStyle name="Percent 9 2" xfId="36113" xr:uid="{105D4751-BE36-4132-AD7E-85265623FD5A}"/>
    <cellStyle name="Percent 90" xfId="33290" xr:uid="{CBD11A05-24E9-4382-BC5B-D870C721D1D4}"/>
    <cellStyle name="Percent 90 2" xfId="33291" xr:uid="{264058C3-BBD8-4AC5-98B0-FE8789C71D78}"/>
    <cellStyle name="Percent 91" xfId="33292" xr:uid="{E02546C0-5F70-4D52-B24A-28A3AF1D7E10}"/>
    <cellStyle name="Percent 91 2" xfId="33293" xr:uid="{38B42AF6-5AE0-48BC-B805-CE37ACBC5463}"/>
    <cellStyle name="Percent 92" xfId="33294" xr:uid="{23AF1270-49A9-4306-9125-7FE27A4FCEF1}"/>
    <cellStyle name="Percent 92 2" xfId="33295" xr:uid="{2346412C-EC8F-4E70-9021-878438D0BCD9}"/>
    <cellStyle name="Percent 93" xfId="33296" xr:uid="{47FF15AE-0D8D-4972-87B1-502319FBCEB7}"/>
    <cellStyle name="Percent 93 2" xfId="33297" xr:uid="{418F27B0-8AEB-4AE9-9E17-6B39C47CC0EE}"/>
    <cellStyle name="Percent 94" xfId="33298" xr:uid="{4D1B3ED7-B188-4257-8B53-9BEC2B26F2D4}"/>
    <cellStyle name="Percent 94 2" xfId="33299" xr:uid="{36C9347F-3138-4E03-8AE8-3943569A8E86}"/>
    <cellStyle name="Percent 95" xfId="33300" xr:uid="{59E17472-61F7-4B26-A8FA-5ADBD857B82A}"/>
    <cellStyle name="Percent 95 2" xfId="33301" xr:uid="{79A7FDA1-E4F9-4DD3-AAAB-8A8C752AC377}"/>
    <cellStyle name="Percent 96" xfId="33302" xr:uid="{8C3EF4E8-5DB3-4C98-A82A-DFFBC116C346}"/>
    <cellStyle name="Percent 96 2" xfId="33303" xr:uid="{A11B5CD6-CB3F-4C2E-B846-CDD7255073E7}"/>
    <cellStyle name="Percent 97" xfId="33304" xr:uid="{2118F682-2EC7-45D6-923D-CCC7F1A2FC53}"/>
    <cellStyle name="Percent 97 2" xfId="33305" xr:uid="{8B86974C-B6B3-4232-868C-7AF44C1E9702}"/>
    <cellStyle name="Percent 98" xfId="33306" xr:uid="{422AE9C4-DB3E-407F-AF49-FC8C175E9F20}"/>
    <cellStyle name="Percent 98 2" xfId="33307" xr:uid="{F431D187-7AAC-4CE4-B699-FA1448D8C05E}"/>
    <cellStyle name="Percent 99" xfId="33308" xr:uid="{F246B613-5047-4E40-A168-DFD6AE2F3A10}"/>
    <cellStyle name="Percent 99 2" xfId="33309" xr:uid="{2DE8770C-B5F5-4AF9-A314-FFC15BFFF044}"/>
    <cellStyle name="Percentage" xfId="35721" xr:uid="{78ED4FB8-9190-411F-9387-10F816B09080}"/>
    <cellStyle name="Percentage 2" xfId="35857" xr:uid="{E77B94A5-546E-4481-B3CB-270091DA121B}"/>
    <cellStyle name="Percentage Assumptions" xfId="35722" xr:uid="{B05ADDC8-A648-4E8D-8381-F0090236E7B8}"/>
    <cellStyle name="Percentage Input" xfId="35745" xr:uid="{DD7BCC24-DE6D-466E-AF6F-A5CC8CF1B44C}"/>
    <cellStyle name="Period Title" xfId="35858" xr:uid="{854F2CAB-374E-4717-A7B4-6FE7EAF2DBD7}"/>
    <cellStyle name="PSChar" xfId="33310" xr:uid="{2AA9B555-6AF5-48D9-9541-8CA22D0910C2}"/>
    <cellStyle name="PSChar 2" xfId="33311" xr:uid="{8FE7C2EC-2389-4E8F-A7E6-AED5E4D67473}"/>
    <cellStyle name="PSChar 2 2" xfId="33312" xr:uid="{6579B99B-F851-4169-8187-468F237411B3}"/>
    <cellStyle name="PSChar 2 3" xfId="33313" xr:uid="{FC72F436-A586-44D1-8132-E7DEAEFF5E32}"/>
    <cellStyle name="PSChar 2 4" xfId="33314" xr:uid="{FF23BDF6-8118-4A14-A629-D4A842436917}"/>
    <cellStyle name="PSChar 3" xfId="33315" xr:uid="{51EEAEAF-344F-4A58-8598-342EF0A52E67}"/>
    <cellStyle name="PSChar 3 2" xfId="33316" xr:uid="{118865EF-0D4E-4D38-BD3C-2BB955B24911}"/>
    <cellStyle name="PSChar 3 3" xfId="33317" xr:uid="{80481692-DC05-4602-A87D-543D629B2ABA}"/>
    <cellStyle name="PSChar 3 4" xfId="33318" xr:uid="{88B5E0B1-6585-4B7B-AAD7-221896A08E5C}"/>
    <cellStyle name="PSChar 4" xfId="33319" xr:uid="{41DF545D-BFE3-4088-A3EE-0400FA01633B}"/>
    <cellStyle name="PSChar 4 2" xfId="33320" xr:uid="{44EC4C98-AF7E-45B9-B61B-F20A9EC43792}"/>
    <cellStyle name="PSChar 5" xfId="33321" xr:uid="{3902538A-B3C2-4144-AA15-DB2B7EF57C2E}"/>
    <cellStyle name="PSChar 5 2" xfId="33322" xr:uid="{ACA76EAC-173E-48EA-BAE1-D0A9E27559AD}"/>
    <cellStyle name="PSChar 6" xfId="33323" xr:uid="{3C675306-4F25-467B-BF0B-826EC5B7C091}"/>
    <cellStyle name="PSChar 6 2" xfId="33324" xr:uid="{7A0E8699-DFB4-498D-9F55-FF93B311141E}"/>
    <cellStyle name="PSChar 7" xfId="33325" xr:uid="{1F2998A7-7D0C-4E0B-8F54-A2C16086C10E}"/>
    <cellStyle name="PSChar 7 2" xfId="33326" xr:uid="{D50163A8-D9F8-4E58-858B-0B3490144BA7}"/>
    <cellStyle name="PSChar 8" xfId="33327" xr:uid="{F57A1C5E-CF10-4185-B068-67744D5C887C}"/>
    <cellStyle name="PSChar 9" xfId="33328" xr:uid="{C11400F0-2E89-475A-ACF6-4C428260B273}"/>
    <cellStyle name="PSDate" xfId="33329" xr:uid="{9073CC4F-1F00-4533-AE63-09578977F024}"/>
    <cellStyle name="PSDate 2" xfId="33330" xr:uid="{0CE44235-9555-43E2-8F98-79E6FE86065D}"/>
    <cellStyle name="PSDate 3" xfId="33331" xr:uid="{2A6C6F08-9E40-4F02-AEE0-39624E4B1139}"/>
    <cellStyle name="PSDate 4" xfId="33332" xr:uid="{9CBD50B5-D0D3-4D08-AEB8-64F5C493708F}"/>
    <cellStyle name="PSDate 5" xfId="33333" xr:uid="{26645DB7-DF5C-4B78-81E6-D1D9AC630FAC}"/>
    <cellStyle name="PSDate 5 2" xfId="33334" xr:uid="{4C4FD1EF-6C68-4297-BB3D-6B917DC4C4E3}"/>
    <cellStyle name="PSDate 6" xfId="33335" xr:uid="{7616BDF2-C237-4A88-9A52-74C9A0DA1BE3}"/>
    <cellStyle name="PSDate 6 2" xfId="33336" xr:uid="{F205C718-7123-4741-99DB-A09303F016A6}"/>
    <cellStyle name="PSDec" xfId="33337" xr:uid="{C9A26D22-6D28-4673-8E4C-EB3A5755DE79}"/>
    <cellStyle name="PSDec 2" xfId="33338" xr:uid="{2FF3502A-AC64-4576-B6FB-A253E6B40DDD}"/>
    <cellStyle name="PSDec 3" xfId="33339" xr:uid="{E6A05780-963B-4500-BFBA-D21AFD900C74}"/>
    <cellStyle name="PSDec 4" xfId="33340" xr:uid="{D3772316-43FB-4CFB-A675-B5BF49B0467B}"/>
    <cellStyle name="PSDec 5" xfId="33341" xr:uid="{FDB8CA83-617F-49AB-BDF3-6AB1DD3581B4}"/>
    <cellStyle name="PSDec 5 2" xfId="33342" xr:uid="{6772D690-8A7B-4D19-8138-07A9F682D589}"/>
    <cellStyle name="PSDec 6" xfId="33343" xr:uid="{EF1A890D-6414-4408-B61E-63FEBAC0E918}"/>
    <cellStyle name="PSDec 6 2" xfId="33344" xr:uid="{13AB91E7-F354-419C-B5B8-F3A9E84145A2}"/>
    <cellStyle name="PSDetail" xfId="35859" xr:uid="{E97771E9-6C0D-4E6C-99E6-5059094377BC}"/>
    <cellStyle name="PSHeading" xfId="33345" xr:uid="{92EE006B-4660-42B9-B466-5492BCD3BB69}"/>
    <cellStyle name="PSHeading 10" xfId="33346" xr:uid="{391CE199-405C-4B3A-8313-65F4F02A7FF9}"/>
    <cellStyle name="PSHeading 10 2" xfId="33347" xr:uid="{D9DAA50B-5CDC-4E11-A776-7124346A41D6}"/>
    <cellStyle name="PSHeading 10 2 2" xfId="33348" xr:uid="{7411A4A7-87E0-4F05-B778-3E9B34DC706A}"/>
    <cellStyle name="PSHeading 10 3" xfId="33349" xr:uid="{F91C5996-1D91-4510-838B-296156C51575}"/>
    <cellStyle name="PSHeading 11" xfId="33350" xr:uid="{D0E12076-C68B-4C2E-BA74-633A58E94494}"/>
    <cellStyle name="PSHeading 11 2" xfId="33351" xr:uid="{9878C819-5BD5-46AA-A3F7-61F645B9FCFE}"/>
    <cellStyle name="PSHeading 11 2 2" xfId="33352" xr:uid="{2311DFB7-97E2-43D0-9A74-F1A582273B64}"/>
    <cellStyle name="PSHeading 11 3" xfId="33353" xr:uid="{B6A71877-AD4B-45DE-9B4B-A1CA5627D736}"/>
    <cellStyle name="PSHeading 12" xfId="33354" xr:uid="{B34D60FC-9C15-40FE-AC68-2FE356150062}"/>
    <cellStyle name="PSHeading 12 2" xfId="33355" xr:uid="{AB0C7E0D-87AA-43D6-A660-A347B32B32F2}"/>
    <cellStyle name="PSHeading 12 2 2" xfId="33356" xr:uid="{7597ECCF-7C7D-442B-88E0-EACED55BBC2B}"/>
    <cellStyle name="PSHeading 12 3" xfId="33357" xr:uid="{3BA475CC-FC88-44FA-AAD3-8820924891EB}"/>
    <cellStyle name="PSHeading 13" xfId="33358" xr:uid="{AA06AB6F-4E74-4EAF-9D16-770460F92871}"/>
    <cellStyle name="PSHeading 13 2" xfId="33359" xr:uid="{D4A671A0-40E4-475C-AD58-EEA69EE3A98D}"/>
    <cellStyle name="PSHeading 13 2 2" xfId="33360" xr:uid="{8D024904-3F35-4DDA-8AA6-25ADAEE5188E}"/>
    <cellStyle name="PSHeading 13 3" xfId="33361" xr:uid="{36FFCC2F-F4A6-4B02-AF1D-6113BA81CE8D}"/>
    <cellStyle name="PSHeading 14" xfId="33362" xr:uid="{C15BEA8A-7182-4003-9DC0-0DEB12B9C7CA}"/>
    <cellStyle name="PSHeading 14 2" xfId="33363" xr:uid="{A5328363-63AB-4FEC-BD80-CEADA9FE520A}"/>
    <cellStyle name="PSHeading 2" xfId="33364" xr:uid="{23835702-4B47-45C0-93DE-B716606EB20B}"/>
    <cellStyle name="PSHeading 2 2" xfId="33365" xr:uid="{FCAA2EBC-ECCE-4223-A99D-B999F7936BDB}"/>
    <cellStyle name="PSHeading 2 2 2" xfId="33366" xr:uid="{4E5609D0-2FF2-4853-8B10-196AA6240FE8}"/>
    <cellStyle name="PSHeading 2 2 2 2" xfId="33367" xr:uid="{038ADF1B-0C91-49C0-B7FB-3D5EBC7570C3}"/>
    <cellStyle name="PSHeading 2 2 2 2 2" xfId="33368" xr:uid="{0C32EEDA-7D86-4701-A302-CFFA8A59FCEC}"/>
    <cellStyle name="PSHeading 2 2 2 3" xfId="33369" xr:uid="{518D3686-3A76-4E46-9CC0-613C508D29A8}"/>
    <cellStyle name="PSHeading 2 2 2 4" xfId="36114" xr:uid="{7044985B-E93E-4656-966A-50C0EF1B2CD8}"/>
    <cellStyle name="PSHeading 2 2 3" xfId="33370" xr:uid="{DDBF866F-BDAB-4F66-90DC-9AF515830CCC}"/>
    <cellStyle name="PSHeading 2 2 3 2" xfId="33371" xr:uid="{9F02A62C-4BAC-4079-AB3A-BDF8284BE0EC}"/>
    <cellStyle name="PSHeading 2 2 4" xfId="36087" xr:uid="{E70A2193-8A82-411F-8728-2AA9B92C6AC6}"/>
    <cellStyle name="PSHeading 2 3" xfId="33372" xr:uid="{D8F66E6F-F72C-4021-A18C-D11949B36B71}"/>
    <cellStyle name="PSHeading 2 3 2" xfId="33373" xr:uid="{2721529F-DA23-4367-85C1-CC971485F6B2}"/>
    <cellStyle name="PSHeading 2 3 2 2" xfId="33374" xr:uid="{4E2C05A7-10DD-4C50-8346-2D821FF4EDC1}"/>
    <cellStyle name="PSHeading 2 3 3" xfId="33375" xr:uid="{47BC827C-B61D-4FB1-BFF7-71B5364BD5C4}"/>
    <cellStyle name="PSHeading 2 3 4" xfId="36115" xr:uid="{58CBA4C2-F344-485B-B4C8-47454BE36D0A}"/>
    <cellStyle name="PSHeading 2 4" xfId="33376" xr:uid="{F9B16CFC-55F5-4F5D-96BC-F296527BF3ED}"/>
    <cellStyle name="PSHeading 2 4 2" xfId="33377" xr:uid="{40AB7B38-A2ED-43B0-BA72-7EFB71BE0D09}"/>
    <cellStyle name="PSHeading 2 4 2 2" xfId="33378" xr:uid="{784C588E-FB0E-4DE7-9390-C9D3B3F23FB8}"/>
    <cellStyle name="PSHeading 2 4 3" xfId="33379" xr:uid="{71D5071A-0908-4843-B6F8-3063B8E39AEB}"/>
    <cellStyle name="PSHeading 2 5" xfId="33380" xr:uid="{1D31A6E1-7802-4784-A904-757D7B1172F3}"/>
    <cellStyle name="PSHeading 2 5 2" xfId="33381" xr:uid="{5E98FB90-B40D-4174-B26E-B983501BCF80}"/>
    <cellStyle name="PSHeading 2 5 2 2" xfId="33382" xr:uid="{64933B96-EA55-4B1A-B3CC-7D6BA9AC8BC2}"/>
    <cellStyle name="PSHeading 2 5 3" xfId="33383" xr:uid="{F2DB1FA8-7E52-45C9-8AF8-BDF76E136443}"/>
    <cellStyle name="PSHeading 2 6" xfId="33384" xr:uid="{D41CB65E-59C7-40E8-9769-269808781560}"/>
    <cellStyle name="PSHeading 2 6 2" xfId="33385" xr:uid="{651E550E-3079-40A5-9C85-995BDCFE9DEB}"/>
    <cellStyle name="PSHeading 2 6 2 2" xfId="33386" xr:uid="{DA245729-3C4F-47FA-B920-606681EEFFC1}"/>
    <cellStyle name="PSHeading 2 6 3" xfId="33387" xr:uid="{4EF73E98-4381-46FF-955A-B833727BE145}"/>
    <cellStyle name="PSHeading 2 7" xfId="33388" xr:uid="{A64A7A03-0FE1-4DC3-AB19-DB8EBD4402D1}"/>
    <cellStyle name="PSHeading 2 7 2" xfId="33389" xr:uid="{9C7C9508-183B-4D57-8D12-CAE18C180420}"/>
    <cellStyle name="PSHeading 2 8" xfId="36086" xr:uid="{6501AA05-B5BC-41B5-9F00-CDD085C8DC48}"/>
    <cellStyle name="PSHeading 3" xfId="33390" xr:uid="{47612FB2-54AD-4E8E-8020-06F2815EFA6C}"/>
    <cellStyle name="PSHeading 3 2" xfId="33391" xr:uid="{8BD88B62-6AAE-40E7-8BE0-739F9DE48895}"/>
    <cellStyle name="PSHeading 3 2 2" xfId="33392" xr:uid="{81C00047-C622-44E7-AB4D-B9E365FAEA68}"/>
    <cellStyle name="PSHeading 3 2 2 2" xfId="33393" xr:uid="{34F2F49D-ACDC-450E-AEC7-C10991BB2A6B}"/>
    <cellStyle name="PSHeading 3 2 2 2 2" xfId="36116" xr:uid="{F92EDC45-B74F-443B-84C9-023F5665D0E6}"/>
    <cellStyle name="PSHeading 3 2 2 3" xfId="36090" xr:uid="{15EFA802-E811-470A-A975-DAB588A59B4D}"/>
    <cellStyle name="PSHeading 3 2 3" xfId="33394" xr:uid="{6AD245EC-BBA0-45CC-BD20-86379C987831}"/>
    <cellStyle name="PSHeading 3 2 3 2" xfId="36117" xr:uid="{4840C29E-EA53-49CF-8D1E-A74350BBF564}"/>
    <cellStyle name="PSHeading 3 2 4" xfId="36089" xr:uid="{AA8FE3C0-5153-4B8C-8ADA-6761F06635D7}"/>
    <cellStyle name="PSHeading 3 3" xfId="33395" xr:uid="{09260FCE-95E7-44F4-ABA0-93D8B94D5250}"/>
    <cellStyle name="PSHeading 3 3 2" xfId="33396" xr:uid="{90ACE0F5-C0FE-464C-B712-5EBD0F8802E1}"/>
    <cellStyle name="PSHeading 3 3 2 2" xfId="33397" xr:uid="{F3C6272F-63AD-42A2-8252-D5F14BB2C3DA}"/>
    <cellStyle name="PSHeading 3 3 3" xfId="33398" xr:uid="{124E2133-A3CF-4AC2-BC6B-66E1D4E2FF15}"/>
    <cellStyle name="PSHeading 3 3 4" xfId="36118" xr:uid="{7A12D1BE-DD59-42A5-9EB0-319A4F51CB9A}"/>
    <cellStyle name="PSHeading 3 4" xfId="33399" xr:uid="{80452842-9288-494B-ABC6-4DC502AFBAD5}"/>
    <cellStyle name="PSHeading 3 4 2" xfId="33400" xr:uid="{2062199D-D1BA-4548-8B28-75DADB944850}"/>
    <cellStyle name="PSHeading 3 4 2 2" xfId="33401" xr:uid="{24EA6279-7F88-4CE3-8590-B32EF5A5C65B}"/>
    <cellStyle name="PSHeading 3 4 3" xfId="33402" xr:uid="{47A31591-3937-4053-AC82-43CBAB29922E}"/>
    <cellStyle name="PSHeading 3 5" xfId="33403" xr:uid="{35739F80-79EB-415F-BEC4-8FE16F4198F3}"/>
    <cellStyle name="PSHeading 3 5 2" xfId="33404" xr:uid="{8BA1F928-AB9A-4E53-BA02-C97605ACBEBB}"/>
    <cellStyle name="PSHeading 3 5 2 2" xfId="33405" xr:uid="{7C533082-111F-4165-AF55-69A37869F61A}"/>
    <cellStyle name="PSHeading 3 5 3" xfId="33406" xr:uid="{5821C99F-3B32-4C86-A33A-ADE4B2D9C8BB}"/>
    <cellStyle name="PSHeading 3 6" xfId="33407" xr:uid="{20A54B45-D268-4B3F-900D-BA1E04A91C20}"/>
    <cellStyle name="PSHeading 3 6 2" xfId="33408" xr:uid="{E3B3661A-016C-439A-BF83-0924733052E9}"/>
    <cellStyle name="PSHeading 3 7" xfId="36088" xr:uid="{4B6F7356-7001-40D9-8944-BDA995342314}"/>
    <cellStyle name="PSHeading 4" xfId="33409" xr:uid="{57172BDC-C127-4373-A2BD-D07C1097C71A}"/>
    <cellStyle name="PSHeading 4 2" xfId="33410" xr:uid="{8995F0CE-EF29-46B6-ABE4-6C259ECC4F7E}"/>
    <cellStyle name="PSHeading 4 2 2" xfId="33411" xr:uid="{3F219E41-D071-44CF-8D79-33FF32A243FB}"/>
    <cellStyle name="PSHeading 4 2 2 2" xfId="33412" xr:uid="{AD04EB41-86B6-4C5D-B3AE-29F7D9FE0763}"/>
    <cellStyle name="PSHeading 4 2 3" xfId="33413" xr:uid="{577C30FF-5F59-4AB5-8496-C68B7106B310}"/>
    <cellStyle name="PSHeading 4 2 4" xfId="36119" xr:uid="{5AA6FE08-F885-4AD4-ACC5-54F542E82BDB}"/>
    <cellStyle name="PSHeading 4 3" xfId="33414" xr:uid="{FCF31F6A-DEB3-4299-A680-95BAB678F134}"/>
    <cellStyle name="PSHeading 4 3 2" xfId="33415" xr:uid="{ADA7010E-DEE7-48B8-95D2-685C5BBE5031}"/>
    <cellStyle name="PSHeading 4 3 2 2" xfId="33416" xr:uid="{6DC11D9C-896B-40F7-ADCF-11B4BC92860A}"/>
    <cellStyle name="PSHeading 4 3 3" xfId="33417" xr:uid="{AAA1D1F0-B2BE-4CC9-8A4D-940A41D944F9}"/>
    <cellStyle name="PSHeading 4 4" xfId="33418" xr:uid="{E6932676-B5D5-483F-BDE0-A58B8E7A0B05}"/>
    <cellStyle name="PSHeading 4 4 2" xfId="33419" xr:uid="{2BECBCE9-1DBB-4DF9-88B5-5A15B3C43D9D}"/>
    <cellStyle name="PSHeading 4 4 2 2" xfId="33420" xr:uid="{217022BC-482A-4F28-8422-C62B0DDC7CD4}"/>
    <cellStyle name="PSHeading 4 4 3" xfId="33421" xr:uid="{7780369F-F635-478E-B4DC-039DA2DAB305}"/>
    <cellStyle name="PSHeading 4 5" xfId="33422" xr:uid="{67CB0E16-1AAF-4E7E-A32C-DF881F207BC5}"/>
    <cellStyle name="PSHeading 4 5 2" xfId="33423" xr:uid="{A43EFA9D-E71F-438D-B622-EF1591A721A9}"/>
    <cellStyle name="PSHeading 4 6" xfId="36091" xr:uid="{CD593699-9286-4ECD-9EAC-9AD920085B18}"/>
    <cellStyle name="PSHeading 5" xfId="33424" xr:uid="{2DD6C767-059C-4225-B5FF-50A634BE2AB2}"/>
    <cellStyle name="PSHeading 5 2" xfId="33425" xr:uid="{080D135F-465A-422E-AB49-3056F623A61B}"/>
    <cellStyle name="PSHeading 5 2 2" xfId="33426" xr:uid="{06AEDED8-4D68-4559-B83F-768FFB349A33}"/>
    <cellStyle name="PSHeading 5 2 2 2" xfId="33427" xr:uid="{D18D2272-D15D-4CCD-83ED-C08036ADDAEE}"/>
    <cellStyle name="PSHeading 5 2 3" xfId="33428" xr:uid="{54A9C831-EF28-484D-A72C-EABEE591B9E4}"/>
    <cellStyle name="PSHeading 5 3" xfId="33429" xr:uid="{0E254AF1-EAFD-479F-91D5-E1AB13C06E6C}"/>
    <cellStyle name="PSHeading 5 3 2" xfId="33430" xr:uid="{4CB55A99-AD83-4E59-87DA-46A5BF652284}"/>
    <cellStyle name="PSHeading 5 4" xfId="36120" xr:uid="{CA345C3B-8CFA-4263-AC30-F7C604AEB688}"/>
    <cellStyle name="PSHeading 6" xfId="33431" xr:uid="{4AF65CC1-8458-4ED7-8BB1-7C13D90EAD6D}"/>
    <cellStyle name="PSHeading 6 2" xfId="33432" xr:uid="{7978A69E-FD46-462C-B3E0-07D011A75912}"/>
    <cellStyle name="PSHeading 6 2 2" xfId="33433" xr:uid="{706B0E48-4B2B-40B8-AD19-FED2617BB650}"/>
    <cellStyle name="PSHeading 6 2 2 2" xfId="33434" xr:uid="{E25E46E7-13D4-450D-9A07-FCE76AAA5097}"/>
    <cellStyle name="PSHeading 6 2 2 2 2" xfId="33435" xr:uid="{0A10D56C-2A79-49CE-8A45-5B51EEB6A05C}"/>
    <cellStyle name="PSHeading 6 2 2 3" xfId="33436" xr:uid="{911B99AC-F6D7-4C93-B4CC-C947D81060DD}"/>
    <cellStyle name="PSHeading 6 2 3" xfId="33437" xr:uid="{3F1A961F-6E54-446A-B97A-AD4805625F0E}"/>
    <cellStyle name="PSHeading 6 2 3 2" xfId="33438" xr:uid="{0C849427-241C-46DC-AEC5-4E8FCAED286A}"/>
    <cellStyle name="PSHeading 6 3" xfId="33439" xr:uid="{C84128BF-080F-4717-A7CF-494A09FBE2D5}"/>
    <cellStyle name="PSHeading 6 3 2" xfId="33440" xr:uid="{AF520E09-D673-4711-97E8-6BBA84816B41}"/>
    <cellStyle name="PSHeading 6 3 2 2" xfId="33441" xr:uid="{CE8F6F22-6697-40FC-87C7-5F785441673E}"/>
    <cellStyle name="PSHeading 6 3 3" xfId="33442" xr:uid="{414A19F7-9EDC-4768-9960-9C5B63A0C4DE}"/>
    <cellStyle name="PSHeading 6 4" xfId="33443" xr:uid="{9048938F-9BC4-40BB-A686-517B51748A16}"/>
    <cellStyle name="PSHeading 6 4 2" xfId="33444" xr:uid="{4A43413C-92A0-4738-84AE-F50F98119EB8}"/>
    <cellStyle name="PSHeading 7" xfId="33445" xr:uid="{E049DB3B-B33C-4C07-AACE-C88EFA3AF4EE}"/>
    <cellStyle name="PSHeading 7 2" xfId="33446" xr:uid="{E419809D-E103-45D6-9D8A-F7C8596700A3}"/>
    <cellStyle name="PSHeading 7 2 2" xfId="33447" xr:uid="{98E5E74E-C125-42C3-9341-EFEEC18C8334}"/>
    <cellStyle name="PSHeading 7 2 2 2" xfId="33448" xr:uid="{68E41669-3E90-45ED-A3AF-1498E5D95582}"/>
    <cellStyle name="PSHeading 7 2 2 2 2" xfId="33449" xr:uid="{310D343A-D39B-40F4-95A8-C53C20225739}"/>
    <cellStyle name="PSHeading 7 2 2 3" xfId="33450" xr:uid="{51CC0527-943F-441E-AACD-A669FB411489}"/>
    <cellStyle name="PSHeading 7 2 3" xfId="33451" xr:uid="{4FB52117-2FC0-44F6-889F-BB28461691FB}"/>
    <cellStyle name="PSHeading 7 2 3 2" xfId="33452" xr:uid="{99765DF7-91AE-4FD9-8F2D-44E7F5F7ADA7}"/>
    <cellStyle name="PSHeading 7 3" xfId="33453" xr:uid="{39674BF5-3FE0-490F-8CDB-27E3FE8B4550}"/>
    <cellStyle name="PSHeading 7 3 2" xfId="33454" xr:uid="{E1603D6E-C5A3-412A-BB19-008A129C190D}"/>
    <cellStyle name="PSHeading 7 3 2 2" xfId="33455" xr:uid="{14C141D4-9BE0-434D-9FB2-1A643F75E630}"/>
    <cellStyle name="PSHeading 7 3 3" xfId="33456" xr:uid="{59ED0DE9-454F-49D1-9B62-DA318CADEAFB}"/>
    <cellStyle name="PSHeading 7 4" xfId="33457" xr:uid="{FDE0E6F3-6420-4529-A235-87573F4B53E6}"/>
    <cellStyle name="PSHeading 7 4 2" xfId="33458" xr:uid="{7E21E872-CD6A-41D6-8FF8-0990F7D84CCE}"/>
    <cellStyle name="PSHeading 8" xfId="33459" xr:uid="{893EC3E8-35D1-40F7-A11B-3678076FB9E6}"/>
    <cellStyle name="PSHeading 8 2" xfId="33460" xr:uid="{2575CC5B-F299-4A78-830B-68D775BDB03E}"/>
    <cellStyle name="PSHeading 8 2 2" xfId="33461" xr:uid="{E811530A-8426-4723-BC00-E1D0970D6067}"/>
    <cellStyle name="PSHeading 8 2 2 2" xfId="33462" xr:uid="{28A3B669-F011-46D6-9449-660728984840}"/>
    <cellStyle name="PSHeading 8 2 3" xfId="33463" xr:uid="{408228B1-C958-429E-BD15-B3F86544AD44}"/>
    <cellStyle name="PSHeading 8 3" xfId="33464" xr:uid="{97293466-2A73-485E-8766-B4D91FE620DC}"/>
    <cellStyle name="PSHeading 8 3 2" xfId="33465" xr:uid="{926E5353-FA71-4250-92F2-F60EC2043421}"/>
    <cellStyle name="PSHeading 9" xfId="33466" xr:uid="{F4E2EE5B-97FD-4611-8923-C6D4B7D5BA57}"/>
    <cellStyle name="PSHeading 9 2" xfId="33467" xr:uid="{2D8AD6B0-2D00-4016-928D-B8AEB51A09AC}"/>
    <cellStyle name="PSHeading 9 2 2" xfId="33468" xr:uid="{89200F14-E5A8-45AB-A308-F50E91ECECE0}"/>
    <cellStyle name="PSHeading 9 3" xfId="33469" xr:uid="{601A4805-89D6-4215-B147-5B930A1D819A}"/>
    <cellStyle name="PSHeading_CP Non-Financial Targets" xfId="33470" xr:uid="{926550E8-2C03-4E4C-9783-5F7017B3AB67}"/>
    <cellStyle name="PSInt" xfId="33471" xr:uid="{91FC6F09-78E6-4A4F-8B27-331BE0FC1790}"/>
    <cellStyle name="PSInt 2" xfId="33472" xr:uid="{4477B58A-C5C2-432D-972E-8198D322D528}"/>
    <cellStyle name="PSInt 3" xfId="33473" xr:uid="{2B2AD708-B4EC-42C6-8600-9C86DFBF42AA}"/>
    <cellStyle name="PSInt 4" xfId="33474" xr:uid="{D9A835BE-4D4B-4652-A5BD-3F23F2A499AF}"/>
    <cellStyle name="PSInt 5" xfId="33475" xr:uid="{472C366E-F4C5-4FA8-8C03-8F4FDB7BEB95}"/>
    <cellStyle name="PSInt 5 2" xfId="33476" xr:uid="{37A4912B-EDE9-4E32-B1E3-F60595F598FD}"/>
    <cellStyle name="PSInt 6" xfId="33477" xr:uid="{9F2B11EC-CE48-4B32-923A-FE3BB81E8491}"/>
    <cellStyle name="PSInt 6 2" xfId="33478" xr:uid="{F7709E25-C03C-4DE1-BC1E-62F4D1DD9E68}"/>
    <cellStyle name="PSSpacer" xfId="33479" xr:uid="{89A63712-B7C7-45C7-AA6F-D4760ABF4824}"/>
    <cellStyle name="PSSpacer 2" xfId="33480" xr:uid="{B2854F93-4DF3-400D-A3E2-24E50712555B}"/>
    <cellStyle name="PSSpacer 2 2" xfId="33481" xr:uid="{4C0D0ABD-F6E3-47A1-BA6F-F5D1686A6A95}"/>
    <cellStyle name="PSSpacer 2 3" xfId="33482" xr:uid="{32AE5DFF-C230-4219-9DCE-EA22A7B84EAE}"/>
    <cellStyle name="PSSpacer 2 4" xfId="33483" xr:uid="{884606B9-62F9-415E-9C7C-59F56D7D4148}"/>
    <cellStyle name="PSSpacer 3" xfId="33484" xr:uid="{39621F4C-CE34-4F9B-9EB6-AF7EAB2FA121}"/>
    <cellStyle name="PSSpacer 3 2" xfId="33485" xr:uid="{D2F3FB4E-67F4-45AE-9B43-557E5FEEE366}"/>
    <cellStyle name="PSSpacer 3 3" xfId="33486" xr:uid="{C14B091C-E3BC-40AB-9676-9740668E158A}"/>
    <cellStyle name="PSSpacer 4" xfId="33487" xr:uid="{3D18DC46-7486-401D-82FF-7C32E6F1939B}"/>
    <cellStyle name="PSSpacer 4 2" xfId="33488" xr:uid="{2FF29ADF-1AAC-4FC3-87F5-28989684876E}"/>
    <cellStyle name="PSSpacer 5" xfId="33489" xr:uid="{1B1FC5B3-3A1F-4904-896B-FE2C9177BBD0}"/>
    <cellStyle name="PSSpacer 6" xfId="33490" xr:uid="{39B2A010-356C-42EB-943A-EA65A25A5669}"/>
    <cellStyle name="PSSpacer 6 2" xfId="33491" xr:uid="{2591E6D2-1A62-4E8C-80BC-33DB8710FB06}"/>
    <cellStyle name="PSSpacer 7" xfId="33492" xr:uid="{B8135A86-D44D-478A-B126-FC63806157D3}"/>
    <cellStyle name="PSSpacer 7 2" xfId="33493" xr:uid="{7E651772-D351-405D-9639-0B76A7522058}"/>
    <cellStyle name="PSSpacer 8" xfId="33494" xr:uid="{20BB838F-F0AF-4797-9994-7E3BBFE3E6CA}"/>
    <cellStyle name="PSSpacer 9" xfId="33495" xr:uid="{946012C8-F432-4C8A-A95B-552E79227824}"/>
    <cellStyle name="Ratio" xfId="35860" xr:uid="{3D7B1F40-9B76-456D-A959-AB80ADE3869B}"/>
    <cellStyle name="Ratio 2" xfId="35861" xr:uid="{5827765E-BF91-473F-9AC9-F023408346B2}"/>
    <cellStyle name="Ratio_29(d) - Gas extensions -tariffs" xfId="35862" xr:uid="{2606E342-811B-4E49-A49B-802E690E0396}"/>
    <cellStyle name="Redaction A" xfId="36131" xr:uid="{ADDC7957-0A89-49ED-860A-36A4814FD70E}"/>
    <cellStyle name="Redaction A - Remove comments" xfId="128" xr:uid="{41521505-118E-4D67-A85D-48D54DE0095B}"/>
    <cellStyle name="Redaction A - Remove comments 2" xfId="133" xr:uid="{B0F0BCA6-7E65-42EC-B295-A6F2E2DB05ED}"/>
    <cellStyle name="Redaction A - supplementary notes" xfId="115" xr:uid="{C158E3C7-8906-48D9-BAD7-31CED4E7B9B9}"/>
    <cellStyle name="Redaction A 2" xfId="36133" xr:uid="{C000F061-C0C8-44BE-8F1F-5DC7CFFADC09}"/>
    <cellStyle name="Redaction B - Calcs maintained" xfId="116" xr:uid="{09A41763-EEE8-4894-B4CC-99050CAE4784}"/>
    <cellStyle name="Redaction B - Maintain calculations" xfId="129" xr:uid="{51297340-5CCA-4E24-B5D8-7A6FE7C70A1C}"/>
    <cellStyle name="Redaction B - maintain calculations 2" xfId="36132" xr:uid="{B7F689B8-F605-4B42-8A88-3618154D6C6A}"/>
    <cellStyle name="Right Date" xfId="35863" xr:uid="{A7773921-E9CF-4721-969C-6DE2512CCCB2}"/>
    <cellStyle name="Right Number" xfId="35864" xr:uid="{3D2DFC21-A06C-4BF2-8698-2BCA91221263}"/>
    <cellStyle name="Right Year" xfId="35865" xr:uid="{6F827710-3734-4643-B047-4EF24F9C1914}"/>
    <cellStyle name="RIN_Input$_3dp" xfId="36092" xr:uid="{2C3FFDB0-F452-4116-9391-9F89DB1A3CAB}"/>
    <cellStyle name="Row Heading" xfId="33496" xr:uid="{8AB98CAE-1886-45A9-9174-0ACE874EE5A7}"/>
    <cellStyle name="Row Heading 2" xfId="33497" xr:uid="{1083A0B0-281B-4991-ACA6-59CF06C3D429}"/>
    <cellStyle name="Row Heading 3" xfId="33498" xr:uid="{D8182B02-FB8C-4BBB-89D7-D3FEAAA07C73}"/>
    <cellStyle name="Row Heading 4" xfId="33499" xr:uid="{E2A4F016-D096-4587-8809-1194E07EBF3C}"/>
    <cellStyle name="Rows" xfId="33500" xr:uid="{8D400B1C-17C7-4E1F-83FF-5C2570167E17}"/>
    <cellStyle name="Rows 2" xfId="33501" xr:uid="{FBF687D2-4C3D-4485-9CCC-6F79CB47ED8B}"/>
    <cellStyle name="Rows 2 2" xfId="33502" xr:uid="{6292B32D-2396-46F5-BA0D-B8C2C79A77B2}"/>
    <cellStyle name="Rows 2 2 2" xfId="33503" xr:uid="{6619D53F-F759-4C3E-9DB0-D1524CE32152}"/>
    <cellStyle name="Rows 2 2 3" xfId="33504" xr:uid="{6E65E47E-28F8-4458-9041-8DF3067AA0A0}"/>
    <cellStyle name="Rows 2 3" xfId="33505" xr:uid="{F079D691-FE2B-4E71-9AD5-9B71977AFBFE}"/>
    <cellStyle name="Rows 2 4" xfId="33506" xr:uid="{7B1E20F5-37CA-4727-816F-CD7A666B3530}"/>
    <cellStyle name="Rows 3" xfId="33507" xr:uid="{5CE9A7EB-6A40-4A7B-9046-137030124E0C}"/>
    <cellStyle name="Rows 3 2" xfId="33508" xr:uid="{05DCC911-0DC8-4830-97DA-B2BB90A02453}"/>
    <cellStyle name="Rows 3 3" xfId="33509" xr:uid="{C0C9A139-8815-4511-8EC6-5CE86EC23464}"/>
    <cellStyle name="Rows 3 4" xfId="33510" xr:uid="{701C9738-616D-4127-BBC9-F74BD7BE7193}"/>
    <cellStyle name="Rows 4" xfId="33511" xr:uid="{64F64E66-03EF-4070-B96F-B38EEABFC78C}"/>
    <cellStyle name="SAPBEXHLevel1" xfId="33512" xr:uid="{4639D201-4E52-4A41-AD76-A8B8BEC5FB34}"/>
    <cellStyle name="SAPBEXHLevel1 10" xfId="33513" xr:uid="{BC0AED83-7DB5-426D-A611-7292427FC5E6}"/>
    <cellStyle name="SAPBEXHLevel1 10 2" xfId="33514" xr:uid="{FF07CE68-4CBD-4575-B5EC-B371EE5162CB}"/>
    <cellStyle name="SAPBEXHLevel1 10 2 2" xfId="33515" xr:uid="{30303BAE-13C5-4E77-9375-85DC55C23A63}"/>
    <cellStyle name="SAPBEXHLevel1 10 2 2 2" xfId="33516" xr:uid="{49DB9CB5-E792-433F-B01F-C6123C154FB6}"/>
    <cellStyle name="SAPBEXHLevel1 10 2 2 2 2" xfId="33517" xr:uid="{7FCCA9FF-7620-4981-8DC1-2AAD0F9F7AFA}"/>
    <cellStyle name="SAPBEXHLevel1 10 2 2 3" xfId="33518" xr:uid="{3B790615-410A-476F-8627-B217BC8C2A26}"/>
    <cellStyle name="SAPBEXHLevel1 10 2 3" xfId="33519" xr:uid="{4C1D560C-2527-48B1-841C-AF08A81955BC}"/>
    <cellStyle name="SAPBEXHLevel1 10 3" xfId="33520" xr:uid="{7B81F986-E57E-46B6-B523-38317BDE4AF9}"/>
    <cellStyle name="SAPBEXHLevel1 10 3 2" xfId="33521" xr:uid="{D4C070DF-FCC8-42B9-BBAF-A001C27256F9}"/>
    <cellStyle name="SAPBEXHLevel1 10 3 2 2" xfId="33522" xr:uid="{AEF65116-8484-428D-AF73-29077EDEF0DF}"/>
    <cellStyle name="SAPBEXHLevel1 10 3 3" xfId="33523" xr:uid="{757512EB-49B2-4F34-9148-BE77C32ED12F}"/>
    <cellStyle name="SAPBEXHLevel1 10 4" xfId="33524" xr:uid="{2EB5EE5C-BDCA-48AD-9540-446888BEC9D7}"/>
    <cellStyle name="SAPBEXHLevel1 10 4 2" xfId="33525" xr:uid="{9754C7BB-99CE-4528-A5B6-3C08BF60295E}"/>
    <cellStyle name="SAPBEXHLevel1 10 4 2 2" xfId="33526" xr:uid="{DF6E433F-987F-4EC1-96B3-A2B1BFEEBF5F}"/>
    <cellStyle name="SAPBEXHLevel1 10 4 3" xfId="33527" xr:uid="{1FA0DA89-48C9-4A2A-9F3A-D899CB8F64F7}"/>
    <cellStyle name="SAPBEXHLevel1 10 5" xfId="33528" xr:uid="{562D39B8-FE95-44A5-A9E8-375890596BDB}"/>
    <cellStyle name="SAPBEXHLevel1 10 5 2" xfId="33529" xr:uid="{D7E30CAC-4792-4653-9A41-42C541637F20}"/>
    <cellStyle name="SAPBEXHLevel1 10 5 2 2" xfId="33530" xr:uid="{5F25D130-1C0B-4CA8-9084-4906FFAE3AC0}"/>
    <cellStyle name="SAPBEXHLevel1 10 5 3" xfId="33531" xr:uid="{C2EA3F26-1D6B-4643-88EC-A2AF6B20DC0D}"/>
    <cellStyle name="SAPBEXHLevel1 10 6" xfId="33532" xr:uid="{4644E3AD-D3A7-4D32-A335-870490DD92CD}"/>
    <cellStyle name="SAPBEXHLevel1 11" xfId="33533" xr:uid="{79BECB93-7DB7-44D8-AFD9-993CF46683E3}"/>
    <cellStyle name="SAPBEXHLevel1 11 2" xfId="33534" xr:uid="{4D33C4DD-317F-4190-B608-652266A6E844}"/>
    <cellStyle name="SAPBEXHLevel1 11 2 2" xfId="33535" xr:uid="{F7ABB920-A78E-4F30-A461-6ED5A69507E3}"/>
    <cellStyle name="SAPBEXHLevel1 11 2 2 2" xfId="33536" xr:uid="{E20E542A-17CB-4204-990E-E673A57ADE0A}"/>
    <cellStyle name="SAPBEXHLevel1 11 2 2 2 2" xfId="33537" xr:uid="{D457BE3E-58D2-46EE-87D0-26DEC8FC637D}"/>
    <cellStyle name="SAPBEXHLevel1 11 2 2 3" xfId="33538" xr:uid="{DA048D85-C221-4B94-A871-FE6E4517881C}"/>
    <cellStyle name="SAPBEXHLevel1 11 2 3" xfId="33539" xr:uid="{96FCD0FA-E26C-45FC-886C-18A9EDD640EB}"/>
    <cellStyle name="SAPBEXHLevel1 11 3" xfId="33540" xr:uid="{18BC359B-1E9F-4E31-8084-D898FE23BD1E}"/>
    <cellStyle name="SAPBEXHLevel1 11 3 2" xfId="33541" xr:uid="{BC5D8BB5-5468-4885-A940-6AF19BFBE6A2}"/>
    <cellStyle name="SAPBEXHLevel1 11 3 2 2" xfId="33542" xr:uid="{F4AAB358-E23E-40BA-BFF6-5DC1E7F775DB}"/>
    <cellStyle name="SAPBEXHLevel1 11 3 3" xfId="33543" xr:uid="{A8138253-8205-4BD0-89A2-D11B06AB3FD5}"/>
    <cellStyle name="SAPBEXHLevel1 11 4" xfId="33544" xr:uid="{35179ABE-9F22-4970-AC15-06F13A165157}"/>
    <cellStyle name="SAPBEXHLevel1 11 4 2" xfId="33545" xr:uid="{5E6457D8-0ECC-4100-A2EF-8C68C60FBC31}"/>
    <cellStyle name="SAPBEXHLevel1 11 4 2 2" xfId="33546" xr:uid="{AF4A4C61-913C-48D3-AA91-9F3BA7054CD6}"/>
    <cellStyle name="SAPBEXHLevel1 11 4 3" xfId="33547" xr:uid="{3D413B1D-7BA3-442A-9637-2D947E61D286}"/>
    <cellStyle name="SAPBEXHLevel1 11 5" xfId="33548" xr:uid="{DD7EE89B-AF04-4811-8BE4-1DCDC7D23CB9}"/>
    <cellStyle name="SAPBEXHLevel1 11 5 2" xfId="33549" xr:uid="{D8DE0C40-5E18-4EEA-AD40-8D7FE9A145CF}"/>
    <cellStyle name="SAPBEXHLevel1 11 5 2 2" xfId="33550" xr:uid="{C62E63DC-9668-450F-B834-34C25FF2FD9B}"/>
    <cellStyle name="SAPBEXHLevel1 11 5 3" xfId="33551" xr:uid="{F0B9B7F4-3726-4B4C-B5EF-147E712FB674}"/>
    <cellStyle name="SAPBEXHLevel1 11 6" xfId="33552" xr:uid="{F6E9B626-1BC9-4811-AD7F-7FDCD2A5166D}"/>
    <cellStyle name="SAPBEXHLevel1 12" xfId="33553" xr:uid="{F298F3C2-39CD-4551-B4D9-739861A4EF60}"/>
    <cellStyle name="SAPBEXHLevel1 12 2" xfId="33554" xr:uid="{6B92E9CA-5039-4736-867F-BFE498CB391D}"/>
    <cellStyle name="SAPBEXHLevel1 12 2 2" xfId="33555" xr:uid="{63E5C628-AF25-41DF-AF5F-1114EA79F5D4}"/>
    <cellStyle name="SAPBEXHLevel1 12 2 2 2" xfId="33556" xr:uid="{4F7C46E4-6613-450D-AB8F-FABF0A593B40}"/>
    <cellStyle name="SAPBEXHLevel1 12 2 3" xfId="33557" xr:uid="{DA72A971-9723-4F6B-8D08-537A601418EC}"/>
    <cellStyle name="SAPBEXHLevel1 12 3" xfId="33558" xr:uid="{7C44FDDB-195E-4CE3-B1E1-104BB7DF7490}"/>
    <cellStyle name="SAPBEXHLevel1 13" xfId="33559" xr:uid="{85BA2BF7-1B14-46D3-9713-24754970912D}"/>
    <cellStyle name="SAPBEXHLevel1 13 2" xfId="33560" xr:uid="{C60C6507-5CE3-4175-AC8C-3322A517A375}"/>
    <cellStyle name="SAPBEXHLevel1 13 2 2" xfId="33561" xr:uid="{026690A8-D592-4D0D-A2FA-F317C92691BE}"/>
    <cellStyle name="SAPBEXHLevel1 13 3" xfId="33562" xr:uid="{1ACE3B4D-D79A-4AE8-9D3C-4FA234BA38FB}"/>
    <cellStyle name="SAPBEXHLevel1 14" xfId="33563" xr:uid="{366CB680-ED61-4D32-9AA1-497C181A963A}"/>
    <cellStyle name="SAPBEXHLevel1 14 2" xfId="33564" xr:uid="{07483089-484F-43CE-B208-66C6DBDC059C}"/>
    <cellStyle name="SAPBEXHLevel1 14 2 2" xfId="33565" xr:uid="{1D73133B-CE3C-4149-8F5B-8B4EAF37C8D6}"/>
    <cellStyle name="SAPBEXHLevel1 14 3" xfId="33566" xr:uid="{9B42F4C1-3512-42D4-8E09-550D5FE778DA}"/>
    <cellStyle name="SAPBEXHLevel1 15" xfId="33567" xr:uid="{C9A2DC63-F916-41D0-8A82-87F8D790A1B0}"/>
    <cellStyle name="SAPBEXHLevel1 2" xfId="33568" xr:uid="{A2C70FA0-C576-4AA9-96BA-B0FDD5B5E94F}"/>
    <cellStyle name="SAPBEXHLevel1 2 2" xfId="33569" xr:uid="{E242370E-692E-4763-8BC4-7A07BF627D75}"/>
    <cellStyle name="SAPBEXHLevel1 2 2 2" xfId="33570" xr:uid="{305276A2-E30F-4AA5-A459-00D0DC6E0E5E}"/>
    <cellStyle name="SAPBEXHLevel1 2 2 2 2" xfId="33571" xr:uid="{5FB570F5-0A0A-45CA-8F66-614FB6F14DCD}"/>
    <cellStyle name="SAPBEXHLevel1 2 2 2 2 2" xfId="33572" xr:uid="{5C48BC2C-FF6C-40E9-99F7-08592397EB17}"/>
    <cellStyle name="SAPBEXHLevel1 2 2 2 2 2 2" xfId="33573" xr:uid="{57536E2A-2348-4693-9DB2-7EF9A722D221}"/>
    <cellStyle name="SAPBEXHLevel1 2 2 2 2 3" xfId="33574" xr:uid="{F943BA5A-971B-4647-BB15-8FE1D485EB66}"/>
    <cellStyle name="SAPBEXHLevel1 2 2 2 3" xfId="33575" xr:uid="{7088AE13-DF59-4BB4-A147-09C5A859FD0F}"/>
    <cellStyle name="SAPBEXHLevel1 2 2 3" xfId="33576" xr:uid="{1D23AB57-5BEB-42D1-A4E2-799CE77864B5}"/>
    <cellStyle name="SAPBEXHLevel1 2 2 3 2" xfId="33577" xr:uid="{D3439D68-C1B9-44A4-9AEF-79230684D285}"/>
    <cellStyle name="SAPBEXHLevel1 2 2 3 2 2" xfId="33578" xr:uid="{5FF5CF13-B3D3-427A-8746-C2C0E34C4E11}"/>
    <cellStyle name="SAPBEXHLevel1 2 2 3 3" xfId="33579" xr:uid="{4CA10FF6-795E-4905-B14B-C2BA35F3A3F5}"/>
    <cellStyle name="SAPBEXHLevel1 2 2 4" xfId="33580" xr:uid="{21454373-A263-4E19-8188-A6B2BABD07AF}"/>
    <cellStyle name="SAPBEXHLevel1 2 2 4 2" xfId="33581" xr:uid="{88902365-E72F-4401-B67C-BF3AE08BEB62}"/>
    <cellStyle name="SAPBEXHLevel1 2 2 4 2 2" xfId="33582" xr:uid="{DD6E41D1-FEEE-4BEE-91F7-81B4B193CAEC}"/>
    <cellStyle name="SAPBEXHLevel1 2 2 4 3" xfId="33583" xr:uid="{9177EB40-D095-4FAA-BC80-6B809B3B477B}"/>
    <cellStyle name="SAPBEXHLevel1 2 2 5" xfId="33584" xr:uid="{0E1775C8-5EE5-493E-B227-55F450A141AD}"/>
    <cellStyle name="SAPBEXHLevel1 2 2 5 2" xfId="33585" xr:uid="{8F731FEC-5D2B-46FC-B07A-9FA0DEA422BC}"/>
    <cellStyle name="SAPBEXHLevel1 2 2 5 2 2" xfId="33586" xr:uid="{18A08390-FB54-4953-9183-1B7530E73072}"/>
    <cellStyle name="SAPBEXHLevel1 2 2 5 3" xfId="33587" xr:uid="{9CC8BB6F-9D0A-4EE0-AA19-1783CA0473B8}"/>
    <cellStyle name="SAPBEXHLevel1 2 2 6" xfId="33588" xr:uid="{7F5143C5-D44D-4CC7-9CE6-1B35C2AF8DE6}"/>
    <cellStyle name="SAPBEXHLevel1 2 3" xfId="33589" xr:uid="{722F996F-C8F9-4091-967A-3ACE394A6320}"/>
    <cellStyle name="SAPBEXHLevel1 2 3 2" xfId="33590" xr:uid="{C31DD975-C474-42CC-8627-28524A7AADE2}"/>
    <cellStyle name="SAPBEXHLevel1 2 3 2 2" xfId="33591" xr:uid="{494CD1E1-1B6D-47E3-AE2C-8A1B792A1394}"/>
    <cellStyle name="SAPBEXHLevel1 2 3 2 2 2" xfId="33592" xr:uid="{8218B4EE-E72E-4F52-8F23-E7695B374F75}"/>
    <cellStyle name="SAPBEXHLevel1 2 3 2 2 2 2" xfId="33593" xr:uid="{362785ED-11AB-4B7C-A854-19974DC19DF0}"/>
    <cellStyle name="SAPBEXHLevel1 2 3 2 2 3" xfId="33594" xr:uid="{D1FC2FDD-4186-47B4-A917-4E15099B9A2C}"/>
    <cellStyle name="SAPBEXHLevel1 2 3 2 3" xfId="33595" xr:uid="{2907793A-70B9-4763-BB2A-042A8AD57A4A}"/>
    <cellStyle name="SAPBEXHLevel1 2 3 3" xfId="33596" xr:uid="{38FF12C9-FD4E-40CC-80F2-E2CA88F14E9B}"/>
    <cellStyle name="SAPBEXHLevel1 2 3 3 2" xfId="33597" xr:uid="{AEFAD363-59EE-4BC8-B8D5-9AC9177EE579}"/>
    <cellStyle name="SAPBEXHLevel1 2 3 3 2 2" xfId="33598" xr:uid="{FD598388-7CEE-4081-B55B-60ECB9647D61}"/>
    <cellStyle name="SAPBEXHLevel1 2 3 3 3" xfId="33599" xr:uid="{D8487D58-1836-4C25-B26D-9ACB2FE74E85}"/>
    <cellStyle name="SAPBEXHLevel1 2 3 4" xfId="33600" xr:uid="{2992C1E1-FD8A-49E7-923B-3742DE9A5571}"/>
    <cellStyle name="SAPBEXHLevel1 2 3 4 2" xfId="33601" xr:uid="{5A2B3248-0926-4DC2-AB43-F571EDC5AB4F}"/>
    <cellStyle name="SAPBEXHLevel1 2 3 4 2 2" xfId="33602" xr:uid="{3CB12BD4-56C2-4129-B90F-04832F2DCFFF}"/>
    <cellStyle name="SAPBEXHLevel1 2 3 4 3" xfId="33603" xr:uid="{E3BFD7F5-DF76-41C7-8FAF-075FDD8775DE}"/>
    <cellStyle name="SAPBEXHLevel1 2 3 5" xfId="33604" xr:uid="{A9907887-47C9-44A5-A9DC-90DDDE666735}"/>
    <cellStyle name="SAPBEXHLevel1 2 3 5 2" xfId="33605" xr:uid="{C5CD592E-CE7D-4FDC-B078-3FD73F476958}"/>
    <cellStyle name="SAPBEXHLevel1 2 3 5 2 2" xfId="33606" xr:uid="{39692FEA-9E2A-4453-95EF-6F35CA1BBE1C}"/>
    <cellStyle name="SAPBEXHLevel1 2 3 5 3" xfId="33607" xr:uid="{95A1F3B3-60A0-4A01-841E-6F9BAF480623}"/>
    <cellStyle name="SAPBEXHLevel1 2 3 6" xfId="33608" xr:uid="{0D5ABD83-2EFC-40FA-86E1-CAC88AC937BA}"/>
    <cellStyle name="SAPBEXHLevel1 2 4" xfId="33609" xr:uid="{B1D2D088-F908-4FEF-814F-F40039F50ECE}"/>
    <cellStyle name="SAPBEXHLevel1 2 4 2" xfId="33610" xr:uid="{FC5CFF8E-8F59-4400-A6A7-8B83A0E2601C}"/>
    <cellStyle name="SAPBEXHLevel1 2 4 2 2" xfId="33611" xr:uid="{84A945AF-C300-4518-8FA3-3A75E75D2133}"/>
    <cellStyle name="SAPBEXHLevel1 2 4 2 2 2" xfId="33612" xr:uid="{59738475-35A8-4E6E-8C20-8AB60966CD93}"/>
    <cellStyle name="SAPBEXHLevel1 2 4 2 3" xfId="33613" xr:uid="{4AA74E21-7BEA-4A8B-9F89-7ED8F374EBCF}"/>
    <cellStyle name="SAPBEXHLevel1 2 4 3" xfId="33614" xr:uid="{9751C48E-A674-4E8C-90AB-BFE2D048BEC5}"/>
    <cellStyle name="SAPBEXHLevel1 2 4 3 2" xfId="33615" xr:uid="{4C209250-F87F-4EE1-BBCB-A21E487D8D25}"/>
    <cellStyle name="SAPBEXHLevel1 2 4 3 2 2" xfId="33616" xr:uid="{83CA9B60-719F-4759-BBBA-615FDF01D1E1}"/>
    <cellStyle name="SAPBEXHLevel1 2 4 3 3" xfId="33617" xr:uid="{C4887B4D-F80E-4B5E-BDC5-4B8615A81BBC}"/>
    <cellStyle name="SAPBEXHLevel1 2 4 4" xfId="33618" xr:uid="{F4E0D787-985C-4CAF-833B-1352B13F454B}"/>
    <cellStyle name="SAPBEXHLevel1 2 4 4 2" xfId="33619" xr:uid="{87878D00-7DBE-4C44-8143-00C0256853F2}"/>
    <cellStyle name="SAPBEXHLevel1 2 4 4 2 2" xfId="33620" xr:uid="{15C7BBAB-426F-4E90-A2B1-4CB9EAE79091}"/>
    <cellStyle name="SAPBEXHLevel1 2 4 4 3" xfId="33621" xr:uid="{58338464-C1D8-4B45-81D2-301F29E954C1}"/>
    <cellStyle name="SAPBEXHLevel1 2 4 5" xfId="33622" xr:uid="{EC1FB999-76D8-4F6A-A1AB-3544F55EB5AC}"/>
    <cellStyle name="SAPBEXHLevel1 2 5" xfId="33623" xr:uid="{D6534356-A553-41CD-AAE1-AB28625E7C93}"/>
    <cellStyle name="SAPBEXHLevel1 2 5 2" xfId="33624" xr:uid="{515C1518-9DB8-40D0-A218-1A3BE2A50D73}"/>
    <cellStyle name="SAPBEXHLevel1 2 5 2 2" xfId="33625" xr:uid="{F90F69E1-B890-4D7F-9A90-7CEC7F5723E0}"/>
    <cellStyle name="SAPBEXHLevel1 2 5 2 2 2" xfId="33626" xr:uid="{89BE915F-BAD5-4174-ABFC-7C13F2A20DC0}"/>
    <cellStyle name="SAPBEXHLevel1 2 5 2 3" xfId="33627" xr:uid="{C1282E8F-A1C4-4168-980D-860A51482B34}"/>
    <cellStyle name="SAPBEXHLevel1 2 5 3" xfId="33628" xr:uid="{FBA16AA1-77BD-4E34-9DE5-72C1AABDCAC6}"/>
    <cellStyle name="SAPBEXHLevel1 2 5 3 2" xfId="33629" xr:uid="{5DCC69B9-DDAB-4443-BACD-9EB4609BD14A}"/>
    <cellStyle name="SAPBEXHLevel1 2 5 3 2 2" xfId="33630" xr:uid="{885955FF-8358-4EBA-B7DD-4021778F405B}"/>
    <cellStyle name="SAPBEXHLevel1 2 5 3 3" xfId="33631" xr:uid="{50612993-1375-49B9-ADC9-A2DF70CE2E38}"/>
    <cellStyle name="SAPBEXHLevel1 2 5 4" xfId="33632" xr:uid="{9BEDAD4A-F6C7-4A53-8F4A-3B67F6AD5F6B}"/>
    <cellStyle name="SAPBEXHLevel1 2 5 4 2" xfId="33633" xr:uid="{FA9244BE-0401-4FDC-A8A4-D1D69775F8BE}"/>
    <cellStyle name="SAPBEXHLevel1 2 5 5" xfId="33634" xr:uid="{E0F82313-16DE-45CD-8AA7-5DDF2E2F3AE7}"/>
    <cellStyle name="SAPBEXHLevel1 2 6" xfId="33635" xr:uid="{4D154AB1-3090-4587-BBB8-DCADAD556D80}"/>
    <cellStyle name="SAPBEXHLevel1 2 6 2" xfId="33636" xr:uid="{7CFE5EC9-9975-4295-9BA7-0B23FA19AA85}"/>
    <cellStyle name="SAPBEXHLevel1 2 6 2 2" xfId="33637" xr:uid="{5605123C-059B-46A5-88DD-9F27233AFFB5}"/>
    <cellStyle name="SAPBEXHLevel1 2 6 3" xfId="33638" xr:uid="{8EE8BDB3-8B55-466C-804B-A9B82565EA1E}"/>
    <cellStyle name="SAPBEXHLevel1 2 7" xfId="33639" xr:uid="{0639EEF8-5469-4D34-A727-D140F6F619D1}"/>
    <cellStyle name="SAPBEXHLevel1 2 7 2" xfId="33640" xr:uid="{0E73C5A5-A5A5-4AA4-9B67-A7C9BB77DE75}"/>
    <cellStyle name="SAPBEXHLevel1 2 7 2 2" xfId="33641" xr:uid="{F384B7F2-EB23-4705-ADC0-B8C290DF1BC7}"/>
    <cellStyle name="SAPBEXHLevel1 2 7 3" xfId="33642" xr:uid="{082745CE-813C-49EE-84A9-83F05D65C9A2}"/>
    <cellStyle name="SAPBEXHLevel1 2 8" xfId="33643" xr:uid="{E1AAD24E-5863-461C-8BF3-86EC69486E96}"/>
    <cellStyle name="SAPBEXHLevel1 2 8 2" xfId="33644" xr:uid="{5C928956-436F-41CA-8DD7-37FFE9A90863}"/>
    <cellStyle name="SAPBEXHLevel1 2 8 2 2" xfId="33645" xr:uid="{AE9EFB92-23B9-44FA-AE48-EE3C6C66F4C6}"/>
    <cellStyle name="SAPBEXHLevel1 2 8 3" xfId="33646" xr:uid="{E4A261AF-4C91-4DA6-83C7-003A8E8DF4A4}"/>
    <cellStyle name="SAPBEXHLevel1 2 9" xfId="33647" xr:uid="{FC11AAB0-B8E4-483B-8539-CC5A5ED41C87}"/>
    <cellStyle name="SAPBEXHLevel1 3" xfId="33648" xr:uid="{35F2A4F8-96C8-429D-B562-47AC5A59E051}"/>
    <cellStyle name="SAPBEXHLevel1 3 10" xfId="33649" xr:uid="{480D40AE-62E9-45D0-B1B3-DF5F383D35A1}"/>
    <cellStyle name="SAPBEXHLevel1 3 10 2" xfId="33650" xr:uid="{81DC2644-341C-4BCA-84A7-137B3172A9EB}"/>
    <cellStyle name="SAPBEXHLevel1 3 10 2 2" xfId="33651" xr:uid="{8A6135B9-D0E5-4699-8DB9-3D2C0D4E25B3}"/>
    <cellStyle name="SAPBEXHLevel1 3 10 3" xfId="33652" xr:uid="{31E20AFC-377C-4D00-BDCF-859FCA3EAAB2}"/>
    <cellStyle name="SAPBEXHLevel1 3 11" xfId="33653" xr:uid="{77D3E5E7-0F73-4113-B558-20774094208D}"/>
    <cellStyle name="SAPBEXHLevel1 3 11 2" xfId="33654" xr:uid="{59F92CBF-3A78-4637-BE8D-035C5063E8E7}"/>
    <cellStyle name="SAPBEXHLevel1 3 12" xfId="33655" xr:uid="{475C2884-6D3E-4C12-9A10-09AB8D5376CA}"/>
    <cellStyle name="SAPBEXHLevel1 3 2" xfId="33656" xr:uid="{1FB1D718-D839-4741-BBE8-3EC99B66CFCD}"/>
    <cellStyle name="SAPBEXHLevel1 3 2 2" xfId="33657" xr:uid="{F71B072D-2227-45EA-9D2C-56DE6812E6D7}"/>
    <cellStyle name="SAPBEXHLevel1 3 2 2 2" xfId="33658" xr:uid="{7475F77D-1D51-41F6-8998-935B7AC77979}"/>
    <cellStyle name="SAPBEXHLevel1 3 2 2 2 2" xfId="33659" xr:uid="{9C6A2D81-F707-4639-B155-9ED3D774B856}"/>
    <cellStyle name="SAPBEXHLevel1 3 2 2 2 2 2" xfId="33660" xr:uid="{A3741E20-4065-44C8-BA55-CC073E412D43}"/>
    <cellStyle name="SAPBEXHLevel1 3 2 2 2 3" xfId="33661" xr:uid="{3FEA9DE1-9D22-434F-862A-80C6C26E37A3}"/>
    <cellStyle name="SAPBEXHLevel1 3 2 2 3" xfId="33662" xr:uid="{78DBEAF4-C859-4979-8D46-0202C8C2BF7A}"/>
    <cellStyle name="SAPBEXHLevel1 3 2 3" xfId="33663" xr:uid="{921EC6B1-028A-4807-9572-40AB9A2498E7}"/>
    <cellStyle name="SAPBEXHLevel1 3 2 3 2" xfId="33664" xr:uid="{3CC04DC7-E395-4BEF-BD48-3990C6D71403}"/>
    <cellStyle name="SAPBEXHLevel1 3 2 3 2 2" xfId="33665" xr:uid="{A0E03A07-4583-400D-AB41-72609B57947C}"/>
    <cellStyle name="SAPBEXHLevel1 3 2 3 3" xfId="33666" xr:uid="{1E677F23-578D-4919-864E-9E0E6696202E}"/>
    <cellStyle name="SAPBEXHLevel1 3 2 4" xfId="33667" xr:uid="{F874B1A0-1B97-40FA-9B9E-7C7DA3D125BE}"/>
    <cellStyle name="SAPBEXHLevel1 3 2 4 2" xfId="33668" xr:uid="{BD3D58E2-CEB6-44A0-B4C6-5D8ED9DBB2B9}"/>
    <cellStyle name="SAPBEXHLevel1 3 2 4 2 2" xfId="33669" xr:uid="{5F684E22-4935-404E-B95F-A1EB1BF252AD}"/>
    <cellStyle name="SAPBEXHLevel1 3 2 4 3" xfId="33670" xr:uid="{2EE1EC80-D164-4F37-AEDA-0F9273CAA429}"/>
    <cellStyle name="SAPBEXHLevel1 3 2 5" xfId="33671" xr:uid="{1A67A95F-3C9B-4067-A537-F373BF23C748}"/>
    <cellStyle name="SAPBEXHLevel1 3 2 5 2" xfId="33672" xr:uid="{F51E886D-D2C1-4104-9021-877B3193FD97}"/>
    <cellStyle name="SAPBEXHLevel1 3 2 5 2 2" xfId="33673" xr:uid="{28BC13A3-D4E4-4F55-9A61-005F98183239}"/>
    <cellStyle name="SAPBEXHLevel1 3 2 5 3" xfId="33674" xr:uid="{EA71D297-1ACA-413D-8FEA-B78B6E83BD26}"/>
    <cellStyle name="SAPBEXHLevel1 3 2 6" xfId="33675" xr:uid="{A42309DC-8880-4735-A1C2-B97C6EBFED48}"/>
    <cellStyle name="SAPBEXHLevel1 3 3" xfId="33676" xr:uid="{C36FCDF7-DE33-4D41-935B-CEB7A154DED4}"/>
    <cellStyle name="SAPBEXHLevel1 3 3 2" xfId="33677" xr:uid="{52B8DFFA-483E-4470-A4F5-653FD3E61A18}"/>
    <cellStyle name="SAPBEXHLevel1 3 3 2 2" xfId="33678" xr:uid="{0467384A-8469-4075-AB89-A7C8F1A2D6D6}"/>
    <cellStyle name="SAPBEXHLevel1 3 3 2 2 2" xfId="33679" xr:uid="{8CB5CE12-6D06-4373-8009-11F1DFB4A3CF}"/>
    <cellStyle name="SAPBEXHLevel1 3 3 2 2 2 2" xfId="33680" xr:uid="{2C2EEF19-FCE9-4B56-BD60-BBE2BC37592A}"/>
    <cellStyle name="SAPBEXHLevel1 3 3 2 2 3" xfId="33681" xr:uid="{627913B9-64CA-4C47-9929-BDF1ABD8B0EC}"/>
    <cellStyle name="SAPBEXHLevel1 3 3 2 3" xfId="33682" xr:uid="{537E16DA-9C73-468D-9FC2-9939719F0305}"/>
    <cellStyle name="SAPBEXHLevel1 3 3 3" xfId="33683" xr:uid="{67FD9B3E-E0A5-4364-A6D4-95E8FFA88B7F}"/>
    <cellStyle name="SAPBEXHLevel1 3 3 3 2" xfId="33684" xr:uid="{3DD4D057-8E73-4014-B2E4-C4F23EE04EFF}"/>
    <cellStyle name="SAPBEXHLevel1 3 3 3 2 2" xfId="33685" xr:uid="{497DAB7E-D258-40E1-8ED6-01CF98CD1119}"/>
    <cellStyle name="SAPBEXHLevel1 3 3 3 3" xfId="33686" xr:uid="{FE0DF6C5-480A-4CF2-A113-9C18EDB43297}"/>
    <cellStyle name="SAPBEXHLevel1 3 3 4" xfId="33687" xr:uid="{D134BFF2-296E-42A6-A89A-8EA58D1B437E}"/>
    <cellStyle name="SAPBEXHLevel1 3 3 4 2" xfId="33688" xr:uid="{D763E620-F3F4-4558-AD54-940CD314A9C4}"/>
    <cellStyle name="SAPBEXHLevel1 3 3 4 2 2" xfId="33689" xr:uid="{13DC8214-9FC2-4AF3-8AFD-677DDA666B82}"/>
    <cellStyle name="SAPBEXHLevel1 3 3 4 3" xfId="33690" xr:uid="{FFE1204A-8FFF-4325-8712-C7834815784D}"/>
    <cellStyle name="SAPBEXHLevel1 3 3 5" xfId="33691" xr:uid="{D3E204EE-6B54-4CA2-8F52-665BE615C5FA}"/>
    <cellStyle name="SAPBEXHLevel1 3 3 5 2" xfId="33692" xr:uid="{F55E6C19-EEE6-4220-8139-35B012AC33DA}"/>
    <cellStyle name="SAPBEXHLevel1 3 3 5 2 2" xfId="33693" xr:uid="{BEC0BBE7-AFD1-4E16-B04C-FBD341CFADC8}"/>
    <cellStyle name="SAPBEXHLevel1 3 3 5 3" xfId="33694" xr:uid="{3C1046DE-A062-40DE-9AC5-E6522D93287F}"/>
    <cellStyle name="SAPBEXHLevel1 3 3 6" xfId="33695" xr:uid="{BA8F3D6F-873C-4EFB-8AC4-559316810F8D}"/>
    <cellStyle name="SAPBEXHLevel1 3 4" xfId="33696" xr:uid="{E61DDF3C-597B-4289-A0E8-51C3033B4B2A}"/>
    <cellStyle name="SAPBEXHLevel1 3 4 2" xfId="33697" xr:uid="{B20E286A-445F-4502-BB84-836E72DB93CD}"/>
    <cellStyle name="SAPBEXHLevel1 3 4 2 2" xfId="33698" xr:uid="{469E8368-76DE-45C9-9900-12581F7CB5A8}"/>
    <cellStyle name="SAPBEXHLevel1 3 4 2 2 2" xfId="33699" xr:uid="{3AFAE65B-1F97-4C03-B670-302101192ED8}"/>
    <cellStyle name="SAPBEXHLevel1 3 4 2 3" xfId="33700" xr:uid="{5328E313-C5E3-488A-9D7E-4A06CFF7DE4E}"/>
    <cellStyle name="SAPBEXHLevel1 3 4 3" xfId="33701" xr:uid="{37800F3D-66AF-4BEB-854F-A0C632628654}"/>
    <cellStyle name="SAPBEXHLevel1 3 4 3 2" xfId="33702" xr:uid="{DAD1BCA7-C512-4C9D-AAC3-9F8FF6B5DDBA}"/>
    <cellStyle name="SAPBEXHLevel1 3 4 3 2 2" xfId="33703" xr:uid="{F4DBBDB1-5F43-4533-9E08-330BBF9526B4}"/>
    <cellStyle name="SAPBEXHLevel1 3 4 3 3" xfId="33704" xr:uid="{7177DC94-1B9F-40E3-AD89-520C91BAEBA6}"/>
    <cellStyle name="SAPBEXHLevel1 3 4 4" xfId="33705" xr:uid="{34FE0EBE-1F8D-4F86-9E11-3AC8705BA41C}"/>
    <cellStyle name="SAPBEXHLevel1 3 4 4 2" xfId="33706" xr:uid="{1D038A2A-A844-4CA9-A9E3-772928326C7C}"/>
    <cellStyle name="SAPBEXHLevel1 3 4 4 2 2" xfId="33707" xr:uid="{950C564F-2607-4B17-AC5C-9C582E7FB129}"/>
    <cellStyle name="SAPBEXHLevel1 3 4 4 3" xfId="33708" xr:uid="{8D7D5B6B-B28B-450E-BE86-B9C8E6D953E8}"/>
    <cellStyle name="SAPBEXHLevel1 3 4 5" xfId="33709" xr:uid="{3F1090A0-5D14-4FC6-AD1C-D11A2DF77EAB}"/>
    <cellStyle name="SAPBEXHLevel1 3 5" xfId="33710" xr:uid="{1E95B3E1-54A8-4FB1-B4F8-6D678057415F}"/>
    <cellStyle name="SAPBEXHLevel1 3 5 2" xfId="33711" xr:uid="{28FADB30-528C-4128-A664-CA07953FACB8}"/>
    <cellStyle name="SAPBEXHLevel1 3 5 2 2" xfId="33712" xr:uid="{00DE12E8-80A7-44D5-B0E3-90486C6899D6}"/>
    <cellStyle name="SAPBEXHLevel1 3 5 2 2 2" xfId="33713" xr:uid="{7AC82218-40BB-426E-B79E-8C399DE8CA88}"/>
    <cellStyle name="SAPBEXHLevel1 3 5 2 3" xfId="33714" xr:uid="{33B044B4-655C-433B-A920-37007B202A71}"/>
    <cellStyle name="SAPBEXHLevel1 3 5 3" xfId="33715" xr:uid="{15B882F1-36F6-404A-ACFD-C03E77A93BFE}"/>
    <cellStyle name="SAPBEXHLevel1 3 5 3 2" xfId="33716" xr:uid="{FACDCEC8-D5FB-4BDC-9E52-79587D3E7FC1}"/>
    <cellStyle name="SAPBEXHLevel1 3 5 3 2 2" xfId="33717" xr:uid="{5682AB1E-B7BA-49E0-A306-019EB831D25A}"/>
    <cellStyle name="SAPBEXHLevel1 3 5 3 3" xfId="33718" xr:uid="{34AA551D-46C8-4E71-A0D3-E2477D6C5B34}"/>
    <cellStyle name="SAPBEXHLevel1 3 5 4" xfId="33719" xr:uid="{60D29CC0-EBDD-4B14-8C43-B4226A7DA8FE}"/>
    <cellStyle name="SAPBEXHLevel1 3 5 4 2" xfId="33720" xr:uid="{D5CF548C-0D33-4287-9CD9-16791BDF0483}"/>
    <cellStyle name="SAPBEXHLevel1 3 5 5" xfId="33721" xr:uid="{E8166191-9F1B-488E-AE71-96ACB759927B}"/>
    <cellStyle name="SAPBEXHLevel1 3 6" xfId="33722" xr:uid="{58D3EF24-EBCA-4249-8913-EF283B864901}"/>
    <cellStyle name="SAPBEXHLevel1 3 6 2" xfId="33723" xr:uid="{5AE363FA-8905-40DC-AB92-2CB11982D8BC}"/>
    <cellStyle name="SAPBEXHLevel1 3 6 2 2" xfId="33724" xr:uid="{06E8D088-3FCE-414E-B411-231E4CFF0C95}"/>
    <cellStyle name="SAPBEXHLevel1 3 6 3" xfId="33725" xr:uid="{F55ECBEB-FA7D-4D20-B2A6-D9EA86D8C7AB}"/>
    <cellStyle name="SAPBEXHLevel1 3 7" xfId="33726" xr:uid="{F8E49F31-6763-45C0-B63F-A35E6F8A6FF7}"/>
    <cellStyle name="SAPBEXHLevel1 3 7 2" xfId="33727" xr:uid="{66E460F1-D2C4-4DEE-843D-221535A4A990}"/>
    <cellStyle name="SAPBEXHLevel1 3 7 2 2" xfId="33728" xr:uid="{B00A69A9-9FAF-4225-8017-30388E4729B0}"/>
    <cellStyle name="SAPBEXHLevel1 3 7 3" xfId="33729" xr:uid="{768B07E4-4AF4-4806-9C6A-759C15B943BA}"/>
    <cellStyle name="SAPBEXHLevel1 3 8" xfId="33730" xr:uid="{8AF60757-E755-448D-8892-C68EC2EB7AFE}"/>
    <cellStyle name="SAPBEXHLevel1 3 8 2" xfId="33731" xr:uid="{93D35D5B-9CC0-46AB-89D2-059E3AC29478}"/>
    <cellStyle name="SAPBEXHLevel1 3 8 2 2" xfId="33732" xr:uid="{1C1B8232-0145-4C2E-A7E0-23476EC0497F}"/>
    <cellStyle name="SAPBEXHLevel1 3 8 3" xfId="33733" xr:uid="{058AD20C-87F5-4719-A65B-1B779FEBCAE2}"/>
    <cellStyle name="SAPBEXHLevel1 3 9" xfId="33734" xr:uid="{46D7ECB5-E3ED-436E-BE3B-8EAB2BA6F1D5}"/>
    <cellStyle name="SAPBEXHLevel1 3 9 2" xfId="33735" xr:uid="{04704704-F23C-4D3A-B91F-0E99ED2F8CC8}"/>
    <cellStyle name="SAPBEXHLevel1 3 9 2 2" xfId="33736" xr:uid="{08635516-772F-4C3A-8095-1075B787F57B}"/>
    <cellStyle name="SAPBEXHLevel1 3 9 3" xfId="33737" xr:uid="{4C0BBEF3-EBE0-49B1-BC62-CC2A7D21B203}"/>
    <cellStyle name="SAPBEXHLevel1 4" xfId="33738" xr:uid="{5950C4CF-BA3C-46D0-AA9C-F8453F63CF76}"/>
    <cellStyle name="SAPBEXHLevel1 4 2" xfId="33739" xr:uid="{AA9D4ABB-5336-4770-9BE7-F3ECE2D4EB51}"/>
    <cellStyle name="SAPBEXHLevel1 4 2 2" xfId="33740" xr:uid="{3FA80092-E2A0-45FD-9F8E-7CD79BF726AB}"/>
    <cellStyle name="SAPBEXHLevel1 4 2 2 2" xfId="33741" xr:uid="{826880C8-CF9E-495A-ABBC-6D37024D02FF}"/>
    <cellStyle name="SAPBEXHLevel1 4 2 2 2 2" xfId="33742" xr:uid="{0CE3784D-22D8-4FF4-B449-017290B85DFE}"/>
    <cellStyle name="SAPBEXHLevel1 4 2 2 2 2 2" xfId="33743" xr:uid="{30EA7B10-9B1F-4D02-A1EE-831300D8DB8E}"/>
    <cellStyle name="SAPBEXHLevel1 4 2 2 2 3" xfId="33744" xr:uid="{EAB0A7B4-6106-4877-8AB0-732BCC2BE3AE}"/>
    <cellStyle name="SAPBEXHLevel1 4 2 2 3" xfId="33745" xr:uid="{3E42421B-FF83-4FBD-8D18-1F74506A47F2}"/>
    <cellStyle name="SAPBEXHLevel1 4 2 3" xfId="33746" xr:uid="{11109FD6-9CC8-4B4A-8502-3830F2BB0457}"/>
    <cellStyle name="SAPBEXHLevel1 4 2 3 2" xfId="33747" xr:uid="{5A983EA5-624E-43C5-A4E7-BE63CE4CA4EC}"/>
    <cellStyle name="SAPBEXHLevel1 4 2 3 2 2" xfId="33748" xr:uid="{F79FA801-3150-46EE-A869-7CD9E0F619E9}"/>
    <cellStyle name="SAPBEXHLevel1 4 2 3 3" xfId="33749" xr:uid="{0BDB97DB-3019-4EEA-8DA7-4C6B2A380166}"/>
    <cellStyle name="SAPBEXHLevel1 4 2 4" xfId="33750" xr:uid="{347A16B2-9237-4B98-9900-CD346759A7B9}"/>
    <cellStyle name="SAPBEXHLevel1 4 2 4 2" xfId="33751" xr:uid="{BA5DDDF0-8EE6-49D0-8986-81026865AA5A}"/>
    <cellStyle name="SAPBEXHLevel1 4 2 4 2 2" xfId="33752" xr:uid="{E369E4B8-099A-40BC-98B6-A3650098C7A2}"/>
    <cellStyle name="SAPBEXHLevel1 4 2 4 3" xfId="33753" xr:uid="{61308E9E-E933-4E60-9B29-F36EC0574B53}"/>
    <cellStyle name="SAPBEXHLevel1 4 2 5" xfId="33754" xr:uid="{A7C3AF51-0877-48AB-B422-C4143D56C3D0}"/>
    <cellStyle name="SAPBEXHLevel1 4 2 5 2" xfId="33755" xr:uid="{3C71C2BA-36F7-4C64-AFC6-4D6B1A91A896}"/>
    <cellStyle name="SAPBEXHLevel1 4 2 5 2 2" xfId="33756" xr:uid="{BECE4D2B-5934-43A2-8DC3-DD314E460F4D}"/>
    <cellStyle name="SAPBEXHLevel1 4 2 5 3" xfId="33757" xr:uid="{B9EF611F-3C1A-4562-957F-E3995EE5E3A9}"/>
    <cellStyle name="SAPBEXHLevel1 4 2 6" xfId="33758" xr:uid="{CDB58EEC-4FE3-4B19-BFE6-D5A6FD79D322}"/>
    <cellStyle name="SAPBEXHLevel1 4 3" xfId="33759" xr:uid="{AA8C278B-AC86-4767-9C59-E9349167B3BE}"/>
    <cellStyle name="SAPBEXHLevel1 4 3 2" xfId="33760" xr:uid="{81778B08-93E0-4063-9263-92BC7ECAB6DF}"/>
    <cellStyle name="SAPBEXHLevel1 4 3 2 2" xfId="33761" xr:uid="{6A1557A1-2766-4661-9C1D-0BF4C9CCAEEA}"/>
    <cellStyle name="SAPBEXHLevel1 4 3 2 2 2" xfId="33762" xr:uid="{E2809215-4D25-4FCC-9076-DB6B124DA8D0}"/>
    <cellStyle name="SAPBEXHLevel1 4 3 2 2 2 2" xfId="33763" xr:uid="{690640F9-F53B-483C-ABC6-818ACE55E2DF}"/>
    <cellStyle name="SAPBEXHLevel1 4 3 2 2 3" xfId="33764" xr:uid="{CA4E3F4F-4EBC-4DFD-B754-B58D1CABF0E8}"/>
    <cellStyle name="SAPBEXHLevel1 4 3 2 3" xfId="33765" xr:uid="{1D35D98D-E207-4597-8331-1A8EB4B7F7CE}"/>
    <cellStyle name="SAPBEXHLevel1 4 3 3" xfId="33766" xr:uid="{92F067B5-18DA-41E4-9858-A534591E3816}"/>
    <cellStyle name="SAPBEXHLevel1 4 3 3 2" xfId="33767" xr:uid="{FEBD528E-C579-4A2E-935E-6D0FBD171DAC}"/>
    <cellStyle name="SAPBEXHLevel1 4 3 3 2 2" xfId="33768" xr:uid="{229CF41C-0E5A-4254-A647-66EBA856988E}"/>
    <cellStyle name="SAPBEXHLevel1 4 3 3 3" xfId="33769" xr:uid="{606577A3-E74C-4271-A556-A6F45A9804E2}"/>
    <cellStyle name="SAPBEXHLevel1 4 3 4" xfId="33770" xr:uid="{D8F6BA42-1A4B-4AD3-87FB-9724AC668B07}"/>
    <cellStyle name="SAPBEXHLevel1 4 3 4 2" xfId="33771" xr:uid="{95AE85E5-0B7A-42C7-8505-3126376CD136}"/>
    <cellStyle name="SAPBEXHLevel1 4 3 4 2 2" xfId="33772" xr:uid="{20B23BC5-8316-4A01-A88E-52BB3B730D5A}"/>
    <cellStyle name="SAPBEXHLevel1 4 3 4 3" xfId="33773" xr:uid="{4DDCA8B4-560F-46F9-BDD8-05E5C54867C0}"/>
    <cellStyle name="SAPBEXHLevel1 4 3 5" xfId="33774" xr:uid="{740B4A3D-8BCE-40C8-B93D-79C271B654E2}"/>
    <cellStyle name="SAPBEXHLevel1 4 3 5 2" xfId="33775" xr:uid="{694AECCB-EE69-4684-8A9D-08777331ED9B}"/>
    <cellStyle name="SAPBEXHLevel1 4 3 5 2 2" xfId="33776" xr:uid="{34F79D2F-2F2A-4792-99D0-B585C6B0A58E}"/>
    <cellStyle name="SAPBEXHLevel1 4 3 5 3" xfId="33777" xr:uid="{BAF5BCEB-73E0-490E-B449-89FFA596A6D7}"/>
    <cellStyle name="SAPBEXHLevel1 4 3 6" xfId="33778" xr:uid="{10FB0150-C717-4E80-859B-17C40DE3C3EE}"/>
    <cellStyle name="SAPBEXHLevel1 4 4" xfId="33779" xr:uid="{E003CFBD-37A5-4E07-9CD5-E3BF5538104E}"/>
    <cellStyle name="SAPBEXHLevel1 4 4 2" xfId="33780" xr:uid="{5381EFBD-3BE9-49AD-855E-492F362A6848}"/>
    <cellStyle name="SAPBEXHLevel1 4 4 2 2" xfId="33781" xr:uid="{6142C49B-D7C5-4806-BEDE-6083526D5284}"/>
    <cellStyle name="SAPBEXHLevel1 4 4 2 2 2" xfId="33782" xr:uid="{287458FF-904D-4BAA-83CE-F5F2C27178C6}"/>
    <cellStyle name="SAPBEXHLevel1 4 4 2 3" xfId="33783" xr:uid="{251C5E27-D75D-488B-956C-469B67A34A0C}"/>
    <cellStyle name="SAPBEXHLevel1 4 4 3" xfId="33784" xr:uid="{E0DD04D5-B582-4FD0-831F-3827EB98E3C3}"/>
    <cellStyle name="SAPBEXHLevel1 4 4 3 2" xfId="33785" xr:uid="{FED31DD7-04F6-4571-ABB9-F946EAF1C861}"/>
    <cellStyle name="SAPBEXHLevel1 4 4 3 2 2" xfId="33786" xr:uid="{A3632375-EA6B-4421-B2B6-F242F240DF42}"/>
    <cellStyle name="SAPBEXHLevel1 4 4 3 3" xfId="33787" xr:uid="{A889D9D7-D552-431E-8DA7-B32B04452937}"/>
    <cellStyle name="SAPBEXHLevel1 4 4 4" xfId="33788" xr:uid="{BE249E7A-B107-43BF-A95F-DF3D40B8BA07}"/>
    <cellStyle name="SAPBEXHLevel1 4 4 4 2" xfId="33789" xr:uid="{FA4032C2-4410-4F9A-8855-F99865A4BFDF}"/>
    <cellStyle name="SAPBEXHLevel1 4 4 4 2 2" xfId="33790" xr:uid="{8114867D-070D-4CF8-907F-F535D6ACEB6E}"/>
    <cellStyle name="SAPBEXHLevel1 4 4 4 3" xfId="33791" xr:uid="{B17D6539-A646-43FA-A8DE-ACDED930E0A1}"/>
    <cellStyle name="SAPBEXHLevel1 4 4 5" xfId="33792" xr:uid="{4E44CFBB-DB9F-411B-BF6C-0474813D7627}"/>
    <cellStyle name="SAPBEXHLevel1 4 5" xfId="33793" xr:uid="{7CB99EA0-58B9-4209-B29F-510674533C34}"/>
    <cellStyle name="SAPBEXHLevel1 4 5 2" xfId="33794" xr:uid="{87DB9914-DD9E-411E-B5DD-1BB532EF6BA8}"/>
    <cellStyle name="SAPBEXHLevel1 4 5 2 2" xfId="33795" xr:uid="{56FCD435-2453-4F86-A6C3-D5E041A212AB}"/>
    <cellStyle name="SAPBEXHLevel1 4 5 2 2 2" xfId="33796" xr:uid="{E11C77CB-D968-4C92-8E01-6DC875C6AA60}"/>
    <cellStyle name="SAPBEXHLevel1 4 5 2 3" xfId="33797" xr:uid="{4A4BC76E-B879-4CC2-9543-96CD4A1D4AEE}"/>
    <cellStyle name="SAPBEXHLevel1 4 5 3" xfId="33798" xr:uid="{9317BF4C-9E50-4F87-A8AB-D3398D4BF02D}"/>
    <cellStyle name="SAPBEXHLevel1 4 5 3 2" xfId="33799" xr:uid="{3CF4F931-9768-44F2-ABF6-0FD0A5B5ED8C}"/>
    <cellStyle name="SAPBEXHLevel1 4 5 3 2 2" xfId="33800" xr:uid="{B89DD4D9-0CB9-4C31-8796-C3BE6ECACA1C}"/>
    <cellStyle name="SAPBEXHLevel1 4 5 3 3" xfId="33801" xr:uid="{DA29CCC9-8150-41A1-9D30-91EC1D8DF7E9}"/>
    <cellStyle name="SAPBEXHLevel1 4 5 4" xfId="33802" xr:uid="{3E0EBEE3-2DAB-433D-91E7-9DA71D0926CC}"/>
    <cellStyle name="SAPBEXHLevel1 4 5 4 2" xfId="33803" xr:uid="{D8992C7C-575F-4B26-8BDB-9F36434EAFBD}"/>
    <cellStyle name="SAPBEXHLevel1 4 5 5" xfId="33804" xr:uid="{C4040087-00C5-42FA-93DF-F368246A0A6F}"/>
    <cellStyle name="SAPBEXHLevel1 4 6" xfId="33805" xr:uid="{2CBE138E-00C7-44C6-AF61-5507E6C5A65C}"/>
    <cellStyle name="SAPBEXHLevel1 4 6 2" xfId="33806" xr:uid="{8AB6544E-3C72-4594-951F-CA5CA5FBBDEF}"/>
    <cellStyle name="SAPBEXHLevel1 4 6 2 2" xfId="33807" xr:uid="{93941A9D-7F9B-4462-A88F-100359ED4232}"/>
    <cellStyle name="SAPBEXHLevel1 4 6 3" xfId="33808" xr:uid="{E9AF8F18-BEDD-4D95-9089-43896DEFF793}"/>
    <cellStyle name="SAPBEXHLevel1 4 7" xfId="33809" xr:uid="{41345176-DB2E-4BCA-A543-0F3453BDB2E4}"/>
    <cellStyle name="SAPBEXHLevel1 4 7 2" xfId="33810" xr:uid="{F50E8A6E-6A7C-4E43-A8DC-B5F814D6076E}"/>
    <cellStyle name="SAPBEXHLevel1 4 7 2 2" xfId="33811" xr:uid="{C3BE26B6-111A-4A61-AEBA-400E2376B2B9}"/>
    <cellStyle name="SAPBEXHLevel1 4 7 3" xfId="33812" xr:uid="{AD8CF45D-65B0-483D-8D2F-0B0DA9370585}"/>
    <cellStyle name="SAPBEXHLevel1 4 8" xfId="33813" xr:uid="{791C638F-31D6-4CAE-B7AF-A82A1828395D}"/>
    <cellStyle name="SAPBEXHLevel1 4 8 2" xfId="33814" xr:uid="{E1E1B223-5311-4F2A-9349-593C2FCBBAE0}"/>
    <cellStyle name="SAPBEXHLevel1 4 8 2 2" xfId="33815" xr:uid="{FE0FC71C-D8CA-4475-9A26-3C5FA78D22C7}"/>
    <cellStyle name="SAPBEXHLevel1 4 8 3" xfId="33816" xr:uid="{94FAE140-59C9-4775-B4C5-FC722FFC61F0}"/>
    <cellStyle name="SAPBEXHLevel1 4 9" xfId="33817" xr:uid="{4E06BEAA-C0FC-4944-81BC-E882005C45CF}"/>
    <cellStyle name="SAPBEXHLevel1 5" xfId="33818" xr:uid="{C1DA373B-F14C-4799-8134-8D8B1B2D5B40}"/>
    <cellStyle name="SAPBEXHLevel1 5 2" xfId="33819" xr:uid="{D29D70AF-BAAD-4C27-8C7E-F3EF33A6D669}"/>
    <cellStyle name="SAPBEXHLevel1 5 2 2" xfId="33820" xr:uid="{9CCFB72D-0A08-4CA2-848C-E5D6213254A0}"/>
    <cellStyle name="SAPBEXHLevel1 5 2 2 2" xfId="33821" xr:uid="{10838189-F4F7-4474-A7A3-93C4EDD7874B}"/>
    <cellStyle name="SAPBEXHLevel1 5 2 2 2 2" xfId="33822" xr:uid="{F4EE0303-9B1E-4887-A04D-3FB39EB30F47}"/>
    <cellStyle name="SAPBEXHLevel1 5 2 2 2 2 2" xfId="33823" xr:uid="{23334240-F580-4999-AFBA-BB2B00FE4541}"/>
    <cellStyle name="SAPBEXHLevel1 5 2 2 2 3" xfId="33824" xr:uid="{23736528-D06D-4451-A425-E1D57BA5EE85}"/>
    <cellStyle name="SAPBEXHLevel1 5 2 2 3" xfId="33825" xr:uid="{7F43C518-377F-4FFD-BD45-44653241BCC2}"/>
    <cellStyle name="SAPBEXHLevel1 5 2 3" xfId="33826" xr:uid="{E5AD1728-485C-4AF3-8E73-A23280B45C0D}"/>
    <cellStyle name="SAPBEXHLevel1 5 2 3 2" xfId="33827" xr:uid="{DBC9DEB8-C037-467D-A93B-B4694F57C7A2}"/>
    <cellStyle name="SAPBEXHLevel1 5 2 3 2 2" xfId="33828" xr:uid="{2DA69954-7B6E-4ADE-B8F0-B1DA32D53EBB}"/>
    <cellStyle name="SAPBEXHLevel1 5 2 3 3" xfId="33829" xr:uid="{293A1129-4A1F-4D34-BEA0-953830AC211B}"/>
    <cellStyle name="SAPBEXHLevel1 5 2 4" xfId="33830" xr:uid="{05D99378-B557-4E3B-B3F3-0256CF49CEB5}"/>
    <cellStyle name="SAPBEXHLevel1 5 2 4 2" xfId="33831" xr:uid="{7D6BE58A-5672-4114-B11C-6F921E7A6C07}"/>
    <cellStyle name="SAPBEXHLevel1 5 2 4 2 2" xfId="33832" xr:uid="{80A11DF8-84B2-48EC-8647-CC616ABD4C25}"/>
    <cellStyle name="SAPBEXHLevel1 5 2 4 3" xfId="33833" xr:uid="{DA6C9E7A-1C4F-4ECA-AD50-D701DD062FB0}"/>
    <cellStyle name="SAPBEXHLevel1 5 2 5" xfId="33834" xr:uid="{9C969F71-8420-42C2-BDBF-6114EB57E486}"/>
    <cellStyle name="SAPBEXHLevel1 5 2 5 2" xfId="33835" xr:uid="{76A0A947-ABAC-45B9-BB8F-5741239CAD6F}"/>
    <cellStyle name="SAPBEXHLevel1 5 2 5 2 2" xfId="33836" xr:uid="{1B444CAD-25B7-40B6-AD3A-647576141A58}"/>
    <cellStyle name="SAPBEXHLevel1 5 2 5 3" xfId="33837" xr:uid="{600DBC92-5C6B-47BB-A42A-7793921F9AD6}"/>
    <cellStyle name="SAPBEXHLevel1 5 2 6" xfId="33838" xr:uid="{C94D1C63-6536-43C3-A4BF-B0BFAF51AC9D}"/>
    <cellStyle name="SAPBEXHLevel1 5 3" xfId="33839" xr:uid="{F90A35BD-3312-422E-91E7-B0EA85F0046D}"/>
    <cellStyle name="SAPBEXHLevel1 5 3 2" xfId="33840" xr:uid="{B626D529-C793-403E-B44B-7B01083415B4}"/>
    <cellStyle name="SAPBEXHLevel1 5 3 2 2" xfId="33841" xr:uid="{CAC197ED-A0FA-4E85-9F80-B443DB28FEE5}"/>
    <cellStyle name="SAPBEXHLevel1 5 3 2 2 2" xfId="33842" xr:uid="{CEF5924E-D389-4586-944F-D9D1EE1B7B5A}"/>
    <cellStyle name="SAPBEXHLevel1 5 3 2 2 2 2" xfId="33843" xr:uid="{DC067F62-9CFC-4732-921D-20D2B8A687B4}"/>
    <cellStyle name="SAPBEXHLevel1 5 3 2 2 3" xfId="33844" xr:uid="{D5E9752F-CA5B-4972-9CBC-4DCE7DC67119}"/>
    <cellStyle name="SAPBEXHLevel1 5 3 2 3" xfId="33845" xr:uid="{628510E3-395E-4FFA-B91D-0F9A8DC916FE}"/>
    <cellStyle name="SAPBEXHLevel1 5 3 3" xfId="33846" xr:uid="{E9083470-93F5-4DAF-AF12-10EB246D9063}"/>
    <cellStyle name="SAPBEXHLevel1 5 3 3 2" xfId="33847" xr:uid="{5A7870D7-F7BF-4A4D-88A3-1D28D98A62F7}"/>
    <cellStyle name="SAPBEXHLevel1 5 3 3 2 2" xfId="33848" xr:uid="{610454D8-C604-4B73-88C9-B36699E82EF9}"/>
    <cellStyle name="SAPBEXHLevel1 5 3 3 3" xfId="33849" xr:uid="{07E954A4-F248-4D35-81EA-1EFCEC10501B}"/>
    <cellStyle name="SAPBEXHLevel1 5 3 4" xfId="33850" xr:uid="{C5E086B9-5989-41F4-9EA7-89CDC02956DA}"/>
    <cellStyle name="SAPBEXHLevel1 5 3 4 2" xfId="33851" xr:uid="{AED73258-DDFE-4BF0-879B-32CEC84A4A71}"/>
    <cellStyle name="SAPBEXHLevel1 5 3 4 2 2" xfId="33852" xr:uid="{9E868FF4-BF88-40B5-BE16-665430357FBE}"/>
    <cellStyle name="SAPBEXHLevel1 5 3 4 3" xfId="33853" xr:uid="{6D3187B8-3D7B-4899-98D0-7BE572135CAE}"/>
    <cellStyle name="SAPBEXHLevel1 5 3 5" xfId="33854" xr:uid="{936E07BE-493A-41F7-99FE-21042D4CC506}"/>
    <cellStyle name="SAPBEXHLevel1 5 3 5 2" xfId="33855" xr:uid="{A9317028-6CDA-4CB3-AD7E-0256C1713D3E}"/>
    <cellStyle name="SAPBEXHLevel1 5 3 5 2 2" xfId="33856" xr:uid="{AB237161-666B-40D2-810F-9919276F0BA1}"/>
    <cellStyle name="SAPBEXHLevel1 5 3 5 3" xfId="33857" xr:uid="{ADB36BD3-8205-41B5-A0AB-019B80D13511}"/>
    <cellStyle name="SAPBEXHLevel1 5 3 6" xfId="33858" xr:uid="{619B48F2-C541-4988-9770-F69107CCD25B}"/>
    <cellStyle name="SAPBEXHLevel1 5 4" xfId="33859" xr:uid="{6A6685E1-691C-400B-8083-57C375A570F7}"/>
    <cellStyle name="SAPBEXHLevel1 5 4 2" xfId="33860" xr:uid="{97A47A7C-15CE-448A-BBA0-08379413D045}"/>
    <cellStyle name="SAPBEXHLevel1 5 4 2 2" xfId="33861" xr:uid="{15F8D570-5A2E-4C91-A53F-454A7A2084CA}"/>
    <cellStyle name="SAPBEXHLevel1 5 4 2 2 2" xfId="33862" xr:uid="{AF6E2C01-1BEF-4FF9-81F6-0A0D4ED07B62}"/>
    <cellStyle name="SAPBEXHLevel1 5 4 2 3" xfId="33863" xr:uid="{CBD348A3-9B13-4FCA-BD47-A75DF0C3ACB0}"/>
    <cellStyle name="SAPBEXHLevel1 5 4 3" xfId="33864" xr:uid="{4F36E613-517F-4FB6-9BD4-64B90BE42A8B}"/>
    <cellStyle name="SAPBEXHLevel1 5 4 3 2" xfId="33865" xr:uid="{862D209D-1798-47C3-B041-6BD8C2115862}"/>
    <cellStyle name="SAPBEXHLevel1 5 4 3 2 2" xfId="33866" xr:uid="{024573E0-DC78-4813-8C19-27EC8B6C9685}"/>
    <cellStyle name="SAPBEXHLevel1 5 4 3 3" xfId="33867" xr:uid="{5D57545B-71E4-482B-AE72-31CB64F27A31}"/>
    <cellStyle name="SAPBEXHLevel1 5 4 4" xfId="33868" xr:uid="{AF207AC9-3841-4597-900E-3BA919DC31ED}"/>
    <cellStyle name="SAPBEXHLevel1 5 4 4 2" xfId="33869" xr:uid="{18EFD445-8DE4-4D3A-A6B5-B3B2B4A77F21}"/>
    <cellStyle name="SAPBEXHLevel1 5 4 4 2 2" xfId="33870" xr:uid="{7DE571F7-A484-415B-8B2E-9F95BC67C690}"/>
    <cellStyle name="SAPBEXHLevel1 5 4 4 3" xfId="33871" xr:uid="{2BBF4F2D-FA95-415D-BA83-B8A91F92FEA8}"/>
    <cellStyle name="SAPBEXHLevel1 5 4 5" xfId="33872" xr:uid="{6E41A03F-CC6D-4D68-83BA-358243F0F69D}"/>
    <cellStyle name="SAPBEXHLevel1 5 5" xfId="33873" xr:uid="{D26F67B3-7D79-417A-8788-C8CBC060B6A5}"/>
    <cellStyle name="SAPBEXHLevel1 5 5 2" xfId="33874" xr:uid="{B1FB68D3-D230-4E7D-A42D-E3712BF50DF9}"/>
    <cellStyle name="SAPBEXHLevel1 5 5 2 2" xfId="33875" xr:uid="{332D08C1-DA24-432F-954A-24056454869B}"/>
    <cellStyle name="SAPBEXHLevel1 5 5 2 2 2" xfId="33876" xr:uid="{44ED8600-34FA-4FD6-B6F8-7C844E71698C}"/>
    <cellStyle name="SAPBEXHLevel1 5 5 2 3" xfId="33877" xr:uid="{81126CAB-232C-4ED8-B088-6523CD9347D9}"/>
    <cellStyle name="SAPBEXHLevel1 5 5 3" xfId="33878" xr:uid="{B9E7CABB-6874-4887-B5F4-750E9B354704}"/>
    <cellStyle name="SAPBEXHLevel1 5 5 3 2" xfId="33879" xr:uid="{CDF678E6-217B-4C7A-8905-5660AC28F072}"/>
    <cellStyle name="SAPBEXHLevel1 5 5 3 2 2" xfId="33880" xr:uid="{3B16CAC2-AD74-48B9-86E3-53491A592D96}"/>
    <cellStyle name="SAPBEXHLevel1 5 5 3 3" xfId="33881" xr:uid="{B04E796C-8059-4B4A-AAA9-9D1CC4F35BBC}"/>
    <cellStyle name="SAPBEXHLevel1 5 5 4" xfId="33882" xr:uid="{1A01E180-C4B5-445D-915D-EF8903B16E36}"/>
    <cellStyle name="SAPBEXHLevel1 5 5 4 2" xfId="33883" xr:uid="{EAB02B2F-611D-4A16-A4C4-44EE2001C8A1}"/>
    <cellStyle name="SAPBEXHLevel1 5 5 5" xfId="33884" xr:uid="{56767C19-1129-4364-B5B5-633592A4A6ED}"/>
    <cellStyle name="SAPBEXHLevel1 5 6" xfId="33885" xr:uid="{EAF3F4F6-0854-4E6B-84FD-E27DD25845B8}"/>
    <cellStyle name="SAPBEXHLevel1 5 6 2" xfId="33886" xr:uid="{451C43B5-A266-4316-A901-BD413499F483}"/>
    <cellStyle name="SAPBEXHLevel1 5 6 2 2" xfId="33887" xr:uid="{0B4FA05D-9111-4CAF-B4F6-C7EC7EC8EA9A}"/>
    <cellStyle name="SAPBEXHLevel1 5 6 3" xfId="33888" xr:uid="{FE49BAB1-4875-4016-902B-28548A1818D2}"/>
    <cellStyle name="SAPBEXHLevel1 5 7" xfId="33889" xr:uid="{C8340A7B-2066-45B9-98F2-26D794F9FB43}"/>
    <cellStyle name="SAPBEXHLevel1 5 7 2" xfId="33890" xr:uid="{826B3AB7-2F66-44B4-86C0-CE3D85B8650E}"/>
    <cellStyle name="SAPBEXHLevel1 5 7 2 2" xfId="33891" xr:uid="{CE3C2F72-E3ED-42C7-8FE9-3B94061329BB}"/>
    <cellStyle name="SAPBEXHLevel1 5 7 3" xfId="33892" xr:uid="{D2ED1382-876D-45A0-B8BE-7B4F6AD17100}"/>
    <cellStyle name="SAPBEXHLevel1 5 8" xfId="33893" xr:uid="{FFA7BF41-FDEB-47AF-AE7B-FF7E61301101}"/>
    <cellStyle name="SAPBEXHLevel1 5 8 2" xfId="33894" xr:uid="{6341A801-4389-47AE-A89E-B3658544FE3E}"/>
    <cellStyle name="SAPBEXHLevel1 5 8 2 2" xfId="33895" xr:uid="{8B016271-2C35-4301-BF64-BC74473AEBBE}"/>
    <cellStyle name="SAPBEXHLevel1 5 8 3" xfId="33896" xr:uid="{6AA45042-4A3D-414F-923F-4F1DD0BE1978}"/>
    <cellStyle name="SAPBEXHLevel1 5 9" xfId="33897" xr:uid="{6196E935-6C3B-4D29-881D-F8B92CBA32D0}"/>
    <cellStyle name="SAPBEXHLevel1 6" xfId="33898" xr:uid="{F989021A-8B28-4B58-AE57-9947F683703B}"/>
    <cellStyle name="SAPBEXHLevel1 6 2" xfId="33899" xr:uid="{411451CE-97BA-419B-8510-BEFBEFEC0D60}"/>
    <cellStyle name="SAPBEXHLevel1 6 2 2" xfId="33900" xr:uid="{8C2A718A-54EE-4830-BD57-035F49079BCE}"/>
    <cellStyle name="SAPBEXHLevel1 6 2 2 2" xfId="33901" xr:uid="{DA213CEA-698F-49C6-BB25-827D6B3F64E5}"/>
    <cellStyle name="SAPBEXHLevel1 6 2 2 2 2" xfId="33902" xr:uid="{D60FC863-5F1B-4E0B-9924-4050908118EB}"/>
    <cellStyle name="SAPBEXHLevel1 6 2 2 2 2 2" xfId="33903" xr:uid="{4E8D82AC-513E-44A7-BE3B-B005B9A9A8F3}"/>
    <cellStyle name="SAPBEXHLevel1 6 2 2 2 3" xfId="33904" xr:uid="{7697DF36-F3B3-482B-9BDE-887A1872B515}"/>
    <cellStyle name="SAPBEXHLevel1 6 2 2 3" xfId="33905" xr:uid="{CFA26BEC-ED1A-4E67-BEF2-636D123CF120}"/>
    <cellStyle name="SAPBEXHLevel1 6 2 3" xfId="33906" xr:uid="{D2B732FE-13CC-4A43-A76B-51771123E22D}"/>
    <cellStyle name="SAPBEXHLevel1 6 2 3 2" xfId="33907" xr:uid="{1FF8AF6C-8C05-4133-83C1-A351B6339612}"/>
    <cellStyle name="SAPBEXHLevel1 6 2 3 2 2" xfId="33908" xr:uid="{A70D81D7-2D30-4B7C-A120-55C4EE9FB4DF}"/>
    <cellStyle name="SAPBEXHLevel1 6 2 3 3" xfId="33909" xr:uid="{D847382A-30A4-4533-AA65-FB06CEBDA5BB}"/>
    <cellStyle name="SAPBEXHLevel1 6 2 4" xfId="33910" xr:uid="{B8079E59-6BD2-4301-B146-C4BCD9397597}"/>
    <cellStyle name="SAPBEXHLevel1 6 2 4 2" xfId="33911" xr:uid="{26581CF7-990D-4033-B7ED-664D2F4A9DBE}"/>
    <cellStyle name="SAPBEXHLevel1 6 2 4 2 2" xfId="33912" xr:uid="{4865DFC8-03B2-40FB-BD1E-039CEC3C4D15}"/>
    <cellStyle name="SAPBEXHLevel1 6 2 4 3" xfId="33913" xr:uid="{433971A5-36D2-4A95-B77B-A1ED695911E8}"/>
    <cellStyle name="SAPBEXHLevel1 6 2 5" xfId="33914" xr:uid="{177E71C4-C8C6-4847-BC90-0E5A840972D5}"/>
    <cellStyle name="SAPBEXHLevel1 6 2 5 2" xfId="33915" xr:uid="{B1D97985-819B-44DD-9B33-D9276480349E}"/>
    <cellStyle name="SAPBEXHLevel1 6 2 5 2 2" xfId="33916" xr:uid="{EB82AEE4-F8A4-4B00-944C-389351250F06}"/>
    <cellStyle name="SAPBEXHLevel1 6 2 5 3" xfId="33917" xr:uid="{D0249518-BB1C-4750-8724-436E191958D7}"/>
    <cellStyle name="SAPBEXHLevel1 6 2 6" xfId="33918" xr:uid="{522DE296-8E9F-4A2A-A567-949874629821}"/>
    <cellStyle name="SAPBEXHLevel1 6 3" xfId="33919" xr:uid="{55CE4610-B32B-4D2C-99CA-EFE29CE41019}"/>
    <cellStyle name="SAPBEXHLevel1 6 3 2" xfId="33920" xr:uid="{18ECE418-0F81-4C8C-8BA3-7EABBF0C19D7}"/>
    <cellStyle name="SAPBEXHLevel1 6 3 2 2" xfId="33921" xr:uid="{D05DFECE-C096-414F-BFEC-BC6DA9E7C49A}"/>
    <cellStyle name="SAPBEXHLevel1 6 3 2 2 2" xfId="33922" xr:uid="{F992DFBE-5997-485D-942A-6E44DDAC0834}"/>
    <cellStyle name="SAPBEXHLevel1 6 3 2 2 2 2" xfId="33923" xr:uid="{C50616DD-9C2D-4CCA-86F9-23E8F14CAE3F}"/>
    <cellStyle name="SAPBEXHLevel1 6 3 2 2 3" xfId="33924" xr:uid="{70C82BB1-32E1-4795-BCDC-850B42FD9338}"/>
    <cellStyle name="SAPBEXHLevel1 6 3 2 3" xfId="33925" xr:uid="{D9DC6A91-48BB-460E-B5AA-83A6C1C05D23}"/>
    <cellStyle name="SAPBEXHLevel1 6 3 3" xfId="33926" xr:uid="{EDD8A64F-155F-4DB8-9894-D69DF251E5C0}"/>
    <cellStyle name="SAPBEXHLevel1 6 3 3 2" xfId="33927" xr:uid="{88DC745E-523D-4576-8E9C-C72B81D22E60}"/>
    <cellStyle name="SAPBEXHLevel1 6 3 3 2 2" xfId="33928" xr:uid="{C0B1C063-EAEC-454E-8EDB-EAA55C097409}"/>
    <cellStyle name="SAPBEXHLevel1 6 3 3 3" xfId="33929" xr:uid="{5067441C-3892-489E-BB0F-6250921BF5EC}"/>
    <cellStyle name="SAPBEXHLevel1 6 3 4" xfId="33930" xr:uid="{9A7B1694-0DEB-4CA2-82B0-1A4CBFC728DC}"/>
    <cellStyle name="SAPBEXHLevel1 6 3 4 2" xfId="33931" xr:uid="{F47EAEDA-E75E-4A90-A204-D386C50C6260}"/>
    <cellStyle name="SAPBEXHLevel1 6 3 4 2 2" xfId="33932" xr:uid="{CE183CA4-D4DD-4FFF-9976-63A75AD8A0E7}"/>
    <cellStyle name="SAPBEXHLevel1 6 3 4 3" xfId="33933" xr:uid="{929EB48D-FF3F-4C97-801D-9B2B5F9E0CDA}"/>
    <cellStyle name="SAPBEXHLevel1 6 3 5" xfId="33934" xr:uid="{4A095C80-90FC-410D-9922-1892CEF4A408}"/>
    <cellStyle name="SAPBEXHLevel1 6 3 5 2" xfId="33935" xr:uid="{B17EACBD-ED21-450C-BE2C-39335C068A5E}"/>
    <cellStyle name="SAPBEXHLevel1 6 3 5 2 2" xfId="33936" xr:uid="{143C5841-C9C2-4F85-B643-9B76F758B330}"/>
    <cellStyle name="SAPBEXHLevel1 6 3 5 3" xfId="33937" xr:uid="{573617DF-D791-437A-BA69-494158561F23}"/>
    <cellStyle name="SAPBEXHLevel1 6 3 6" xfId="33938" xr:uid="{EDBF9F85-D976-47BC-8928-D43DC72F5812}"/>
    <cellStyle name="SAPBEXHLevel1 6 4" xfId="33939" xr:uid="{D1E67C00-8D72-4CA4-BBB0-B16B50244390}"/>
    <cellStyle name="SAPBEXHLevel1 6 4 2" xfId="33940" xr:uid="{ADACD3AC-3A9A-4CBB-B81D-5E69AC73C702}"/>
    <cellStyle name="SAPBEXHLevel1 6 4 2 2" xfId="33941" xr:uid="{61E783A9-811B-4CB4-B88F-FC43EFEEEBE8}"/>
    <cellStyle name="SAPBEXHLevel1 6 4 2 2 2" xfId="33942" xr:uid="{03FA3897-A955-436B-868B-D23C4E44577C}"/>
    <cellStyle name="SAPBEXHLevel1 6 4 2 3" xfId="33943" xr:uid="{10CA0FE0-6D17-43D5-8373-F13CD7162B79}"/>
    <cellStyle name="SAPBEXHLevel1 6 4 3" xfId="33944" xr:uid="{88ED4315-546F-454C-9EDE-C62D9D010D82}"/>
    <cellStyle name="SAPBEXHLevel1 6 4 3 2" xfId="33945" xr:uid="{757DD34F-F1C2-496F-AF62-DC6C1D1998D8}"/>
    <cellStyle name="SAPBEXHLevel1 6 4 3 2 2" xfId="33946" xr:uid="{B64D1DFA-10D2-4E1A-92BB-10576233D7B0}"/>
    <cellStyle name="SAPBEXHLevel1 6 4 3 3" xfId="33947" xr:uid="{1EADE222-7349-4BCB-9735-4C96828429F2}"/>
    <cellStyle name="SAPBEXHLevel1 6 4 4" xfId="33948" xr:uid="{7FAB0EEF-F2F1-4ED4-A7E8-D84D8D856FF3}"/>
    <cellStyle name="SAPBEXHLevel1 6 4 4 2" xfId="33949" xr:uid="{A6256C5D-CD6B-4A4E-90D8-DC726824BA11}"/>
    <cellStyle name="SAPBEXHLevel1 6 4 4 2 2" xfId="33950" xr:uid="{7D372B7A-3F89-4E3C-8F5D-5AE5B032EA17}"/>
    <cellStyle name="SAPBEXHLevel1 6 4 4 3" xfId="33951" xr:uid="{3079FEB3-4B90-413F-989D-A6F28A172E47}"/>
    <cellStyle name="SAPBEXHLevel1 6 4 5" xfId="33952" xr:uid="{95245166-E8A9-4B2A-899E-84C7EAADAFB2}"/>
    <cellStyle name="SAPBEXHLevel1 6 5" xfId="33953" xr:uid="{C225C681-3E4E-4A49-8042-2E333797D94D}"/>
    <cellStyle name="SAPBEXHLevel1 6 5 2" xfId="33954" xr:uid="{54A8EED4-5B9A-4954-BDDF-F2E4EBE033BC}"/>
    <cellStyle name="SAPBEXHLevel1 6 5 2 2" xfId="33955" xr:uid="{DDCFD442-090F-4C24-8034-044BBE91F3C1}"/>
    <cellStyle name="SAPBEXHLevel1 6 5 2 2 2" xfId="33956" xr:uid="{C6744655-7C70-45A6-B935-866BD86C8925}"/>
    <cellStyle name="SAPBEXHLevel1 6 5 2 3" xfId="33957" xr:uid="{1E0A365A-1C04-4E2D-8B51-5DDAE16AA1CB}"/>
    <cellStyle name="SAPBEXHLevel1 6 5 3" xfId="33958" xr:uid="{F954571B-2D00-4F93-9F6D-F397C0329896}"/>
    <cellStyle name="SAPBEXHLevel1 6 5 3 2" xfId="33959" xr:uid="{FF0B7AE3-A8F8-4D97-AFD2-A31062F68562}"/>
    <cellStyle name="SAPBEXHLevel1 6 5 3 2 2" xfId="33960" xr:uid="{C2E66EA5-6B9A-4D91-8E40-1BB856A5712C}"/>
    <cellStyle name="SAPBEXHLevel1 6 5 3 3" xfId="33961" xr:uid="{9A7F5FFD-CA13-45EE-A0D1-201A77E5C418}"/>
    <cellStyle name="SAPBEXHLevel1 6 5 4" xfId="33962" xr:uid="{F31CCE14-5BCF-4483-93C4-825FDF00B87F}"/>
    <cellStyle name="SAPBEXHLevel1 6 5 4 2" xfId="33963" xr:uid="{263FA08D-7164-4D84-95B4-7231DE336C6F}"/>
    <cellStyle name="SAPBEXHLevel1 6 5 5" xfId="33964" xr:uid="{3FC1C021-105A-4F3B-99E2-B88849AEE0D1}"/>
    <cellStyle name="SAPBEXHLevel1 6 6" xfId="33965" xr:uid="{2BB8EEB0-F869-4738-A2E9-88AA07E57372}"/>
    <cellStyle name="SAPBEXHLevel1 6 6 2" xfId="33966" xr:uid="{52EDBAD1-0AEF-4283-8EE1-3C1C86B1C9D6}"/>
    <cellStyle name="SAPBEXHLevel1 6 6 2 2" xfId="33967" xr:uid="{4AF3AAAB-4F14-4C28-91BA-6250178888C1}"/>
    <cellStyle name="SAPBEXHLevel1 6 6 3" xfId="33968" xr:uid="{D4FDD5A5-27D8-4CC4-BF19-0064A01D258E}"/>
    <cellStyle name="SAPBEXHLevel1 6 7" xfId="33969" xr:uid="{C72B5799-7D31-4C90-9B46-C81AAC4AD671}"/>
    <cellStyle name="SAPBEXHLevel1 6 7 2" xfId="33970" xr:uid="{8A2DB8E4-0194-4DCC-990C-13CB36B261E3}"/>
    <cellStyle name="SAPBEXHLevel1 6 7 2 2" xfId="33971" xr:uid="{B04A4FAE-BC59-49BA-A7A1-289F9AD2858A}"/>
    <cellStyle name="SAPBEXHLevel1 6 7 3" xfId="33972" xr:uid="{EE36E5FF-B1D6-409E-B346-58BE25DB4AED}"/>
    <cellStyle name="SAPBEXHLevel1 6 8" xfId="33973" xr:uid="{AF3FADFC-22BD-424A-8846-0C1D8AE0CFD0}"/>
    <cellStyle name="SAPBEXHLevel1 6 8 2" xfId="33974" xr:uid="{E291D362-ECB6-47E3-9003-36A081307131}"/>
    <cellStyle name="SAPBEXHLevel1 6 8 2 2" xfId="33975" xr:uid="{8A40589D-F1D6-4109-AD52-23C8598C4B2F}"/>
    <cellStyle name="SAPBEXHLevel1 6 8 3" xfId="33976" xr:uid="{BF688010-A080-42DD-870D-3274089AE63B}"/>
    <cellStyle name="SAPBEXHLevel1 6 9" xfId="33977" xr:uid="{A2474F92-2199-47D5-8C99-14AAA608B88C}"/>
    <cellStyle name="SAPBEXHLevel1 7" xfId="33978" xr:uid="{9B181C35-1399-411F-9BCC-469AFE0CF155}"/>
    <cellStyle name="SAPBEXHLevel1 7 2" xfId="33979" xr:uid="{1274C128-2EC9-476B-BA42-0B298738072D}"/>
    <cellStyle name="SAPBEXHLevel1 7 2 2" xfId="33980" xr:uid="{BEA25E47-B085-4469-A220-401657D6E808}"/>
    <cellStyle name="SAPBEXHLevel1 7 2 2 2" xfId="33981" xr:uid="{E4751F3C-9E62-402E-852C-E2B58E88A84F}"/>
    <cellStyle name="SAPBEXHLevel1 7 2 2 2 2" xfId="33982" xr:uid="{6C952056-550C-4E4A-8FEA-4C2D770FD6CA}"/>
    <cellStyle name="SAPBEXHLevel1 7 2 2 2 2 2" xfId="33983" xr:uid="{01693816-ADDF-4046-BEB4-5AD0F59F3894}"/>
    <cellStyle name="SAPBEXHLevel1 7 2 2 2 3" xfId="33984" xr:uid="{C5E1D448-1FC8-4EFE-91D2-AED8E65B7FF1}"/>
    <cellStyle name="SAPBEXHLevel1 7 2 2 3" xfId="33985" xr:uid="{95ED3038-9C21-4F01-B881-75F8DED5BBA2}"/>
    <cellStyle name="SAPBEXHLevel1 7 2 3" xfId="33986" xr:uid="{B71C1C16-39BC-40C7-BFF2-7AF27FE36B1E}"/>
    <cellStyle name="SAPBEXHLevel1 7 2 3 2" xfId="33987" xr:uid="{CEC5B1B8-5542-4058-874B-A22E1E2BDB2F}"/>
    <cellStyle name="SAPBEXHLevel1 7 2 3 2 2" xfId="33988" xr:uid="{49A06176-8051-4ED3-8574-ECBDD3DC20FB}"/>
    <cellStyle name="SAPBEXHLevel1 7 2 3 3" xfId="33989" xr:uid="{B7A0D282-2898-4456-984E-8989DBA71EA2}"/>
    <cellStyle name="SAPBEXHLevel1 7 2 4" xfId="33990" xr:uid="{7D2B5EDC-7DCB-40A1-9186-37E78EFBC64A}"/>
    <cellStyle name="SAPBEXHLevel1 7 2 4 2" xfId="33991" xr:uid="{E4C9A2F3-9BFB-4CD6-B381-9F3A5BEDA831}"/>
    <cellStyle name="SAPBEXHLevel1 7 2 4 2 2" xfId="33992" xr:uid="{D653265E-5954-4328-B5D6-94946FA2D659}"/>
    <cellStyle name="SAPBEXHLevel1 7 2 4 3" xfId="33993" xr:uid="{A3254289-0203-4A6D-A6E8-FF6CBAAB22E3}"/>
    <cellStyle name="SAPBEXHLevel1 7 2 5" xfId="33994" xr:uid="{B2447211-54F5-4C88-B182-4763B1345AAE}"/>
    <cellStyle name="SAPBEXHLevel1 7 2 5 2" xfId="33995" xr:uid="{36854FFC-86EA-4884-A975-87E6791B3646}"/>
    <cellStyle name="SAPBEXHLevel1 7 2 5 2 2" xfId="33996" xr:uid="{5E0FFEE0-D82A-404E-AD73-7268B4BD3814}"/>
    <cellStyle name="SAPBEXHLevel1 7 2 5 3" xfId="33997" xr:uid="{B0A31A92-A660-40F6-B607-AC42109C642A}"/>
    <cellStyle name="SAPBEXHLevel1 7 2 6" xfId="33998" xr:uid="{8DB58FAE-4FFF-49A3-BBE5-20A4E7207BED}"/>
    <cellStyle name="SAPBEXHLevel1 7 3" xfId="33999" xr:uid="{EA9EF1AC-CD97-47FA-A5AF-F35AAEC72597}"/>
    <cellStyle name="SAPBEXHLevel1 7 3 2" xfId="34000" xr:uid="{6EABE3B4-4C18-4273-9D94-61B109FDAB60}"/>
    <cellStyle name="SAPBEXHLevel1 7 3 2 2" xfId="34001" xr:uid="{DAF61B9D-F9E6-423C-9B86-169D263AE5F4}"/>
    <cellStyle name="SAPBEXHLevel1 7 3 2 2 2" xfId="34002" xr:uid="{2CFEEBE4-4D29-4585-9B1C-FD5F50BB5214}"/>
    <cellStyle name="SAPBEXHLevel1 7 3 2 2 2 2" xfId="34003" xr:uid="{9D8B288F-C99E-4D33-8424-F7FE9CB68741}"/>
    <cellStyle name="SAPBEXHLevel1 7 3 2 2 3" xfId="34004" xr:uid="{476D1E1E-251A-432A-8BF0-40626E78B5A2}"/>
    <cellStyle name="SAPBEXHLevel1 7 3 2 3" xfId="34005" xr:uid="{39141F5C-AF5C-42B2-95E7-A485C398400B}"/>
    <cellStyle name="SAPBEXHLevel1 7 3 3" xfId="34006" xr:uid="{545AAC12-654B-4C90-8BE1-094980FA6B63}"/>
    <cellStyle name="SAPBEXHLevel1 7 3 3 2" xfId="34007" xr:uid="{E21077A3-083C-4558-ACF8-2F9EFE8B9142}"/>
    <cellStyle name="SAPBEXHLevel1 7 3 3 2 2" xfId="34008" xr:uid="{7F713C8A-B12B-48CA-A588-82C7D9FFF4F6}"/>
    <cellStyle name="SAPBEXHLevel1 7 3 3 3" xfId="34009" xr:uid="{1C6CC64F-F62B-4178-8E2D-3B28DF8D8E49}"/>
    <cellStyle name="SAPBEXHLevel1 7 3 4" xfId="34010" xr:uid="{C3981484-D6BE-4D35-9C3F-A53C5805803C}"/>
    <cellStyle name="SAPBEXHLevel1 7 3 4 2" xfId="34011" xr:uid="{FF1DDD6E-6660-4F20-AEDA-5A990356EFA7}"/>
    <cellStyle name="SAPBEXHLevel1 7 3 4 2 2" xfId="34012" xr:uid="{0180817B-4F57-4F49-9C80-B549F4EAA870}"/>
    <cellStyle name="SAPBEXHLevel1 7 3 4 3" xfId="34013" xr:uid="{5F5C99F8-39B8-40C0-8D62-58270382130C}"/>
    <cellStyle name="SAPBEXHLevel1 7 3 5" xfId="34014" xr:uid="{DAA024E2-C540-4C82-B567-F2558234153B}"/>
    <cellStyle name="SAPBEXHLevel1 7 3 5 2" xfId="34015" xr:uid="{B60BAB20-D851-421C-A56B-F5AE1BAC1100}"/>
    <cellStyle name="SAPBEXHLevel1 7 3 5 2 2" xfId="34016" xr:uid="{844600FD-F35D-4859-B3FA-681AAE52030D}"/>
    <cellStyle name="SAPBEXHLevel1 7 3 5 3" xfId="34017" xr:uid="{0C596D01-4FA0-4D2D-AF61-E6EB3466DD85}"/>
    <cellStyle name="SAPBEXHLevel1 7 3 6" xfId="34018" xr:uid="{4E884D7E-BD43-4722-9F39-A1CD6A9A7411}"/>
    <cellStyle name="SAPBEXHLevel1 7 4" xfId="34019" xr:uid="{000F1191-6EBA-4AB7-8C05-2417D0FE72D9}"/>
    <cellStyle name="SAPBEXHLevel1 7 4 2" xfId="34020" xr:uid="{D56E3CA9-BD84-4567-8B2E-92BA7F79D24E}"/>
    <cellStyle name="SAPBEXHLevel1 7 4 2 2" xfId="34021" xr:uid="{5E17B9C0-D8C2-408F-8F3C-0F6453F4AB62}"/>
    <cellStyle name="SAPBEXHLevel1 7 4 2 2 2" xfId="34022" xr:uid="{0C88F393-1534-4B4B-B335-83E1694889AD}"/>
    <cellStyle name="SAPBEXHLevel1 7 4 2 3" xfId="34023" xr:uid="{B6CC240A-06D8-46DB-9FA1-186850306320}"/>
    <cellStyle name="SAPBEXHLevel1 7 4 3" xfId="34024" xr:uid="{1F84A2DA-7CEC-48C4-8DC7-80C1A6EE4C1D}"/>
    <cellStyle name="SAPBEXHLevel1 7 4 3 2" xfId="34025" xr:uid="{2D49E540-2F3A-470F-8FA2-BBAB2861D512}"/>
    <cellStyle name="SAPBEXHLevel1 7 4 3 2 2" xfId="34026" xr:uid="{DAB48B18-473B-49B0-9239-9633D93BBC9C}"/>
    <cellStyle name="SAPBEXHLevel1 7 4 3 3" xfId="34027" xr:uid="{D8028A50-DCE7-4909-A8BC-1732B843F1D0}"/>
    <cellStyle name="SAPBEXHLevel1 7 4 4" xfId="34028" xr:uid="{65036611-8B4C-455C-AF41-1F5EC86DD846}"/>
    <cellStyle name="SAPBEXHLevel1 7 4 4 2" xfId="34029" xr:uid="{C32C3E9D-A4C6-46CB-A771-4D04B3F4A9DA}"/>
    <cellStyle name="SAPBEXHLevel1 7 4 4 2 2" xfId="34030" xr:uid="{3344E74B-7C69-4DC6-A39C-37B5E0BF44AB}"/>
    <cellStyle name="SAPBEXHLevel1 7 4 4 3" xfId="34031" xr:uid="{42AF7ED3-2811-4B31-9BF1-4F5EC72C034C}"/>
    <cellStyle name="SAPBEXHLevel1 7 4 5" xfId="34032" xr:uid="{FDED1924-1355-4254-9A73-FE13454E2B02}"/>
    <cellStyle name="SAPBEXHLevel1 7 5" xfId="34033" xr:uid="{2131BCEF-1928-4872-A833-21B001285AEC}"/>
    <cellStyle name="SAPBEXHLevel1 7 5 2" xfId="34034" xr:uid="{A7657EF0-7C93-4AE1-8606-5C8400FB1AF7}"/>
    <cellStyle name="SAPBEXHLevel1 7 5 2 2" xfId="34035" xr:uid="{B2F58D36-C155-4EB9-BA2E-77F14F690FDF}"/>
    <cellStyle name="SAPBEXHLevel1 7 5 2 2 2" xfId="34036" xr:uid="{85810194-B2DB-4528-9156-1C4A379BB369}"/>
    <cellStyle name="SAPBEXHLevel1 7 5 2 3" xfId="34037" xr:uid="{56A31ACC-FFA7-4597-8C74-51A0FC8B1AC4}"/>
    <cellStyle name="SAPBEXHLevel1 7 5 3" xfId="34038" xr:uid="{468D9D61-240F-4D18-AD7C-54AC7FF30DD4}"/>
    <cellStyle name="SAPBEXHLevel1 7 5 3 2" xfId="34039" xr:uid="{82D30142-6BB2-439F-A149-872E4A74983C}"/>
    <cellStyle name="SAPBEXHLevel1 7 5 3 2 2" xfId="34040" xr:uid="{D5F2C80D-8506-41CD-BFAA-F8E8596B8E72}"/>
    <cellStyle name="SAPBEXHLevel1 7 5 3 3" xfId="34041" xr:uid="{9065C0D1-4B7B-4CCE-9981-17742CD3DB00}"/>
    <cellStyle name="SAPBEXHLevel1 7 5 4" xfId="34042" xr:uid="{CD58FB59-C1A6-4ECE-892C-E947B2A5B9F2}"/>
    <cellStyle name="SAPBEXHLevel1 7 5 4 2" xfId="34043" xr:uid="{94FD010A-97BE-486C-A16F-6F6F041BDAF3}"/>
    <cellStyle name="SAPBEXHLevel1 7 5 5" xfId="34044" xr:uid="{4DE3CC56-6DB2-4E94-B7B5-4FCA83D503BD}"/>
    <cellStyle name="SAPBEXHLevel1 7 6" xfId="34045" xr:uid="{68D8F676-2007-476E-BC7D-752F64F900DC}"/>
    <cellStyle name="SAPBEXHLevel1 7 6 2" xfId="34046" xr:uid="{0703D76D-6634-4ED3-A559-7B9199B08D91}"/>
    <cellStyle name="SAPBEXHLevel1 7 6 2 2" xfId="34047" xr:uid="{9D9DE0F5-CBB8-488D-9B47-7C9A67199E86}"/>
    <cellStyle name="SAPBEXHLevel1 7 6 3" xfId="34048" xr:uid="{2D659EBA-B9D0-466B-921C-F7618C7B7B20}"/>
    <cellStyle name="SAPBEXHLevel1 7 7" xfId="34049" xr:uid="{AE0C8B91-BD64-427F-9755-A11306C2112F}"/>
    <cellStyle name="SAPBEXHLevel1 7 7 2" xfId="34050" xr:uid="{CE5F94F2-9D99-4550-8142-5933DDF2D03E}"/>
    <cellStyle name="SAPBEXHLevel1 7 7 2 2" xfId="34051" xr:uid="{3255E8ED-E1E4-45A9-9F0F-0064C1F0A6B2}"/>
    <cellStyle name="SAPBEXHLevel1 7 7 3" xfId="34052" xr:uid="{E0EEFCC1-643F-4B89-98F4-4D91BA4D9C8F}"/>
    <cellStyle name="SAPBEXHLevel1 7 8" xfId="34053" xr:uid="{D86C50BA-674C-427C-8058-996839D41FB5}"/>
    <cellStyle name="SAPBEXHLevel1 7 8 2" xfId="34054" xr:uid="{5571A366-B9B6-4AB7-A715-A1B720E41588}"/>
    <cellStyle name="SAPBEXHLevel1 7 8 2 2" xfId="34055" xr:uid="{E313173F-1D9F-43FF-98F7-2F75ACAE22FB}"/>
    <cellStyle name="SAPBEXHLevel1 7 8 3" xfId="34056" xr:uid="{E476B061-74AF-426B-B849-4C5C0FA506F8}"/>
    <cellStyle name="SAPBEXHLevel1 7 9" xfId="34057" xr:uid="{7893096E-644C-4F9B-A74A-09658116BAEF}"/>
    <cellStyle name="SAPBEXHLevel1 8" xfId="34058" xr:uid="{E3FEDBC3-85C5-43D3-95E9-B6068B87DEB0}"/>
    <cellStyle name="SAPBEXHLevel1 8 10" xfId="34059" xr:uid="{3D759E0B-6D06-4957-AC1F-4AEADBFF1699}"/>
    <cellStyle name="SAPBEXHLevel1 8 2" xfId="34060" xr:uid="{63773C6C-4436-414A-BFA5-F82EBAB43BC2}"/>
    <cellStyle name="SAPBEXHLevel1 8 2 2" xfId="34061" xr:uid="{2A00227B-2B87-4D1D-BBC1-FA15AF72C5D4}"/>
    <cellStyle name="SAPBEXHLevel1 8 2 2 2" xfId="34062" xr:uid="{3D4B2DCD-30E0-4249-A4E6-3533D5E2E520}"/>
    <cellStyle name="SAPBEXHLevel1 8 2 2 2 2" xfId="34063" xr:uid="{01540066-D525-478C-92F2-A8D38954D9E9}"/>
    <cellStyle name="SAPBEXHLevel1 8 2 2 2 2 2" xfId="34064" xr:uid="{0EFB27D5-4887-402A-AF7E-6D6C4388D05D}"/>
    <cellStyle name="SAPBEXHLevel1 8 2 2 2 3" xfId="34065" xr:uid="{02F4D7A0-9710-4258-8272-1DC990EF0A16}"/>
    <cellStyle name="SAPBEXHLevel1 8 2 2 3" xfId="34066" xr:uid="{578E000F-A8DD-4FE9-AA19-601751970550}"/>
    <cellStyle name="SAPBEXHLevel1 8 2 3" xfId="34067" xr:uid="{21F6E3EB-B3FB-425E-91D8-440C34D6C73A}"/>
    <cellStyle name="SAPBEXHLevel1 8 2 3 2" xfId="34068" xr:uid="{EBB30844-0755-4E38-9E0A-3691DC7C6976}"/>
    <cellStyle name="SAPBEXHLevel1 8 2 3 2 2" xfId="34069" xr:uid="{BAA4BE9D-05F2-4D3C-8E34-053DF76E7F9A}"/>
    <cellStyle name="SAPBEXHLevel1 8 2 3 3" xfId="34070" xr:uid="{4785A490-E85C-49B0-9995-003C998738AF}"/>
    <cellStyle name="SAPBEXHLevel1 8 2 4" xfId="34071" xr:uid="{782BE68B-ECB4-4639-A508-1372A9E81C8D}"/>
    <cellStyle name="SAPBEXHLevel1 8 2 4 2" xfId="34072" xr:uid="{DACDDD4A-07E3-48F8-8354-C262A5B77902}"/>
    <cellStyle name="SAPBEXHLevel1 8 2 4 2 2" xfId="34073" xr:uid="{B14D42D3-5871-41D3-8DD2-2E20ACC69BAB}"/>
    <cellStyle name="SAPBEXHLevel1 8 2 4 3" xfId="34074" xr:uid="{608D67B6-D335-4CAF-A4D0-652486DC77EE}"/>
    <cellStyle name="SAPBEXHLevel1 8 2 5" xfId="34075" xr:uid="{F604B1C5-926E-47E4-B331-EB8EAB46FC8F}"/>
    <cellStyle name="SAPBEXHLevel1 8 2 5 2" xfId="34076" xr:uid="{535E4E2F-4372-4A20-9DD2-C1B0BD80F90F}"/>
    <cellStyle name="SAPBEXHLevel1 8 2 5 2 2" xfId="34077" xr:uid="{E3343D5B-2C47-499F-A5CD-62DB8214A7B4}"/>
    <cellStyle name="SAPBEXHLevel1 8 2 5 3" xfId="34078" xr:uid="{FCB36470-D0B5-4266-AA37-E16A3A49E9A4}"/>
    <cellStyle name="SAPBEXHLevel1 8 2 6" xfId="34079" xr:uid="{EB9296F5-C82D-4193-9262-2161678B21AD}"/>
    <cellStyle name="SAPBEXHLevel1 8 3" xfId="34080" xr:uid="{FCEC47C9-12B7-4E7D-A138-7703E3776B96}"/>
    <cellStyle name="SAPBEXHLevel1 8 3 2" xfId="34081" xr:uid="{622EED0C-27DA-4728-AAD9-2375A39ADFFD}"/>
    <cellStyle name="SAPBEXHLevel1 8 3 2 2" xfId="34082" xr:uid="{608B3760-AACF-44F1-A887-03C51A58B140}"/>
    <cellStyle name="SAPBEXHLevel1 8 3 2 2 2" xfId="34083" xr:uid="{E9DE68D4-55B2-42CB-BD9E-7CC5B79D58CB}"/>
    <cellStyle name="SAPBEXHLevel1 8 3 2 2 2 2" xfId="34084" xr:uid="{650C2147-F5AA-42C6-A258-77C8C9136C94}"/>
    <cellStyle name="SAPBEXHLevel1 8 3 2 2 3" xfId="34085" xr:uid="{0F4E8FF3-88C2-4F5E-8D9D-B860C14194BB}"/>
    <cellStyle name="SAPBEXHLevel1 8 3 2 3" xfId="34086" xr:uid="{EF648F2D-8D47-4756-89A3-5211D5450058}"/>
    <cellStyle name="SAPBEXHLevel1 8 3 3" xfId="34087" xr:uid="{34395DDB-56E2-40EB-B9AC-BD4E4857D597}"/>
    <cellStyle name="SAPBEXHLevel1 8 3 3 2" xfId="34088" xr:uid="{A31961AF-0131-4B62-A739-C11221650471}"/>
    <cellStyle name="SAPBEXHLevel1 8 3 3 2 2" xfId="34089" xr:uid="{64093436-A071-4E90-A0BC-818CC042891F}"/>
    <cellStyle name="SAPBEXHLevel1 8 3 3 3" xfId="34090" xr:uid="{C8EDC209-65C5-4CBA-9068-7ECA09628DB9}"/>
    <cellStyle name="SAPBEXHLevel1 8 3 4" xfId="34091" xr:uid="{92B33757-715E-43D2-B6E6-584C75A187BD}"/>
    <cellStyle name="SAPBEXHLevel1 8 3 4 2" xfId="34092" xr:uid="{E117136E-DD60-495E-B137-3A0580E4CCAB}"/>
    <cellStyle name="SAPBEXHLevel1 8 3 4 2 2" xfId="34093" xr:uid="{2D07877D-4558-4687-AE66-853FEEB04AF6}"/>
    <cellStyle name="SAPBEXHLevel1 8 3 4 3" xfId="34094" xr:uid="{E09AD2C4-6269-4C2A-A633-D80B75FF4AEF}"/>
    <cellStyle name="SAPBEXHLevel1 8 3 5" xfId="34095" xr:uid="{A6016D20-6CC4-40E7-8FC9-DEA34EE8D223}"/>
    <cellStyle name="SAPBEXHLevel1 8 3 5 2" xfId="34096" xr:uid="{8193927D-8714-430E-B4F0-BAF42A56862E}"/>
    <cellStyle name="SAPBEXHLevel1 8 3 5 2 2" xfId="34097" xr:uid="{7F4FA4AA-4C4E-4530-8EAB-2634D1419657}"/>
    <cellStyle name="SAPBEXHLevel1 8 3 5 3" xfId="34098" xr:uid="{133E468A-2D64-4942-AEDC-4378F40DB48D}"/>
    <cellStyle name="SAPBEXHLevel1 8 3 6" xfId="34099" xr:uid="{BB20C711-5E88-45AE-A61B-58804D170E89}"/>
    <cellStyle name="SAPBEXHLevel1 8 4" xfId="34100" xr:uid="{0A36CE89-EDE9-4337-8BF2-6D0DF174CBAB}"/>
    <cellStyle name="SAPBEXHLevel1 8 4 2" xfId="34101" xr:uid="{E35D831D-99E8-4A68-9C89-00A946725A7F}"/>
    <cellStyle name="SAPBEXHLevel1 8 4 2 2" xfId="34102" xr:uid="{BAB1C755-C50C-4CFA-9282-9DAD615D318F}"/>
    <cellStyle name="SAPBEXHLevel1 8 4 2 2 2" xfId="34103" xr:uid="{991E5E9D-1767-4803-B43F-3DE7F73C5243}"/>
    <cellStyle name="SAPBEXHLevel1 8 4 2 3" xfId="34104" xr:uid="{B63CF6B4-B1AC-4051-9D11-BF8888B18200}"/>
    <cellStyle name="SAPBEXHLevel1 8 4 3" xfId="34105" xr:uid="{20569EC1-DF59-477B-8141-FAB590F3A3FD}"/>
    <cellStyle name="SAPBEXHLevel1 8 4 3 2" xfId="34106" xr:uid="{C74EF62A-0FA8-4A8E-90EB-89BCEF9FD5BC}"/>
    <cellStyle name="SAPBEXHLevel1 8 4 3 2 2" xfId="34107" xr:uid="{91F36DE7-D01F-4611-AE8D-214070B8728B}"/>
    <cellStyle name="SAPBEXHLevel1 8 4 3 3" xfId="34108" xr:uid="{9D5074CE-ADBB-4622-A745-954265649384}"/>
    <cellStyle name="SAPBEXHLevel1 8 4 4" xfId="34109" xr:uid="{8352E7E4-9EA6-4E09-887D-35994F81752D}"/>
    <cellStyle name="SAPBEXHLevel1 8 4 4 2" xfId="34110" xr:uid="{15A9BDD1-953C-49BE-BCE4-ABE8599F7ABB}"/>
    <cellStyle name="SAPBEXHLevel1 8 4 4 2 2" xfId="34111" xr:uid="{E1D14A99-F58C-4AE7-9ED0-0569EDF8113F}"/>
    <cellStyle name="SAPBEXHLevel1 8 4 4 3" xfId="34112" xr:uid="{50C7D9FC-B3C7-442D-89CD-DA391D99B59D}"/>
    <cellStyle name="SAPBEXHLevel1 8 4 5" xfId="34113" xr:uid="{A56F6331-852D-421E-ADA0-249D78033F33}"/>
    <cellStyle name="SAPBEXHLevel1 8 5" xfId="34114" xr:uid="{A04A56CF-5224-45CC-83FF-89E2434606E3}"/>
    <cellStyle name="SAPBEXHLevel1 8 5 2" xfId="34115" xr:uid="{A9F933B4-DD46-4E9C-91F7-272F5E960C8A}"/>
    <cellStyle name="SAPBEXHLevel1 8 5 2 2" xfId="34116" xr:uid="{43F10D74-ADE0-45EC-B420-DD782266A499}"/>
    <cellStyle name="SAPBEXHLevel1 8 5 2 2 2" xfId="34117" xr:uid="{21A1139A-CCC5-40FE-8D9B-8CA3D6C27F1E}"/>
    <cellStyle name="SAPBEXHLevel1 8 5 2 3" xfId="34118" xr:uid="{361A1EFA-63B9-4A48-A321-7C53FF77D7C4}"/>
    <cellStyle name="SAPBEXHLevel1 8 5 3" xfId="34119" xr:uid="{97AABED7-EB34-429B-9856-A2863DCEFE1D}"/>
    <cellStyle name="SAPBEXHLevel1 8 5 3 2" xfId="34120" xr:uid="{00846036-3628-411A-8F69-DC9A061B73A3}"/>
    <cellStyle name="SAPBEXHLevel1 8 5 3 2 2" xfId="34121" xr:uid="{839FE108-D385-4FEA-B969-2A09F61E3899}"/>
    <cellStyle name="SAPBEXHLevel1 8 5 3 3" xfId="34122" xr:uid="{4DBAC35B-647C-4679-8714-2B4710CEAAE5}"/>
    <cellStyle name="SAPBEXHLevel1 8 5 4" xfId="34123" xr:uid="{D92DB9C1-14AA-4688-BE1A-776A311B2746}"/>
    <cellStyle name="SAPBEXHLevel1 8 5 4 2" xfId="34124" xr:uid="{3633D6E0-0CF9-4834-A76A-98FDE8E51593}"/>
    <cellStyle name="SAPBEXHLevel1 8 5 5" xfId="34125" xr:uid="{4903521E-8BC2-4B2B-A9AA-CA5C51FE33FC}"/>
    <cellStyle name="SAPBEXHLevel1 8 6" xfId="34126" xr:uid="{94103141-1B3F-4741-8B2D-8FE28556A870}"/>
    <cellStyle name="SAPBEXHLevel1 8 6 2" xfId="34127" xr:uid="{6C3224B4-4230-478C-B6CF-CB0FDC45261A}"/>
    <cellStyle name="SAPBEXHLevel1 8 6 2 2" xfId="34128" xr:uid="{053CDBCE-0A21-4989-97BD-5552C0D259B2}"/>
    <cellStyle name="SAPBEXHLevel1 8 6 3" xfId="34129" xr:uid="{02CD0D51-17F1-4054-B075-7D0A53CD24E7}"/>
    <cellStyle name="SAPBEXHLevel1 8 7" xfId="34130" xr:uid="{AD800171-4930-4F3C-A009-151479174D61}"/>
    <cellStyle name="SAPBEXHLevel1 8 7 2" xfId="34131" xr:uid="{7A6E4607-2A33-47D7-82AE-560DA0C1B239}"/>
    <cellStyle name="SAPBEXHLevel1 8 7 2 2" xfId="34132" xr:uid="{CC4ADB39-E6FA-4FC9-988A-0B35799B8C27}"/>
    <cellStyle name="SAPBEXHLevel1 8 7 3" xfId="34133" xr:uid="{D49A45DC-587C-462C-8DFE-2C93C40C327E}"/>
    <cellStyle name="SAPBEXHLevel1 8 8" xfId="34134" xr:uid="{77063B38-5311-41A5-BD8E-C2BACD85F8A4}"/>
    <cellStyle name="SAPBEXHLevel1 8 8 2" xfId="34135" xr:uid="{748EB84A-BCF1-48F3-AD1D-6A8B0D0DADB1}"/>
    <cellStyle name="SAPBEXHLevel1 8 8 2 2" xfId="34136" xr:uid="{AF26791D-AAF9-410E-8AC0-BA72AC185FDA}"/>
    <cellStyle name="SAPBEXHLevel1 8 8 3" xfId="34137" xr:uid="{06D93DA0-F098-48F8-B8B5-FCAB9B9C2AFB}"/>
    <cellStyle name="SAPBEXHLevel1 8 9" xfId="34138" xr:uid="{169B4DA3-EFA9-4E51-9656-1CDE6D98835F}"/>
    <cellStyle name="SAPBEXHLevel1 8 9 2" xfId="34139" xr:uid="{DD91450F-C2D4-46F9-87D6-F718E16EEC38}"/>
    <cellStyle name="SAPBEXHLevel1 9" xfId="34140" xr:uid="{81E08B9E-3693-424E-AC71-5E23C710260B}"/>
    <cellStyle name="SAPBEXHLevel1 9 2" xfId="34141" xr:uid="{0F5E9CE9-A9A9-450C-937D-910423CD4D88}"/>
    <cellStyle name="SAPBEXHLevel1 9 2 2" xfId="34142" xr:uid="{ED5BB6BB-4947-4D28-BF8A-7FF950F05483}"/>
    <cellStyle name="SAPBEXHLevel1 9 2 2 2" xfId="34143" xr:uid="{E2D9E5A2-0A72-4227-A1BA-541ECA093199}"/>
    <cellStyle name="SAPBEXHLevel1 9 2 2 2 2" xfId="34144" xr:uid="{2A818FC3-7574-4004-ABBC-54F4C8971A78}"/>
    <cellStyle name="SAPBEXHLevel1 9 2 2 2 2 2" xfId="34145" xr:uid="{86B14D3C-CE02-41FB-8501-578B6FDCEF9E}"/>
    <cellStyle name="SAPBEXHLevel1 9 2 2 2 3" xfId="34146" xr:uid="{9347EFB0-853A-42B6-A4E2-98FF0DE238CD}"/>
    <cellStyle name="SAPBEXHLevel1 9 2 2 3" xfId="34147" xr:uid="{7173F696-93C3-4B08-95D7-4A684546C431}"/>
    <cellStyle name="SAPBEXHLevel1 9 2 3" xfId="34148" xr:uid="{22370445-43D6-4622-9BF5-ACD845DD4C71}"/>
    <cellStyle name="SAPBEXHLevel1 9 2 3 2" xfId="34149" xr:uid="{85C1A9DD-EDEF-4FCF-A1D4-B8086220EBB6}"/>
    <cellStyle name="SAPBEXHLevel1 9 2 3 2 2" xfId="34150" xr:uid="{8D11084B-EE70-4E0C-8E18-BB4B433BFFA9}"/>
    <cellStyle name="SAPBEXHLevel1 9 2 3 3" xfId="34151" xr:uid="{B944801F-8D64-4D59-BA02-58A9CAACC2B7}"/>
    <cellStyle name="SAPBEXHLevel1 9 2 4" xfId="34152" xr:uid="{6F649A8F-5B46-466D-B403-3C03EF8ECBE7}"/>
    <cellStyle name="SAPBEXHLevel1 9 2 4 2" xfId="34153" xr:uid="{AE74BA3E-31C3-4849-B5FF-EB7327186486}"/>
    <cellStyle name="SAPBEXHLevel1 9 2 4 2 2" xfId="34154" xr:uid="{27964956-DFB2-4BA3-B889-93A74FCCCF8A}"/>
    <cellStyle name="SAPBEXHLevel1 9 2 4 3" xfId="34155" xr:uid="{E980B4A8-4382-406F-A886-EC6255A04F73}"/>
    <cellStyle name="SAPBEXHLevel1 9 2 5" xfId="34156" xr:uid="{1BAA7D2E-22CD-4CF0-A57F-CE2C2FBEE600}"/>
    <cellStyle name="SAPBEXHLevel1 9 3" xfId="34157" xr:uid="{B2501871-DD88-4D5E-BB06-81F3696CC3EF}"/>
    <cellStyle name="SAPBEXHLevel1 9 3 2" xfId="34158" xr:uid="{8E06B807-8DA2-48C8-A1BB-8A640E99084A}"/>
    <cellStyle name="SAPBEXHLevel1 9 3 2 2" xfId="34159" xr:uid="{349224FB-0749-4600-99FB-C40B5121DFD5}"/>
    <cellStyle name="SAPBEXHLevel1 9 3 2 2 2" xfId="34160" xr:uid="{F05D2B8B-9DBC-4F66-A8A5-267797354C84}"/>
    <cellStyle name="SAPBEXHLevel1 9 3 2 2 2 2" xfId="34161" xr:uid="{0B790F48-3963-415C-8134-EA423DE333B4}"/>
    <cellStyle name="SAPBEXHLevel1 9 3 2 2 3" xfId="34162" xr:uid="{E8218339-8E07-4AE1-9A38-04A1AB3C83FB}"/>
    <cellStyle name="SAPBEXHLevel1 9 3 2 3" xfId="34163" xr:uid="{34A75030-DB3E-403C-9347-7A02937C23AD}"/>
    <cellStyle name="SAPBEXHLevel1 9 3 3" xfId="34164" xr:uid="{6A3DF717-DD34-4B8F-9CFE-A99C552BFD42}"/>
    <cellStyle name="SAPBEXHLevel1 9 3 3 2" xfId="34165" xr:uid="{313FAFA1-91D2-46BD-BBF0-C14DB3A741CA}"/>
    <cellStyle name="SAPBEXHLevel1 9 3 3 2 2" xfId="34166" xr:uid="{2601BAC9-5D4A-4712-A5E7-7C33CE30FA24}"/>
    <cellStyle name="SAPBEXHLevel1 9 3 3 3" xfId="34167" xr:uid="{FACCEF5C-42AB-4CFB-B58C-9A5DDAC93D39}"/>
    <cellStyle name="SAPBEXHLevel1 9 3 4" xfId="34168" xr:uid="{6EB44A7C-B1F8-4D34-B889-17C425320469}"/>
    <cellStyle name="SAPBEXHLevel1 9 3 4 2" xfId="34169" xr:uid="{3FDCCA84-B217-4BC2-B0E6-A5D36EF4FA9D}"/>
    <cellStyle name="SAPBEXHLevel1 9 3 4 2 2" xfId="34170" xr:uid="{F9007D6B-8FF3-49DF-82DD-8ECE6CBE5417}"/>
    <cellStyle name="SAPBEXHLevel1 9 3 4 3" xfId="34171" xr:uid="{AFCE482F-5AB4-4EAB-9C2A-8AD6011B7B61}"/>
    <cellStyle name="SAPBEXHLevel1 9 3 5" xfId="34172" xr:uid="{12882B07-C566-42B7-A04D-0BD652B738E7}"/>
    <cellStyle name="SAPBEXHLevel1 9 4" xfId="34173" xr:uid="{6FF3A694-7718-4F7F-AA7D-4BB4640CD828}"/>
    <cellStyle name="SAPBEXHLevel1 9 4 2" xfId="34174" xr:uid="{4B994A3D-4A34-4D92-8F58-B36C1FF0B037}"/>
    <cellStyle name="SAPBEXHLevel1 9 4 2 2" xfId="34175" xr:uid="{39FF1EA7-102F-41DD-B096-03E423039E55}"/>
    <cellStyle name="SAPBEXHLevel1 9 4 2 2 2" xfId="34176" xr:uid="{26C5FAF4-A13B-42E8-A102-440CACF02B33}"/>
    <cellStyle name="SAPBEXHLevel1 9 4 2 3" xfId="34177" xr:uid="{619FFBAC-843C-4843-8372-9C3D3A9C12C0}"/>
    <cellStyle name="SAPBEXHLevel1 9 4 3" xfId="34178" xr:uid="{A5EC2678-A4F9-4CBA-90C7-4BBE1AE07DE8}"/>
    <cellStyle name="SAPBEXHLevel1 9 4 3 2" xfId="34179" xr:uid="{01A929DF-5765-4781-9F9B-50CBD8ED4753}"/>
    <cellStyle name="SAPBEXHLevel1 9 4 3 2 2" xfId="34180" xr:uid="{4E66AB7C-3B08-4FA9-BFD0-E795FE075076}"/>
    <cellStyle name="SAPBEXHLevel1 9 4 3 3" xfId="34181" xr:uid="{606E74B8-F194-4557-85A2-37CFB1D4FA0C}"/>
    <cellStyle name="SAPBEXHLevel1 9 4 4" xfId="34182" xr:uid="{09CB88D6-0BD5-4A0F-90B0-36F33A849E3A}"/>
    <cellStyle name="SAPBEXHLevel1 9 4 4 2" xfId="34183" xr:uid="{E3AA98D6-CF04-4BE6-B8C7-508036911B7A}"/>
    <cellStyle name="SAPBEXHLevel1 9 4 4 2 2" xfId="34184" xr:uid="{349BB59A-E290-4532-ABA9-F3F3DEFF4C44}"/>
    <cellStyle name="SAPBEXHLevel1 9 4 4 3" xfId="34185" xr:uid="{FC833D62-F781-4E65-B687-02D96B04400E}"/>
    <cellStyle name="SAPBEXHLevel1 9 4 5" xfId="34186" xr:uid="{1207F11A-B5DF-46DC-862C-6759BF609CD6}"/>
    <cellStyle name="SAPBEXHLevel1 9 5" xfId="34187" xr:uid="{D7601BD0-A7E6-4483-A2AA-691606ACA720}"/>
    <cellStyle name="SAPBEXHLevel1 9 5 2" xfId="34188" xr:uid="{FDCE93D2-D1A9-4C14-8473-3FE0598756F7}"/>
    <cellStyle name="SAPBEXHLevel1 9 5 2 2" xfId="34189" xr:uid="{30032931-C80B-416E-8463-6914F36DB135}"/>
    <cellStyle name="SAPBEXHLevel1 9 5 3" xfId="34190" xr:uid="{F1D6E09F-FEC8-4A73-91A7-0B5F5B732D29}"/>
    <cellStyle name="SAPBEXHLevel1 9 6" xfId="34191" xr:uid="{5DED5283-D75A-464B-A71B-BC7E46C003AE}"/>
    <cellStyle name="SAPBEXHLevel1 9 6 2" xfId="34192" xr:uid="{724F6B5E-FB26-4D74-A724-A1C7A652D0D5}"/>
    <cellStyle name="SAPBEXHLevel1 9 6 2 2" xfId="34193" xr:uid="{A8646098-FBF9-4556-B8AE-98108CC6CE07}"/>
    <cellStyle name="SAPBEXHLevel1 9 6 3" xfId="34194" xr:uid="{6B495979-8D2A-48C6-97D5-4D9521A90EC0}"/>
    <cellStyle name="SAPBEXHLevel1 9 7" xfId="34195" xr:uid="{32EB240D-4FE9-48D6-BD4A-7CF6FA922C6A}"/>
    <cellStyle name="SAPBEXHLevel1_ACS May 2012" xfId="34196" xr:uid="{19BDDEB0-B002-4D06-917E-3A85F0E2BC9F}"/>
    <cellStyle name="SAPBEXstdData" xfId="34197" xr:uid="{0D36DBAE-189D-4439-BCA7-A1D70B331078}"/>
    <cellStyle name="SAPBEXstdData 10" xfId="34198" xr:uid="{5A475B24-3F60-4F5D-A283-EF6E5D229894}"/>
    <cellStyle name="SAPBEXstdData 10 2" xfId="34199" xr:uid="{F2FA08F1-07DE-4CAA-BE4D-B458DC9A892E}"/>
    <cellStyle name="SAPBEXstdData 10 2 2" xfId="34200" xr:uid="{D86425E8-5BE5-41E7-902B-CCD5D5B1F2C5}"/>
    <cellStyle name="SAPBEXstdData 10 2 2 2" xfId="34201" xr:uid="{281D719A-9B0F-4B60-BC1B-B67C1D426105}"/>
    <cellStyle name="SAPBEXstdData 10 2 3" xfId="34202" xr:uid="{F6643DDE-C20C-4C40-9782-9158DCAB0E5D}"/>
    <cellStyle name="SAPBEXstdData 10 3" xfId="34203" xr:uid="{58595D1E-6E49-440D-A383-364843D5B0D0}"/>
    <cellStyle name="SAPBEXstdData 10 3 2" xfId="34204" xr:uid="{5516AEDA-4DF8-438F-A656-D6DB0827B82A}"/>
    <cellStyle name="SAPBEXstdData 10 3 2 2" xfId="34205" xr:uid="{94D285E9-176D-439D-AFDB-16F5827A1FDF}"/>
    <cellStyle name="SAPBEXstdData 10 3 3" xfId="34206" xr:uid="{9A26EA4A-17FD-4F8D-9DAB-302B4B877A89}"/>
    <cellStyle name="SAPBEXstdData 10 4" xfId="34207" xr:uid="{DC6B9EDC-507C-42E4-819B-0701CD13EBB8}"/>
    <cellStyle name="SAPBEXstdData 10 4 2" xfId="34208" xr:uid="{043A9A19-B6CA-4C2D-A715-FB725386318C}"/>
    <cellStyle name="SAPBEXstdData 10 4 2 2" xfId="34209" xr:uid="{78C8D043-582B-4AED-A33D-81EDB98CEE90}"/>
    <cellStyle name="SAPBEXstdData 10 4 3" xfId="34210" xr:uid="{D878EA9D-2FE7-4C00-A8E9-1070A76F8034}"/>
    <cellStyle name="SAPBEXstdData 10 5" xfId="34211" xr:uid="{13999272-59C8-4E63-97D8-C1DD454841E0}"/>
    <cellStyle name="SAPBEXstdData 11" xfId="34212" xr:uid="{637E648B-0C5E-4A0A-855B-7E36AC8E98AB}"/>
    <cellStyle name="SAPBEXstdData 11 2" xfId="34213" xr:uid="{93B8C4A2-A5DD-4F19-97F8-E0B44069E99D}"/>
    <cellStyle name="SAPBEXstdData 11 2 2" xfId="34214" xr:uid="{45726D42-0B76-4D4A-B9E7-DE831860219B}"/>
    <cellStyle name="SAPBEXstdData 11 3" xfId="34215" xr:uid="{1BCC40BA-746E-4CE0-8590-CE40DCE7DA15}"/>
    <cellStyle name="SAPBEXstdData 12" xfId="34216" xr:uid="{460D145C-EA29-4381-AC0C-CA0985CF88EA}"/>
    <cellStyle name="SAPBEXstdData 12 2" xfId="34217" xr:uid="{751661ED-CD1D-4C55-A265-7F0096F9DF87}"/>
    <cellStyle name="SAPBEXstdData 12 2 2" xfId="34218" xr:uid="{C6A1C76D-4B58-491D-8443-C1F8FCF1E456}"/>
    <cellStyle name="SAPBEXstdData 12 3" xfId="34219" xr:uid="{CADA2162-945D-4771-9C17-D3A54F0296F0}"/>
    <cellStyle name="SAPBEXstdData 13" xfId="34220" xr:uid="{66C52E3F-C42F-45AE-ACE1-CFDF66C67F55}"/>
    <cellStyle name="SAPBEXstdData 2" xfId="34221" xr:uid="{A12B9EA0-56B2-4F90-AAA8-0E8DB0DE6B32}"/>
    <cellStyle name="SAPBEXstdData 2 2" xfId="34222" xr:uid="{251D2EAE-D841-4287-AFBD-A1F36B1F6801}"/>
    <cellStyle name="SAPBEXstdData 2 2 2" xfId="34223" xr:uid="{6447C46E-F2A3-4B8B-8717-8E70114D9A7B}"/>
    <cellStyle name="SAPBEXstdData 2 2 2 2" xfId="34224" xr:uid="{4C800B7C-B975-4405-BC0C-4C73AB9C9D9B}"/>
    <cellStyle name="SAPBEXstdData 2 2 2 2 2" xfId="34225" xr:uid="{B11B3456-ACA3-48C2-91DB-0BFF8C74BD03}"/>
    <cellStyle name="SAPBEXstdData 2 2 2 2 2 2" xfId="34226" xr:uid="{3E595420-7E61-407E-B5B8-5E960D2AC60B}"/>
    <cellStyle name="SAPBEXstdData 2 2 2 2 3" xfId="34227" xr:uid="{4FE74CB4-369B-4061-A395-1DC32B620B38}"/>
    <cellStyle name="SAPBEXstdData 2 2 2 3" xfId="34228" xr:uid="{513833F6-367E-4873-AC2D-164E8C9B7660}"/>
    <cellStyle name="SAPBEXstdData 2 2 3" xfId="34229" xr:uid="{8DA12ADB-1330-4265-A35C-D28D2C9FE2E3}"/>
    <cellStyle name="SAPBEXstdData 2 2 3 2" xfId="34230" xr:uid="{1D4343D5-A012-433E-8F04-D64711D354E5}"/>
    <cellStyle name="SAPBEXstdData 2 2 3 2 2" xfId="34231" xr:uid="{FCE4656B-9ABC-497A-AC97-0DAA520A217C}"/>
    <cellStyle name="SAPBEXstdData 2 2 3 3" xfId="34232" xr:uid="{A1895AD9-B484-498D-B1F2-479AF217FC55}"/>
    <cellStyle name="SAPBEXstdData 2 2 4" xfId="34233" xr:uid="{BDD81948-FC62-41F3-837C-20C90F290A41}"/>
    <cellStyle name="SAPBEXstdData 2 2 4 2" xfId="34234" xr:uid="{FB024BDE-D37C-41D3-8EF4-840781721079}"/>
    <cellStyle name="SAPBEXstdData 2 2 4 2 2" xfId="34235" xr:uid="{701ABCB3-7080-48FC-8831-095796DE11E5}"/>
    <cellStyle name="SAPBEXstdData 2 2 4 3" xfId="34236" xr:uid="{B43123A2-AC99-450F-BD65-5EBA351CAAD4}"/>
    <cellStyle name="SAPBEXstdData 2 2 5" xfId="34237" xr:uid="{3DD40E36-AA06-4D53-9E99-45F2E0BA6AD7}"/>
    <cellStyle name="SAPBEXstdData 2 3" xfId="34238" xr:uid="{581EEDC1-D3CC-43DE-AEB6-20EA5CD1ECA8}"/>
    <cellStyle name="SAPBEXstdData 2 3 2" xfId="34239" xr:uid="{939B9482-540E-4E22-BF8F-4C09D1CCFBD3}"/>
    <cellStyle name="SAPBEXstdData 2 3 2 2" xfId="34240" xr:uid="{6F373371-B020-40F4-9BB8-E6A505A1B09E}"/>
    <cellStyle name="SAPBEXstdData 2 3 2 2 2" xfId="34241" xr:uid="{5D33BE87-8776-4D22-8788-EC42F8B6F6C0}"/>
    <cellStyle name="SAPBEXstdData 2 3 2 2 2 2" xfId="34242" xr:uid="{AD269A25-D3FA-44D8-8686-A7A9381067A6}"/>
    <cellStyle name="SAPBEXstdData 2 3 2 2 3" xfId="34243" xr:uid="{F180C457-28AC-471A-B8A1-5890BB4518CA}"/>
    <cellStyle name="SAPBEXstdData 2 3 2 3" xfId="34244" xr:uid="{64EBA2ED-B2FA-4D8F-883A-F713140DD1F1}"/>
    <cellStyle name="SAPBEXstdData 2 3 3" xfId="34245" xr:uid="{FB726835-BB48-4438-B544-46E08345F6D9}"/>
    <cellStyle name="SAPBEXstdData 2 3 3 2" xfId="34246" xr:uid="{DB19B7EC-BAD5-413C-A92D-7C1664DF8EC1}"/>
    <cellStyle name="SAPBEXstdData 2 3 3 2 2" xfId="34247" xr:uid="{724AA9AF-1590-4007-984D-EAA67F476C84}"/>
    <cellStyle name="SAPBEXstdData 2 3 3 3" xfId="34248" xr:uid="{9F1704AD-D583-4535-A67A-C9BF20AE45DB}"/>
    <cellStyle name="SAPBEXstdData 2 3 4" xfId="34249" xr:uid="{2BD1A3F9-E3F0-43F5-8A42-8E9A1DD9CCA4}"/>
    <cellStyle name="SAPBEXstdData 2 3 4 2" xfId="34250" xr:uid="{FE2D0FD5-2C1D-45A1-8CEB-C06EE932230A}"/>
    <cellStyle name="SAPBEXstdData 2 3 4 2 2" xfId="34251" xr:uid="{A046FC43-4284-4516-AF53-D9E4B29EACA4}"/>
    <cellStyle name="SAPBEXstdData 2 3 4 3" xfId="34252" xr:uid="{6F186B4C-F1F5-4DDB-8F56-1B6286F96E1F}"/>
    <cellStyle name="SAPBEXstdData 2 3 5" xfId="34253" xr:uid="{24DC8F41-955C-4110-9A9B-9FC8D6BB64C2}"/>
    <cellStyle name="SAPBEXstdData 2 4" xfId="34254" xr:uid="{E7B6582D-DE7B-43EB-A182-C9FCE97C5F98}"/>
    <cellStyle name="SAPBEXstdData 2 4 2" xfId="34255" xr:uid="{A5C7531D-0D67-4D26-B30B-586845A3CEE1}"/>
    <cellStyle name="SAPBEXstdData 2 4 2 2" xfId="34256" xr:uid="{FFFBCE4C-8952-44F1-A223-DAF1AA9CF0E1}"/>
    <cellStyle name="SAPBEXstdData 2 4 2 2 2" xfId="34257" xr:uid="{AE224D62-B7E4-4F33-A72B-02F83964F72F}"/>
    <cellStyle name="SAPBEXstdData 2 4 2 3" xfId="34258" xr:uid="{30E5E37D-EC8E-4E25-9413-04ABF25DA44C}"/>
    <cellStyle name="SAPBEXstdData 2 4 3" xfId="34259" xr:uid="{4F9E15AB-4510-4FF4-883A-B8B9C48B0EFD}"/>
    <cellStyle name="SAPBEXstdData 2 4 3 2" xfId="34260" xr:uid="{53A2ECF6-9782-4F46-974F-41E56B5AE0EA}"/>
    <cellStyle name="SAPBEXstdData 2 4 3 2 2" xfId="34261" xr:uid="{DC446559-CC3D-4FD0-B63D-84F7254912E4}"/>
    <cellStyle name="SAPBEXstdData 2 4 3 3" xfId="34262" xr:uid="{1F737695-4BAF-4774-8E60-D9D3385270AB}"/>
    <cellStyle name="SAPBEXstdData 2 4 4" xfId="34263" xr:uid="{2E2695AB-3908-4B0C-A935-BB44EEC26DA9}"/>
    <cellStyle name="SAPBEXstdData 2 4 4 2" xfId="34264" xr:uid="{1246F311-D97F-4DE5-8AE0-203D73678968}"/>
    <cellStyle name="SAPBEXstdData 2 4 4 2 2" xfId="34265" xr:uid="{82D6FF49-D7F8-4619-BE20-06227C8B219E}"/>
    <cellStyle name="SAPBEXstdData 2 4 4 3" xfId="34266" xr:uid="{8414D74B-7EEB-46CC-94BC-8A4C861E9996}"/>
    <cellStyle name="SAPBEXstdData 2 4 5" xfId="34267" xr:uid="{F091148C-A157-4D7C-8065-B80CA4C10053}"/>
    <cellStyle name="SAPBEXstdData 2 5" xfId="34268" xr:uid="{E0CE0BB8-0846-4DD0-B6B9-DEB1B4182860}"/>
    <cellStyle name="SAPBEXstdData 2 5 2" xfId="34269" xr:uid="{81F726EA-99DD-43FE-BB62-D63A1FF7885B}"/>
    <cellStyle name="SAPBEXstdData 2 5 2 2" xfId="34270" xr:uid="{380136F6-74F1-426B-989F-1C854E8A37EB}"/>
    <cellStyle name="SAPBEXstdData 2 5 2 2 2" xfId="34271" xr:uid="{B85E4BAC-0090-41E8-8F26-296C17021674}"/>
    <cellStyle name="SAPBEXstdData 2 5 2 3" xfId="34272" xr:uid="{A8F95547-B2D4-48BB-A4F4-938F5CCD1704}"/>
    <cellStyle name="SAPBEXstdData 2 5 3" xfId="34273" xr:uid="{55B092F9-E763-4962-B046-52D7FE652BB1}"/>
    <cellStyle name="SAPBEXstdData 2 5 3 2" xfId="34274" xr:uid="{B8072AF1-50D4-4D1D-8D12-9AA8F7A0B1D6}"/>
    <cellStyle name="SAPBEXstdData 2 5 3 2 2" xfId="34275" xr:uid="{23690701-D840-467F-99EE-7698210B556E}"/>
    <cellStyle name="SAPBEXstdData 2 5 3 3" xfId="34276" xr:uid="{0BC1CFD5-BDE2-4C33-9A28-182F5EE9E90F}"/>
    <cellStyle name="SAPBEXstdData 2 5 4" xfId="34277" xr:uid="{C6377A7F-2EB2-451F-AB08-992D21D08150}"/>
    <cellStyle name="SAPBEXstdData 2 5 4 2" xfId="34278" xr:uid="{EFE315D8-6E90-48A5-9EC1-5E5B92479380}"/>
    <cellStyle name="SAPBEXstdData 2 5 5" xfId="34279" xr:uid="{B3425EBC-52CF-4879-A092-DF3D29D72307}"/>
    <cellStyle name="SAPBEXstdData 2 6" xfId="34280" xr:uid="{C3330771-CF21-44D8-8769-77E3F5EA6B87}"/>
    <cellStyle name="SAPBEXstdData 2 6 2" xfId="34281" xr:uid="{4E25CDD0-6171-4DC4-ADF9-AE8EB9669435}"/>
    <cellStyle name="SAPBEXstdData 2 6 2 2" xfId="34282" xr:uid="{E3B84C5D-D3E7-4B0E-B30F-A6B61A119124}"/>
    <cellStyle name="SAPBEXstdData 2 6 3" xfId="34283" xr:uid="{48770629-27CF-45F5-9EDB-B40BAF22378F}"/>
    <cellStyle name="SAPBEXstdData 2 7" xfId="34284" xr:uid="{041CBE01-D1B0-4C4B-91CB-0D8D9B55B9B2}"/>
    <cellStyle name="SAPBEXstdData 2 7 2" xfId="34285" xr:uid="{54FD0424-9C3C-4EF7-BC90-2D7A4C89767F}"/>
    <cellStyle name="SAPBEXstdData 2 7 2 2" xfId="34286" xr:uid="{333819EA-36A1-4C25-A59F-4ABBC6AABDF1}"/>
    <cellStyle name="SAPBEXstdData 2 7 3" xfId="34287" xr:uid="{ABB5FE61-9299-4E05-A7AC-82442208E230}"/>
    <cellStyle name="SAPBEXstdData 2 8" xfId="34288" xr:uid="{8196A5A6-2A6D-4667-A2A5-D02064EC4724}"/>
    <cellStyle name="SAPBEXstdData 3" xfId="34289" xr:uid="{8E9A9EFB-CB99-45B6-AD32-5F4CE984A94E}"/>
    <cellStyle name="SAPBEXstdData 3 2" xfId="34290" xr:uid="{3B693C21-D9AA-471C-B8CD-AEB4D6EF2667}"/>
    <cellStyle name="SAPBEXstdData 3 2 2" xfId="34291" xr:uid="{EB1FCBF4-2F4E-478B-8E77-892DF30A0022}"/>
    <cellStyle name="SAPBEXstdData 3 2 2 2" xfId="34292" xr:uid="{EE432212-B221-403D-8CC7-8869CE871D50}"/>
    <cellStyle name="SAPBEXstdData 3 2 2 2 2" xfId="34293" xr:uid="{F55A5DFF-5F3B-4C21-BAAC-0B2FCC513DB8}"/>
    <cellStyle name="SAPBEXstdData 3 2 2 2 2 2" xfId="34294" xr:uid="{6172F043-3E12-43B4-9A57-D1E3F47E12B6}"/>
    <cellStyle name="SAPBEXstdData 3 2 2 2 3" xfId="34295" xr:uid="{7BD10041-3011-4A4C-8DCB-9723EF18A98E}"/>
    <cellStyle name="SAPBEXstdData 3 2 2 3" xfId="34296" xr:uid="{E75CFE3B-17D9-4E2D-8921-D921A859478F}"/>
    <cellStyle name="SAPBEXstdData 3 2 3" xfId="34297" xr:uid="{6D55DB09-A706-435B-8041-6D271A0AB21F}"/>
    <cellStyle name="SAPBEXstdData 3 2 3 2" xfId="34298" xr:uid="{964CF01A-88F6-459C-8B5D-3ABB18969A44}"/>
    <cellStyle name="SAPBEXstdData 3 2 3 2 2" xfId="34299" xr:uid="{702C48EB-CBD6-49CB-B0D2-8096B686DBEC}"/>
    <cellStyle name="SAPBEXstdData 3 2 3 3" xfId="34300" xr:uid="{8DDC68F0-FDD3-4F36-B2EE-D3E560EF9A85}"/>
    <cellStyle name="SAPBEXstdData 3 2 4" xfId="34301" xr:uid="{A1322F95-5A1E-4CE0-8CBA-9CC791DEBA46}"/>
    <cellStyle name="SAPBEXstdData 3 2 4 2" xfId="34302" xr:uid="{FFEA765D-7820-43E7-9E10-46A1455FC702}"/>
    <cellStyle name="SAPBEXstdData 3 2 4 2 2" xfId="34303" xr:uid="{6F84447C-9B6B-4B39-A59D-699BB5AC397B}"/>
    <cellStyle name="SAPBEXstdData 3 2 4 3" xfId="34304" xr:uid="{F36B7EB3-1E13-47FB-92FC-16C27C433C9E}"/>
    <cellStyle name="SAPBEXstdData 3 2 5" xfId="34305" xr:uid="{201CF6E0-A818-4851-A73A-C0C65BF53D7D}"/>
    <cellStyle name="SAPBEXstdData 3 3" xfId="34306" xr:uid="{1F24C155-5638-4DFF-A259-CEF95D677799}"/>
    <cellStyle name="SAPBEXstdData 3 3 2" xfId="34307" xr:uid="{0FA86FC0-A9C7-4F3B-AEF1-56055C19B11B}"/>
    <cellStyle name="SAPBEXstdData 3 3 2 2" xfId="34308" xr:uid="{E9B97642-7D62-42E1-9D03-8287619B0203}"/>
    <cellStyle name="SAPBEXstdData 3 3 2 2 2" xfId="34309" xr:uid="{C79AEFB9-777D-4D8E-8121-92CAB5F4DA66}"/>
    <cellStyle name="SAPBEXstdData 3 3 2 2 2 2" xfId="34310" xr:uid="{07A27BED-CB5D-468F-8685-8E81A0F8B79B}"/>
    <cellStyle name="SAPBEXstdData 3 3 2 2 3" xfId="34311" xr:uid="{60547418-BFB3-4293-AB43-E72AFB2A6326}"/>
    <cellStyle name="SAPBEXstdData 3 3 2 3" xfId="34312" xr:uid="{8222F25B-980B-4EF0-BEE1-3F93FF50BDD3}"/>
    <cellStyle name="SAPBEXstdData 3 3 3" xfId="34313" xr:uid="{F4FFE066-7DBB-45C4-880C-AEF610F0775E}"/>
    <cellStyle name="SAPBEXstdData 3 3 3 2" xfId="34314" xr:uid="{9AB64E0C-66AB-4EA7-9DF9-6396AF293879}"/>
    <cellStyle name="SAPBEXstdData 3 3 3 2 2" xfId="34315" xr:uid="{1A818942-49A2-454E-8905-9B3C3AA5F30F}"/>
    <cellStyle name="SAPBEXstdData 3 3 3 3" xfId="34316" xr:uid="{05F2516A-8AC3-4BA1-B9CF-348D0A22BF84}"/>
    <cellStyle name="SAPBEXstdData 3 3 4" xfId="34317" xr:uid="{3A0FA0FF-414E-4C9E-BF82-989286E755E4}"/>
    <cellStyle name="SAPBEXstdData 3 3 4 2" xfId="34318" xr:uid="{AAA4A6CF-BF68-4AFC-A41A-FEB482C2E962}"/>
    <cellStyle name="SAPBEXstdData 3 3 4 2 2" xfId="34319" xr:uid="{74865C96-AC29-4D14-91F3-FFBEC5B825EE}"/>
    <cellStyle name="SAPBEXstdData 3 3 4 3" xfId="34320" xr:uid="{AFDB66FC-2210-4F38-914F-C222A08543F1}"/>
    <cellStyle name="SAPBEXstdData 3 3 5" xfId="34321" xr:uid="{7953B6AA-94B8-4536-8E48-BD9BB1251FAA}"/>
    <cellStyle name="SAPBEXstdData 3 4" xfId="34322" xr:uid="{66C16660-0A4C-45AF-9ECC-941A9DB10305}"/>
    <cellStyle name="SAPBEXstdData 3 4 2" xfId="34323" xr:uid="{63FAB2C9-0191-4473-BB81-0A980CE0E162}"/>
    <cellStyle name="SAPBEXstdData 3 4 2 2" xfId="34324" xr:uid="{C4B253F6-E52F-4488-A6C6-EB476F41971C}"/>
    <cellStyle name="SAPBEXstdData 3 4 2 2 2" xfId="34325" xr:uid="{46ADDC32-D207-492C-A5CA-F76629083BA0}"/>
    <cellStyle name="SAPBEXstdData 3 4 2 3" xfId="34326" xr:uid="{DC45D5B2-23D4-4A66-97FC-A0B6312B0D5D}"/>
    <cellStyle name="SAPBEXstdData 3 4 3" xfId="34327" xr:uid="{0E27FEF6-4636-4C51-AB23-E33C3ACB3DDE}"/>
    <cellStyle name="SAPBEXstdData 3 4 3 2" xfId="34328" xr:uid="{9BC16F4E-1C9E-48E7-BEB3-66FC7DD992EA}"/>
    <cellStyle name="SAPBEXstdData 3 4 3 2 2" xfId="34329" xr:uid="{7EF85CDF-63AC-4DE5-967F-873C056711E2}"/>
    <cellStyle name="SAPBEXstdData 3 4 3 3" xfId="34330" xr:uid="{CE02E2C4-20FA-4435-A8B8-6B6580C83393}"/>
    <cellStyle name="SAPBEXstdData 3 4 4" xfId="34331" xr:uid="{9A9FCF7D-C009-4F2D-98C6-C941E75124DF}"/>
    <cellStyle name="SAPBEXstdData 3 4 4 2" xfId="34332" xr:uid="{3BA3A586-2888-4AD6-BD37-6DE27E777388}"/>
    <cellStyle name="SAPBEXstdData 3 4 4 2 2" xfId="34333" xr:uid="{A5792F2A-323B-4F08-B6ED-BDEB85B4FADC}"/>
    <cellStyle name="SAPBEXstdData 3 4 4 3" xfId="34334" xr:uid="{D8DF0477-C075-4CA3-A0B6-88EA14BB1B8E}"/>
    <cellStyle name="SAPBEXstdData 3 4 5" xfId="34335" xr:uid="{9DCF4913-33EF-49B5-B6FA-C8D8E30D7610}"/>
    <cellStyle name="SAPBEXstdData 3 5" xfId="34336" xr:uid="{32985BDF-C704-45C4-A23C-3E19046339B6}"/>
    <cellStyle name="SAPBEXstdData 3 5 2" xfId="34337" xr:uid="{5DD3E43A-4A7B-45C7-88A7-3DA6D394A2F6}"/>
    <cellStyle name="SAPBEXstdData 3 5 2 2" xfId="34338" xr:uid="{4523DCD5-7383-4C7C-A603-AC84F2A115B2}"/>
    <cellStyle name="SAPBEXstdData 3 5 2 2 2" xfId="34339" xr:uid="{25F959DC-7659-4571-9007-9F1048673C21}"/>
    <cellStyle name="SAPBEXstdData 3 5 2 3" xfId="34340" xr:uid="{15D2C7E7-5556-4556-A21C-E6A0DA1E3C3F}"/>
    <cellStyle name="SAPBEXstdData 3 5 3" xfId="34341" xr:uid="{212118D1-5B5B-4B71-831F-070612E7057F}"/>
    <cellStyle name="SAPBEXstdData 3 5 3 2" xfId="34342" xr:uid="{784FF8C7-86BC-4DF9-85B8-CF2AEA69FD16}"/>
    <cellStyle name="SAPBEXstdData 3 5 3 2 2" xfId="34343" xr:uid="{2480BE40-91ED-45A0-9977-819E873ED0F3}"/>
    <cellStyle name="SAPBEXstdData 3 5 3 3" xfId="34344" xr:uid="{D75C3EE0-E1EF-4B0B-AC8A-B42F4F70C96D}"/>
    <cellStyle name="SAPBEXstdData 3 5 4" xfId="34345" xr:uid="{0692E7BE-4FC9-4BBD-AFBA-830B4F6274D1}"/>
    <cellStyle name="SAPBEXstdData 3 5 4 2" xfId="34346" xr:uid="{D3A4C147-A191-467D-9C3B-37C621713E01}"/>
    <cellStyle name="SAPBEXstdData 3 5 5" xfId="34347" xr:uid="{4400D6A7-03D2-422A-B093-143258847856}"/>
    <cellStyle name="SAPBEXstdData 3 6" xfId="34348" xr:uid="{468720A9-5976-4141-98A1-4B2063FBA808}"/>
    <cellStyle name="SAPBEXstdData 3 6 2" xfId="34349" xr:uid="{FD20686C-C998-499B-8E6F-B5DE39E26AA1}"/>
    <cellStyle name="SAPBEXstdData 3 6 2 2" xfId="34350" xr:uid="{7ED7410F-8940-4EC5-8359-F3914490DEB4}"/>
    <cellStyle name="SAPBEXstdData 3 6 3" xfId="34351" xr:uid="{8CD44BBD-0977-409D-9C9A-756F2C6FD454}"/>
    <cellStyle name="SAPBEXstdData 3 7" xfId="34352" xr:uid="{A497C7A4-0002-4135-BF33-0AD73D6B19CB}"/>
    <cellStyle name="SAPBEXstdData 3 7 2" xfId="34353" xr:uid="{F7E84DCD-EDD9-48B6-A6AA-38DE17A6470B}"/>
    <cellStyle name="SAPBEXstdData 3 7 2 2" xfId="34354" xr:uid="{BF25AD93-FF84-44E5-9A85-FE084C2E0862}"/>
    <cellStyle name="SAPBEXstdData 3 7 3" xfId="34355" xr:uid="{6CDA6ACB-5B3A-410A-A6AA-5DE7AFDE5A6A}"/>
    <cellStyle name="SAPBEXstdData 3 8" xfId="34356" xr:uid="{76ED6D70-B593-4709-BFBE-B0245857DD5B}"/>
    <cellStyle name="SAPBEXstdData 4" xfId="34357" xr:uid="{2C6E47E1-D185-45E1-BCCE-4BD2115CB540}"/>
    <cellStyle name="SAPBEXstdData 4 2" xfId="34358" xr:uid="{8B599A43-BA96-4BE0-943F-CD6E2263AA75}"/>
    <cellStyle name="SAPBEXstdData 4 2 2" xfId="34359" xr:uid="{11F7C942-AB8E-46DC-8450-6C811054BA51}"/>
    <cellStyle name="SAPBEXstdData 4 2 2 2" xfId="34360" xr:uid="{99476C59-72EA-41EF-B8C7-DB6893DE3E12}"/>
    <cellStyle name="SAPBEXstdData 4 2 2 2 2" xfId="34361" xr:uid="{80143BAD-39AC-444E-912E-5947B9AABC33}"/>
    <cellStyle name="SAPBEXstdData 4 2 2 2 2 2" xfId="34362" xr:uid="{14F536F7-E343-4EE4-88D0-B059BE197DD1}"/>
    <cellStyle name="SAPBEXstdData 4 2 2 2 3" xfId="34363" xr:uid="{7C8A1CDB-94D4-4563-9096-22E9A68E1D23}"/>
    <cellStyle name="SAPBEXstdData 4 2 2 3" xfId="34364" xr:uid="{2A280EBC-2B09-4057-8906-9820DAAF959D}"/>
    <cellStyle name="SAPBEXstdData 4 2 3" xfId="34365" xr:uid="{FABD6741-7F75-4C9B-895D-8DE207545D85}"/>
    <cellStyle name="SAPBEXstdData 4 2 3 2" xfId="34366" xr:uid="{78DA86D4-3BF3-41F6-B323-E9AA48572909}"/>
    <cellStyle name="SAPBEXstdData 4 2 3 2 2" xfId="34367" xr:uid="{9B9B199D-BB44-4782-994E-1ECF64B00F02}"/>
    <cellStyle name="SAPBEXstdData 4 2 3 3" xfId="34368" xr:uid="{B96BAAFF-144A-45EB-B3BB-C0AC704933F9}"/>
    <cellStyle name="SAPBEXstdData 4 2 4" xfId="34369" xr:uid="{4EECD851-B730-4E82-AD2D-2DB57D7DC8A3}"/>
    <cellStyle name="SAPBEXstdData 4 2 4 2" xfId="34370" xr:uid="{FF43B4A2-01FD-4E70-990D-373F662B2DDE}"/>
    <cellStyle name="SAPBEXstdData 4 2 4 2 2" xfId="34371" xr:uid="{4731481B-48C5-49F9-B8AC-FA1DA39C7945}"/>
    <cellStyle name="SAPBEXstdData 4 2 4 3" xfId="34372" xr:uid="{E2D543B7-9990-4119-A527-F927EBC41645}"/>
    <cellStyle name="SAPBEXstdData 4 2 5" xfId="34373" xr:uid="{F0E06D0E-47BE-4ABD-BEF6-CCC92FAED0A5}"/>
    <cellStyle name="SAPBEXstdData 4 3" xfId="34374" xr:uid="{9D89F440-7032-4B43-9011-95057C244421}"/>
    <cellStyle name="SAPBEXstdData 4 3 2" xfId="34375" xr:uid="{6DAA208A-020A-40EB-869B-9534E8A0E002}"/>
    <cellStyle name="SAPBEXstdData 4 3 2 2" xfId="34376" xr:uid="{1E995DE6-28E4-4F8F-8C05-0C67796B7063}"/>
    <cellStyle name="SAPBEXstdData 4 3 2 2 2" xfId="34377" xr:uid="{B382BB47-ADBE-45F0-AD12-735796E60651}"/>
    <cellStyle name="SAPBEXstdData 4 3 2 2 2 2" xfId="34378" xr:uid="{9ADF9E5D-7FB9-4E7F-BFEE-BAB602BBCAE3}"/>
    <cellStyle name="SAPBEXstdData 4 3 2 2 3" xfId="34379" xr:uid="{0E2D1A1A-E203-4507-A51A-B3183191B882}"/>
    <cellStyle name="SAPBEXstdData 4 3 2 3" xfId="34380" xr:uid="{43F6633A-85DD-4BEC-98EC-5045A829AC2B}"/>
    <cellStyle name="SAPBEXstdData 4 3 3" xfId="34381" xr:uid="{CCF6B5FB-B706-4D04-B999-DE2DE66A169C}"/>
    <cellStyle name="SAPBEXstdData 4 3 3 2" xfId="34382" xr:uid="{D748A1A5-27A6-4828-AD50-B494640BEB1B}"/>
    <cellStyle name="SAPBEXstdData 4 3 3 2 2" xfId="34383" xr:uid="{661F5BDE-5DBC-4153-A88C-8F13B8D76B03}"/>
    <cellStyle name="SAPBEXstdData 4 3 3 3" xfId="34384" xr:uid="{485DD947-D140-4960-B336-301C4CD4C1BA}"/>
    <cellStyle name="SAPBEXstdData 4 3 4" xfId="34385" xr:uid="{14F46FEB-9901-4025-B671-BF6B502F7506}"/>
    <cellStyle name="SAPBEXstdData 4 3 4 2" xfId="34386" xr:uid="{67815D43-1EE7-4C2F-A175-94995C210B54}"/>
    <cellStyle name="SAPBEXstdData 4 3 4 2 2" xfId="34387" xr:uid="{607BF475-0164-49E6-BC9B-A8575FE91C7A}"/>
    <cellStyle name="SAPBEXstdData 4 3 4 3" xfId="34388" xr:uid="{73FAE811-925A-4C29-85F0-382DCAD62504}"/>
    <cellStyle name="SAPBEXstdData 4 3 5" xfId="34389" xr:uid="{4CC16145-5AFE-4960-8521-605C3B750E10}"/>
    <cellStyle name="SAPBEXstdData 4 4" xfId="34390" xr:uid="{1FC5E813-654C-4280-97F0-C9B7B4D61B35}"/>
    <cellStyle name="SAPBEXstdData 4 4 2" xfId="34391" xr:uid="{6F039CB1-403B-466A-AC30-27B93C1589F6}"/>
    <cellStyle name="SAPBEXstdData 4 4 2 2" xfId="34392" xr:uid="{EFE2DD27-D7A5-45A3-97B0-9B3343F98198}"/>
    <cellStyle name="SAPBEXstdData 4 4 2 2 2" xfId="34393" xr:uid="{9C9EAD52-1FF6-46EF-9940-67DA399E5A7B}"/>
    <cellStyle name="SAPBEXstdData 4 4 2 3" xfId="34394" xr:uid="{8058EF58-665E-4EDF-BDDE-A15D679BB6AB}"/>
    <cellStyle name="SAPBEXstdData 4 4 3" xfId="34395" xr:uid="{C3756EF6-0AD3-4EA2-B4F6-4095A4D16704}"/>
    <cellStyle name="SAPBEXstdData 4 4 3 2" xfId="34396" xr:uid="{C1678E10-C8DA-4B4A-B337-64BC699045C0}"/>
    <cellStyle name="SAPBEXstdData 4 4 3 2 2" xfId="34397" xr:uid="{F44683CF-A71A-455C-BDAA-20836D697A90}"/>
    <cellStyle name="SAPBEXstdData 4 4 3 3" xfId="34398" xr:uid="{283E57A2-E3B8-47DD-B1E0-17A1BC76FED1}"/>
    <cellStyle name="SAPBEXstdData 4 4 4" xfId="34399" xr:uid="{2E1164BA-06F1-4DA5-95FB-828D4990B216}"/>
    <cellStyle name="SAPBEXstdData 4 4 4 2" xfId="34400" xr:uid="{09C248DC-45F0-4B03-AA41-A1CDBAEB5386}"/>
    <cellStyle name="SAPBEXstdData 4 4 4 2 2" xfId="34401" xr:uid="{87E0B00E-8906-4052-9198-01EDCEDCCDAE}"/>
    <cellStyle name="SAPBEXstdData 4 4 4 3" xfId="34402" xr:uid="{EB0299E6-42E5-4894-8125-B31E9B5FB744}"/>
    <cellStyle name="SAPBEXstdData 4 4 5" xfId="34403" xr:uid="{899F8B35-E157-41BD-9BEA-C04C426718EF}"/>
    <cellStyle name="SAPBEXstdData 4 5" xfId="34404" xr:uid="{2B24CCA5-0D4C-45DF-9EC3-ABB319397E25}"/>
    <cellStyle name="SAPBEXstdData 4 5 2" xfId="34405" xr:uid="{D6B81B2B-8123-47B2-A4E8-BF3441DDF589}"/>
    <cellStyle name="SAPBEXstdData 4 5 2 2" xfId="34406" xr:uid="{78297AAD-7F3D-4520-B9AF-6907145096D2}"/>
    <cellStyle name="SAPBEXstdData 4 5 2 2 2" xfId="34407" xr:uid="{208990FF-4B4F-4BA1-B449-26F56E6F0BAC}"/>
    <cellStyle name="SAPBEXstdData 4 5 2 3" xfId="34408" xr:uid="{FDBFF6FF-8462-43DD-88D0-C1DF11851924}"/>
    <cellStyle name="SAPBEXstdData 4 5 3" xfId="34409" xr:uid="{7B7A63CF-F1E8-4808-91C9-AC0EF1BC59A7}"/>
    <cellStyle name="SAPBEXstdData 4 5 3 2" xfId="34410" xr:uid="{ED30B6E4-FEA8-4D70-B44B-F20C31173242}"/>
    <cellStyle name="SAPBEXstdData 4 5 3 2 2" xfId="34411" xr:uid="{F52B363B-9504-499C-BD10-4EC3777C5F0B}"/>
    <cellStyle name="SAPBEXstdData 4 5 3 3" xfId="34412" xr:uid="{3B7685D6-A391-4D87-8C57-9ED99990D954}"/>
    <cellStyle name="SAPBEXstdData 4 5 4" xfId="34413" xr:uid="{DF50B283-9241-4D50-BD76-5290B4B1B6BC}"/>
    <cellStyle name="SAPBEXstdData 4 5 4 2" xfId="34414" xr:uid="{5B985300-F889-43D0-B03A-97D3DB1AED1A}"/>
    <cellStyle name="SAPBEXstdData 4 5 5" xfId="34415" xr:uid="{0B2B0230-4B39-49B4-B2DA-736640FED970}"/>
    <cellStyle name="SAPBEXstdData 4 6" xfId="34416" xr:uid="{351A5CE8-86DA-4173-8D48-6679EB97E940}"/>
    <cellStyle name="SAPBEXstdData 4 6 2" xfId="34417" xr:uid="{64685F00-6049-4EB9-B9F1-35AE4470D242}"/>
    <cellStyle name="SAPBEXstdData 4 6 2 2" xfId="34418" xr:uid="{4D9906E3-CAA5-42FB-A14C-3F1B4C9E036C}"/>
    <cellStyle name="SAPBEXstdData 4 6 3" xfId="34419" xr:uid="{C6A5C5A9-60BC-4751-ABA0-C261A79F27C4}"/>
    <cellStyle name="SAPBEXstdData 4 7" xfId="34420" xr:uid="{402AE517-5129-4BBE-9D7F-604599AC064B}"/>
    <cellStyle name="SAPBEXstdData 4 7 2" xfId="34421" xr:uid="{1BF0F2BF-A7A7-40CC-B26B-0F8650A5B089}"/>
    <cellStyle name="SAPBEXstdData 4 7 2 2" xfId="34422" xr:uid="{145FC01C-464C-426C-A2A8-653FA2F248CE}"/>
    <cellStyle name="SAPBEXstdData 4 7 3" xfId="34423" xr:uid="{3E4FE616-CE61-47A0-85C8-6B62CE861E91}"/>
    <cellStyle name="SAPBEXstdData 4 8" xfId="34424" xr:uid="{A717F0F6-72DB-42BE-B678-7BF28CF86038}"/>
    <cellStyle name="SAPBEXstdData 5" xfId="34425" xr:uid="{F0D5C32F-CFF7-4E04-8C7D-48D409A1D81C}"/>
    <cellStyle name="SAPBEXstdData 5 2" xfId="34426" xr:uid="{E3FAE3B7-C1F0-4553-82B9-56CCDEB4C5AB}"/>
    <cellStyle name="SAPBEXstdData 5 2 2" xfId="34427" xr:uid="{A194B6A7-D8B2-4E69-A037-6A5A7A0D3D24}"/>
    <cellStyle name="SAPBEXstdData 5 2 2 2" xfId="34428" xr:uid="{399AF0DF-BC9D-426A-A9D4-E2D6D9257F66}"/>
    <cellStyle name="SAPBEXstdData 5 2 2 2 2" xfId="34429" xr:uid="{DCA4EC25-DDEB-4D47-82A7-5CD7AB43429E}"/>
    <cellStyle name="SAPBEXstdData 5 2 2 2 2 2" xfId="34430" xr:uid="{7A30E0E4-174C-4E2A-9ABA-F02ADCE85A27}"/>
    <cellStyle name="SAPBEXstdData 5 2 2 2 3" xfId="34431" xr:uid="{794658DA-678E-4735-9959-68F65E76EA81}"/>
    <cellStyle name="SAPBEXstdData 5 2 2 3" xfId="34432" xr:uid="{0FD65E98-3E43-4618-9FEC-BD802CF9CE29}"/>
    <cellStyle name="SAPBEXstdData 5 2 3" xfId="34433" xr:uid="{C323CF94-0C09-47E0-9BC7-51A92F73AA15}"/>
    <cellStyle name="SAPBEXstdData 5 2 3 2" xfId="34434" xr:uid="{4D971BC2-D08D-4817-81FB-39F183C0AD29}"/>
    <cellStyle name="SAPBEXstdData 5 2 3 2 2" xfId="34435" xr:uid="{872B9A95-D73B-4936-B95C-A536B845B935}"/>
    <cellStyle name="SAPBEXstdData 5 2 3 3" xfId="34436" xr:uid="{8797B600-C330-476F-9C5F-86C93838CCE0}"/>
    <cellStyle name="SAPBEXstdData 5 2 4" xfId="34437" xr:uid="{293D31A2-7B3F-4B8A-AC51-64CF071CA3B0}"/>
    <cellStyle name="SAPBEXstdData 5 2 4 2" xfId="34438" xr:uid="{DF1C2595-0D05-4EFE-997A-AAECB2E0575B}"/>
    <cellStyle name="SAPBEXstdData 5 2 4 2 2" xfId="34439" xr:uid="{E97FA338-7F26-47BE-8789-0827B2AB6E9A}"/>
    <cellStyle name="SAPBEXstdData 5 2 4 3" xfId="34440" xr:uid="{38A781DE-7DCF-4AB5-B359-B8B2B04F77AA}"/>
    <cellStyle name="SAPBEXstdData 5 2 5" xfId="34441" xr:uid="{411A81A3-6136-4046-A231-F31A6A28B2C0}"/>
    <cellStyle name="SAPBEXstdData 5 3" xfId="34442" xr:uid="{87B8E004-314B-42CB-9477-51822DA9C75F}"/>
    <cellStyle name="SAPBEXstdData 5 3 2" xfId="34443" xr:uid="{8060C9F8-FA8C-47F8-ADF5-45DD18B699EE}"/>
    <cellStyle name="SAPBEXstdData 5 3 2 2" xfId="34444" xr:uid="{0EEDD87A-296F-4384-859C-B35BA8124B23}"/>
    <cellStyle name="SAPBEXstdData 5 3 2 2 2" xfId="34445" xr:uid="{AB73E4DF-3ACF-4F3E-A921-C9798F9E8DF2}"/>
    <cellStyle name="SAPBEXstdData 5 3 2 2 2 2" xfId="34446" xr:uid="{5FED3A67-A17F-49C8-BE2A-991949C04080}"/>
    <cellStyle name="SAPBEXstdData 5 3 2 2 3" xfId="34447" xr:uid="{D1B48A04-6286-4418-864E-0D178A7DBFF8}"/>
    <cellStyle name="SAPBEXstdData 5 3 2 3" xfId="34448" xr:uid="{F94FD8B6-857B-469F-9121-1042C1009AE7}"/>
    <cellStyle name="SAPBEXstdData 5 3 3" xfId="34449" xr:uid="{9F8F6CD8-9CE8-4C2F-85CA-24EB18576B23}"/>
    <cellStyle name="SAPBEXstdData 5 3 3 2" xfId="34450" xr:uid="{CAA84551-931D-4E5F-B076-C571040E2184}"/>
    <cellStyle name="SAPBEXstdData 5 3 3 2 2" xfId="34451" xr:uid="{84799C25-1265-4254-ADBA-C0DB6488E474}"/>
    <cellStyle name="SAPBEXstdData 5 3 3 3" xfId="34452" xr:uid="{BB3C5742-E616-4E4D-9A76-F18124DAE12B}"/>
    <cellStyle name="SAPBEXstdData 5 3 4" xfId="34453" xr:uid="{5A2C3110-658A-4314-BB4A-2BF0B830DB2C}"/>
    <cellStyle name="SAPBEXstdData 5 3 4 2" xfId="34454" xr:uid="{60E2E66C-D4A4-4EED-8305-46C73497CABC}"/>
    <cellStyle name="SAPBEXstdData 5 3 4 2 2" xfId="34455" xr:uid="{D54FBD55-31A8-4EBC-A60A-C44869BC3201}"/>
    <cellStyle name="SAPBEXstdData 5 3 4 3" xfId="34456" xr:uid="{7C9C11EE-0CC5-4431-9632-4A1B68B05B73}"/>
    <cellStyle name="SAPBEXstdData 5 3 5" xfId="34457" xr:uid="{4A741B98-4350-4B91-81A6-C5ECCC075247}"/>
    <cellStyle name="SAPBEXstdData 5 4" xfId="34458" xr:uid="{C90C5D13-2ECF-487D-A1E3-8B8275595BCD}"/>
    <cellStyle name="SAPBEXstdData 5 4 2" xfId="34459" xr:uid="{CE9E8C68-9B2F-43FE-87EA-304A0BF2786B}"/>
    <cellStyle name="SAPBEXstdData 5 4 2 2" xfId="34460" xr:uid="{66F18FD2-188B-42BA-A764-EB00A5367FB0}"/>
    <cellStyle name="SAPBEXstdData 5 4 2 2 2" xfId="34461" xr:uid="{201FE799-3688-42F6-9C80-97C911B866F3}"/>
    <cellStyle name="SAPBEXstdData 5 4 2 3" xfId="34462" xr:uid="{4CE14244-651C-4DC1-A1E3-7ED926E8FB93}"/>
    <cellStyle name="SAPBEXstdData 5 4 3" xfId="34463" xr:uid="{2D5126E0-E92B-4C02-A5D8-64DD9A492B89}"/>
    <cellStyle name="SAPBEXstdData 5 4 3 2" xfId="34464" xr:uid="{1AA9EEE1-E8C4-401B-B2F2-803DEBAD8F65}"/>
    <cellStyle name="SAPBEXstdData 5 4 3 2 2" xfId="34465" xr:uid="{5062808E-7E4A-4226-A65E-1ECA38C3775B}"/>
    <cellStyle name="SAPBEXstdData 5 4 3 3" xfId="34466" xr:uid="{2F47313B-6FD2-4E5D-9D14-A93E3973AEC0}"/>
    <cellStyle name="SAPBEXstdData 5 4 4" xfId="34467" xr:uid="{3438AE94-F444-447E-91A5-0F98B8F37827}"/>
    <cellStyle name="SAPBEXstdData 5 4 4 2" xfId="34468" xr:uid="{B9AE6795-CCE0-4BDF-B773-66DBE33B556B}"/>
    <cellStyle name="SAPBEXstdData 5 4 4 2 2" xfId="34469" xr:uid="{411E52D6-F001-4789-8340-EB6C544A0D40}"/>
    <cellStyle name="SAPBEXstdData 5 4 4 3" xfId="34470" xr:uid="{4AD44642-B0C1-4AC0-9EE6-AD6EA5199BA3}"/>
    <cellStyle name="SAPBEXstdData 5 4 5" xfId="34471" xr:uid="{7F2A5387-7761-4C47-97FF-84B4E4FD3D9D}"/>
    <cellStyle name="SAPBEXstdData 5 5" xfId="34472" xr:uid="{6A4BD2E2-6001-4940-B05A-1EF5BE84DB17}"/>
    <cellStyle name="SAPBEXstdData 5 5 2" xfId="34473" xr:uid="{A6793B23-9EF5-476E-AF67-73D2AD49CF83}"/>
    <cellStyle name="SAPBEXstdData 5 5 2 2" xfId="34474" xr:uid="{714C1433-CF88-458B-87B9-AAC5F242DC44}"/>
    <cellStyle name="SAPBEXstdData 5 5 2 2 2" xfId="34475" xr:uid="{60039C69-1FB7-4905-B4B0-F8663BB3AD1C}"/>
    <cellStyle name="SAPBEXstdData 5 5 2 3" xfId="34476" xr:uid="{2C20D37A-3624-490F-AA0F-B951144DDE18}"/>
    <cellStyle name="SAPBEXstdData 5 5 3" xfId="34477" xr:uid="{B5C00C61-0084-42A7-AB17-46C7D9CB05FD}"/>
    <cellStyle name="SAPBEXstdData 5 5 3 2" xfId="34478" xr:uid="{F412DEDB-6BD0-4099-AE6A-84D7BEDF7FBD}"/>
    <cellStyle name="SAPBEXstdData 5 5 3 2 2" xfId="34479" xr:uid="{7C7B0B96-7B65-4EEA-ADDC-BA9122898A76}"/>
    <cellStyle name="SAPBEXstdData 5 5 3 3" xfId="34480" xr:uid="{5B59468D-54DE-4B86-A05C-16CBC8041A83}"/>
    <cellStyle name="SAPBEXstdData 5 5 4" xfId="34481" xr:uid="{CFC3C662-5067-46AE-9DAC-B00A2A161F8E}"/>
    <cellStyle name="SAPBEXstdData 5 5 4 2" xfId="34482" xr:uid="{8D14B277-66B6-4D27-A36C-1F9195E03262}"/>
    <cellStyle name="SAPBEXstdData 5 5 5" xfId="34483" xr:uid="{943CD495-CC44-4900-99C2-98C15303B177}"/>
    <cellStyle name="SAPBEXstdData 5 6" xfId="34484" xr:uid="{1546C07E-46E4-456C-A0EE-C4204013F948}"/>
    <cellStyle name="SAPBEXstdData 5 6 2" xfId="34485" xr:uid="{43CF19FD-5D15-4BB2-91B4-8F1D03DCED97}"/>
    <cellStyle name="SAPBEXstdData 5 6 2 2" xfId="34486" xr:uid="{3B120B2E-8C1C-4BF2-AC1E-1F39D004B8A5}"/>
    <cellStyle name="SAPBEXstdData 5 6 3" xfId="34487" xr:uid="{8767AAC1-C016-4F2C-BD9E-3BE3951C1130}"/>
    <cellStyle name="SAPBEXstdData 5 7" xfId="34488" xr:uid="{CA1D4875-C13C-4B6D-B3C7-5292F8ACB88F}"/>
    <cellStyle name="SAPBEXstdData 5 7 2" xfId="34489" xr:uid="{103B5174-40F4-414D-BE9A-46B821D15A14}"/>
    <cellStyle name="SAPBEXstdData 5 7 2 2" xfId="34490" xr:uid="{C3962BFB-C527-44CB-84E3-6346BC49ACB7}"/>
    <cellStyle name="SAPBEXstdData 5 7 3" xfId="34491" xr:uid="{81D64728-21BD-49D0-819B-401F4D569DBE}"/>
    <cellStyle name="SAPBEXstdData 5 8" xfId="34492" xr:uid="{8B17366C-1C92-4836-874E-D603EA8BC2EF}"/>
    <cellStyle name="SAPBEXstdData 6" xfId="34493" xr:uid="{73FEFA2D-0C19-43D1-B5CE-B6C97C2B79CC}"/>
    <cellStyle name="SAPBEXstdData 6 2" xfId="34494" xr:uid="{9F31CAE4-4D89-4BFA-BFFB-CD7B11B5535C}"/>
    <cellStyle name="SAPBEXstdData 6 2 2" xfId="34495" xr:uid="{8C5BE079-2A8B-40C8-A696-3C777E2F7434}"/>
    <cellStyle name="SAPBEXstdData 6 2 2 2" xfId="34496" xr:uid="{4E890FC8-2D81-4407-8EB2-BF4802F05A9F}"/>
    <cellStyle name="SAPBEXstdData 6 2 2 2 2" xfId="34497" xr:uid="{A4F15BFA-6CFE-4592-9904-DD5278029264}"/>
    <cellStyle name="SAPBEXstdData 6 2 2 2 2 2" xfId="34498" xr:uid="{E0AE3D6F-F976-4D61-9DD9-160F5DECE531}"/>
    <cellStyle name="SAPBEXstdData 6 2 2 2 3" xfId="34499" xr:uid="{69289F4C-E1A1-4B51-AF7B-1AFF1937F347}"/>
    <cellStyle name="SAPBEXstdData 6 2 2 3" xfId="34500" xr:uid="{7260A6A3-DA2D-4922-9990-DC986DE9C24C}"/>
    <cellStyle name="SAPBEXstdData 6 2 3" xfId="34501" xr:uid="{12821FEE-FE93-42EE-A116-D689670E62C7}"/>
    <cellStyle name="SAPBEXstdData 6 2 3 2" xfId="34502" xr:uid="{6101FBEA-B635-47C0-B378-D5A89C3617C2}"/>
    <cellStyle name="SAPBEXstdData 6 2 3 2 2" xfId="34503" xr:uid="{316C3307-04BB-438B-96A6-ADE8FC0F1E17}"/>
    <cellStyle name="SAPBEXstdData 6 2 3 3" xfId="34504" xr:uid="{509300BA-9862-4367-A6DF-D920947B1F71}"/>
    <cellStyle name="SAPBEXstdData 6 2 4" xfId="34505" xr:uid="{6603614B-6DD0-4E1A-8644-3F00DE36AD11}"/>
    <cellStyle name="SAPBEXstdData 6 2 4 2" xfId="34506" xr:uid="{E4530C41-3973-4D1A-8015-58949928C3F6}"/>
    <cellStyle name="SAPBEXstdData 6 2 4 2 2" xfId="34507" xr:uid="{C500BA28-BB0A-42AE-A92A-C4E070E1E005}"/>
    <cellStyle name="SAPBEXstdData 6 2 4 3" xfId="34508" xr:uid="{6EB074CE-90D9-47AB-B9C8-405902114B98}"/>
    <cellStyle name="SAPBEXstdData 6 2 5" xfId="34509" xr:uid="{73523BCC-7BA8-4C23-8B15-01EF9A6E4481}"/>
    <cellStyle name="SAPBEXstdData 6 3" xfId="34510" xr:uid="{11BC9422-B600-4D81-8AA0-65270644D334}"/>
    <cellStyle name="SAPBEXstdData 6 3 2" xfId="34511" xr:uid="{C7FB31BB-64B3-4151-BE42-C5B2D5FE1588}"/>
    <cellStyle name="SAPBEXstdData 6 3 2 2" xfId="34512" xr:uid="{C39BE2A5-C739-4032-9CA8-188D4B5A9F6B}"/>
    <cellStyle name="SAPBEXstdData 6 3 2 2 2" xfId="34513" xr:uid="{07A7A976-19B5-47D9-88E5-72F00B59EF44}"/>
    <cellStyle name="SAPBEXstdData 6 3 2 2 2 2" xfId="34514" xr:uid="{21AF7E0E-5662-4CA4-AEE3-51E81FA96AA5}"/>
    <cellStyle name="SAPBEXstdData 6 3 2 2 3" xfId="34515" xr:uid="{B42155E4-952F-481E-8AC8-BF696C4873EA}"/>
    <cellStyle name="SAPBEXstdData 6 3 2 3" xfId="34516" xr:uid="{D30A9DDF-335D-445B-8B92-4754A4F5CFF6}"/>
    <cellStyle name="SAPBEXstdData 6 3 3" xfId="34517" xr:uid="{EC52C220-047C-4307-9DE1-8E70147E95FD}"/>
    <cellStyle name="SAPBEXstdData 6 3 3 2" xfId="34518" xr:uid="{4C80CA92-81D7-4BE6-878B-3E8FACFCE0AC}"/>
    <cellStyle name="SAPBEXstdData 6 3 3 2 2" xfId="34519" xr:uid="{67B0658F-97DC-4F34-9947-517F49BBED86}"/>
    <cellStyle name="SAPBEXstdData 6 3 3 3" xfId="34520" xr:uid="{3C3C567B-ABBB-4E2F-8D31-429BF1D667BE}"/>
    <cellStyle name="SAPBEXstdData 6 3 4" xfId="34521" xr:uid="{122B6C1B-AACA-463D-8E38-3080C67655E6}"/>
    <cellStyle name="SAPBEXstdData 6 3 4 2" xfId="34522" xr:uid="{2503902A-173C-4736-AB78-B83605F106E1}"/>
    <cellStyle name="SAPBEXstdData 6 3 4 2 2" xfId="34523" xr:uid="{1121DD38-B2E1-47D3-B906-382C93302B45}"/>
    <cellStyle name="SAPBEXstdData 6 3 4 3" xfId="34524" xr:uid="{C052A5DE-C5E7-4159-B903-5CC8E209C10F}"/>
    <cellStyle name="SAPBEXstdData 6 3 5" xfId="34525" xr:uid="{809EECDC-8EB2-4E6E-B05C-47EE961962D5}"/>
    <cellStyle name="SAPBEXstdData 6 4" xfId="34526" xr:uid="{5862070A-D5F1-4EDA-8A97-113140C38096}"/>
    <cellStyle name="SAPBEXstdData 6 4 2" xfId="34527" xr:uid="{26FF6785-9E37-49D9-A0DD-D543D7DDC316}"/>
    <cellStyle name="SAPBEXstdData 6 4 2 2" xfId="34528" xr:uid="{56B34D18-0C29-438D-A3D4-9EBA67D65367}"/>
    <cellStyle name="SAPBEXstdData 6 4 2 2 2" xfId="34529" xr:uid="{F3455C0E-E668-4125-9795-D061E4A3E199}"/>
    <cellStyle name="SAPBEXstdData 6 4 2 3" xfId="34530" xr:uid="{CA75256C-7E81-4CBD-8A25-642CA2594DD9}"/>
    <cellStyle name="SAPBEXstdData 6 4 3" xfId="34531" xr:uid="{5065ED6D-9DD7-4417-865D-CC2ED9F929B2}"/>
    <cellStyle name="SAPBEXstdData 6 4 3 2" xfId="34532" xr:uid="{0BA917E0-F668-4C69-B51A-BAC84FFD10DE}"/>
    <cellStyle name="SAPBEXstdData 6 4 3 2 2" xfId="34533" xr:uid="{0F524A1F-65A8-4352-AC8B-4091ACA1F746}"/>
    <cellStyle name="SAPBEXstdData 6 4 3 3" xfId="34534" xr:uid="{0E120A96-4945-4D98-B216-1FB14617CD9D}"/>
    <cellStyle name="SAPBEXstdData 6 4 4" xfId="34535" xr:uid="{5AD2BF38-79FE-4101-A4D9-EF3E1DB90707}"/>
    <cellStyle name="SAPBEXstdData 6 4 4 2" xfId="34536" xr:uid="{A08F9387-78B0-4C63-85B3-62D456112620}"/>
    <cellStyle name="SAPBEXstdData 6 4 4 2 2" xfId="34537" xr:uid="{9082F722-8496-4DE6-9197-BCA56FC3252A}"/>
    <cellStyle name="SAPBEXstdData 6 4 4 3" xfId="34538" xr:uid="{F1A58B45-FE73-4CA9-83FD-6D65D2179672}"/>
    <cellStyle name="SAPBEXstdData 6 4 5" xfId="34539" xr:uid="{8CA2B472-4977-49F0-A6F7-D18C3FEC482B}"/>
    <cellStyle name="SAPBEXstdData 6 5" xfId="34540" xr:uid="{FE26A4FC-F2D3-4D35-A2B0-C81197FD5F64}"/>
    <cellStyle name="SAPBEXstdData 6 5 2" xfId="34541" xr:uid="{F2F4D4A3-72D2-47B0-A6BF-9990724BA80A}"/>
    <cellStyle name="SAPBEXstdData 6 5 2 2" xfId="34542" xr:uid="{82C6DB91-2B68-448D-AF18-B9083ACB4070}"/>
    <cellStyle name="SAPBEXstdData 6 5 2 2 2" xfId="34543" xr:uid="{859C78C4-0019-4C52-B06A-1FA5F9A6E91C}"/>
    <cellStyle name="SAPBEXstdData 6 5 2 3" xfId="34544" xr:uid="{33808ACA-C512-4A4B-85C0-087AD6D0DB4A}"/>
    <cellStyle name="SAPBEXstdData 6 5 3" xfId="34545" xr:uid="{E4360D18-6AEF-453E-B62B-F6CC41A0B7A0}"/>
    <cellStyle name="SAPBEXstdData 6 5 3 2" xfId="34546" xr:uid="{A4509742-2316-4A6A-A1BE-6DEE6D37F87C}"/>
    <cellStyle name="SAPBEXstdData 6 5 3 2 2" xfId="34547" xr:uid="{70365F63-70DC-44B6-93A1-4C9727925283}"/>
    <cellStyle name="SAPBEXstdData 6 5 3 3" xfId="34548" xr:uid="{6C24B5BE-C541-41A7-9AD4-58C78C1DFD54}"/>
    <cellStyle name="SAPBEXstdData 6 5 4" xfId="34549" xr:uid="{03943DD0-1234-448A-9FA4-547CBEFC4053}"/>
    <cellStyle name="SAPBEXstdData 6 5 4 2" xfId="34550" xr:uid="{080627C0-AB52-4A91-90F9-4BCD753B5847}"/>
    <cellStyle name="SAPBEXstdData 6 5 5" xfId="34551" xr:uid="{0DEA2F6D-55A2-4384-82A9-895E4BF23025}"/>
    <cellStyle name="SAPBEXstdData 6 6" xfId="34552" xr:uid="{07872FD5-205B-4386-BA81-18B5CEA06EF9}"/>
    <cellStyle name="SAPBEXstdData 6 6 2" xfId="34553" xr:uid="{EA3BC4AC-920F-4DEA-BF98-EEBA2BE58574}"/>
    <cellStyle name="SAPBEXstdData 6 6 2 2" xfId="34554" xr:uid="{8A62BB8F-E1DC-4AC3-9B0C-1E502C14CF22}"/>
    <cellStyle name="SAPBEXstdData 6 6 3" xfId="34555" xr:uid="{2012DAC8-4DFC-40B6-B839-6921AF46CDC9}"/>
    <cellStyle name="SAPBEXstdData 6 7" xfId="34556" xr:uid="{11ACDF5F-CECD-48E2-B520-232127CE21BB}"/>
    <cellStyle name="SAPBEXstdData 6 7 2" xfId="34557" xr:uid="{E3A1927F-67B4-4C78-B48D-3796B86FADBA}"/>
    <cellStyle name="SAPBEXstdData 6 7 2 2" xfId="34558" xr:uid="{8CB51E81-9D5E-4F4E-8512-30ADC62AC74A}"/>
    <cellStyle name="SAPBEXstdData 6 7 3" xfId="34559" xr:uid="{F74F9996-A53C-40B7-B5FE-5C496B789F18}"/>
    <cellStyle name="SAPBEXstdData 6 8" xfId="34560" xr:uid="{7AB32BF0-F8C6-46AE-A856-433E03F3586E}"/>
    <cellStyle name="SAPBEXstdData 7" xfId="34561" xr:uid="{14ED44B9-BE08-454D-9D1A-B7C4EE6420F1}"/>
    <cellStyle name="SAPBEXstdData 7 2" xfId="34562" xr:uid="{C2B24999-BC03-4A0C-8BA1-1554CDF4BB77}"/>
    <cellStyle name="SAPBEXstdData 7 2 2" xfId="34563" xr:uid="{10D4C703-F24C-4555-AB22-690877A56B5E}"/>
    <cellStyle name="SAPBEXstdData 7 2 2 2" xfId="34564" xr:uid="{A063A47F-31FC-490E-B1BC-92CCA6238697}"/>
    <cellStyle name="SAPBEXstdData 7 2 2 2 2" xfId="34565" xr:uid="{60D0B705-B5ED-4D77-BC98-3E2A2D4A6480}"/>
    <cellStyle name="SAPBEXstdData 7 2 2 2 2 2" xfId="34566" xr:uid="{9BD6DB82-18DB-4869-891F-CD7164211FAF}"/>
    <cellStyle name="SAPBEXstdData 7 2 2 2 3" xfId="34567" xr:uid="{D7B98F13-8579-4A7F-83A5-2ADBD7412237}"/>
    <cellStyle name="SAPBEXstdData 7 2 2 3" xfId="34568" xr:uid="{C8259F98-040C-4B8F-BB7B-283841928394}"/>
    <cellStyle name="SAPBEXstdData 7 2 3" xfId="34569" xr:uid="{98A23866-4F5C-484A-B889-FF946E066C6B}"/>
    <cellStyle name="SAPBEXstdData 7 2 3 2" xfId="34570" xr:uid="{4B647360-7D49-4844-9F86-8C24613902C8}"/>
    <cellStyle name="SAPBEXstdData 7 2 3 2 2" xfId="34571" xr:uid="{22554764-E5EF-4F49-9290-5B4DA68F13DA}"/>
    <cellStyle name="SAPBEXstdData 7 2 3 3" xfId="34572" xr:uid="{FEE85383-AE0E-4A61-ACB0-D4EB529DDE21}"/>
    <cellStyle name="SAPBEXstdData 7 2 4" xfId="34573" xr:uid="{E46AC247-F4AA-4229-85D3-41641F3130DF}"/>
    <cellStyle name="SAPBEXstdData 7 2 4 2" xfId="34574" xr:uid="{3D3CA044-DC89-41A8-A8F0-2C7C23299EAF}"/>
    <cellStyle name="SAPBEXstdData 7 2 4 2 2" xfId="34575" xr:uid="{343B62D8-E8FD-4C2C-8070-6D4AF0ED0222}"/>
    <cellStyle name="SAPBEXstdData 7 2 4 3" xfId="34576" xr:uid="{3C586558-82DC-4689-A6CD-60B998D2EECF}"/>
    <cellStyle name="SAPBEXstdData 7 2 5" xfId="34577" xr:uid="{36C5500A-F9E8-45C7-974E-63DD82612660}"/>
    <cellStyle name="SAPBEXstdData 7 3" xfId="34578" xr:uid="{C19C5101-E294-4088-A348-1DCC2AE55F43}"/>
    <cellStyle name="SAPBEXstdData 7 3 2" xfId="34579" xr:uid="{CADF9D39-EC69-4ADF-B420-685BB774F9C8}"/>
    <cellStyle name="SAPBEXstdData 7 3 2 2" xfId="34580" xr:uid="{AF68609C-B403-4FA9-B58C-E909DEC4CEB1}"/>
    <cellStyle name="SAPBEXstdData 7 3 2 2 2" xfId="34581" xr:uid="{C3A86A1C-B86F-4442-87F1-798E63F3567C}"/>
    <cellStyle name="SAPBEXstdData 7 3 2 2 2 2" xfId="34582" xr:uid="{E4397619-4B14-4855-B68C-7894583D6FB0}"/>
    <cellStyle name="SAPBEXstdData 7 3 2 2 3" xfId="34583" xr:uid="{6405D4C4-701A-415B-BDC1-E933F4AB57BC}"/>
    <cellStyle name="SAPBEXstdData 7 3 2 3" xfId="34584" xr:uid="{34A4C7B5-889A-42BC-9835-1B5796F738AF}"/>
    <cellStyle name="SAPBEXstdData 7 3 3" xfId="34585" xr:uid="{4F5A4B97-8893-484F-B133-96935195178F}"/>
    <cellStyle name="SAPBEXstdData 7 3 3 2" xfId="34586" xr:uid="{40611F2D-97F0-4D06-A336-83190FAEE4C3}"/>
    <cellStyle name="SAPBEXstdData 7 3 3 2 2" xfId="34587" xr:uid="{2EB441B8-A0DB-4C0C-BE70-EAB541158937}"/>
    <cellStyle name="SAPBEXstdData 7 3 3 3" xfId="34588" xr:uid="{13C5ECF4-CECE-4E49-B77B-DA25C1B177AD}"/>
    <cellStyle name="SAPBEXstdData 7 3 4" xfId="34589" xr:uid="{757D5B15-5EE7-4BAB-8976-C1C931A9D54D}"/>
    <cellStyle name="SAPBEXstdData 7 3 4 2" xfId="34590" xr:uid="{FEA117FC-51BC-40D5-AFC0-3BB9B189CB25}"/>
    <cellStyle name="SAPBEXstdData 7 3 4 2 2" xfId="34591" xr:uid="{CC3911E2-70AF-4516-A4AB-72E8492A3302}"/>
    <cellStyle name="SAPBEXstdData 7 3 4 3" xfId="34592" xr:uid="{1792E9BF-8C55-4472-8EF1-2665F3602B0E}"/>
    <cellStyle name="SAPBEXstdData 7 3 5" xfId="34593" xr:uid="{F04901BA-15E3-4CB7-A6FD-B20183364F7A}"/>
    <cellStyle name="SAPBEXstdData 7 4" xfId="34594" xr:uid="{449F9E47-28B1-4B36-95AB-D2CBC6377E17}"/>
    <cellStyle name="SAPBEXstdData 7 4 2" xfId="34595" xr:uid="{7371EEC4-0F2C-4617-9E7F-B7CE56D53D84}"/>
    <cellStyle name="SAPBEXstdData 7 4 2 2" xfId="34596" xr:uid="{F7265A55-8138-42E2-99CB-33C8E28F6FEC}"/>
    <cellStyle name="SAPBEXstdData 7 4 2 2 2" xfId="34597" xr:uid="{3F3C2132-2031-46C5-A5CA-C7A2AC7BE47B}"/>
    <cellStyle name="SAPBEXstdData 7 4 2 3" xfId="34598" xr:uid="{7D1BD1EA-8AE4-4527-A050-5F409B8730D1}"/>
    <cellStyle name="SAPBEXstdData 7 4 3" xfId="34599" xr:uid="{D69A8CC5-6229-4CF6-8C93-B90559CF02BD}"/>
    <cellStyle name="SAPBEXstdData 7 4 3 2" xfId="34600" xr:uid="{1E91959A-BCCA-4D4D-B1DF-AE2A5A0809F6}"/>
    <cellStyle name="SAPBEXstdData 7 4 3 2 2" xfId="34601" xr:uid="{D37BB284-D99D-40CA-9AD4-B70D1482DBAB}"/>
    <cellStyle name="SAPBEXstdData 7 4 3 3" xfId="34602" xr:uid="{4929291C-A70E-4C63-B104-AC2357B985F5}"/>
    <cellStyle name="SAPBEXstdData 7 4 4" xfId="34603" xr:uid="{399F297F-D991-4DC7-B9FC-95D24599A8B6}"/>
    <cellStyle name="SAPBEXstdData 7 4 4 2" xfId="34604" xr:uid="{BDEEA2DC-6DC9-412B-97D1-8B25650D5E04}"/>
    <cellStyle name="SAPBEXstdData 7 4 4 2 2" xfId="34605" xr:uid="{03FE59AE-074F-42B1-B1E9-D65E508B2BDD}"/>
    <cellStyle name="SAPBEXstdData 7 4 4 3" xfId="34606" xr:uid="{1668F9C9-3B13-4D86-8696-563281216FE9}"/>
    <cellStyle name="SAPBEXstdData 7 4 5" xfId="34607" xr:uid="{45592E1E-1E78-4513-B421-DD4A8D363789}"/>
    <cellStyle name="SAPBEXstdData 7 5" xfId="34608" xr:uid="{538F2EB1-C1C0-47DC-8D5F-B3AEFDCEF981}"/>
    <cellStyle name="SAPBEXstdData 7 5 2" xfId="34609" xr:uid="{ABF2644E-9EC2-489C-841C-4370619CA3C4}"/>
    <cellStyle name="SAPBEXstdData 7 5 2 2" xfId="34610" xr:uid="{AF0DC99D-2C10-49E9-9930-21A5B565F49F}"/>
    <cellStyle name="SAPBEXstdData 7 5 2 2 2" xfId="34611" xr:uid="{34A38609-567E-4C7A-9395-A7124D6633FB}"/>
    <cellStyle name="SAPBEXstdData 7 5 2 3" xfId="34612" xr:uid="{7B420A35-4E13-43CB-817A-2CCD06C3515C}"/>
    <cellStyle name="SAPBEXstdData 7 5 3" xfId="34613" xr:uid="{6BA9BC61-03DF-4E8B-AEDF-34C63F0D7A42}"/>
    <cellStyle name="SAPBEXstdData 7 5 3 2" xfId="34614" xr:uid="{88BE6514-C9B4-48B0-BC86-9C076A69CE34}"/>
    <cellStyle name="SAPBEXstdData 7 5 3 2 2" xfId="34615" xr:uid="{BC5BD215-65AC-4B3B-AB35-3FEC505E1324}"/>
    <cellStyle name="SAPBEXstdData 7 5 3 3" xfId="34616" xr:uid="{E89AA658-F27A-42FA-95C6-515107E86836}"/>
    <cellStyle name="SAPBEXstdData 7 5 4" xfId="34617" xr:uid="{2DDBAE25-6B52-47C7-8694-5FE07CFD9A09}"/>
    <cellStyle name="SAPBEXstdData 7 5 4 2" xfId="34618" xr:uid="{C29003E1-0661-486D-B52C-F43D9224503E}"/>
    <cellStyle name="SAPBEXstdData 7 5 5" xfId="34619" xr:uid="{9226E92E-CD62-4D14-8382-4D02C083C1D6}"/>
    <cellStyle name="SAPBEXstdData 7 6" xfId="34620" xr:uid="{339E702B-CB77-4F23-9AA9-6416D8C1261E}"/>
    <cellStyle name="SAPBEXstdData 7 6 2" xfId="34621" xr:uid="{33E3D75F-ED32-42A0-8BB7-45F7844995DE}"/>
    <cellStyle name="SAPBEXstdData 7 6 2 2" xfId="34622" xr:uid="{9690BE3A-C2F8-4028-9304-8985A885642C}"/>
    <cellStyle name="SAPBEXstdData 7 6 3" xfId="34623" xr:uid="{4EDA75B5-6454-4538-BD59-26AE7BDFA31E}"/>
    <cellStyle name="SAPBEXstdData 7 7" xfId="34624" xr:uid="{553772B3-6FA7-4F95-B6B8-6B32DC0F4E64}"/>
    <cellStyle name="SAPBEXstdData 7 7 2" xfId="34625" xr:uid="{19BEFAFD-8AFF-4DCE-86AC-6653C66C4686}"/>
    <cellStyle name="SAPBEXstdData 7 7 2 2" xfId="34626" xr:uid="{CC8D6D19-5B7D-4AD5-8096-8BEA6710DAE2}"/>
    <cellStyle name="SAPBEXstdData 7 7 3" xfId="34627" xr:uid="{4B57E969-75A9-4C39-892C-ED391CB4F9B4}"/>
    <cellStyle name="SAPBEXstdData 7 8" xfId="34628" xr:uid="{E1F11BB7-237B-4BAD-B594-9A0655FEFD43}"/>
    <cellStyle name="SAPBEXstdData 8" xfId="34629" xr:uid="{0C95C7AE-73A1-4254-9C99-FF891E0B6279}"/>
    <cellStyle name="SAPBEXstdData 8 2" xfId="34630" xr:uid="{C7082063-766F-4C8C-8277-5FC94BCDE8B2}"/>
    <cellStyle name="SAPBEXstdData 8 2 2" xfId="34631" xr:uid="{60B3DAAB-A6AC-409C-ADDD-8DE7EDF7612B}"/>
    <cellStyle name="SAPBEXstdData 8 2 2 2" xfId="34632" xr:uid="{BCD1C04F-BC7B-4138-9E1F-980F7CDE8DCE}"/>
    <cellStyle name="SAPBEXstdData 8 2 2 2 2" xfId="34633" xr:uid="{91DD5836-0F67-4CF1-B15D-29450113E4A1}"/>
    <cellStyle name="SAPBEXstdData 8 2 2 2 2 2" xfId="34634" xr:uid="{2095ABCF-80DE-4150-950D-54EED1454355}"/>
    <cellStyle name="SAPBEXstdData 8 2 2 2 3" xfId="34635" xr:uid="{63F71A60-B8A4-4BC5-9976-6D2E20EA092A}"/>
    <cellStyle name="SAPBEXstdData 8 2 2 3" xfId="34636" xr:uid="{46BDC819-0BF5-422E-973D-78AEE2B8A7FA}"/>
    <cellStyle name="SAPBEXstdData 8 2 3" xfId="34637" xr:uid="{1AF07323-2CAC-49EA-BE0F-7887BA4B7556}"/>
    <cellStyle name="SAPBEXstdData 8 2 3 2" xfId="34638" xr:uid="{C4E440ED-7690-4E17-9CF3-BA2271A78999}"/>
    <cellStyle name="SAPBEXstdData 8 2 3 2 2" xfId="34639" xr:uid="{46E1C8F6-C410-4668-975A-0745663C1B83}"/>
    <cellStyle name="SAPBEXstdData 8 2 3 3" xfId="34640" xr:uid="{4FE177E1-7E54-477B-9D08-7E7A316FCD61}"/>
    <cellStyle name="SAPBEXstdData 8 2 4" xfId="34641" xr:uid="{8915F48E-A53A-4FB6-91DF-655A8FDFE378}"/>
    <cellStyle name="SAPBEXstdData 8 2 4 2" xfId="34642" xr:uid="{988B9D0B-1F96-422F-AA9B-79BE13EAB778}"/>
    <cellStyle name="SAPBEXstdData 8 2 4 2 2" xfId="34643" xr:uid="{8D08CF56-5333-4904-BD56-541B62EF0813}"/>
    <cellStyle name="SAPBEXstdData 8 2 4 3" xfId="34644" xr:uid="{D1B3D88A-ED8C-41A4-B05C-700FB90EC6A4}"/>
    <cellStyle name="SAPBEXstdData 8 2 5" xfId="34645" xr:uid="{7822E77F-13BD-4DAD-8608-294AD6712094}"/>
    <cellStyle name="SAPBEXstdData 8 3" xfId="34646" xr:uid="{EDDEE154-E448-4E60-A348-BBF1BA6CE8AF}"/>
    <cellStyle name="SAPBEXstdData 8 3 2" xfId="34647" xr:uid="{2338029B-BB39-4958-8F35-24460394003E}"/>
    <cellStyle name="SAPBEXstdData 8 3 2 2" xfId="34648" xr:uid="{95B34B1B-869A-4D3B-B83F-42A5865489B8}"/>
    <cellStyle name="SAPBEXstdData 8 3 2 2 2" xfId="34649" xr:uid="{545345D8-DCA0-49B7-B3F1-8F3B07B3E97C}"/>
    <cellStyle name="SAPBEXstdData 8 3 2 2 2 2" xfId="34650" xr:uid="{3EB05586-0596-4D8E-8E7A-A158EA14FB6B}"/>
    <cellStyle name="SAPBEXstdData 8 3 2 2 3" xfId="34651" xr:uid="{6814A23F-C1A5-4F8F-A84A-325A9592FA25}"/>
    <cellStyle name="SAPBEXstdData 8 3 2 3" xfId="34652" xr:uid="{71C4F351-7768-4A71-9AAF-E1136D7D5FB6}"/>
    <cellStyle name="SAPBEXstdData 8 3 3" xfId="34653" xr:uid="{26359CDB-E64D-49C3-B059-2A0B548E56FB}"/>
    <cellStyle name="SAPBEXstdData 8 3 3 2" xfId="34654" xr:uid="{163D37D1-B612-415A-AE05-E5A140B59C99}"/>
    <cellStyle name="SAPBEXstdData 8 3 3 2 2" xfId="34655" xr:uid="{4A414D09-3B0A-471B-9200-49DA8F361EB0}"/>
    <cellStyle name="SAPBEXstdData 8 3 3 3" xfId="34656" xr:uid="{09177477-830E-4A96-A970-300679D4DE56}"/>
    <cellStyle name="SAPBEXstdData 8 3 4" xfId="34657" xr:uid="{9F7C7C09-DD88-450E-8C9D-2170BB6F2A52}"/>
    <cellStyle name="SAPBEXstdData 8 3 4 2" xfId="34658" xr:uid="{D2F8680F-A4B6-4246-8120-7877A366D820}"/>
    <cellStyle name="SAPBEXstdData 8 3 4 2 2" xfId="34659" xr:uid="{1D5274B1-23AD-4CC5-9ED6-72A8B64BD113}"/>
    <cellStyle name="SAPBEXstdData 8 3 4 3" xfId="34660" xr:uid="{67F78B92-FB8D-462B-9F8A-224E1F600E12}"/>
    <cellStyle name="SAPBEXstdData 8 3 5" xfId="34661" xr:uid="{D9846F72-1E9E-4F29-B0E9-CA9FFA5FED99}"/>
    <cellStyle name="SAPBEXstdData 8 4" xfId="34662" xr:uid="{98C3A1B6-F53B-4AD7-A105-4C9820473025}"/>
    <cellStyle name="SAPBEXstdData 8 4 2" xfId="34663" xr:uid="{0D6D252A-C463-45E7-97AD-C8850093B7BB}"/>
    <cellStyle name="SAPBEXstdData 8 4 2 2" xfId="34664" xr:uid="{26CECB64-264B-479F-8901-3A4D437363F0}"/>
    <cellStyle name="SAPBEXstdData 8 4 2 2 2" xfId="34665" xr:uid="{EDF926CA-2313-4882-9E24-509C90DC25FE}"/>
    <cellStyle name="SAPBEXstdData 8 4 2 3" xfId="34666" xr:uid="{924F7B4D-7A90-4CF3-94C2-34CA59447C05}"/>
    <cellStyle name="SAPBEXstdData 8 4 3" xfId="34667" xr:uid="{B51CCB26-8D5B-49B7-889D-6E11C125AD36}"/>
    <cellStyle name="SAPBEXstdData 8 4 3 2" xfId="34668" xr:uid="{E957F15A-1D33-4EBE-BA08-46D78ABEAA89}"/>
    <cellStyle name="SAPBEXstdData 8 4 3 2 2" xfId="34669" xr:uid="{F49E9B8C-8246-4A9F-ADAA-5388868FE6D8}"/>
    <cellStyle name="SAPBEXstdData 8 4 3 3" xfId="34670" xr:uid="{38384A5A-A805-44F6-880F-1530287C3B5F}"/>
    <cellStyle name="SAPBEXstdData 8 4 4" xfId="34671" xr:uid="{66B03FB1-71FC-45D3-953F-20DF887ECB77}"/>
    <cellStyle name="SAPBEXstdData 8 4 4 2" xfId="34672" xr:uid="{36320EAC-4ABC-4E3C-9D46-9C2F3A7F06E1}"/>
    <cellStyle name="SAPBEXstdData 8 4 4 2 2" xfId="34673" xr:uid="{C7CE36B2-817E-4CEB-95F8-7F3DBDF8BAF3}"/>
    <cellStyle name="SAPBEXstdData 8 4 4 3" xfId="34674" xr:uid="{2A8D6AA5-F343-4FA7-81B7-78B4D2345548}"/>
    <cellStyle name="SAPBEXstdData 8 4 5" xfId="34675" xr:uid="{BC53CB37-FF0B-4C03-A306-4A87158558CF}"/>
    <cellStyle name="SAPBEXstdData 8 5" xfId="34676" xr:uid="{0577350C-79FE-43D8-A0B0-4D315409FE1B}"/>
    <cellStyle name="SAPBEXstdData 8 5 2" xfId="34677" xr:uid="{943BFA3E-B96D-44AB-8ADE-AE50166B49CB}"/>
    <cellStyle name="SAPBEXstdData 8 5 2 2" xfId="34678" xr:uid="{AD82878F-297A-4666-A642-C602FE314E89}"/>
    <cellStyle name="SAPBEXstdData 8 5 2 2 2" xfId="34679" xr:uid="{A72B92BD-80FE-4096-909F-8389E4184D74}"/>
    <cellStyle name="SAPBEXstdData 8 5 2 3" xfId="34680" xr:uid="{682D12A4-23D3-42B4-A123-419C6EDF1703}"/>
    <cellStyle name="SAPBEXstdData 8 5 3" xfId="34681" xr:uid="{405FC36A-C284-4922-B891-CFDF776C39DB}"/>
    <cellStyle name="SAPBEXstdData 8 5 3 2" xfId="34682" xr:uid="{6CEF13EC-D44E-4996-B54E-9816EB976364}"/>
    <cellStyle name="SAPBEXstdData 8 5 3 2 2" xfId="34683" xr:uid="{82FD6549-0E48-4C9F-BE96-B34B6DEF8339}"/>
    <cellStyle name="SAPBEXstdData 8 5 3 3" xfId="34684" xr:uid="{5104A8C8-A639-49AE-86F7-90C931E75B7E}"/>
    <cellStyle name="SAPBEXstdData 8 5 4" xfId="34685" xr:uid="{686AAFA8-A63A-410C-9259-050C9FD34453}"/>
    <cellStyle name="SAPBEXstdData 8 5 4 2" xfId="34686" xr:uid="{58F91642-5E88-46B6-A91E-B48046B42ABC}"/>
    <cellStyle name="SAPBEXstdData 8 5 5" xfId="34687" xr:uid="{F897192E-BCAF-4E19-A08D-B5775D5D8350}"/>
    <cellStyle name="SAPBEXstdData 8 6" xfId="34688" xr:uid="{9E0D4ECF-BF27-420D-AB22-B0CC9FCC6907}"/>
    <cellStyle name="SAPBEXstdData 8 6 2" xfId="34689" xr:uid="{00BAD946-BC33-474E-91AA-E686AF594E1C}"/>
    <cellStyle name="SAPBEXstdData 8 6 2 2" xfId="34690" xr:uid="{5B8462E4-53EB-47EB-AC1E-936C28339765}"/>
    <cellStyle name="SAPBEXstdData 8 6 3" xfId="34691" xr:uid="{26DFB89E-F994-45AB-AF76-D2A2D904D2DA}"/>
    <cellStyle name="SAPBEXstdData 8 7" xfId="34692" xr:uid="{9EE6DD4D-D6BC-4617-AAD1-59994926352C}"/>
    <cellStyle name="SAPBEXstdData 8 7 2" xfId="34693" xr:uid="{B619ED43-B8E8-474F-8DF3-1AD4FE5633F3}"/>
    <cellStyle name="SAPBEXstdData 8 7 2 2" xfId="34694" xr:uid="{7E653DA2-A7FA-4006-B445-04E25AF444E7}"/>
    <cellStyle name="SAPBEXstdData 8 7 3" xfId="34695" xr:uid="{459A2C4D-818D-421C-B57C-BE091273A82D}"/>
    <cellStyle name="SAPBEXstdData 8 8" xfId="34696" xr:uid="{57C7D1E6-7CA0-4B73-AABE-A98AEFB413AF}"/>
    <cellStyle name="SAPBEXstdData 9" xfId="34697" xr:uid="{03D5642F-4470-408B-A535-7C07E44C1BE8}"/>
    <cellStyle name="SAPBEXstdData 9 2" xfId="34698" xr:uid="{8236DD98-A5C7-44CE-9CB4-EB58A033B504}"/>
    <cellStyle name="SAPBEXstdData 9 2 2" xfId="34699" xr:uid="{67625844-3286-43C8-B567-6DB13A55BCFD}"/>
    <cellStyle name="SAPBEXstdData 9 2 2 2" xfId="34700" xr:uid="{2AA4DE43-16E6-4F18-9F52-D590CC517C5B}"/>
    <cellStyle name="SAPBEXstdData 9 2 2 2 2" xfId="34701" xr:uid="{6B983D56-EA53-428D-93EC-F231F73C1E94}"/>
    <cellStyle name="SAPBEXstdData 9 2 2 3" xfId="34702" xr:uid="{9A45EBD4-71DC-4850-9AAF-FC8BAC298DDE}"/>
    <cellStyle name="SAPBEXstdData 9 2 3" xfId="34703" xr:uid="{6C31E573-0EC4-4414-B33F-05331908CC97}"/>
    <cellStyle name="SAPBEXstdData 9 3" xfId="34704" xr:uid="{1FD85D3A-C882-423F-B81A-D8AEB6A9A537}"/>
    <cellStyle name="SAPBEXstdData 9 3 2" xfId="34705" xr:uid="{42A80A14-A46C-4CF6-87F5-CEE47219A957}"/>
    <cellStyle name="SAPBEXstdData 9 3 2 2" xfId="34706" xr:uid="{DDB32714-9A2B-47E8-B074-22630A3F2FF1}"/>
    <cellStyle name="SAPBEXstdData 9 3 3" xfId="34707" xr:uid="{2906E5E9-2012-461C-B29F-58AE411E9C28}"/>
    <cellStyle name="SAPBEXstdData 9 4" xfId="34708" xr:uid="{9A89D94B-2643-47A8-AC82-383073325E37}"/>
    <cellStyle name="SAPBEXstdData 9 4 2" xfId="34709" xr:uid="{691CEE3E-6298-4865-BACE-4A6361C2DB1C}"/>
    <cellStyle name="SAPBEXstdData 9 4 2 2" xfId="34710" xr:uid="{027B0AFC-F77B-4B6C-9328-031B4A283BBB}"/>
    <cellStyle name="SAPBEXstdData 9 4 3" xfId="34711" xr:uid="{18386199-CB0C-4A6C-BAF0-9394599E0BDA}"/>
    <cellStyle name="SAPBEXstdData 9 5" xfId="34712" xr:uid="{C6263A71-A741-43C0-A29E-2FC3DFF3A584}"/>
    <cellStyle name="SAPBEXstdData_ACS May 2012" xfId="34713" xr:uid="{D2E3F7A0-9287-4FFC-9877-B65C9F319BEB}"/>
    <cellStyle name="SAPError" xfId="35866" xr:uid="{5A0BA7FB-FC8F-4A30-8D5D-70F16C30AF7A}"/>
    <cellStyle name="SAPError 2" xfId="35867" xr:uid="{85F38540-00C0-4721-808E-BB2882E1F241}"/>
    <cellStyle name="SAPKey" xfId="35868" xr:uid="{61800289-EC76-46E6-BECC-F157DB6A781F}"/>
    <cellStyle name="SAPKey 2" xfId="35869" xr:uid="{77B50E4E-72EB-45A7-B571-F0F1304AFC83}"/>
    <cellStyle name="SAPLocked" xfId="35870" xr:uid="{E5883390-B63C-4FE2-90B8-DA83F12EEF3A}"/>
    <cellStyle name="SAPLocked 2" xfId="35871" xr:uid="{1B7F4141-CED1-4A44-A68D-3A48C112D001}"/>
    <cellStyle name="SAPOutput" xfId="35872" xr:uid="{C6DC884F-E65E-4976-B5CB-E3F2A9562EB5}"/>
    <cellStyle name="SAPOutput 2" xfId="35873" xr:uid="{019FE41D-8449-446F-BA9C-EB16578A65AD}"/>
    <cellStyle name="SAPSpace" xfId="35874" xr:uid="{2F36A7D9-5DEC-4384-9045-98BFADD65A7F}"/>
    <cellStyle name="SAPSpace 2" xfId="35875" xr:uid="{990EC0B8-D409-4DCE-875B-235AA7127E65}"/>
    <cellStyle name="SAPText" xfId="35876" xr:uid="{657B009F-0BF0-461E-87B2-62AB15B43B81}"/>
    <cellStyle name="SAPText 2" xfId="35877" xr:uid="{29427221-4440-48F8-9F37-8E09F2164FFF}"/>
    <cellStyle name="SAPUnLocked" xfId="35878" xr:uid="{89E2EAAA-C695-4719-9D14-C67C4FDD8A66}"/>
    <cellStyle name="SAPUnLocked 2" xfId="35879" xr:uid="{053A9EA7-B6D3-42C2-B24C-C091C9F5C09B}"/>
    <cellStyle name="Sheet Title" xfId="35880" xr:uid="{A1788C74-DF85-4B1E-8FD6-1AA66F54C7BC}"/>
    <cellStyle name="Sheet Title 2" xfId="36123" xr:uid="{B2C2D2D1-AE2E-4083-9570-4A9BD34E97D2}"/>
    <cellStyle name="Sheet Title Input" xfId="35726" xr:uid="{5662803E-BCD2-4F63-8A58-48986C24B8C1}"/>
    <cellStyle name="Sheet Title Input 2" xfId="35752" xr:uid="{B4379C7B-A52D-4FC4-9F28-C2405A12D89B}"/>
    <cellStyle name="Sheet Title Output" xfId="35728" xr:uid="{DB6E9BBF-142B-41F2-8BC3-B888A0E8C050}"/>
    <cellStyle name="SheetHeader1" xfId="232" xr:uid="{35079BFD-B936-4F93-8D93-E4C785B0E57D}"/>
    <cellStyle name="SheetHeading" xfId="345" xr:uid="{E3C4A896-3CDB-4839-B125-FB784CCBE922}"/>
    <cellStyle name="SheetlHeading" xfId="346" xr:uid="{81B3FC0E-7FA8-47F2-A522-9FCDDBF9BAF9}"/>
    <cellStyle name="Smoothed Series" xfId="34714" xr:uid="{ED269FB9-C3ED-4CE4-B3E8-55CB680D1DBB}"/>
    <cellStyle name="Smoothed Series 2" xfId="34715" xr:uid="{EE8F9B32-E96C-4506-A8D2-84EFAF4E1580}"/>
    <cellStyle name="Smoothed Series 2 10" xfId="34716" xr:uid="{E9F8617C-6A1A-41CF-9107-7E1F153D44C8}"/>
    <cellStyle name="Smoothed Series 2 2" xfId="34717" xr:uid="{223D4C4D-E56C-4122-B139-7BCE11C32856}"/>
    <cellStyle name="Smoothed Series 2 2 2" xfId="34718" xr:uid="{3B24F153-B55C-4D47-A824-CA9FFBBE5147}"/>
    <cellStyle name="Smoothed Series 2 2 2 2" xfId="34719" xr:uid="{3A149473-84E9-404F-AE3F-2DE75BBF9A88}"/>
    <cellStyle name="Smoothed Series 2 2 3" xfId="34720" xr:uid="{59774988-6F9D-4617-80AA-AD98EE6FF411}"/>
    <cellStyle name="Smoothed Series 2 2 4" xfId="34721" xr:uid="{8452C3F1-2645-4B62-A021-2DE7154B78A2}"/>
    <cellStyle name="Smoothed Series 2 2 5" xfId="34722" xr:uid="{71282B6C-4E10-421B-9733-6A56D16A2F15}"/>
    <cellStyle name="Smoothed Series 2 2 6" xfId="34723" xr:uid="{AFFBA3F1-F1CC-4B85-874C-763890D6089B}"/>
    <cellStyle name="Smoothed Series 2 2 7" xfId="34724" xr:uid="{1E51BE42-FD02-499E-8A38-C612D3BD591F}"/>
    <cellStyle name="Smoothed Series 2 2 8" xfId="34725" xr:uid="{456587FD-894B-4200-9C8C-214BF38EF0A4}"/>
    <cellStyle name="Smoothed Series 2 2 9" xfId="34726" xr:uid="{80A63C18-BD62-4778-98B9-78A3189E8BD0}"/>
    <cellStyle name="Smoothed Series 2 3" xfId="34727" xr:uid="{2C9698C4-0EE8-4B45-82C0-0C5E4506BEA2}"/>
    <cellStyle name="Smoothed Series 2 3 2" xfId="34728" xr:uid="{91725EE5-8884-4694-ABF0-51E29DD2FB57}"/>
    <cellStyle name="Smoothed Series 2 3 2 2" xfId="34729" xr:uid="{2BFC18A9-9A91-463F-9DD4-337D38703217}"/>
    <cellStyle name="Smoothed Series 2 3 3" xfId="34730" xr:uid="{7A770ABA-E1F8-4758-9BD6-30AD586FF648}"/>
    <cellStyle name="Smoothed Series 2 3 4" xfId="34731" xr:uid="{B1133167-3C17-45B6-B901-694164CA25FA}"/>
    <cellStyle name="Smoothed Series 2 3 5" xfId="34732" xr:uid="{6054B976-7E9B-4F52-AAF8-58D9E47ECA3F}"/>
    <cellStyle name="Smoothed Series 2 3 6" xfId="34733" xr:uid="{C801453A-D037-4447-A155-47F28AE00FB7}"/>
    <cellStyle name="Smoothed Series 2 3 7" xfId="34734" xr:uid="{A751A59B-0B2D-43A8-874B-7B245E6B3997}"/>
    <cellStyle name="Smoothed Series 2 3 8" xfId="34735" xr:uid="{15785063-9629-4981-876E-D50C64890D61}"/>
    <cellStyle name="Smoothed Series 2 4" xfId="34736" xr:uid="{8EDAFADB-8CCD-4406-8F5C-035966E07855}"/>
    <cellStyle name="Smoothed Series 2 5" xfId="34737" xr:uid="{6BCA5591-298E-4AE8-A244-B974480D41C1}"/>
    <cellStyle name="Smoothed Series 2 6" xfId="34738" xr:uid="{9F6323AE-1444-4949-A941-EC8056E32E13}"/>
    <cellStyle name="Smoothed Series 2 7" xfId="34739" xr:uid="{1EF6F65B-0D36-49EA-A2EC-5522A4AF2416}"/>
    <cellStyle name="Smoothed Series 2 8" xfId="34740" xr:uid="{B408C94E-3FFC-479B-9BC1-CFC6ED255FEF}"/>
    <cellStyle name="Smoothed Series 2 9" xfId="34741" xr:uid="{0E5105A5-7565-4418-A052-F7C167EE51FB}"/>
    <cellStyle name="Smoothed Series 3" xfId="34742" xr:uid="{0E2FFAB5-01E9-4164-B17F-620B997D7F8F}"/>
    <cellStyle name="Smoothed Series 3 2" xfId="34743" xr:uid="{C93DEC23-B9A9-4121-A718-14C4BBEBEB45}"/>
    <cellStyle name="Smoothed Series 3 2 2" xfId="34744" xr:uid="{349B4BC8-9565-4ABF-8125-A38D261013A4}"/>
    <cellStyle name="Smoothed Series 3 3" xfId="34745" xr:uid="{42274730-A746-4523-BA77-245C56055C6C}"/>
    <cellStyle name="Smoothed Series 3 4" xfId="34746" xr:uid="{D32CCAAF-7017-4ECF-8A86-379B56CF4F08}"/>
    <cellStyle name="Smoothed Series 3 5" xfId="34747" xr:uid="{08C65BCE-ECFF-4AC8-A026-0C101F66F204}"/>
    <cellStyle name="Smoothed Series 3 6" xfId="34748" xr:uid="{C80C46E3-593F-4747-A4AE-22E6FA39747D}"/>
    <cellStyle name="Smoothed Series 3 7" xfId="34749" xr:uid="{8C823CC2-55B4-4DAE-B045-4AB3058CCC51}"/>
    <cellStyle name="Smoothed Series 3 8" xfId="34750" xr:uid="{8CD9DF76-A683-4491-B4E3-7E4E47006C0C}"/>
    <cellStyle name="Smoothed Series 3 9" xfId="34751" xr:uid="{3E9E7132-9100-493D-9AAC-76867E17A367}"/>
    <cellStyle name="Smoothed Series 4" xfId="34752" xr:uid="{F501A4A1-3B2E-410E-9509-C2A91C1934B2}"/>
    <cellStyle name="Smoothed Series 4 2" xfId="34753" xr:uid="{074C9607-F2ED-4657-923C-AB20B6215AF7}"/>
    <cellStyle name="Smoothed Series 4 2 2" xfId="34754" xr:uid="{5A3F812B-23C0-4170-B67C-2B8A2D57350F}"/>
    <cellStyle name="Smoothed Series 4 3" xfId="34755" xr:uid="{76E967ED-4F00-4940-BE46-9EA18BD6A80F}"/>
    <cellStyle name="Smoothed Series 4 4" xfId="34756" xr:uid="{7C7CD4FA-DAAA-4C94-B0EF-E4D5B5068B11}"/>
    <cellStyle name="Smoothed Series 4 5" xfId="34757" xr:uid="{A9AF8842-251D-4D55-88DD-925339672BBD}"/>
    <cellStyle name="Smoothed Series 4 6" xfId="34758" xr:uid="{90BE5ECA-580E-4842-8B24-154CC5A0219C}"/>
    <cellStyle name="Smoothed Series 4 7" xfId="34759" xr:uid="{880EB304-A6EB-4D4E-9D7C-D51D03E49CFB}"/>
    <cellStyle name="Smoothed Series 4 8" xfId="34760" xr:uid="{3783357B-CEB9-4D95-91E5-61C6CCDC3F63}"/>
    <cellStyle name="Smoothed Series 5" xfId="34761" xr:uid="{5157E373-38C9-4E9D-840B-F5ECA9352FD9}"/>
    <cellStyle name="Smoothed Series 5 2" xfId="34762" xr:uid="{BCD6380C-A18C-40AA-9F17-C1A6924169E0}"/>
    <cellStyle name="Smoothed Series 5 2 2" xfId="34763" xr:uid="{69EC65F4-86BC-4E55-8852-A33372DDF759}"/>
    <cellStyle name="Smoothed Series 5 3" xfId="34764" xr:uid="{44C21BE9-D6DD-43BF-BCD2-69FED5642551}"/>
    <cellStyle name="Smoothed Series 5 4" xfId="34765" xr:uid="{73188E9F-7F00-462C-9F76-361E9447C121}"/>
    <cellStyle name="Smoothed Series 5 5" xfId="34766" xr:uid="{F430BD0A-2461-424D-AA3E-6FDC3E8C47BA}"/>
    <cellStyle name="Smoothed Series 5 6" xfId="34767" xr:uid="{68351BDA-8237-4027-91AA-BC8AE5660F7C}"/>
    <cellStyle name="Smoothed Series 5 7" xfId="34768" xr:uid="{863243E7-2293-4B4B-BDAF-9C411FFD6B34}"/>
    <cellStyle name="Smoothed Series 6" xfId="34769" xr:uid="{D94B95CC-EE26-4A0B-97B8-914F473A31F9}"/>
    <cellStyle name="SRS Input" xfId="34770" xr:uid="{41A45FE9-1A54-49B0-BEEE-497EEC0136EC}"/>
    <cellStyle name="SRS Input 2" xfId="34771" xr:uid="{0400DD3F-2989-4EF9-8BE4-0D1B85B52B3C}"/>
    <cellStyle name="SRS Locked" xfId="34772" xr:uid="{F828E464-F4CC-45CD-923F-4DD8879901DF}"/>
    <cellStyle name="SRS Percent" xfId="34773" xr:uid="{79FFAFD2-C79A-4F50-9953-E407EA69B6F2}"/>
    <cellStyle name="SRS Percent 2" xfId="34774" xr:uid="{30FCBBE2-F039-4EB9-8F4D-0277F0541CED}"/>
    <cellStyle name="SRS Perimeter" xfId="34775" xr:uid="{40F12BDD-5833-4F52-834D-AC981BD638B6}"/>
    <cellStyle name="SRS Perimeter 2" xfId="34776" xr:uid="{FFBC2153-970F-4325-A9E7-664744548A7E}"/>
    <cellStyle name="Style 1" xfId="233" xr:uid="{D347DE22-71C6-41E1-863D-26BC9654633C}"/>
    <cellStyle name="Style 1 10" xfId="34778" xr:uid="{7871692C-8A59-4070-9FA2-5AF77946EACF}"/>
    <cellStyle name="Style 1 10 2" xfId="34779" xr:uid="{7934FBF9-A6E9-445F-AFDD-3BFC4D9DC242}"/>
    <cellStyle name="Style 1 11" xfId="34780" xr:uid="{D4228613-4FFF-4184-B9EA-B6E755A555FD}"/>
    <cellStyle name="Style 1 12" xfId="34777" xr:uid="{DFC8860F-19C0-4738-A5C9-0A00CBBB62D1}"/>
    <cellStyle name="Style 1 2" xfId="234" xr:uid="{27132380-B048-457A-9C29-7F540F12AC58}"/>
    <cellStyle name="Style 1 2 2" xfId="34781" xr:uid="{23D2E50F-989D-4CF9-BAC9-632B3FB1E4C1}"/>
    <cellStyle name="Style 1 2 2 2" xfId="36093" xr:uid="{5A37679B-21BA-4402-B072-0FDA1D50A0FE}"/>
    <cellStyle name="Style 1 2 3" xfId="34782" xr:uid="{570A4B97-8902-474F-9E39-8A66C8390B09}"/>
    <cellStyle name="Style 1 2 4" xfId="34783" xr:uid="{37086677-E11E-4C87-9A67-F8173330BD1B}"/>
    <cellStyle name="Style 1 3" xfId="235" xr:uid="{0C80C475-7D9A-499A-A60E-0BB762864B3E}"/>
    <cellStyle name="Style 1 3 2" xfId="34785" xr:uid="{B2349583-8EDC-44C5-BD5F-D68A01DAB38D}"/>
    <cellStyle name="Style 1 3 2 2" xfId="34786" xr:uid="{F07E9267-2022-48DF-988B-E31F3A4FFE64}"/>
    <cellStyle name="Style 1 3 3" xfId="34787" xr:uid="{89FAAD74-C427-442D-9ECF-746E75C46D44}"/>
    <cellStyle name="Style 1 3 4" xfId="34788" xr:uid="{124BC7D3-9BD4-412F-B223-743F780F6FA9}"/>
    <cellStyle name="Style 1 3 5" xfId="34789" xr:uid="{793F3E38-286D-4489-A953-F0A560ADF3A2}"/>
    <cellStyle name="Style 1 3 6" xfId="34784" xr:uid="{463BE22A-6274-4532-96E0-9BF00F180CF2}"/>
    <cellStyle name="Style 1 4" xfId="236" xr:uid="{6D6D470E-1148-42B2-A3D7-5C57AC3DB419}"/>
    <cellStyle name="Style 1 4 2" xfId="34791" xr:uid="{3CCE0352-CE9D-44B4-8A38-4E11E4CA6FF2}"/>
    <cellStyle name="Style 1 4 3" xfId="34792" xr:uid="{906BE089-0C4A-462E-AC1C-93ECAFCB4246}"/>
    <cellStyle name="Style 1 4 4" xfId="34793" xr:uid="{4A98A3C4-7C25-4A89-A16F-82955E6DBE25}"/>
    <cellStyle name="Style 1 4 5" xfId="35643" xr:uid="{9AAC9EAC-330E-41FA-BDAD-56646DF448FE}"/>
    <cellStyle name="Style 1 4 6" xfId="34790" xr:uid="{28FAF4AF-27D6-48B5-95B7-A08DC0F9FB04}"/>
    <cellStyle name="Style 1 5" xfId="34794" xr:uid="{18CD72DC-4C5D-49C5-850A-1D8290557D43}"/>
    <cellStyle name="Style 1 5 2" xfId="34795" xr:uid="{89DF172D-682E-4EDC-BF70-B553CB51DA28}"/>
    <cellStyle name="Style 1 5 2 2" xfId="34796" xr:uid="{CA799D99-4786-41D5-B376-B42B444D73DA}"/>
    <cellStyle name="Style 1 5 3" xfId="34797" xr:uid="{F29BFF58-2329-4468-943A-B6E271994999}"/>
    <cellStyle name="Style 1 5 3 2" xfId="34798" xr:uid="{FF7878A5-8158-439E-9F84-520DFF25CFDC}"/>
    <cellStyle name="Style 1 6" xfId="34799" xr:uid="{977B0A96-4D63-4F51-8626-E6666A7C7113}"/>
    <cellStyle name="Style 1 6 2" xfId="34800" xr:uid="{A965E0BD-90B0-482A-97F6-C7B0E199BCC0}"/>
    <cellStyle name="Style 1 6 2 2" xfId="34801" xr:uid="{088EFDC9-8DDD-496F-8B69-302BB38C6112}"/>
    <cellStyle name="Style 1 6 3" xfId="34802" xr:uid="{254113A5-B46C-4823-B94A-EBAC569DDEE1}"/>
    <cellStyle name="Style 1 6 3 2" xfId="34803" xr:uid="{13762250-F367-4828-B026-FF8CA28ED251}"/>
    <cellStyle name="Style 1 7" xfId="34804" xr:uid="{E11073CB-167E-4B63-96D4-50381A5E9D57}"/>
    <cellStyle name="Style 1 7 2" xfId="34805" xr:uid="{7611E2D8-B072-4237-AFEE-D6701DA349C0}"/>
    <cellStyle name="Style 1 7 2 2" xfId="34806" xr:uid="{964AF12C-3C74-4401-ADF6-CBBCAF5ABAEC}"/>
    <cellStyle name="Style 1 7 3" xfId="34807" xr:uid="{214292FE-23DA-4D0C-80FB-9A6DB2AEBC07}"/>
    <cellStyle name="Style 1 8" xfId="34808" xr:uid="{1AED2313-6A30-47DA-AC17-2E455D0DD799}"/>
    <cellStyle name="Style 1 8 2" xfId="34809" xr:uid="{02E70994-F7CA-4D31-B872-9A59EB52554A}"/>
    <cellStyle name="Style 1 8 2 2" xfId="34810" xr:uid="{DD8D97A3-84E2-4C80-8B96-F6CF8E2C7ADE}"/>
    <cellStyle name="Style 1 8 3" xfId="34811" xr:uid="{928EDF30-2D91-49A0-8778-2CB884088A13}"/>
    <cellStyle name="Style 1 9" xfId="34812" xr:uid="{1060763C-2AA9-451E-BB99-DC581B051681}"/>
    <cellStyle name="Style 1 9 2" xfId="34813" xr:uid="{B7C484B6-0A15-4B6F-A0F4-B3CDE8E27B9A}"/>
    <cellStyle name="Style 1_29(d) - Gas extensions -tariffs" xfId="35881" xr:uid="{384C0D5D-0DA1-4CAF-91AB-C1D551AA06AD}"/>
    <cellStyle name="Style2" xfId="35882" xr:uid="{D85DA18B-AB88-4F00-9E2A-38FB160A1525}"/>
    <cellStyle name="Style3" xfId="35883" xr:uid="{34D89168-5F95-426D-8EA2-9865F9639687}"/>
    <cellStyle name="Style4" xfId="35884" xr:uid="{9F36765E-52E4-4DCE-9B90-4459193B232F}"/>
    <cellStyle name="Style4 2" xfId="35885" xr:uid="{5570BC72-2216-4DD9-A0D7-7CCCC65084A6}"/>
    <cellStyle name="Style4_29(d) - Gas extensions -tariffs" xfId="35886" xr:uid="{A7ABA3B4-F48A-4533-841A-AFE85367789C}"/>
    <cellStyle name="Style5" xfId="35887" xr:uid="{E12BBA65-FB2A-404E-92A9-968D734832B5}"/>
    <cellStyle name="Style5 2" xfId="35888" xr:uid="{9D0D57CC-618E-442D-B191-1E6E0978AD62}"/>
    <cellStyle name="Style5_29(d) - Gas extensions -tariffs" xfId="35889" xr:uid="{4E798D40-160F-48CA-8B33-9B0E18590A64}"/>
    <cellStyle name="Sub-heading" xfId="34814" xr:uid="{5F473526-548D-4F7B-B4CE-0831C24643F9}"/>
    <cellStyle name="Sub-heading 2" xfId="34815" xr:uid="{0D4FDDBD-31DF-40E1-A244-F41EF23AE05A}"/>
    <cellStyle name="Sub-heading 3" xfId="34816" xr:uid="{9436A976-9DD8-41B3-9675-445F6B623A6F}"/>
    <cellStyle name="Sub-heading 4" xfId="34817" xr:uid="{C4309A81-9897-4652-8700-1461EE0537B5}"/>
    <cellStyle name="Sub-major Heading" xfId="34818" xr:uid="{28D3CB35-75B8-46A1-8638-D032DFE59A36}"/>
    <cellStyle name="Sub-major Heading 2" xfId="34819" xr:uid="{C9FC0FD0-F0F7-42C9-8617-C1C62BFED946}"/>
    <cellStyle name="Sub-major Heading 3" xfId="34820" xr:uid="{DD6582FE-8EC9-4E61-9E04-9416B43852C9}"/>
    <cellStyle name="Sub-major Heading 4" xfId="34821" xr:uid="{C021D7AE-6DEA-4ACC-95B7-A3A36D8A5B61}"/>
    <cellStyle name="Sub-Sub_Heading" xfId="34822" xr:uid="{619D2754-046F-4575-AF0C-7972825A2E1C}"/>
    <cellStyle name="sub-sub-heading" xfId="34823" xr:uid="{DF7FADC8-D876-453D-898E-776929175385}"/>
    <cellStyle name="sub-sub-heading 2" xfId="34824" xr:uid="{4539076E-36C0-418A-835F-77576C7058C4}"/>
    <cellStyle name="sub-sub-heading 2 2" xfId="34825" xr:uid="{F9909B5C-549A-4F9F-BC51-03F224410D08}"/>
    <cellStyle name="sub-sub-heading 2 2 10" xfId="34826" xr:uid="{7A613AC6-72C3-4FE0-B3BC-F0A84AA677F6}"/>
    <cellStyle name="sub-sub-heading 2 2 2" xfId="34827" xr:uid="{7FD84C0A-0DB7-4F99-A14D-1D09F7B6A08D}"/>
    <cellStyle name="sub-sub-heading 2 2 2 2" xfId="34828" xr:uid="{FD389E2C-05A7-4233-B5E0-E3E62BA8A85B}"/>
    <cellStyle name="sub-sub-heading 2 2 2 2 2" xfId="34829" xr:uid="{57EF561E-7F6B-4CCD-B48B-6F9EB87C810D}"/>
    <cellStyle name="sub-sub-heading 2 2 2 3" xfId="34830" xr:uid="{1C0E4BC5-4207-46FA-A675-D78C3CA94137}"/>
    <cellStyle name="sub-sub-heading 2 2 2 4" xfId="34831" xr:uid="{E72C9015-82FB-452D-A9E2-D7331FFCA857}"/>
    <cellStyle name="sub-sub-heading 2 2 2 5" xfId="34832" xr:uid="{058D673F-72C8-43CD-9E46-54360ECA8660}"/>
    <cellStyle name="sub-sub-heading 2 2 2 6" xfId="34833" xr:uid="{79F4E088-8B59-433B-BB9A-97608B45DD5A}"/>
    <cellStyle name="sub-sub-heading 2 2 2 7" xfId="34834" xr:uid="{90A58EEC-BB7D-4FCA-AB36-EC6C0794654A}"/>
    <cellStyle name="sub-sub-heading 2 2 2 8" xfId="34835" xr:uid="{8E3FD2AB-F431-4CAB-9F4F-E23A431BD83F}"/>
    <cellStyle name="sub-sub-heading 2 2 2 9" xfId="34836" xr:uid="{E91185ED-AB08-432D-8C93-0822D0BB7FEE}"/>
    <cellStyle name="sub-sub-heading 2 2 3" xfId="34837" xr:uid="{1F760A50-9BFF-4C2D-AE9D-D9AD4E0477C1}"/>
    <cellStyle name="sub-sub-heading 2 2 3 2" xfId="34838" xr:uid="{41B0F308-70EB-4FE7-B9E6-27AC25C43E23}"/>
    <cellStyle name="sub-sub-heading 2 2 3 2 2" xfId="34839" xr:uid="{4CFC07F6-A8CA-4BC9-BAB6-289DC8EE62E7}"/>
    <cellStyle name="sub-sub-heading 2 2 3 3" xfId="34840" xr:uid="{D70923BF-59B9-41B0-9C59-121BB8E3ADAA}"/>
    <cellStyle name="sub-sub-heading 2 2 3 4" xfId="34841" xr:uid="{69475EEF-D3D1-420B-BB03-8D6D1BC22E9B}"/>
    <cellStyle name="sub-sub-heading 2 2 3 5" xfId="34842" xr:uid="{9D659544-D4E3-4A11-BC2A-EB37886C3175}"/>
    <cellStyle name="sub-sub-heading 2 2 3 6" xfId="34843" xr:uid="{E355A3B9-654D-475D-A065-24EAA9E8505A}"/>
    <cellStyle name="sub-sub-heading 2 2 3 7" xfId="34844" xr:uid="{248EB1E8-DD45-4D79-9803-1E04014702BB}"/>
    <cellStyle name="sub-sub-heading 2 2 3 8" xfId="34845" xr:uid="{B6CBCE71-9337-4C19-B905-2BBCF46F3CA9}"/>
    <cellStyle name="sub-sub-heading 2 2 4" xfId="34846" xr:uid="{1315D2B8-63C9-4ACD-A5F8-9A7DA1B02E7E}"/>
    <cellStyle name="sub-sub-heading 2 2 5" xfId="34847" xr:uid="{50C1146F-943D-4073-9025-6CA2EA7E210F}"/>
    <cellStyle name="sub-sub-heading 2 2 6" xfId="34848" xr:uid="{F85712B9-0AEF-4F96-9586-5A7E2A8F95AF}"/>
    <cellStyle name="sub-sub-heading 2 2 7" xfId="34849" xr:uid="{A8E03280-55E5-4F8F-8540-BDC7DAFBAEDD}"/>
    <cellStyle name="sub-sub-heading 2 2 8" xfId="34850" xr:uid="{A5854FDE-BFBA-4DAB-8261-B40333963A68}"/>
    <cellStyle name="sub-sub-heading 2 2 9" xfId="34851" xr:uid="{7957E590-6C08-4B13-B632-30F4C45BF766}"/>
    <cellStyle name="sub-sub-heading 2 3" xfId="34852" xr:uid="{4C33CBE8-85DD-43ED-A8DD-E2041787DACB}"/>
    <cellStyle name="sub-sub-heading 2 3 2" xfId="34853" xr:uid="{3942200C-744B-48A9-B09F-8CA107B755B0}"/>
    <cellStyle name="sub-sub-heading 2 3 2 2" xfId="34854" xr:uid="{5B26BE7C-FD69-4321-A463-64789E7BC3DF}"/>
    <cellStyle name="sub-sub-heading 2 3 3" xfId="34855" xr:uid="{DB4994D5-43E8-44D1-9373-419457CA14D4}"/>
    <cellStyle name="sub-sub-heading 2 3 4" xfId="34856" xr:uid="{BD8302F3-7997-4120-9B2D-77BCD2F8E75B}"/>
    <cellStyle name="sub-sub-heading 2 3 5" xfId="34857" xr:uid="{1211B8D2-FB6A-4521-A2EE-034AFC8115C5}"/>
    <cellStyle name="sub-sub-heading 2 3 6" xfId="34858" xr:uid="{4909295A-89BD-4B0E-AB89-032EB4D82796}"/>
    <cellStyle name="sub-sub-heading 2 3 7" xfId="34859" xr:uid="{9D80711E-3E21-4A1F-A259-33A0039CFF12}"/>
    <cellStyle name="sub-sub-heading 2 3 8" xfId="34860" xr:uid="{DD554931-06A7-4ADE-80E7-631B7EE30E41}"/>
    <cellStyle name="sub-sub-heading 2 3 9" xfId="34861" xr:uid="{BB3CB95B-C40A-45A5-8F2A-003EBC449CC5}"/>
    <cellStyle name="sub-sub-heading 2 4" xfId="34862" xr:uid="{A598991B-1EC8-41A8-9F70-39927CC3ADD6}"/>
    <cellStyle name="sub-sub-heading 2 4 2" xfId="34863" xr:uid="{1D91B318-4988-4CC4-9B5C-6E899E4139D3}"/>
    <cellStyle name="sub-sub-heading 2 4 2 2" xfId="34864" xr:uid="{8DF566DD-6C61-4770-8ACF-E70404CFB6B3}"/>
    <cellStyle name="sub-sub-heading 2 4 3" xfId="34865" xr:uid="{2C61E03A-52DD-44EA-B75B-D8A28BCEBB6E}"/>
    <cellStyle name="sub-sub-heading 2 4 4" xfId="34866" xr:uid="{B5E61F21-3E45-4112-9BD5-DC4DCF393755}"/>
    <cellStyle name="sub-sub-heading 2 4 5" xfId="34867" xr:uid="{19F62901-F6DA-47DF-B858-5895A9B122EB}"/>
    <cellStyle name="sub-sub-heading 2 4 6" xfId="34868" xr:uid="{77A328FF-DA79-4789-AB67-5F954391EEFC}"/>
    <cellStyle name="sub-sub-heading 2 4 7" xfId="34869" xr:uid="{16E6D096-31A5-4E94-B4E2-7005B490EF30}"/>
    <cellStyle name="sub-sub-heading 2 4 8" xfId="34870" xr:uid="{AA119F8A-B0B2-486F-A81C-C6780705436E}"/>
    <cellStyle name="sub-sub-heading 2 5" xfId="34871" xr:uid="{4CAB599B-D459-47B0-9F17-28602393BC87}"/>
    <cellStyle name="sub-sub-heading 2 5 2" xfId="34872" xr:uid="{73789C34-0EEB-4CD2-8A00-DF9468B3935E}"/>
    <cellStyle name="sub-sub-heading 2 5 2 2" xfId="34873" xr:uid="{32AE8BBB-DF0A-4E31-9DD9-1D6DED5724AB}"/>
    <cellStyle name="sub-sub-heading 2 5 3" xfId="34874" xr:uid="{EE79153B-AAC0-4CD5-B6A4-CFC418BCF217}"/>
    <cellStyle name="sub-sub-heading 2 5 4" xfId="34875" xr:uid="{3FEA384E-9E93-4EAC-98A3-1F157394BEF1}"/>
    <cellStyle name="sub-sub-heading 2 5 5" xfId="34876" xr:uid="{3CF2B269-E8AF-4E98-94EC-A2CD4B913913}"/>
    <cellStyle name="sub-sub-heading 2 5 6" xfId="34877" xr:uid="{BE0445FD-C820-4321-AF8F-DAE11FFCC721}"/>
    <cellStyle name="sub-sub-heading 2 5 7" xfId="34878" xr:uid="{95228448-947E-4F5F-A93F-F5630A6B42D4}"/>
    <cellStyle name="sub-sub-heading 2 6" xfId="34879" xr:uid="{C3D45FB4-3872-48D3-9E6B-7BB58A7E479F}"/>
    <cellStyle name="sub-sub-heading 3" xfId="34880" xr:uid="{C47BA6B9-CD71-4379-A457-C3E18B10CBD6}"/>
    <cellStyle name="sub-sub-heading 3 10" xfId="34881" xr:uid="{71B6ADBB-1EF7-4DF8-B0B9-574C2085D115}"/>
    <cellStyle name="sub-sub-heading 3 11" xfId="34882" xr:uid="{D61AC914-74DA-4DD2-9A60-565D2602522F}"/>
    <cellStyle name="sub-sub-heading 3 2" xfId="34883" xr:uid="{7BA1B249-2EFA-4A5B-877C-7FCE341F6EA6}"/>
    <cellStyle name="sub-sub-heading 3 2 2" xfId="34884" xr:uid="{1DC7B3FF-6B26-400D-ABBF-16EE47F4DD38}"/>
    <cellStyle name="sub-sub-heading 3 2 2 2" xfId="34885" xr:uid="{A7161D2B-5848-412C-BF7E-51D164959061}"/>
    <cellStyle name="sub-sub-heading 3 2 2 3" xfId="34886" xr:uid="{C5FD99CA-F8A4-478F-B090-7D74399ECC61}"/>
    <cellStyle name="sub-sub-heading 3 2 2 4" xfId="34887" xr:uid="{8C0A53CF-72EC-49E4-8FC1-4EA99515A4E8}"/>
    <cellStyle name="sub-sub-heading 3 2 2 5" xfId="34888" xr:uid="{A665DB00-873C-4536-AB7C-1D196BE61F83}"/>
    <cellStyle name="sub-sub-heading 3 2 2 6" xfId="34889" xr:uid="{A8CCED15-37A2-4564-AA22-F9A92CB8B66E}"/>
    <cellStyle name="sub-sub-heading 3 2 2 7" xfId="34890" xr:uid="{86A9EF58-98B2-4E66-BA7A-5483129CF327}"/>
    <cellStyle name="sub-sub-heading 3 2 2 8" xfId="34891" xr:uid="{A7354147-BB73-44A4-ABC6-1798E9A90A03}"/>
    <cellStyle name="sub-sub-heading 3 2 2 9" xfId="34892" xr:uid="{BEFD950C-1D3A-4168-940F-510969609813}"/>
    <cellStyle name="sub-sub-heading 3 2 3" xfId="34893" xr:uid="{26713D30-1452-4439-98A9-3B9573C3C48D}"/>
    <cellStyle name="sub-sub-heading 3 2 3 2" xfId="34894" xr:uid="{10BCC8E2-B485-4308-AEAE-5139D5960293}"/>
    <cellStyle name="sub-sub-heading 3 2 3 2 2" xfId="34895" xr:uid="{9992E24B-72A3-4782-A34F-95D2A0CE4601}"/>
    <cellStyle name="sub-sub-heading 3 2 3 3" xfId="34896" xr:uid="{E91C6C0B-6061-4BC4-BCBD-473A025A1AA4}"/>
    <cellStyle name="sub-sub-heading 3 2 3 4" xfId="34897" xr:uid="{B396D99A-7876-49C9-B6C0-C88FC7001F7D}"/>
    <cellStyle name="sub-sub-heading 3 2 3 5" xfId="34898" xr:uid="{BD2037C2-4A37-4C0B-9419-C2E6F43609B1}"/>
    <cellStyle name="sub-sub-heading 3 2 3 6" xfId="34899" xr:uid="{620D9491-FD5F-4A1C-97B2-2ED33E0F191F}"/>
    <cellStyle name="sub-sub-heading 3 2 3 7" xfId="34900" xr:uid="{AA4468AC-15C7-42D0-BB7C-85229DF23E80}"/>
    <cellStyle name="sub-sub-heading 3 2 3 8" xfId="34901" xr:uid="{CF372133-B9A6-49AA-8D69-2ACC80B927D3}"/>
    <cellStyle name="sub-sub-heading 3 2 4" xfId="34902" xr:uid="{CD3AF94B-254F-4210-9E1E-944BB8FF9571}"/>
    <cellStyle name="sub-sub-heading 3 2 4 2" xfId="34903" xr:uid="{55031055-3DE2-4C37-9B54-28A58A470BCB}"/>
    <cellStyle name="sub-sub-heading 3 2 4 2 2" xfId="34904" xr:uid="{7636DC0B-81EE-4437-B079-DA2ABC84CD0C}"/>
    <cellStyle name="sub-sub-heading 3 2 4 3" xfId="34905" xr:uid="{5749C642-96B5-436A-B52F-91EEF37A1CF4}"/>
    <cellStyle name="sub-sub-heading 3 2 4 4" xfId="34906" xr:uid="{FD1E713A-3EB7-4D82-8A9F-E31AF7935F71}"/>
    <cellStyle name="sub-sub-heading 3 2 4 5" xfId="34907" xr:uid="{0A2B7727-B036-41B2-83A6-EEA054BAE65E}"/>
    <cellStyle name="sub-sub-heading 3 2 4 6" xfId="34908" xr:uid="{F757A464-721E-47EE-BCD8-5A710B5421A8}"/>
    <cellStyle name="sub-sub-heading 3 2 4 7" xfId="34909" xr:uid="{AC86CA78-0E86-4BE5-A12D-CC94A29F73D2}"/>
    <cellStyle name="sub-sub-heading 3 2 5" xfId="34910" xr:uid="{45720871-D968-4046-86AC-D47EB19EBE17}"/>
    <cellStyle name="sub-sub-heading 3 3" xfId="34911" xr:uid="{0A39FF09-58B0-4E6A-A700-F8CAF391B992}"/>
    <cellStyle name="sub-sub-heading 3 3 2" xfId="34912" xr:uid="{3D5E1EDD-A48C-4054-985B-3BA6A95D61C4}"/>
    <cellStyle name="sub-sub-heading 3 3 2 2" xfId="34913" xr:uid="{C7C34143-DC3B-4053-B953-7331044BC3EC}"/>
    <cellStyle name="sub-sub-heading 3 3 3" xfId="34914" xr:uid="{47DE8CFE-9D89-45C0-A318-AD4A12C399E1}"/>
    <cellStyle name="sub-sub-heading 3 3 4" xfId="34915" xr:uid="{BD127760-292B-4296-B942-C990158E0585}"/>
    <cellStyle name="sub-sub-heading 3 3 5" xfId="34916" xr:uid="{D6F9B599-633E-44E7-869D-6213CAA94A7C}"/>
    <cellStyle name="sub-sub-heading 3 3 6" xfId="34917" xr:uid="{8A61AE1E-6E7D-4820-A6F8-E66CD7B33BEB}"/>
    <cellStyle name="sub-sub-heading 3 3 7" xfId="34918" xr:uid="{D8A84EF8-3BFB-4202-9BE7-234BDD19866B}"/>
    <cellStyle name="sub-sub-heading 3 3 8" xfId="34919" xr:uid="{2D540095-1923-4707-83F1-7540FFDDA579}"/>
    <cellStyle name="sub-sub-heading 3 3 9" xfId="34920" xr:uid="{25746505-A102-4AF2-8C59-88F530EEA2CC}"/>
    <cellStyle name="sub-sub-heading 3 4" xfId="34921" xr:uid="{63FD138A-8862-4081-ACD3-67C3E989198C}"/>
    <cellStyle name="sub-sub-heading 3 4 2" xfId="34922" xr:uid="{2F093365-D97A-4CD2-8CA7-7D68CCFD80FF}"/>
    <cellStyle name="sub-sub-heading 3 4 2 2" xfId="34923" xr:uid="{DAB013A4-D553-4052-BDD7-FF7F48824DCE}"/>
    <cellStyle name="sub-sub-heading 3 4 3" xfId="34924" xr:uid="{07244889-8176-4EFF-8C1F-A195EFC18C01}"/>
    <cellStyle name="sub-sub-heading 3 4 4" xfId="34925" xr:uid="{890A9731-F42A-40F0-8AAD-B2F5BFBA6D96}"/>
    <cellStyle name="sub-sub-heading 3 4 5" xfId="34926" xr:uid="{8B9A9D24-EDE7-42C6-A57C-3740901DDBF9}"/>
    <cellStyle name="sub-sub-heading 3 4 6" xfId="34927" xr:uid="{A4401F5D-B380-43BB-A1E3-8D71DFD77843}"/>
    <cellStyle name="sub-sub-heading 3 4 7" xfId="34928" xr:uid="{A374E05B-4F9C-41E9-83DF-BC7BF6464699}"/>
    <cellStyle name="sub-sub-heading 3 4 8" xfId="34929" xr:uid="{4BDA837D-7411-449B-8020-D9F789E74E03}"/>
    <cellStyle name="sub-sub-heading 3 5" xfId="34930" xr:uid="{B91AD3E2-2E67-4A17-9EE7-414C50AD82CF}"/>
    <cellStyle name="sub-sub-heading 3 6" xfId="34931" xr:uid="{A9E573FE-E35D-4930-8E82-506A26B1C686}"/>
    <cellStyle name="sub-sub-heading 3 7" xfId="34932" xr:uid="{263D9B56-9C22-444E-9AD3-99502CB7E8EF}"/>
    <cellStyle name="sub-sub-heading 3 8" xfId="34933" xr:uid="{19BE9A71-266D-42E6-B909-9831A1B01551}"/>
    <cellStyle name="sub-sub-heading 3 9" xfId="34934" xr:uid="{784F0ACC-0B2A-47B7-935F-76F26537DDA5}"/>
    <cellStyle name="sub-sub-heading 4" xfId="34935" xr:uid="{56B2A6EC-A167-46EF-A0D4-2C39AD7D2DF2}"/>
    <cellStyle name="sub-sub-heading 4 2" xfId="34936" xr:uid="{276B3BF6-8E5A-4455-97D1-5151AA59264D}"/>
    <cellStyle name="sub-sub-heading 4 2 2" xfId="34937" xr:uid="{A8B307B0-AC0D-4D9C-85BC-E1A82BC34C89}"/>
    <cellStyle name="sub-sub-heading 4 2 3" xfId="34938" xr:uid="{1D0EA831-B098-4046-9C43-E4F73D6B7994}"/>
    <cellStyle name="sub-sub-heading 4 2 4" xfId="34939" xr:uid="{1AC42E2A-EBF0-4E01-A753-62F875CCE132}"/>
    <cellStyle name="sub-sub-heading 4 2 5" xfId="34940" xr:uid="{1D82709F-4E52-4185-A86B-4A20446B613D}"/>
    <cellStyle name="sub-sub-heading 4 2 6" xfId="34941" xr:uid="{A3CA65AE-57D3-46D0-98AF-70CC16C2F0DA}"/>
    <cellStyle name="sub-sub-heading 4 2 7" xfId="34942" xr:uid="{55E41B04-37F3-414E-9B13-6EAC231B8393}"/>
    <cellStyle name="sub-sub-heading 4 2 8" xfId="34943" xr:uid="{EB137336-2205-445B-B10E-DA40B24A00B6}"/>
    <cellStyle name="sub-sub-heading 4 2 9" xfId="34944" xr:uid="{1F394396-49E8-4021-A849-BEF8541401B6}"/>
    <cellStyle name="sub-sub-heading 4 3" xfId="34945" xr:uid="{5430AC94-EF1C-4081-9095-AEFF6C03F153}"/>
    <cellStyle name="sub-sub-heading 4 3 2" xfId="34946" xr:uid="{D2E9A076-53ED-4948-8D80-1076EEC32133}"/>
    <cellStyle name="sub-sub-heading 4 3 2 2" xfId="34947" xr:uid="{351424B2-3B77-42D0-B1F5-43DCC79C0F57}"/>
    <cellStyle name="sub-sub-heading 4 3 3" xfId="34948" xr:uid="{96DBB10A-F699-43F0-9071-4EB3824EE4B5}"/>
    <cellStyle name="sub-sub-heading 4 3 4" xfId="34949" xr:uid="{6C583097-75F2-4E54-9CD6-DA35AAFA18DC}"/>
    <cellStyle name="sub-sub-heading 4 3 5" xfId="34950" xr:uid="{2368C28A-1175-46A7-8430-9F0FBE3546CE}"/>
    <cellStyle name="sub-sub-heading 4 3 6" xfId="34951" xr:uid="{51AEE624-EB88-430E-A596-301B8DF9B7F9}"/>
    <cellStyle name="sub-sub-heading 4 3 7" xfId="34952" xr:uid="{14C504E4-C3CB-4E6E-9EDB-4084A9503CEF}"/>
    <cellStyle name="sub-sub-heading 4 3 8" xfId="34953" xr:uid="{D17CE985-58A2-4B23-B32A-CD260CAA6444}"/>
    <cellStyle name="sub-sub-heading 4 4" xfId="34954" xr:uid="{00A08757-24C2-4C51-B6C8-FA46B6425C04}"/>
    <cellStyle name="sub-sub-heading 4 4 2" xfId="34955" xr:uid="{1F3DA5DC-08A0-4275-8446-4820B0D127B6}"/>
    <cellStyle name="sub-sub-heading 4 4 2 2" xfId="34956" xr:uid="{C78164E5-F531-49E0-ACBD-65325599A709}"/>
    <cellStyle name="sub-sub-heading 4 4 3" xfId="34957" xr:uid="{034F0409-0F2B-4A90-AC3B-0DC238643AE0}"/>
    <cellStyle name="sub-sub-heading 4 4 4" xfId="34958" xr:uid="{A65E8C0B-A1A3-44C6-96BC-6972DDC06111}"/>
    <cellStyle name="sub-sub-heading 4 4 5" xfId="34959" xr:uid="{B354BE3C-0AB9-493B-AD73-99C1A49118E7}"/>
    <cellStyle name="sub-sub-heading 4 4 6" xfId="34960" xr:uid="{F18A4CF2-8777-4B86-BC02-8E10E0013A5D}"/>
    <cellStyle name="sub-sub-heading 4 4 7" xfId="34961" xr:uid="{5853EBF2-993A-4F69-AA6D-71449801172F}"/>
    <cellStyle name="sub-sub-heading 4 5" xfId="34962" xr:uid="{8A3FB5DD-5BF9-4CE6-AFE3-381DC54CE995}"/>
    <cellStyle name="sub-sub-heading 5" xfId="34963" xr:uid="{596A23F6-4E6E-461A-88FA-0C58DFCCD88A}"/>
    <cellStyle name="sub-sub-heading 5 2" xfId="34964" xr:uid="{92924344-FCB5-4864-AB5C-03C68673B1CF}"/>
    <cellStyle name="sub-sub-heading 5 2 2" xfId="34965" xr:uid="{5E5702AC-A854-4C67-809F-C9DA92162F08}"/>
    <cellStyle name="sub-sub-heading 5 3" xfId="34966" xr:uid="{FFAEF60A-2C8B-4A1C-B6C1-1081D1DB95C2}"/>
    <cellStyle name="sub-sub-heading 5 4" xfId="34967" xr:uid="{228776F5-B15C-45E7-A864-3770E6A03541}"/>
    <cellStyle name="sub-sub-heading 5 5" xfId="34968" xr:uid="{9C685FE9-82CD-460D-8D19-67D20ACA9FDA}"/>
    <cellStyle name="sub-sub-heading 5 6" xfId="34969" xr:uid="{9BADB6B2-AABE-4431-9183-EE5631C9D43A}"/>
    <cellStyle name="sub-sub-heading 5 7" xfId="34970" xr:uid="{F7BEBB00-8940-4959-9765-8A7D38E11FFB}"/>
    <cellStyle name="sub-sub-heading 5 8" xfId="34971" xr:uid="{72994817-C4B2-43C9-8037-36DC7E6B7857}"/>
    <cellStyle name="sub-sub-heading 5 9" xfId="34972" xr:uid="{137AA745-7906-4BE4-BC17-2F217284E04D}"/>
    <cellStyle name="sub-sub-heading 6" xfId="34973" xr:uid="{8BCAF80E-9C50-4B17-81C4-2F61FB51DA9C}"/>
    <cellStyle name="sub-sub-heading 6 2" xfId="34974" xr:uid="{6DE724AB-8BE2-4F19-ADBC-CEE1CBB12F02}"/>
    <cellStyle name="sub-sub-heading 6 2 2" xfId="34975" xr:uid="{647BAF6F-7545-4D68-AFB9-9D6A30D7CD89}"/>
    <cellStyle name="sub-sub-heading 6 3" xfId="34976" xr:uid="{063D73BA-F417-4016-9378-E85FF4043DB5}"/>
    <cellStyle name="sub-sub-heading 6 4" xfId="34977" xr:uid="{7543FDAB-F4F6-48B2-8D77-DD6C7A3B7F16}"/>
    <cellStyle name="sub-sub-heading 6 5" xfId="34978" xr:uid="{6724BB4D-9D5A-41CD-A15F-849F502BF58A}"/>
    <cellStyle name="sub-sub-heading 6 6" xfId="34979" xr:uid="{16907B4B-A07D-4F0A-9A17-F4AEC6EF5C6A}"/>
    <cellStyle name="sub-sub-heading 6 7" xfId="34980" xr:uid="{27D425A9-D575-4A3B-8F27-43EB81951098}"/>
    <cellStyle name="sub-sub-heading 6 8" xfId="34981" xr:uid="{C158F72B-29F3-41D4-B511-13C12869A6B0}"/>
    <cellStyle name="sub-sub-heading 7" xfId="34982" xr:uid="{29CBA1A9-00D7-4A33-A336-553B61E541A5}"/>
    <cellStyle name="sub-sub-heading 7 2" xfId="34983" xr:uid="{AEAA61A5-4465-43E1-B88A-EACE49818ADF}"/>
    <cellStyle name="sub-sub-heading 7 2 2" xfId="34984" xr:uid="{EB2452CE-853E-46B0-8F31-C30CD7EE71CC}"/>
    <cellStyle name="sub-sub-heading 7 3" xfId="34985" xr:uid="{800ADB5A-C5F0-4624-8E73-6B7A3E3CD134}"/>
    <cellStyle name="sub-sub-heading 7 4" xfId="34986" xr:uid="{CBFEC0A4-E109-40A4-BF32-0DC507E2020F}"/>
    <cellStyle name="sub-sub-heading 7 5" xfId="34987" xr:uid="{A5E144E3-249A-44BA-B295-00FFEA994231}"/>
    <cellStyle name="sub-sub-heading 7 6" xfId="34988" xr:uid="{27A70C20-C088-44D2-9EAC-9E970F44A107}"/>
    <cellStyle name="sub-sub-heading 7 7" xfId="34989" xr:uid="{2D2382C4-C49F-474F-8394-43846E28BB1E}"/>
    <cellStyle name="sub-sub-heading 8" xfId="34990" xr:uid="{6AFA40E4-BAB8-4B20-A0BA-9D5178ED1867}"/>
    <cellStyle name="Sub-total" xfId="34991" xr:uid="{6B5F2E93-1753-41AE-BD64-8F9050819429}"/>
    <cellStyle name="Sub-total 2" xfId="34992" xr:uid="{01B41341-7D08-4AFD-B7B4-ABB568873CA5}"/>
    <cellStyle name="Sub-total 2 2" xfId="34993" xr:uid="{3394C247-3E6D-4D82-9839-66E1F34B1117}"/>
    <cellStyle name="Sub-total 2 2 2" xfId="34994" xr:uid="{B0E404ED-9BD8-4E0D-AF26-3086F2FFB761}"/>
    <cellStyle name="Sub-total 2 2 2 2" xfId="34995" xr:uid="{B2AC3307-7965-496F-B167-6BB42D4F4D4D}"/>
    <cellStyle name="Sub-total 2 2 2 3" xfId="34996" xr:uid="{FCC6EA91-340A-4169-85F0-8ED0A2B1CD20}"/>
    <cellStyle name="Sub-total 2 2 2 4" xfId="34997" xr:uid="{25AA8242-4E7F-4D73-97A4-6A7DC7EB4C7E}"/>
    <cellStyle name="Sub-total 2 2 2 5" xfId="34998" xr:uid="{1198D4CC-98C0-4CD2-8549-76EE46701442}"/>
    <cellStyle name="Sub-total 2 2 2 6" xfId="34999" xr:uid="{ABC30578-9C98-41ED-B6C3-A89B6BB4A056}"/>
    <cellStyle name="Sub-total 2 2 2 7" xfId="35000" xr:uid="{76E40955-5D3C-463C-BBFE-D817CF1B0782}"/>
    <cellStyle name="Sub-total 2 2 2 8" xfId="35001" xr:uid="{F00B652B-F61A-4849-8784-938365BDBB37}"/>
    <cellStyle name="Sub-total 2 2 3" xfId="35002" xr:uid="{D7C9172E-768B-410F-948F-864424D59163}"/>
    <cellStyle name="Sub-total 2 2 3 2" xfId="35003" xr:uid="{D20D9962-403A-4FF0-8CB5-4C902433744F}"/>
    <cellStyle name="Sub-total 2 2 3 3" xfId="35004" xr:uid="{778A2DDC-6FD9-448C-AE8F-342FC312D05E}"/>
    <cellStyle name="Sub-total 2 2 3 4" xfId="35005" xr:uid="{118386BF-8C5E-4A14-87F0-8A3B01544445}"/>
    <cellStyle name="Sub-total 2 2 3 5" xfId="35006" xr:uid="{9A85C954-9670-41B8-A8CC-B722B8E76D49}"/>
    <cellStyle name="Sub-total 2 2 3 6" xfId="35007" xr:uid="{FB6E249D-D9A8-40F1-9A19-9C4D941AE3F9}"/>
    <cellStyle name="Sub-total 2 2 3 7" xfId="35008" xr:uid="{A6C8306D-DB59-4ADA-8D3D-FAD4F7F9C9EF}"/>
    <cellStyle name="Sub-total 2 2 3 8" xfId="35009" xr:uid="{67C6A613-488E-4695-A8E8-EE08E27AD0FF}"/>
    <cellStyle name="Sub-total 2 2 4" xfId="35010" xr:uid="{FEDC4BDB-0FBF-48E8-A862-A223D859BFB8}"/>
    <cellStyle name="Sub-total 2 2 4 2" xfId="35011" xr:uid="{E0FA3AC5-CDC4-4528-8927-CC7E0655D3DE}"/>
    <cellStyle name="Sub-total 2 2 4 3" xfId="35012" xr:uid="{FDE82FF8-B1E1-470A-866E-F780575A85A4}"/>
    <cellStyle name="Sub-total 2 2 4 4" xfId="35013" xr:uid="{BDD7CAE7-308B-4EA3-9BAB-C8F7AA393053}"/>
    <cellStyle name="Sub-total 2 2 4 5" xfId="35014" xr:uid="{169FD755-7A29-442D-A42C-F16534B71B9A}"/>
    <cellStyle name="Sub-total 2 2 4 6" xfId="35015" xr:uid="{8843CBC1-6E9F-4FBE-8F29-872B0765BB1D}"/>
    <cellStyle name="Sub-total 2 2 4 7" xfId="35016" xr:uid="{651CA034-7131-41E9-A3E8-1C5E8B18FA9F}"/>
    <cellStyle name="Sub-total 2 2 4 8" xfId="35017" xr:uid="{AD3D84FA-9782-4332-AC7F-864F3066D952}"/>
    <cellStyle name="Sub-total 2 3" xfId="35018" xr:uid="{8FF19DF1-3A00-4F82-9068-E966E6BA9817}"/>
    <cellStyle name="Sub-total 2 3 2" xfId="35019" xr:uid="{8466D741-838C-41F2-BB32-7259F233DE38}"/>
    <cellStyle name="Sub-total 2 3 3" xfId="35020" xr:uid="{298D9232-BBBB-47A5-8BE2-1498E73719A0}"/>
    <cellStyle name="Sub-total 2 3 4" xfId="35021" xr:uid="{8C082172-F603-412A-9E28-BB5485E9F88F}"/>
    <cellStyle name="Sub-total 2 3 5" xfId="35022" xr:uid="{2B31EA5A-2056-4A44-8E46-03F3FEAFB63E}"/>
    <cellStyle name="Sub-total 2 3 6" xfId="35023" xr:uid="{C3FDC998-7457-4BDC-8108-C480919EB6C2}"/>
    <cellStyle name="Sub-total 2 3 7" xfId="35024" xr:uid="{9D084DEE-AEAF-441E-B08E-554617BB4D27}"/>
    <cellStyle name="Sub-total 3" xfId="35025" xr:uid="{4B26F42F-0A39-4154-8F33-9498B6635687}"/>
    <cellStyle name="Sub-total 3 2" xfId="35026" xr:uid="{A57A3E81-11D3-4F87-8EA5-7A4D5304EF88}"/>
    <cellStyle name="Sub-total 3 2 2" xfId="35027" xr:uid="{AE961331-A2FA-4756-B008-6D047141EE99}"/>
    <cellStyle name="Sub-total 3 2 2 2" xfId="35028" xr:uid="{977EB703-8217-4EE0-A9E0-E9125321DB3F}"/>
    <cellStyle name="Sub-total 3 2 2 3" xfId="35029" xr:uid="{C16E8E0F-D62C-4282-B490-15415ECD373C}"/>
    <cellStyle name="Sub-total 3 2 2 4" xfId="35030" xr:uid="{6CD8C322-43E1-4D5F-828E-7860A2350A28}"/>
    <cellStyle name="Sub-total 3 2 2 5" xfId="35031" xr:uid="{707FA068-C1A3-4B7A-BEAA-D005E31D5C8D}"/>
    <cellStyle name="Sub-total 3 2 2 6" xfId="35032" xr:uid="{343E2031-A6AC-471F-91BA-BE4256154834}"/>
    <cellStyle name="Sub-total 3 2 2 7" xfId="35033" xr:uid="{6122B97C-E2FB-4E48-AD9E-BF550495F20F}"/>
    <cellStyle name="Sub-total 3 2 2 8" xfId="35034" xr:uid="{2ADA4CAD-DD6E-4766-ADEA-796BAF04FAEC}"/>
    <cellStyle name="Sub-total 3 2 3" xfId="35035" xr:uid="{65F5A21B-DE5C-44F4-BF9C-A0F00EC347A1}"/>
    <cellStyle name="Sub-total 3 2 3 2" xfId="35036" xr:uid="{36F1F65F-AE13-43C3-9256-21AD32B3D407}"/>
    <cellStyle name="Sub-total 3 2 3 3" xfId="35037" xr:uid="{B597F224-CE0E-4172-A095-7BD37EB21627}"/>
    <cellStyle name="Sub-total 3 2 3 4" xfId="35038" xr:uid="{DCA244B8-F303-4954-9572-C64DA648CF5F}"/>
    <cellStyle name="Sub-total 3 2 3 5" xfId="35039" xr:uid="{08903EBD-12A7-440B-B0BE-F0A25C0179FE}"/>
    <cellStyle name="Sub-total 3 2 3 6" xfId="35040" xr:uid="{5DD10BD1-5CC8-4060-BE3C-C556B38D72C4}"/>
    <cellStyle name="Sub-total 3 2 3 7" xfId="35041" xr:uid="{8855D2FD-1244-464C-9D26-9023691D081D}"/>
    <cellStyle name="Sub-total 3 2 3 8" xfId="35042" xr:uid="{E62C2FA9-9CF2-432C-9027-09AF384B2808}"/>
    <cellStyle name="Sub-total 3 2 4" xfId="35043" xr:uid="{E875C582-4943-4008-83F9-53847979B8CE}"/>
    <cellStyle name="Sub-total 3 2 4 2" xfId="35044" xr:uid="{71377A72-D399-4F2E-88C8-F5B427629402}"/>
    <cellStyle name="Sub-total 3 2 4 3" xfId="35045" xr:uid="{BD1FE358-A508-40A5-8EF3-1DB442C7DEEF}"/>
    <cellStyle name="Sub-total 3 2 4 4" xfId="35046" xr:uid="{DB74E45C-9137-4E24-A448-FE587AB5115B}"/>
    <cellStyle name="Sub-total 3 2 4 5" xfId="35047" xr:uid="{C2BA914E-0084-4113-AF0A-4CEF7FDE9592}"/>
    <cellStyle name="Sub-total 3 2 4 6" xfId="35048" xr:uid="{6F7979FE-CAB3-4CB6-B52C-8D8D093FE2E9}"/>
    <cellStyle name="Sub-total 3 2 4 7" xfId="35049" xr:uid="{E449740E-30A7-484F-81C2-E24CF5275A37}"/>
    <cellStyle name="Sub-total 3 2 4 8" xfId="35050" xr:uid="{294E6502-CD09-4140-883B-7AAF087EC8A9}"/>
    <cellStyle name="Sub-total 3 3" xfId="35051" xr:uid="{BF18B7D3-2B85-48D5-A8A8-144E8AE15C72}"/>
    <cellStyle name="Sub-total 3 3 2" xfId="35052" xr:uid="{BB827788-795C-40F7-8498-AB30FC7D6960}"/>
    <cellStyle name="Sub-total 3 3 2 2" xfId="35053" xr:uid="{3DB9DB3B-C957-484A-B0D1-B063921FABF2}"/>
    <cellStyle name="Sub-total 3 3 2 3" xfId="35054" xr:uid="{C6102207-34AC-4876-8B21-893054352CB9}"/>
    <cellStyle name="Sub-total 3 3 2 4" xfId="35055" xr:uid="{8D204367-E410-4D7E-BF07-70917D9AC440}"/>
    <cellStyle name="Sub-total 3 3 2 5" xfId="35056" xr:uid="{F649FCD3-93BD-4C65-A9F3-C72F326BE708}"/>
    <cellStyle name="Sub-total 3 3 2 6" xfId="35057" xr:uid="{3F70890D-B335-4A86-BAB1-9861061318BE}"/>
    <cellStyle name="Sub-total 3 3 2 7" xfId="35058" xr:uid="{AA7F0734-06E6-47C2-AB5C-0633F809DB78}"/>
    <cellStyle name="Sub-total 3 3 3" xfId="35059" xr:uid="{932DA1C9-F026-4F00-B63B-EB5C4050BE74}"/>
    <cellStyle name="Sub-total 3 3 3 2" xfId="35060" xr:uid="{56714DB5-B204-4224-8232-7FE66DD20FE0}"/>
    <cellStyle name="Sub-total 3 3 3 3" xfId="35061" xr:uid="{67A36900-9EF2-4DE6-9AAA-F439120DCBB7}"/>
    <cellStyle name="Sub-total 3 3 3 4" xfId="35062" xr:uid="{8734BAA1-0F23-4380-94F4-31297C2A3181}"/>
    <cellStyle name="Sub-total 3 3 3 5" xfId="35063" xr:uid="{D552CE90-299B-47B9-9D27-9A2CBA08BE79}"/>
    <cellStyle name="Sub-total 3 3 3 6" xfId="35064" xr:uid="{9241B37E-BD5B-4E15-A79E-6E235679CC38}"/>
    <cellStyle name="Sub-total 3 3 3 7" xfId="35065" xr:uid="{C7D20A4A-ED49-460B-9D39-46F398065DA3}"/>
    <cellStyle name="Sub-total 3 3 3 8" xfId="35066" xr:uid="{243DE841-6ACB-4663-9F77-245C92298D07}"/>
    <cellStyle name="Sub-total 3 3 4" xfId="35067" xr:uid="{52420149-0F0D-4305-97F1-5657CE0640DF}"/>
    <cellStyle name="Sub-total 3 3 4 2" xfId="35068" xr:uid="{7E5809B6-8BAB-431F-A864-AF11B1B96C54}"/>
    <cellStyle name="Sub-total 3 3 4 3" xfId="35069" xr:uid="{C73D8B14-36EC-4C2B-AC27-3B7D89D1BA3B}"/>
    <cellStyle name="Sub-total 3 3 4 4" xfId="35070" xr:uid="{669A09F3-DAFD-434D-AA3B-CEF59927CC44}"/>
    <cellStyle name="Sub-total 3 3 4 5" xfId="35071" xr:uid="{4F6B6540-01B6-4C4C-BA15-0CAB5E1BAE90}"/>
    <cellStyle name="Sub-total 3 3 4 6" xfId="35072" xr:uid="{A695487B-EE6B-463D-9CAE-434D4FCFBFC9}"/>
    <cellStyle name="Sub-total 3 3 4 7" xfId="35073" xr:uid="{92773CD2-658A-4822-AD24-1102E9446CE9}"/>
    <cellStyle name="Sub-total 3 3 4 8" xfId="35074" xr:uid="{8F4A33E1-64FF-4375-A8AF-A27AB6D34E4C}"/>
    <cellStyle name="Sub-total 3 4" xfId="35075" xr:uid="{E13BA46A-32A3-48B8-BAB1-BB100EA53F13}"/>
    <cellStyle name="Sub-total 3 4 2" xfId="35076" xr:uid="{8A606DCC-63A8-4804-9AE0-BB1728881BBF}"/>
    <cellStyle name="Sub-total 3 4 3" xfId="35077" xr:uid="{F17315ED-3882-4500-8E66-62146768DD23}"/>
    <cellStyle name="Sub-total 3 4 4" xfId="35078" xr:uid="{E7A66E3D-305D-4E60-94F3-A4AC297A3547}"/>
    <cellStyle name="Sub-total 3 4 5" xfId="35079" xr:uid="{74FFE805-1CCA-4EF8-9C09-5C5BB64F26AE}"/>
    <cellStyle name="Sub-total 3 4 6" xfId="35080" xr:uid="{38DEF5B5-DF14-4BE7-9733-3B7A9E452EAB}"/>
    <cellStyle name="Sub-total 3 4 7" xfId="35081" xr:uid="{EC3FA733-A1B3-4E8C-9651-A3B733C621A1}"/>
    <cellStyle name="Sub-total 3 4 8" xfId="35082" xr:uid="{FACBBCA8-53E2-40F6-9E6B-E37E5CFFC597}"/>
    <cellStyle name="Sub-total 3 5" xfId="35083" xr:uid="{6C472970-638E-414E-B505-2C4D3170400E}"/>
    <cellStyle name="Sub-total 3 5 2" xfId="35084" xr:uid="{21DD0506-87B1-44D8-B126-BD0FD380A369}"/>
    <cellStyle name="Sub-total 3 5 3" xfId="35085" xr:uid="{D881086F-0E82-4100-A8E4-4156D5446B6F}"/>
    <cellStyle name="Sub-total 3 5 4" xfId="35086" xr:uid="{952464AA-7B7D-4EE1-AACA-8E6C203C2D5D}"/>
    <cellStyle name="Sub-total 3 5 5" xfId="35087" xr:uid="{1655B98A-A5B9-433B-BFC7-FB90F1B45938}"/>
    <cellStyle name="Sub-total 3 5 6" xfId="35088" xr:uid="{7C32B308-BE75-4D36-9DDA-CB785DE786DE}"/>
    <cellStyle name="Sub-total 3 5 7" xfId="35089" xr:uid="{F059CEE1-EC27-474F-B72F-FBE4DE1BBC47}"/>
    <cellStyle name="Sub-total 3 5 8" xfId="35090" xr:uid="{BEA0BFE7-5930-4FB3-96EA-A6CE14A409BC}"/>
    <cellStyle name="Sub-total 3 6" xfId="35091" xr:uid="{D5E1E094-8D47-48E8-AEB7-04FEE27558C1}"/>
    <cellStyle name="Sub-total 3 6 2" xfId="35092" xr:uid="{4A738721-D458-43BE-9989-91F1B2A92B36}"/>
    <cellStyle name="Sub-total 3 6 3" xfId="35093" xr:uid="{241FA755-359B-4405-A64F-F9C0898D9E91}"/>
    <cellStyle name="Sub-total 3 6 4" xfId="35094" xr:uid="{E7359819-B129-4F60-A584-6C469B6042C1}"/>
    <cellStyle name="Sub-total 3 6 5" xfId="35095" xr:uid="{2E0BD3B8-663D-4EF9-A859-9184B873F6E6}"/>
    <cellStyle name="Sub-total 3 6 6" xfId="35096" xr:uid="{07863919-699D-4FEA-B71B-4E210FCD65D6}"/>
    <cellStyle name="Sub-total 3 6 7" xfId="35097" xr:uid="{C52194E1-C199-4F52-B3D8-D0C32D288BC5}"/>
    <cellStyle name="Sub-total 3 6 8" xfId="35098" xr:uid="{9A0D241B-E8F4-4A1F-8295-3F45DF15D796}"/>
    <cellStyle name="Sub-total 4" xfId="35099" xr:uid="{48CA10AC-250E-454E-B582-B59DCFF9A8A0}"/>
    <cellStyle name="Sub-total 4 2" xfId="35100" xr:uid="{3FCAE95C-C893-472C-84E9-B79D4B317304}"/>
    <cellStyle name="Sub-total 4 2 2" xfId="35101" xr:uid="{765A7608-83B5-448E-B5AF-365E3C2AB826}"/>
    <cellStyle name="Sub-total 4 2 3" xfId="35102" xr:uid="{B1CFA620-42B7-40E5-AD20-6BF6AD294B4C}"/>
    <cellStyle name="Sub-total 4 2 4" xfId="35103" xr:uid="{512D4245-993B-4D08-870E-357766334F02}"/>
    <cellStyle name="Sub-total 4 2 5" xfId="35104" xr:uid="{A63CE1AF-B3D7-4667-AEFB-1089A80A26C1}"/>
    <cellStyle name="Sub-total 4 2 6" xfId="35105" xr:uid="{3D677CA4-25F6-4D93-B55F-8F75092A7CB0}"/>
    <cellStyle name="Sub-total 4 2 7" xfId="35106" xr:uid="{1D5C7B6B-7057-4A33-AC44-1A0AE1402ABC}"/>
    <cellStyle name="Sub-total 4 3" xfId="35107" xr:uid="{D9864543-D8B2-4617-8892-22B8EBDA24C4}"/>
    <cellStyle name="Sub-total 4 3 2" xfId="35108" xr:uid="{EEA536F2-0D6B-4403-B004-669877819F1D}"/>
    <cellStyle name="Sub-total 4 3 3" xfId="35109" xr:uid="{23CD1C38-5457-474B-AABE-284E385A2CD3}"/>
    <cellStyle name="Sub-total 4 3 4" xfId="35110" xr:uid="{35583655-0C52-46B0-9B36-AD5A64939B71}"/>
    <cellStyle name="Sub-total 4 3 5" xfId="35111" xr:uid="{BE82107D-B496-421C-BA29-304381EE5A6B}"/>
    <cellStyle name="Sub-total 4 3 6" xfId="35112" xr:uid="{BAC75E73-F990-48B2-A124-CD683C5C685E}"/>
    <cellStyle name="Sub-total 4 3 7" xfId="35113" xr:uid="{946C6002-DB67-4B13-BF34-E5ADCA28171B}"/>
    <cellStyle name="Sub-total 4 3 8" xfId="35114" xr:uid="{0020A3E4-A2F8-4397-A320-AA85342D30E2}"/>
    <cellStyle name="Sub-total 4 4" xfId="35115" xr:uid="{E8875511-E365-46C6-89F3-F4697BBDC269}"/>
    <cellStyle name="Sub-total 4 4 2" xfId="35116" xr:uid="{FECAC958-CF09-4516-B4E9-9E7FDC5AB9FD}"/>
    <cellStyle name="Sub-total 4 4 3" xfId="35117" xr:uid="{C38A5D56-7E36-4A18-8B9D-9EC5B5FBF694}"/>
    <cellStyle name="Sub-total 4 4 4" xfId="35118" xr:uid="{C942C61F-8E5D-4625-809D-3081C723D375}"/>
    <cellStyle name="Sub-total 4 4 5" xfId="35119" xr:uid="{6D435ACB-F784-4B99-AE7C-F657324A896D}"/>
    <cellStyle name="Sub-total 4 4 6" xfId="35120" xr:uid="{5EBD6D45-AD55-4FB5-908F-3AEAF4D318EE}"/>
    <cellStyle name="Sub-total 4 4 7" xfId="35121" xr:uid="{2D1E879E-B7FA-4C0C-94AF-EF11A61081AE}"/>
    <cellStyle name="Sub-total 4 4 8" xfId="35122" xr:uid="{D9E554F6-3B6D-4839-8DDF-C07B32B26893}"/>
    <cellStyle name="Table Head Green" xfId="35890" xr:uid="{912A52FB-9543-400D-AA6E-561AFAD20086}"/>
    <cellStyle name="Table Head Green 2" xfId="35910" xr:uid="{AC258401-99F4-483A-BC7B-04123B664F7D}"/>
    <cellStyle name="Table Head_pldt" xfId="35891" xr:uid="{49BADEEC-B3D5-4A60-9557-9DD07E61FE95}"/>
    <cellStyle name="Table Header 1" xfId="35736" xr:uid="{382BE522-5650-420D-BEDE-EEA5876C0965}"/>
    <cellStyle name="Table Header 2" xfId="35737" xr:uid="{405F356D-D11C-4734-8BD3-484C35982524}"/>
    <cellStyle name="Table Source" xfId="35892" xr:uid="{CA394816-258D-43AE-A61E-D00F670934F7}"/>
    <cellStyle name="Table Units" xfId="35893" xr:uid="{D5202A16-B606-45BB-8A76-A00DF40C02E5}"/>
    <cellStyle name="TableCells" xfId="35123" xr:uid="{68D1A404-6A86-42CC-8351-E0B88225C769}"/>
    <cellStyle name="TableCells 2" xfId="35124" xr:uid="{EC4AD6C0-E310-434A-BC1B-AA4E3808996A}"/>
    <cellStyle name="TableCells 2 2" xfId="35125" xr:uid="{5A575ECB-044D-4212-9616-3B58F0A82987}"/>
    <cellStyle name="TableCells 2 2 2" xfId="35126" xr:uid="{464CEED3-299E-45DB-8C3F-40BB5C43970B}"/>
    <cellStyle name="TableCells 2 3" xfId="35127" xr:uid="{13C97003-D573-4F9E-8937-6D90F2AFCCCD}"/>
    <cellStyle name="TableCells 2 3 2" xfId="35128" xr:uid="{79C6A564-A60B-4B5D-8437-F172C874CA92}"/>
    <cellStyle name="TableCells 3" xfId="35129" xr:uid="{353B7D2A-6790-4FF5-8A3A-5767AF5D9B46}"/>
    <cellStyle name="TableCells 3 2" xfId="35130" xr:uid="{1D01972A-17DD-4D45-B52D-2B21C10B5BA3}"/>
    <cellStyle name="TableCells_ACS Overall" xfId="35131" xr:uid="{942BC0B2-3D13-4B4A-AEE0-9059FCD02489}"/>
    <cellStyle name="TableLvl2" xfId="237" xr:uid="{CF8B310E-E73A-48D3-A9B2-B8597E03F24F}"/>
    <cellStyle name="TableLvl3" xfId="238" xr:uid="{0A6AA756-76D0-4FD5-B84F-1D07BB213184}"/>
    <cellStyle name="Text" xfId="35894" xr:uid="{C6768743-EEED-440F-A59F-8D6F301E3FB5}"/>
    <cellStyle name="Text 2" xfId="35895" xr:uid="{D18D17E8-61A1-46EC-8385-800653846F2F}"/>
    <cellStyle name="Text 3" xfId="35896" xr:uid="{9F1918AA-0A2F-4BEA-8324-2A669EB3046B}"/>
    <cellStyle name="Text Head 1" xfId="35897" xr:uid="{A3EA18B2-DCE2-4B1B-B91E-9EC7B324A545}"/>
    <cellStyle name="Text Head 2" xfId="35898" xr:uid="{97AF5152-6FAF-451B-B77A-547D2431E91B}"/>
    <cellStyle name="Text Indent 2" xfId="35899" xr:uid="{7E468F00-7D09-42E1-8B95-DBD959220247}"/>
    <cellStyle name="Theirs" xfId="35900" xr:uid="{AA4A8948-9699-4DF1-8777-9C73A1E9AC42}"/>
    <cellStyle name="Times New Roman" xfId="35132" xr:uid="{DCBFC314-2351-423D-ABD8-99DE9A8B204A}"/>
    <cellStyle name="Title - grey" xfId="347" xr:uid="{73847AC8-E4D4-4584-A871-E3BA034E8A15}"/>
    <cellStyle name="Title 1" xfId="348" xr:uid="{4D431941-C333-4779-B334-65635401528B}"/>
    <cellStyle name="Title 2" xfId="112" xr:uid="{37FA5CC4-5B0D-460D-B346-90EBC55CA49B}"/>
    <cellStyle name="Title 2 2" xfId="35134" xr:uid="{6F37A59E-75CB-4C2B-985D-D39A3D01215F}"/>
    <cellStyle name="Title 2 2 2" xfId="35135" xr:uid="{627535CC-3A11-41A1-83FB-D130B79EB43F}"/>
    <cellStyle name="Title 2 2 3" xfId="35136" xr:uid="{F859F59F-0DBB-4BAF-A69C-DD8203784C41}"/>
    <cellStyle name="Title 2 2 4" xfId="35137" xr:uid="{92C0BBCE-B314-4DFA-AA52-FD8E318CBB75}"/>
    <cellStyle name="Title 2 3" xfId="35138" xr:uid="{DED4BB5B-7B7C-4778-B916-B5D893C2B4BD}"/>
    <cellStyle name="Title 2 3 2" xfId="35139" xr:uid="{4F009217-921C-45C5-B9A4-8DADE1FE958C}"/>
    <cellStyle name="Title 2 4" xfId="35140" xr:uid="{326AC995-B89A-4AC0-9736-1EB88F8FF705}"/>
    <cellStyle name="Title 2 5" xfId="35141" xr:uid="{38893FBF-0E42-475B-A849-4A0201A9AB99}"/>
    <cellStyle name="Title 2 6" xfId="35142" xr:uid="{BE8170F4-1D8F-462C-9A6C-F45B1751F1DC}"/>
    <cellStyle name="Title 2 7" xfId="35143" xr:uid="{097D2821-4EB1-41E5-8E7E-98D8BB17875D}"/>
    <cellStyle name="Title 2 8" xfId="35133" xr:uid="{F3AC72FA-CD2F-43E2-A8E3-C2B3EFD46285}"/>
    <cellStyle name="Title 3" xfId="240" xr:uid="{10463FBE-4CF9-407A-8F0A-F9C1AF89E96F}"/>
    <cellStyle name="Title 3 2" xfId="35145" xr:uid="{83808A30-4720-4035-BB3D-FC7A68318DB3}"/>
    <cellStyle name="Title 3 3" xfId="35146" xr:uid="{81A4B036-D1E6-4DCE-9BB8-2248C2F56E07}"/>
    <cellStyle name="Title 3 4" xfId="35147" xr:uid="{2824937D-FA3B-46C7-AB3A-52953A1903AD}"/>
    <cellStyle name="Title 3 5" xfId="35144" xr:uid="{980CA270-D4CC-4CEF-ABBD-EC997AF06477}"/>
    <cellStyle name="Title 4" xfId="349" xr:uid="{00E17D8D-9D90-4AEE-BA28-FEB64C6A66C3}"/>
    <cellStyle name="Title 4 2" xfId="35149" xr:uid="{313F177B-500A-403A-9DE8-419BEA354F74}"/>
    <cellStyle name="Title 4 3" xfId="35150" xr:uid="{34A9C3E9-BEB8-470B-B373-43F68D2BFB4A}"/>
    <cellStyle name="Title 4 4" xfId="35644" xr:uid="{0E562BEF-5507-4E5A-85EE-71F46F40A268}"/>
    <cellStyle name="Title 4 5" xfId="35148" xr:uid="{A2C3C961-51D2-420B-9EA9-731D5C2D4597}"/>
    <cellStyle name="Title 5" xfId="35151" xr:uid="{675690EF-03F4-40C0-B409-F6C62466628B}"/>
    <cellStyle name="Title 6" xfId="35152" xr:uid="{2A4FF4E4-BF70-4A46-8E30-FED51FC50F09}"/>
    <cellStyle name="Title 7" xfId="35153" xr:uid="{528FB264-0C52-49E2-8F59-E447BFC562BA}"/>
    <cellStyle name="Title 8" xfId="35154" xr:uid="{B7BFB32E-4856-4EE8-9FF1-C18C1BC0BFBB}"/>
    <cellStyle name="Title 9" xfId="39" xr:uid="{50274E84-6893-4437-9782-8C591987E700}"/>
    <cellStyle name="Titleheadding" xfId="35155" xr:uid="{899FE109-147B-48D5-865C-F1D7B3C31500}"/>
    <cellStyle name="Titleheadding 2" xfId="35156" xr:uid="{D1040571-CA24-413F-AB21-1D69CF1B1FE9}"/>
    <cellStyle name="TOC 1" xfId="35901" xr:uid="{C01436F4-56B2-417A-BA66-2769ADD58033}"/>
    <cellStyle name="TOC 2" xfId="35902" xr:uid="{16B6E563-0CDE-492A-92B4-617F6B557C91}"/>
    <cellStyle name="TOC 3" xfId="35903" xr:uid="{23B33740-0CB5-4441-A3E6-40FF27D6538A}"/>
    <cellStyle name="Total" xfId="20" builtinId="25" customBuiltin="1"/>
    <cellStyle name="Total - General" xfId="350" xr:uid="{76CC3555-E9F6-414F-9430-1973F50AA760}"/>
    <cellStyle name="Total - Grand" xfId="351" xr:uid="{C86A21AE-7389-432E-B5E9-1AC36850E830}"/>
    <cellStyle name="Total - Sub" xfId="352" xr:uid="{800DE512-D3BB-44BA-9A29-F97E71719502}"/>
    <cellStyle name="Total 2" xfId="113" xr:uid="{562AF996-E9BF-46D8-8BE0-0CE4706AC360}"/>
    <cellStyle name="Total 2 10" xfId="35158" xr:uid="{901489E8-DFD0-4EC7-8877-27E5A953DCE3}"/>
    <cellStyle name="Total 2 10 2" xfId="35159" xr:uid="{EFE04308-13A6-4A5A-8825-F45FB5C8A5BB}"/>
    <cellStyle name="Total 2 10 2 2" xfId="35160" xr:uid="{2B00899F-A9A9-42CB-B75D-5ED27AA6C509}"/>
    <cellStyle name="Total 2 10 3" xfId="35161" xr:uid="{8B1163FF-0C8D-4217-B198-43974F92F1DB}"/>
    <cellStyle name="Total 2 11" xfId="35162" xr:uid="{8A1D632B-FF9F-4C91-84C3-6E381E610383}"/>
    <cellStyle name="Total 2 11 2" xfId="35163" xr:uid="{6257AAE3-6969-4DB5-BE55-DF29E4229038}"/>
    <cellStyle name="Total 2 11 2 2" xfId="35164" xr:uid="{3952CCB9-E64B-4EFB-B4C9-26F64A49EBCF}"/>
    <cellStyle name="Total 2 11 3" xfId="35165" xr:uid="{8DDB2A8E-1763-46E5-B73B-57D31C8D8232}"/>
    <cellStyle name="Total 2 12" xfId="35645" xr:uid="{C9774603-8E9C-4B66-81B2-3E2958CDE721}"/>
    <cellStyle name="Total 2 13" xfId="35157" xr:uid="{709B2319-C7B3-4EED-80A1-647557138105}"/>
    <cellStyle name="Total 2 2" xfId="122" xr:uid="{8A5AA977-7E53-456E-8274-CBA1B9CAF620}"/>
    <cellStyle name="Total 2 2 10" xfId="35167" xr:uid="{EB55167F-C93E-473F-8126-FD8C457ADBE7}"/>
    <cellStyle name="Total 2 2 10 2" xfId="35168" xr:uid="{75063FA1-4583-4B27-AB95-DA5C8AADD48B}"/>
    <cellStyle name="Total 2 2 11" xfId="35169" xr:uid="{BE4AD4F2-057C-42DF-87CC-522E3E7938E6}"/>
    <cellStyle name="Total 2 2 12" xfId="35166" xr:uid="{752DD1DC-3D41-4BB0-A9E5-9489D66912A0}"/>
    <cellStyle name="Total 2 2 13" xfId="36094" xr:uid="{BD45DBCF-D346-4504-9EDD-1C81FE318667}"/>
    <cellStyle name="Total 2 2 2" xfId="35170" xr:uid="{47771D4A-0D8C-4643-9C19-1AAC9D5F34E2}"/>
    <cellStyle name="Total 2 2 2 2" xfId="35171" xr:uid="{6BB51DCF-0DE2-469E-AE9C-3C6BA1C7EC48}"/>
    <cellStyle name="Total 2 2 2 2 2" xfId="35172" xr:uid="{7C97A4D3-19B3-4C23-BFC1-5736D48E53EA}"/>
    <cellStyle name="Total 2 2 2 2 2 2" xfId="35173" xr:uid="{DCDE7323-C35D-4452-95AF-54263393061F}"/>
    <cellStyle name="Total 2 2 2 2 2 2 2" xfId="35174" xr:uid="{88EFC23E-39AC-440A-930B-74011C9A82C4}"/>
    <cellStyle name="Total 2 2 2 2 2 3" xfId="35175" xr:uid="{40044674-6330-4FFE-9F3B-8767EE4C362D}"/>
    <cellStyle name="Total 2 2 2 2 3" xfId="35176" xr:uid="{B8854A69-72CE-42D2-9248-AE33EEDF19EA}"/>
    <cellStyle name="Total 2 2 2 3" xfId="35177" xr:uid="{E922FAA2-C28C-4285-9A6E-811468615AAE}"/>
    <cellStyle name="Total 2 2 2 3 2" xfId="35178" xr:uid="{1AF3577A-40E6-4FBF-B455-AA5793EA47C0}"/>
    <cellStyle name="Total 2 2 2 3 2 2" xfId="35179" xr:uid="{7116D3B5-AB09-44DA-8150-44BB3A81B5F3}"/>
    <cellStyle name="Total 2 2 2 3 3" xfId="35180" xr:uid="{C330D087-0E5B-43D8-AD15-7D2DBF7F1270}"/>
    <cellStyle name="Total 2 2 2 4" xfId="35181" xr:uid="{EDFFBE32-F8A3-4E60-BD5A-52071562B6EF}"/>
    <cellStyle name="Total 2 2 2 4 2" xfId="35182" xr:uid="{76EEDBEC-2611-4B78-BCEC-D66665229CAA}"/>
    <cellStyle name="Total 2 2 2 4 2 2" xfId="35183" xr:uid="{A51A383C-D165-4D5C-8F6F-C6C8142D0968}"/>
    <cellStyle name="Total 2 2 2 4 3" xfId="35184" xr:uid="{FA3EB2C8-313A-4509-9CFE-696050F1AA27}"/>
    <cellStyle name="Total 2 2 2 5" xfId="35185" xr:uid="{BC3FB21C-0236-4100-8F23-AE95299B04E3}"/>
    <cellStyle name="Total 2 2 3" xfId="35186" xr:uid="{904ED8EC-A9C5-43BD-8C07-C4A0FF75643B}"/>
    <cellStyle name="Total 2 2 3 2" xfId="35187" xr:uid="{00B7A31B-31DA-4464-A67F-52F6F01D07B8}"/>
    <cellStyle name="Total 2 2 3 2 2" xfId="35188" xr:uid="{8EBB73B9-D94E-430C-BBC2-04A165CD7ADB}"/>
    <cellStyle name="Total 2 2 3 2 2 2" xfId="35189" xr:uid="{9D732FE3-28A9-41F8-AFAA-68BDD1004A41}"/>
    <cellStyle name="Total 2 2 3 2 2 2 2" xfId="35190" xr:uid="{219339EE-EFE8-461A-A5DC-FE20647D3E40}"/>
    <cellStyle name="Total 2 2 3 2 2 3" xfId="35191" xr:uid="{1168DB00-F939-4036-9B9C-F37B57866575}"/>
    <cellStyle name="Total 2 2 3 2 3" xfId="35192" xr:uid="{03228386-DB35-4691-9706-77BFE7E057C5}"/>
    <cellStyle name="Total 2 2 3 3" xfId="35193" xr:uid="{F8611D3C-21B0-433F-B013-8A5C25C45823}"/>
    <cellStyle name="Total 2 2 3 3 2" xfId="35194" xr:uid="{941F3473-5880-49A9-A018-0721BEBCC133}"/>
    <cellStyle name="Total 2 2 3 3 2 2" xfId="35195" xr:uid="{01A1BAFC-E728-45F9-8EA3-29481511CB16}"/>
    <cellStyle name="Total 2 2 3 3 3" xfId="35196" xr:uid="{F01A40B4-EE67-4E02-AAE1-8815E4A9A253}"/>
    <cellStyle name="Total 2 2 3 4" xfId="35197" xr:uid="{4072064D-B13B-49AD-A6EB-39DFD01A50AD}"/>
    <cellStyle name="Total 2 2 3 4 2" xfId="35198" xr:uid="{1440E42F-C8A4-4A55-A438-0F324A5D2B70}"/>
    <cellStyle name="Total 2 2 3 4 2 2" xfId="35199" xr:uid="{70964D00-A893-4E24-9319-AD1006C508CE}"/>
    <cellStyle name="Total 2 2 3 4 3" xfId="35200" xr:uid="{B6A19354-2F36-4FBB-AF1B-FC8F937EE8AB}"/>
    <cellStyle name="Total 2 2 3 5" xfId="35201" xr:uid="{0FD490BD-EBCB-4D2A-A811-18860F6A2C3C}"/>
    <cellStyle name="Total 2 2 4" xfId="35202" xr:uid="{ECBFB75A-6B2C-4C37-9DBB-542F2AB59FDA}"/>
    <cellStyle name="Total 2 2 4 2" xfId="35203" xr:uid="{7BF4DE5B-7B3B-49C6-91F4-83EAEDB470FA}"/>
    <cellStyle name="Total 2 2 4 2 2" xfId="35204" xr:uid="{DE41ED40-E4A1-4E98-8FCA-B63BA073EF11}"/>
    <cellStyle name="Total 2 2 4 2 2 2" xfId="35205" xr:uid="{9A6566D4-FFC4-4242-89C6-0F984E200C1D}"/>
    <cellStyle name="Total 2 2 4 2 3" xfId="35206" xr:uid="{9686824F-9568-4DAE-8968-48D84B46A00E}"/>
    <cellStyle name="Total 2 2 4 3" xfId="35207" xr:uid="{466088D9-ADEF-4DDD-B6A8-57B323B4E58A}"/>
    <cellStyle name="Total 2 2 4 3 2" xfId="35208" xr:uid="{5DE80A64-5E16-4B0E-A943-9C8D65613359}"/>
    <cellStyle name="Total 2 2 4 3 2 2" xfId="35209" xr:uid="{D5014DF5-BD9D-48E5-B5B2-7A15E2CD0231}"/>
    <cellStyle name="Total 2 2 4 3 3" xfId="35210" xr:uid="{03409292-E0B3-4DC4-AAED-F23FA5BD1934}"/>
    <cellStyle name="Total 2 2 4 4" xfId="35211" xr:uid="{2E7E58C4-33A4-45C0-A42A-327AFF8DF40D}"/>
    <cellStyle name="Total 2 2 4 4 2" xfId="35212" xr:uid="{BEE78974-6413-460C-B9B7-F8A34B6EAC23}"/>
    <cellStyle name="Total 2 2 4 4 2 2" xfId="35213" xr:uid="{A674B859-62B4-4B09-B5D8-1340A040C3C7}"/>
    <cellStyle name="Total 2 2 4 4 3" xfId="35214" xr:uid="{7257A296-4527-4535-AC3E-67AF14B48F6D}"/>
    <cellStyle name="Total 2 2 4 5" xfId="35215" xr:uid="{0B1EFF4D-5E67-4BF5-B23B-7F1C86F8181F}"/>
    <cellStyle name="Total 2 2 5" xfId="35216" xr:uid="{5666A4DB-D542-4D0A-AAEB-5BA2F86CA7C1}"/>
    <cellStyle name="Total 2 2 5 2" xfId="35217" xr:uid="{7ED3A3A5-368F-4475-8389-1C59464058A8}"/>
    <cellStyle name="Total 2 2 5 2 2" xfId="35218" xr:uid="{B74321D7-87B3-4532-96F4-EA258BA04CAD}"/>
    <cellStyle name="Total 2 2 5 2 2 2" xfId="35219" xr:uid="{928E2A00-C73D-4516-BAE2-7DD0EE7C3082}"/>
    <cellStyle name="Total 2 2 5 2 3" xfId="35220" xr:uid="{088F010D-C661-4424-8EF5-C734D30006D1}"/>
    <cellStyle name="Total 2 2 5 3" xfId="35221" xr:uid="{690B0022-3A79-40C8-82E4-1816B3E3A953}"/>
    <cellStyle name="Total 2 2 5 3 2" xfId="35222" xr:uid="{F1509D0E-BB1A-499D-8F22-2C8F4BF6F44E}"/>
    <cellStyle name="Total 2 2 5 3 2 2" xfId="35223" xr:uid="{934EF331-C195-41EE-AA72-55B0A62F284D}"/>
    <cellStyle name="Total 2 2 5 3 3" xfId="35224" xr:uid="{9A377F36-CD9A-4734-9979-CE53B55B7DD3}"/>
    <cellStyle name="Total 2 2 5 4" xfId="35225" xr:uid="{4AC12D31-52DF-458F-A092-E7261D717E5A}"/>
    <cellStyle name="Total 2 2 5 4 2" xfId="35226" xr:uid="{967F2AE3-427E-46CE-8AB3-702FC05F212E}"/>
    <cellStyle name="Total 2 2 5 5" xfId="35227" xr:uid="{1E718905-CD89-4498-871A-D906DCE2472A}"/>
    <cellStyle name="Total 2 2 6" xfId="35228" xr:uid="{1DBA9158-E612-49FD-BAA3-F89D57FC9CF1}"/>
    <cellStyle name="Total 2 2 6 2" xfId="35229" xr:uid="{4CB4BB71-A4AF-4E83-A350-D16B3A39B11E}"/>
    <cellStyle name="Total 2 2 6 2 2" xfId="35230" xr:uid="{AB324BA2-9B7D-4E9D-B617-D0E3CA7980B4}"/>
    <cellStyle name="Total 2 2 6 3" xfId="35231" xr:uid="{99ED8490-DCBD-4C74-A3B3-EC36393C1C42}"/>
    <cellStyle name="Total 2 2 7" xfId="35232" xr:uid="{B07879EC-4A84-4BB9-BAEC-64262C34479E}"/>
    <cellStyle name="Total 2 2 7 2" xfId="35233" xr:uid="{966DCDD8-73D4-4491-87A8-EDF4D9D31D9B}"/>
    <cellStyle name="Total 2 2 7 2 2" xfId="35234" xr:uid="{9608DA2E-5034-4848-9EB2-FD01DD43FD58}"/>
    <cellStyle name="Total 2 2 7 3" xfId="35235" xr:uid="{F89AA48D-5D9E-4BBC-9B2A-CB45863DDCD6}"/>
    <cellStyle name="Total 2 2 8" xfId="35236" xr:uid="{51206ABD-A3D8-4C1B-B9C1-8A1CF8714C60}"/>
    <cellStyle name="Total 2 2 8 2" xfId="35237" xr:uid="{CA6BD4B2-0235-423E-97D5-2539F10BAC36}"/>
    <cellStyle name="Total 2 2 8 2 2" xfId="35238" xr:uid="{C4AB6ACF-9D1C-4651-BFEE-3B4CBFEBE1F1}"/>
    <cellStyle name="Total 2 2 8 3" xfId="35239" xr:uid="{C45F01ED-F550-4846-8843-E88786A20B05}"/>
    <cellStyle name="Total 2 2 9" xfId="35240" xr:uid="{E52B50C0-B12C-4584-A29D-E9A533607B3B}"/>
    <cellStyle name="Total 2 2 9 2" xfId="35241" xr:uid="{2B7EC3A4-E983-4471-A111-FACB7EF0B99F}"/>
    <cellStyle name="Total 2 2 9 2 2" xfId="35242" xr:uid="{5428BE10-945E-4581-A756-FC0A9069B411}"/>
    <cellStyle name="Total 2 2 9 3" xfId="35243" xr:uid="{19514F0D-6040-4F98-A44F-B4B06E62AF28}"/>
    <cellStyle name="Total 2 3" xfId="477" xr:uid="{EF9A3CAD-6AB1-4BFE-8F43-B180D4464EDB}"/>
    <cellStyle name="Total 2 3 10" xfId="35244" xr:uid="{22A88247-DB80-4B44-816A-03FBF80B96C9}"/>
    <cellStyle name="Total 2 3 10 2" xfId="35245" xr:uid="{674FD260-80BF-47A0-B477-02B3068AE777}"/>
    <cellStyle name="Total 2 3 10 2 2" xfId="35246" xr:uid="{4A23D8D1-0905-4B51-AF3D-F04D44A57AB7}"/>
    <cellStyle name="Total 2 3 10 3" xfId="35247" xr:uid="{8483C116-B4FA-401D-A642-91648E94631D}"/>
    <cellStyle name="Total 2 3 11" xfId="35248" xr:uid="{D30B6493-5C25-4F7B-B956-0F157A66D03B}"/>
    <cellStyle name="Total 2 3 11 2" xfId="35249" xr:uid="{701443E9-8D84-4F15-8FB5-DCDBDE94EE49}"/>
    <cellStyle name="Total 2 3 12" xfId="36095" xr:uid="{C3D6D21E-BC2E-4258-BC25-A6829F4068D1}"/>
    <cellStyle name="Total 2 3 2" xfId="35250" xr:uid="{761A1A7C-1281-4726-8259-698D00DF10AC}"/>
    <cellStyle name="Total 2 3 2 2" xfId="35251" xr:uid="{FF055808-75A2-4836-ACD2-64BB67E9AB73}"/>
    <cellStyle name="Total 2 3 2 2 2" xfId="35252" xr:uid="{8A2379F3-2267-44B6-AD34-954C716D11B0}"/>
    <cellStyle name="Total 2 3 2 2 2 2" xfId="35253" xr:uid="{9F5B7FDE-4F26-46C5-97ED-2573B74392CD}"/>
    <cellStyle name="Total 2 3 2 2 2 2 2" xfId="35254" xr:uid="{50888E78-6870-417E-95B8-A4D0CECE25C4}"/>
    <cellStyle name="Total 2 3 2 2 2 3" xfId="35255" xr:uid="{03DAFB16-1303-446C-B193-538CF0FEC0F5}"/>
    <cellStyle name="Total 2 3 2 2 3" xfId="35256" xr:uid="{5B275463-2D35-409D-B9C3-EAE419F29EB3}"/>
    <cellStyle name="Total 2 3 2 3" xfId="35257" xr:uid="{CB352725-80E6-4748-9360-0583C2E4AE64}"/>
    <cellStyle name="Total 2 3 2 3 2" xfId="35258" xr:uid="{988F0E49-0774-4678-86F9-283FD51B4C31}"/>
    <cellStyle name="Total 2 3 2 3 2 2" xfId="35259" xr:uid="{B499F413-E093-4493-92F9-FB9D8AE31800}"/>
    <cellStyle name="Total 2 3 2 3 3" xfId="35260" xr:uid="{40429F5A-08A7-4FCE-9C96-B19C55A8382A}"/>
    <cellStyle name="Total 2 3 2 4" xfId="35261" xr:uid="{88BA1866-BEBD-4A37-9814-B19E36884043}"/>
    <cellStyle name="Total 2 3 2 4 2" xfId="35262" xr:uid="{F5F7C691-EC44-42D6-ACDD-5AD1FC14E9DA}"/>
    <cellStyle name="Total 2 3 2 4 2 2" xfId="35263" xr:uid="{526D8EEA-C409-4529-83BD-9F4E6CFA96CB}"/>
    <cellStyle name="Total 2 3 2 4 3" xfId="35264" xr:uid="{4B53F042-BACB-4AEA-BC57-2C41E2EB2CE8}"/>
    <cellStyle name="Total 2 3 2 5" xfId="35265" xr:uid="{70D9DAAE-9C94-4A64-B150-A993732F2C49}"/>
    <cellStyle name="Total 2 3 3" xfId="35266" xr:uid="{DF271AF3-4D0F-4F10-8CB1-D9D6826BAC31}"/>
    <cellStyle name="Total 2 3 3 2" xfId="35267" xr:uid="{8AF49DA7-95F6-4141-8D04-5226E87D0F4C}"/>
    <cellStyle name="Total 2 3 3 2 2" xfId="35268" xr:uid="{4979DC77-E2E7-4CDC-86F5-9FFCE989066F}"/>
    <cellStyle name="Total 2 3 3 2 2 2" xfId="35269" xr:uid="{CD4F3EF6-5919-4EEC-B3FF-832244687060}"/>
    <cellStyle name="Total 2 3 3 2 2 2 2" xfId="35270" xr:uid="{D7A906A8-7845-47D5-8A1B-02C0879EC531}"/>
    <cellStyle name="Total 2 3 3 2 2 3" xfId="35271" xr:uid="{7C34EF5E-185D-4351-85AD-FBE755BB03A3}"/>
    <cellStyle name="Total 2 3 3 2 3" xfId="35272" xr:uid="{AB3B465A-B8A9-4A9B-89E6-244D3F7BF82B}"/>
    <cellStyle name="Total 2 3 3 3" xfId="35273" xr:uid="{D3D85DBF-101C-4742-8468-D83B3BB7D829}"/>
    <cellStyle name="Total 2 3 3 3 2" xfId="35274" xr:uid="{32D4A78C-99F5-4EAE-A533-1347D800D680}"/>
    <cellStyle name="Total 2 3 3 3 2 2" xfId="35275" xr:uid="{A6F4A753-8D74-4D79-8371-142C16A631F9}"/>
    <cellStyle name="Total 2 3 3 3 3" xfId="35276" xr:uid="{AB2E91BA-51AB-42F1-8EB5-21CE32FD928A}"/>
    <cellStyle name="Total 2 3 3 4" xfId="35277" xr:uid="{40585424-B665-473A-BDF7-4CC310B8FD72}"/>
    <cellStyle name="Total 2 3 3 4 2" xfId="35278" xr:uid="{4FD70798-BDEC-49EA-963B-4564321C7CE0}"/>
    <cellStyle name="Total 2 3 3 4 2 2" xfId="35279" xr:uid="{0DA0886B-204A-446D-81D3-013869EBAE09}"/>
    <cellStyle name="Total 2 3 3 4 3" xfId="35280" xr:uid="{2DF2067B-1C79-4758-8895-A6286E9C584B}"/>
    <cellStyle name="Total 2 3 3 5" xfId="35281" xr:uid="{B647D139-CFCE-4FD1-A607-4CD53C6692EE}"/>
    <cellStyle name="Total 2 3 4" xfId="35282" xr:uid="{4A8401C5-B788-4342-8229-BCFA2DE7A751}"/>
    <cellStyle name="Total 2 3 4 2" xfId="35283" xr:uid="{93F6CC1E-D1D3-4EA8-B7F6-548339DB30B3}"/>
    <cellStyle name="Total 2 3 4 2 2" xfId="35284" xr:uid="{A254C34D-6833-42D6-8544-7990D3A8A0E4}"/>
    <cellStyle name="Total 2 3 4 2 2 2" xfId="35285" xr:uid="{17210C2D-D54A-41A7-9E60-4D272F5FA553}"/>
    <cellStyle name="Total 2 3 4 2 3" xfId="35286" xr:uid="{676882C2-0F3B-4736-8C12-57B670693CA1}"/>
    <cellStyle name="Total 2 3 4 3" xfId="35287" xr:uid="{EBA72A71-904F-413A-8648-04560E938665}"/>
    <cellStyle name="Total 2 3 4 3 2" xfId="35288" xr:uid="{EFEBCC9D-F394-4CE3-AFE9-682B936FFE38}"/>
    <cellStyle name="Total 2 3 4 3 2 2" xfId="35289" xr:uid="{C67ADA25-94C1-4F4D-8E8D-1C192F50AB79}"/>
    <cellStyle name="Total 2 3 4 3 3" xfId="35290" xr:uid="{7D7D25D9-73D4-4F80-A3E8-C21FAA505C3B}"/>
    <cellStyle name="Total 2 3 4 4" xfId="35291" xr:uid="{0069B2F4-C0C5-46C8-AE5D-F74BB687B6C1}"/>
    <cellStyle name="Total 2 3 4 4 2" xfId="35292" xr:uid="{CCF33807-5AE1-4D66-BA8A-1145EFF4C29B}"/>
    <cellStyle name="Total 2 3 4 4 2 2" xfId="35293" xr:uid="{8CE5681E-5E69-432D-9BBE-66A1AFDD11E5}"/>
    <cellStyle name="Total 2 3 4 4 3" xfId="35294" xr:uid="{571B1549-AE7A-478B-ACB7-2FEB5CBB2771}"/>
    <cellStyle name="Total 2 3 4 5" xfId="35295" xr:uid="{9D034023-506C-4FA6-9F0C-E4EF92D19EC6}"/>
    <cellStyle name="Total 2 3 5" xfId="35296" xr:uid="{2B3AD892-48B5-43CC-B2D2-8407FA86B999}"/>
    <cellStyle name="Total 2 3 5 2" xfId="35297" xr:uid="{83921D7F-BEDF-4CE4-975A-2894A3BA2B09}"/>
    <cellStyle name="Total 2 3 5 2 2" xfId="35298" xr:uid="{E9719B27-563F-437B-95E6-191795576094}"/>
    <cellStyle name="Total 2 3 5 2 2 2" xfId="35299" xr:uid="{CCF0CC55-C5A8-48A6-A912-ABD3CA6F90A1}"/>
    <cellStyle name="Total 2 3 5 2 3" xfId="35300" xr:uid="{16CB0385-BABA-47F7-BB74-C72143D235E8}"/>
    <cellStyle name="Total 2 3 5 3" xfId="35301" xr:uid="{DE6A0B82-1A04-4702-A915-F8DD7E18ECC5}"/>
    <cellStyle name="Total 2 3 5 3 2" xfId="35302" xr:uid="{CC1C3274-1741-4353-84FE-D100A6BE5819}"/>
    <cellStyle name="Total 2 3 5 3 2 2" xfId="35303" xr:uid="{7D804E1F-57F8-40E7-AC19-EDE8181A78E1}"/>
    <cellStyle name="Total 2 3 5 3 3" xfId="35304" xr:uid="{3BC87AB4-FADA-4415-B1C8-6CCC64B9B444}"/>
    <cellStyle name="Total 2 3 5 4" xfId="35305" xr:uid="{79CABB98-8C9A-4205-A0AE-0B2F105DEE5E}"/>
    <cellStyle name="Total 2 3 5 4 2" xfId="35306" xr:uid="{4796886E-7D04-4002-B384-EA2AF6EA77A3}"/>
    <cellStyle name="Total 2 3 5 5" xfId="35307" xr:uid="{45147025-B36D-42ED-9077-7A6785052B90}"/>
    <cellStyle name="Total 2 3 6" xfId="35308" xr:uid="{59FA5177-E674-4958-8CF2-D49E9D6FC131}"/>
    <cellStyle name="Total 2 3 6 2" xfId="35309" xr:uid="{DF7B93F1-9A78-4E4E-B29D-15E2B6E5BE2F}"/>
    <cellStyle name="Total 2 3 6 2 2" xfId="35310" xr:uid="{4B927FAD-8A66-49EC-BCB4-34C46976A71B}"/>
    <cellStyle name="Total 2 3 6 3" xfId="35311" xr:uid="{9ECC9495-1D9D-408C-923C-BE93FC0BBC58}"/>
    <cellStyle name="Total 2 3 7" xfId="35312" xr:uid="{9DD6C7DE-3E20-475C-AF59-8BCB478A193F}"/>
    <cellStyle name="Total 2 3 7 2" xfId="35313" xr:uid="{CE8CD076-9679-490F-9933-27246844AA90}"/>
    <cellStyle name="Total 2 3 7 2 2" xfId="35314" xr:uid="{AE99D4BE-A10A-4384-B9F7-A15EB378EA1A}"/>
    <cellStyle name="Total 2 3 7 3" xfId="35315" xr:uid="{C19F241D-03CA-495A-B772-7F6F538E5906}"/>
    <cellStyle name="Total 2 3 8" xfId="35316" xr:uid="{5A78FA4B-D13E-436B-8CCE-B5ACB14ED039}"/>
    <cellStyle name="Total 2 3 9" xfId="35317" xr:uid="{FAD2F8F8-2C04-4CDF-98D3-BE83E84D9D7C}"/>
    <cellStyle name="Total 2 3 9 2" xfId="35318" xr:uid="{E37BA0E7-75AF-4477-BFAB-D1EBFBA9C815}"/>
    <cellStyle name="Total 2 3 9 2 2" xfId="35319" xr:uid="{C5FFFFCE-F97A-45ED-A5F2-52C0F4957C1F}"/>
    <cellStyle name="Total 2 3 9 3" xfId="35320" xr:uid="{B5F066D3-95AD-4D50-AF5E-1DDC29C25EA6}"/>
    <cellStyle name="Total 2 4" xfId="35321" xr:uid="{590C1E0C-AD90-4275-8C58-E13777716FA7}"/>
    <cellStyle name="Total 2 4 2" xfId="35322" xr:uid="{B35DB497-F829-4C34-B51D-3DF9DE0CC0B1}"/>
    <cellStyle name="Total 2 4 2 2" xfId="35323" xr:uid="{8A6F1CE4-1157-4045-B825-0044B95CBAC6}"/>
    <cellStyle name="Total 2 4 2 2 2" xfId="35324" xr:uid="{C1C31A41-AC1F-41EB-AF7B-09050705EDC2}"/>
    <cellStyle name="Total 2 4 2 2 2 2" xfId="35325" xr:uid="{F021E845-487F-447D-B7F1-7ED9CFE8444A}"/>
    <cellStyle name="Total 2 4 2 2 3" xfId="35326" xr:uid="{14276827-CAA9-4316-9DA6-4A8110ABAFEF}"/>
    <cellStyle name="Total 2 4 2 3" xfId="35327" xr:uid="{7D918862-CCE8-4280-8BA8-FDB93EFD1E40}"/>
    <cellStyle name="Total 2 4 2 3 2" xfId="35328" xr:uid="{ACA0C243-7BD5-4A66-8EB1-D36BB026C93F}"/>
    <cellStyle name="Total 2 4 2 3 2 2" xfId="35329" xr:uid="{CB8FD786-BA5D-4129-8E19-7D53E9D30759}"/>
    <cellStyle name="Total 2 4 2 3 3" xfId="35330" xr:uid="{10ABFB55-E01A-49F1-99C5-A7F8342A32FE}"/>
    <cellStyle name="Total 2 4 2 4" xfId="35331" xr:uid="{FE65506B-0049-4C14-9C80-D1176F17FD9B}"/>
    <cellStyle name="Total 2 4 2 4 2" xfId="35332" xr:uid="{78BF0E9D-F396-4486-9CA1-46CCBDA40B27}"/>
    <cellStyle name="Total 2 4 2 4 2 2" xfId="35333" xr:uid="{BBFBFB15-F446-4368-9EF6-93A7A96F72B2}"/>
    <cellStyle name="Total 2 4 2 4 3" xfId="35334" xr:uid="{9219C920-3DB4-4E9F-A1F5-FA73C04E1FB7}"/>
    <cellStyle name="Total 2 4 2 5" xfId="35335" xr:uid="{E238BA74-8361-4A38-8874-857EBFCF74DA}"/>
    <cellStyle name="Total 2 4 3" xfId="35336" xr:uid="{FD70CDD5-69E4-48E6-8451-3A83B05523BE}"/>
    <cellStyle name="Total 2 4 3 2" xfId="35337" xr:uid="{E704883D-A489-4336-9FEB-F2CB18A8FF0F}"/>
    <cellStyle name="Total 2 4 3 2 2" xfId="35338" xr:uid="{4438BABB-B41F-4B33-BEC4-41B7C2709735}"/>
    <cellStyle name="Total 2 4 3 2 2 2" xfId="35339" xr:uid="{AAA1AABE-558B-4F70-A183-1807D869F151}"/>
    <cellStyle name="Total 2 4 3 2 3" xfId="35340" xr:uid="{F7AA2644-70C9-4D46-9DFF-5EC3E3F83CA2}"/>
    <cellStyle name="Total 2 4 3 3" xfId="35341" xr:uid="{1910FA6E-AB1B-4121-B9C2-7A20CD0E01EF}"/>
    <cellStyle name="Total 2 4 3 3 2" xfId="35342" xr:uid="{3F3D072F-E86B-4808-948F-8F8989E7DD46}"/>
    <cellStyle name="Total 2 4 3 3 2 2" xfId="35343" xr:uid="{72C73122-BF71-4BC7-A9E0-B5BC6E6A888B}"/>
    <cellStyle name="Total 2 4 3 3 3" xfId="35344" xr:uid="{2020ACE4-1BA9-42AB-B3B8-F58588E2DA84}"/>
    <cellStyle name="Total 2 4 3 4" xfId="35345" xr:uid="{44674C62-FFEF-40E0-8F2F-0C51783BA0BB}"/>
    <cellStyle name="Total 2 4 3 4 2" xfId="35346" xr:uid="{D3579C1F-DADD-4E7A-B5FC-58CF2F554A8A}"/>
    <cellStyle name="Total 2 4 3 5" xfId="35347" xr:uid="{9232505A-9262-4EA9-AA95-C81A282F6451}"/>
    <cellStyle name="Total 2 4 4" xfId="35348" xr:uid="{93E3EEE6-7A39-4E7A-9851-918BA6779F27}"/>
    <cellStyle name="Total 2 4 4 2" xfId="35349" xr:uid="{A1885812-6338-4BF2-BD40-0116F646A7BB}"/>
    <cellStyle name="Total 2 4 4 2 2" xfId="35350" xr:uid="{BC8E5735-50C0-48FF-AB26-B3F9A2963771}"/>
    <cellStyle name="Total 2 4 4 3" xfId="35351" xr:uid="{24B76170-165C-4736-8DC4-BDE0D2CC4C25}"/>
    <cellStyle name="Total 2 4 5" xfId="35352" xr:uid="{DCE5ECEC-7094-4E37-BF32-C1F326291072}"/>
    <cellStyle name="Total 2 4 5 2" xfId="35353" xr:uid="{63896CB6-C381-4A8A-A3D1-6963F2D5A337}"/>
    <cellStyle name="Total 2 4 5 2 2" xfId="35354" xr:uid="{9E2EDC90-6E3B-4BF5-85BF-058B4776B3C2}"/>
    <cellStyle name="Total 2 4 5 3" xfId="35355" xr:uid="{1C9DA29A-8819-4B09-BAA5-4C5349F6513A}"/>
    <cellStyle name="Total 2 4 6" xfId="35356" xr:uid="{0C74B499-D691-4C59-8C3E-208821821BF4}"/>
    <cellStyle name="Total 2 4 6 2" xfId="35357" xr:uid="{6198FF3C-EC03-4F1D-B887-0EF5313EA959}"/>
    <cellStyle name="Total 2 4 6 2 2" xfId="35358" xr:uid="{E1D32034-0DD8-44E7-A1AE-455C06FE6435}"/>
    <cellStyle name="Total 2 4 6 3" xfId="35359" xr:uid="{E35E43AC-A698-4C35-9A11-99F72CE64683}"/>
    <cellStyle name="Total 2 4 7" xfId="35360" xr:uid="{8232ADCE-3821-4838-8A53-6F1516ED7BBE}"/>
    <cellStyle name="Total 2 4 7 2" xfId="35361" xr:uid="{669424AA-293C-48A9-B21B-88D65A682138}"/>
    <cellStyle name="Total 2 4 8" xfId="35362" xr:uid="{5EC80454-E7F4-4766-B667-199607867E7A}"/>
    <cellStyle name="Total 2 5" xfId="35363" xr:uid="{BE888B88-1487-4256-B5D5-E15EB8EC3D48}"/>
    <cellStyle name="Total 2 5 2" xfId="35364" xr:uid="{D22E6CFD-2F0A-4999-B5CE-AA388FDC968D}"/>
    <cellStyle name="Total 2 5 2 2" xfId="35365" xr:uid="{AE120216-A576-4424-889C-090967017653}"/>
    <cellStyle name="Total 2 5 2 2 2" xfId="35366" xr:uid="{55E5089D-6DA8-417E-AE34-E60299BDC722}"/>
    <cellStyle name="Total 2 5 2 2 2 2" xfId="35367" xr:uid="{694F0029-BB05-4EB8-9389-58D346639ED6}"/>
    <cellStyle name="Total 2 5 2 2 3" xfId="35368" xr:uid="{24FC5E47-BCA7-47DE-A8E8-D27645C0CE32}"/>
    <cellStyle name="Total 2 5 2 3" xfId="35369" xr:uid="{AD12DD28-7158-425E-B4F4-AD3B91EE737A}"/>
    <cellStyle name="Total 2 5 3" xfId="35370" xr:uid="{76093276-1047-4DA9-9CAF-0A0B6CB30195}"/>
    <cellStyle name="Total 2 5 3 2" xfId="35371" xr:uid="{75A43ACB-02FD-44D1-93A0-0E4ADDA8906D}"/>
    <cellStyle name="Total 2 5 3 2 2" xfId="35372" xr:uid="{F8DC950E-595C-42FF-ADD8-90C4154D68CD}"/>
    <cellStyle name="Total 2 5 3 3" xfId="35373" xr:uid="{112EFA76-F90A-472D-A0FC-E6EEBE503933}"/>
    <cellStyle name="Total 2 5 4" xfId="35374" xr:uid="{BCEAA24B-6899-47AB-9CCF-8389EFCB1DED}"/>
    <cellStyle name="Total 2 5 5" xfId="35375" xr:uid="{72F2ED6C-F8BC-4EA3-B174-02A321D0C9C6}"/>
    <cellStyle name="Total 2 5 5 2" xfId="35376" xr:uid="{F76AC6D0-9B9A-43DF-BF58-B7F2E6E88B93}"/>
    <cellStyle name="Total 2 5 5 2 2" xfId="35377" xr:uid="{1A6AF7E4-4F76-4570-8693-653051C2399A}"/>
    <cellStyle name="Total 2 5 5 3" xfId="35378" xr:uid="{7D50B10E-A6AA-4ED7-84EE-3E47E1110BAA}"/>
    <cellStyle name="Total 2 5 6" xfId="35379" xr:uid="{95E2946E-F463-4409-B869-025640326F6E}"/>
    <cellStyle name="Total 2 5 6 2" xfId="35380" xr:uid="{843FCB28-3572-4C3F-8E35-3B503B1B1F49}"/>
    <cellStyle name="Total 2 6" xfId="35381" xr:uid="{D6D64CFA-863E-4AE5-AAEA-B86918B7CB82}"/>
    <cellStyle name="Total 2 6 2" xfId="35382" xr:uid="{6DBE7191-3BFF-4167-B342-E7FDD2214703}"/>
    <cellStyle name="Total 2 6 2 2" xfId="35383" xr:uid="{4922F59A-A217-423E-8BBA-96ACF6EB8BE7}"/>
    <cellStyle name="Total 2 6 2 2 2" xfId="35384" xr:uid="{5D9FE3D7-553A-4542-A11F-255CBE9C89A4}"/>
    <cellStyle name="Total 2 6 2 2 2 2" xfId="35385" xr:uid="{E88920A4-6DEA-40DB-BBA2-D76A58B8A0B2}"/>
    <cellStyle name="Total 2 6 2 2 3" xfId="35386" xr:uid="{9EBAA7BC-485F-451E-8D99-A5F72E853F15}"/>
    <cellStyle name="Total 2 6 2 3" xfId="35387" xr:uid="{E8FDD13B-0B80-4DEF-A610-05D0044B0924}"/>
    <cellStyle name="Total 2 6 3" xfId="35388" xr:uid="{FAF7B7C1-3AF1-4D1C-B18B-27811E102EA3}"/>
    <cellStyle name="Total 2 6 3 2" xfId="35389" xr:uid="{06975FBA-C046-4D52-984D-2808E6FD19EF}"/>
    <cellStyle name="Total 2 6 3 2 2" xfId="35390" xr:uid="{4317CD19-CA8C-48E2-9E4A-5B20F3037E61}"/>
    <cellStyle name="Total 2 6 3 3" xfId="35391" xr:uid="{79CA240F-1831-450D-AF16-300C61B7A657}"/>
    <cellStyle name="Total 2 6 4" xfId="35392" xr:uid="{222E89B7-8AF7-4998-AAA2-9D6A0F184F42}"/>
    <cellStyle name="Total 2 6 4 2" xfId="35393" xr:uid="{AD1E31F0-CA12-4DB0-910A-355C398FFF85}"/>
    <cellStyle name="Total 2 6 4 2 2" xfId="35394" xr:uid="{95A9BC80-7CF1-4F40-B01D-B090A7DE344E}"/>
    <cellStyle name="Total 2 6 4 3" xfId="35395" xr:uid="{D77CE11C-FA4F-4331-B345-6F6B84B10C4E}"/>
    <cellStyle name="Total 2 6 5" xfId="35396" xr:uid="{A348F234-036F-456B-835F-C278541D82B8}"/>
    <cellStyle name="Total 2 6 5 2" xfId="35397" xr:uid="{2AF498D2-68A6-4FC7-816B-E88BB7BACB0E}"/>
    <cellStyle name="Total 2 6 5 2 2" xfId="35398" xr:uid="{A4D8E794-C2D4-478C-8ECB-ECA1A4D6C59F}"/>
    <cellStyle name="Total 2 6 5 3" xfId="35399" xr:uid="{EE6AA0B8-182D-4D33-950E-101FC692B1CB}"/>
    <cellStyle name="Total 2 6 6" xfId="35400" xr:uid="{803FD40F-A178-4382-8D55-2F9C03D1EDCB}"/>
    <cellStyle name="Total 2 6 6 2" xfId="35401" xr:uid="{48A48AEE-6EC7-46CE-BD4E-D4C6FE5249FC}"/>
    <cellStyle name="Total 2 6 7" xfId="35402" xr:uid="{59E55781-6B08-46ED-8462-5F24FCA974A9}"/>
    <cellStyle name="Total 2 7" xfId="35403" xr:uid="{C46127B0-7246-4A9E-98DB-03991255D80B}"/>
    <cellStyle name="Total 2 7 2" xfId="35404" xr:uid="{E601710E-B52A-4CAC-84BF-A8C74D50F288}"/>
    <cellStyle name="Total 2 7 3" xfId="35405" xr:uid="{E1E47E4D-B37F-472C-A44A-2E4C42E3B61F}"/>
    <cellStyle name="Total 2 8" xfId="35406" xr:uid="{A16EA642-D2C5-488F-9253-E08FE8959252}"/>
    <cellStyle name="Total 2 8 2" xfId="35407" xr:uid="{65350612-BDD2-4B0A-AEA5-D353B48A4894}"/>
    <cellStyle name="Total 2 8 2 2" xfId="35408" xr:uid="{E6ECE03E-DAE1-4DAE-AD95-4E1CC41B8560}"/>
    <cellStyle name="Total 2 8 2 2 2" xfId="35409" xr:uid="{91A8C821-0586-4656-AF8B-A3F87CDCA184}"/>
    <cellStyle name="Total 2 8 2 3" xfId="35410" xr:uid="{D9FD3630-7487-4FE3-B017-8A31397B529A}"/>
    <cellStyle name="Total 2 8 3" xfId="35411" xr:uid="{661F6BC9-6762-40D0-9AC1-7AA78B0BD3D1}"/>
    <cellStyle name="Total 2 8 3 2" xfId="35412" xr:uid="{6614F141-46B7-4611-8FE2-3F40191080C2}"/>
    <cellStyle name="Total 2 8 3 2 2" xfId="35413" xr:uid="{E3731170-4C78-4247-A1D5-CAF493639950}"/>
    <cellStyle name="Total 2 8 3 3" xfId="35414" xr:uid="{651687ED-1D2F-4ED2-9102-47293A636411}"/>
    <cellStyle name="Total 2 8 4" xfId="35415" xr:uid="{41B5A742-69B1-4FEB-B255-77174534EA4A}"/>
    <cellStyle name="Total 2 8 4 2" xfId="35416" xr:uid="{21499D08-C378-43BE-95AF-FAE047CB6E1C}"/>
    <cellStyle name="Total 2 8 5" xfId="35417" xr:uid="{2AECC49C-C44C-404D-8B9D-E810A8D1A201}"/>
    <cellStyle name="Total 2 9" xfId="35418" xr:uid="{FC3B11A2-0A7E-4BD9-BD48-BF7BA3AD3D4F}"/>
    <cellStyle name="Total 2 9 2" xfId="35419" xr:uid="{24E4F7EA-0F20-4C28-BECC-38CED21A2014}"/>
    <cellStyle name="Total 2 9 2 2" xfId="35420" xr:uid="{70E31DAB-5759-42AD-AB2D-55B3657DDB61}"/>
    <cellStyle name="Total 2 9 3" xfId="35421" xr:uid="{4A98EA27-EBF7-458E-98FA-5FCF29B4DDD3}"/>
    <cellStyle name="Total 3" xfId="241" xr:uid="{422306F4-14EE-4BC6-A99E-71C4EFD76917}"/>
    <cellStyle name="Total 3 10" xfId="35422" xr:uid="{CB523507-6951-4741-9734-08BF53AE9EC0}"/>
    <cellStyle name="Total 3 2" xfId="35423" xr:uid="{F259DBA4-0B23-497A-ABE7-C071600CC87C}"/>
    <cellStyle name="Total 3 2 2" xfId="35424" xr:uid="{20F3E099-F475-406C-AE00-B188DE44BC15}"/>
    <cellStyle name="Total 3 2 2 2" xfId="35425" xr:uid="{51BFAE07-3E31-4D4A-92FB-5502A7C01B5E}"/>
    <cellStyle name="Total 3 2 2 2 2" xfId="35426" xr:uid="{DD966298-3A45-4564-A559-C798DFB01806}"/>
    <cellStyle name="Total 3 2 2 2 2 2" xfId="35427" xr:uid="{254DF683-1E78-45D3-95B2-655A8C84BB5D}"/>
    <cellStyle name="Total 3 2 2 2 3" xfId="35428" xr:uid="{0B1B9991-2215-4039-8B84-DAA5BAF1062D}"/>
    <cellStyle name="Total 3 2 2 3" xfId="35429" xr:uid="{31300C1C-50C0-41ED-B6E4-AA7307C39483}"/>
    <cellStyle name="Total 3 2 3" xfId="35430" xr:uid="{067FC1F1-E7AE-496A-BAD5-65CA34A4D612}"/>
    <cellStyle name="Total 3 2 3 2" xfId="35431" xr:uid="{C4C9E377-82F9-4180-8EF4-534209414BED}"/>
    <cellStyle name="Total 3 2 3 2 2" xfId="35432" xr:uid="{BC671C06-F0C8-40E7-AF6C-E4040EC5EE9C}"/>
    <cellStyle name="Total 3 2 3 3" xfId="35433" xr:uid="{695CF6E5-6122-47A9-81C8-AA2BBB26CB1E}"/>
    <cellStyle name="Total 3 2 4" xfId="35434" xr:uid="{FD88FBD5-BD53-4A5A-8E31-4B405C862338}"/>
    <cellStyle name="Total 3 2 4 2" xfId="35435" xr:uid="{41BC2A62-5C40-48DD-A952-704CC80635E0}"/>
    <cellStyle name="Total 3 2 4 2 2" xfId="35436" xr:uid="{BB6D42A0-12B9-4DD8-BF0A-2E43B21503D7}"/>
    <cellStyle name="Total 3 2 4 3" xfId="35437" xr:uid="{06E28553-B3B9-4CAF-98FA-78C718B3D2A7}"/>
    <cellStyle name="Total 3 2 5" xfId="35438" xr:uid="{FCB218F3-9A9D-4844-B468-BFFC6C083D70}"/>
    <cellStyle name="Total 3 3" xfId="35439" xr:uid="{6C446173-2ACA-4FC2-8221-F15168845835}"/>
    <cellStyle name="Total 3 3 2" xfId="35440" xr:uid="{B1124C12-99AA-4516-A521-CD9108A9B5B0}"/>
    <cellStyle name="Total 3 3 2 2" xfId="35441" xr:uid="{EE8683E8-E88C-4066-AA32-6DA68B366ACC}"/>
    <cellStyle name="Total 3 3 2 2 2" xfId="35442" xr:uid="{A22BEF40-5658-4299-A4A2-C92427FE2989}"/>
    <cellStyle name="Total 3 3 2 2 2 2" xfId="35443" xr:uid="{0CEB17C4-2EE7-432B-AAA0-C84096018893}"/>
    <cellStyle name="Total 3 3 2 2 3" xfId="35444" xr:uid="{FB7E5361-3A8E-409F-AAFD-2146C4914E2A}"/>
    <cellStyle name="Total 3 3 2 3" xfId="35445" xr:uid="{434973BE-6141-43DF-9391-61834622F69E}"/>
    <cellStyle name="Total 3 3 3" xfId="35446" xr:uid="{60CBB918-B909-442A-BCBC-3D89A5910F10}"/>
    <cellStyle name="Total 3 3 3 2" xfId="35447" xr:uid="{17E79F80-D90A-4A5A-A501-42E54A1ECA3C}"/>
    <cellStyle name="Total 3 3 3 2 2" xfId="35448" xr:uid="{8B12EAD1-B621-40D6-AB3F-AB9491FFCA61}"/>
    <cellStyle name="Total 3 3 3 3" xfId="35449" xr:uid="{B83F3C1C-8DD4-463C-90CE-08F58639535F}"/>
    <cellStyle name="Total 3 3 4" xfId="35450" xr:uid="{AAF790B3-DCCB-46C5-9169-A454AD9906C1}"/>
    <cellStyle name="Total 3 3 4 2" xfId="35451" xr:uid="{B2DA95CC-60D9-4E9F-B105-85D316471932}"/>
    <cellStyle name="Total 3 3 4 2 2" xfId="35452" xr:uid="{733933C4-B9AE-4D42-93B1-32A7B64DDFD3}"/>
    <cellStyle name="Total 3 3 4 3" xfId="35453" xr:uid="{7318A8B8-BCB9-4279-97D4-4E1C382F866B}"/>
    <cellStyle name="Total 3 3 5" xfId="35454" xr:uid="{B8843656-00E9-466E-B5C4-109981E73025}"/>
    <cellStyle name="Total 3 4" xfId="35455" xr:uid="{D39DA3F9-72C3-4A5F-AADE-1256D7900E85}"/>
    <cellStyle name="Total 3 4 2" xfId="35456" xr:uid="{C7D2E18F-2C7E-4DDB-B420-169F296E47D1}"/>
    <cellStyle name="Total 3 4 2 2" xfId="35457" xr:uid="{DECE4980-7723-4691-9989-9540C0F11A1A}"/>
    <cellStyle name="Total 3 4 2 2 2" xfId="35458" xr:uid="{E5AD5BAA-F218-4CEB-9A9A-44BAAC649623}"/>
    <cellStyle name="Total 3 4 2 3" xfId="35459" xr:uid="{E89D5A9B-5845-4597-B8F9-5A6880434444}"/>
    <cellStyle name="Total 3 4 3" xfId="35460" xr:uid="{621B340F-E382-4F88-A9FD-839416401AD1}"/>
    <cellStyle name="Total 3 4 3 2" xfId="35461" xr:uid="{573EB634-8F37-4F86-8D61-3A163DB607E7}"/>
    <cellStyle name="Total 3 4 3 2 2" xfId="35462" xr:uid="{C8F14822-B6BA-487E-B440-B911CA9294CB}"/>
    <cellStyle name="Total 3 4 3 3" xfId="35463" xr:uid="{84414A3B-B149-4564-912E-B403AA689D70}"/>
    <cellStyle name="Total 3 4 4" xfId="35464" xr:uid="{41CCD10E-FF69-4634-924E-6A62A8F6D65A}"/>
    <cellStyle name="Total 3 4 4 2" xfId="35465" xr:uid="{514212A8-08D6-4420-A673-FFEE3614E98B}"/>
    <cellStyle name="Total 3 4 4 2 2" xfId="35466" xr:uid="{C6C57547-320A-42A6-9309-A3BC0DB0BA1F}"/>
    <cellStyle name="Total 3 4 4 3" xfId="35467" xr:uid="{6C146845-B3CC-40D7-B703-701E9E065C16}"/>
    <cellStyle name="Total 3 4 5" xfId="35468" xr:uid="{7DA7D8C8-C36C-4FCF-9C9B-5C39B29EFF38}"/>
    <cellStyle name="Total 3 5" xfId="35469" xr:uid="{1FACB5FF-C1F9-456A-8F20-B9FE36C41608}"/>
    <cellStyle name="Total 3 5 2" xfId="35470" xr:uid="{6562062B-0A62-42B5-A069-5E5C2F4ACB3D}"/>
    <cellStyle name="Total 3 5 2 2" xfId="35471" xr:uid="{83FA2FB9-538C-4C5F-B642-B943F02A1B4A}"/>
    <cellStyle name="Total 3 5 3" xfId="35472" xr:uid="{F9E87097-4B2D-453B-8613-4DFB5EA19A73}"/>
    <cellStyle name="Total 3 6" xfId="35473" xr:uid="{6BCB8E2E-21B3-481C-A1E7-AF365A2A3269}"/>
    <cellStyle name="Total 3 6 2" xfId="35474" xr:uid="{F1A6E2F5-BFDB-46A8-87BF-302E4C39C467}"/>
    <cellStyle name="Total 3 6 2 2" xfId="35475" xr:uid="{07F03CD8-2A0E-4A4E-868D-711282C9BF3D}"/>
    <cellStyle name="Total 3 6 3" xfId="35476" xr:uid="{1F332BE8-538B-4D1A-93BE-DCCC447CA968}"/>
    <cellStyle name="Total 3 7" xfId="35477" xr:uid="{43FC2D2C-2530-4722-A194-7DCF6CC169C4}"/>
    <cellStyle name="Total 3 7 2" xfId="35478" xr:uid="{2DBC1322-6E2D-429E-935B-5220DCA652FB}"/>
    <cellStyle name="Total 3 7 2 2" xfId="35479" xr:uid="{3AAB0526-8711-4E4C-9D5F-0659A674D7B7}"/>
    <cellStyle name="Total 3 7 3" xfId="35480" xr:uid="{FEEBB61B-E0FB-48B2-B38E-A96987B0B2C6}"/>
    <cellStyle name="Total 3 8" xfId="35481" xr:uid="{426ECD93-ACBB-4353-8B80-58832D2B1828}"/>
    <cellStyle name="Total 3 9" xfId="35646" xr:uid="{C9860CB8-7A69-4CBC-83BD-4F8BF7FFF145}"/>
    <cellStyle name="Total 4" xfId="353" xr:uid="{2E9A8562-650B-400B-A1CD-52EDE98A302A}"/>
    <cellStyle name="Total 4 2" xfId="35483" xr:uid="{2A8E9169-4653-44CC-937D-57CAB87037CF}"/>
    <cellStyle name="Total 4 3" xfId="35484" xr:uid="{0FA647EC-BB55-4FFE-AE93-B4D08C13F457}"/>
    <cellStyle name="Total 4 3 2" xfId="35485" xr:uid="{BC2DCAF9-8AE0-455E-A267-9928C6769A55}"/>
    <cellStyle name="Total 4 3 2 2" xfId="35486" xr:uid="{B8C19C47-74E8-47BD-B525-28CEDC82F0B5}"/>
    <cellStyle name="Total 4 3 3" xfId="35487" xr:uid="{F75B9B74-E6A1-48E3-9057-47FF955EE93E}"/>
    <cellStyle name="Total 4 4" xfId="35488" xr:uid="{24968750-B89B-44A4-B6AC-FA0448069E42}"/>
    <cellStyle name="Total 4 5" xfId="35647" xr:uid="{86E6E159-7440-4640-9F7C-7D34ADCBC128}"/>
    <cellStyle name="Total 4 6" xfId="35482" xr:uid="{D31F4938-DEEB-4BAC-B042-171F204CB7B8}"/>
    <cellStyle name="Total 5" xfId="35489" xr:uid="{D39F8D26-B578-4C08-9980-777A1DE7A399}"/>
    <cellStyle name="Total 5 2" xfId="35490" xr:uid="{0176C47F-14B4-4A82-893F-2966016FC62B}"/>
    <cellStyle name="Total 6" xfId="35491" xr:uid="{2EDEC01A-5D2D-419E-BC37-66C7F13D9402}"/>
    <cellStyle name="Total 6 2" xfId="35492" xr:uid="{6DA254A4-A4AA-46DA-B22F-CEF79354291A}"/>
    <cellStyle name="Total 6 3" xfId="35493" xr:uid="{D3F634C4-A858-4B64-97E0-39DAAD7E50DB}"/>
    <cellStyle name="Total 6 3 2" xfId="35494" xr:uid="{38CE9C03-9309-4322-957B-FCEBE25352D6}"/>
    <cellStyle name="Total 6 4" xfId="35495" xr:uid="{D81B40DC-2C4E-4C7E-B6F3-2A1F80BE18CF}"/>
    <cellStyle name="Total 7" xfId="35496" xr:uid="{B730444B-C92A-47F2-8281-8A4ABAA346FD}"/>
    <cellStyle name="Total 7 2" xfId="35497" xr:uid="{00FF4E91-A9FF-4B62-93C5-D938F391EDC4}"/>
    <cellStyle name="Total 7 2 2" xfId="35498" xr:uid="{95DB722C-924F-4FDF-983C-24116254130D}"/>
    <cellStyle name="Total 7 3" xfId="35499" xr:uid="{BE8EF5C8-709B-4B8E-8ADC-3FA2150E8976}"/>
    <cellStyle name="Total 8" xfId="35500" xr:uid="{3AE99B5D-CFAF-4AEE-B126-0895365F38CF}"/>
    <cellStyle name="Total 8 2" xfId="35501" xr:uid="{CDC11EDE-94D8-47A2-9F43-7F33AEBF9DA4}"/>
    <cellStyle name="Total 8 2 2" xfId="35502" xr:uid="{C41F93A6-2A1D-444C-92F4-082D0A29A92F}"/>
    <cellStyle name="Total 9" xfId="35503" xr:uid="{001C031C-1FCE-4E22-B7FB-5719D207334C}"/>
    <cellStyle name="Trigger Assumption GreenRedGrey" xfId="35739" xr:uid="{C22C56F8-69EA-4B0A-BEBF-60865A8432E3}"/>
    <cellStyle name="Trigger GreenRedGrey" xfId="35740" xr:uid="{1E34F877-55C4-4348-9216-B34C21271022}"/>
    <cellStyle name="Units" xfId="354" xr:uid="{46448B68-BC98-4B29-A682-C5A23ED0D0A5}"/>
    <cellStyle name="Warning Text" xfId="17" builtinId="11" customBuiltin="1"/>
    <cellStyle name="Warning Text 2" xfId="114" xr:uid="{B189695D-65A8-4737-9FEC-A628B5B5EB64}"/>
    <cellStyle name="Warning Text 2 2" xfId="35504" xr:uid="{90C000D6-FD56-441E-B8FB-E7B9CD88155B}"/>
    <cellStyle name="Warning Text 2 2 2" xfId="35505" xr:uid="{C7BD1C96-8F27-41E6-BC4B-C464B53DADC6}"/>
    <cellStyle name="Warning Text 2 3" xfId="35506" xr:uid="{606E61B4-A0F6-44E2-AC7E-58EB989268C8}"/>
    <cellStyle name="Warning Text 2 3 2" xfId="35507" xr:uid="{3FAD770A-2417-401E-8315-0A7D03F200F3}"/>
    <cellStyle name="Warning Text 2 4" xfId="35508" xr:uid="{8959A306-E527-4516-9AE0-7BF087856A2A}"/>
    <cellStyle name="Warning Text 2 4 2" xfId="35509" xr:uid="{8F85A024-D6EF-4F4F-B27D-37C25EA28809}"/>
    <cellStyle name="Warning Text 2 5" xfId="35510" xr:uid="{BC42D22E-2FEC-4150-82D7-4AA7D1E006B4}"/>
    <cellStyle name="Warning Text 3" xfId="242" xr:uid="{46F0EF48-C5DC-4B5F-BE50-2770EBECCE55}"/>
    <cellStyle name="Warning Text 3 2" xfId="35512" xr:uid="{ACEB4B36-49E0-473A-B9C3-551B9F8E6DA5}"/>
    <cellStyle name="Warning Text 3 3" xfId="35513" xr:uid="{20AE8680-9386-450B-8B1A-F477FB35A83E}"/>
    <cellStyle name="Warning Text 3 4" xfId="35514" xr:uid="{87D31092-3D33-4D88-B012-E5F6E4F1960F}"/>
    <cellStyle name="Warning Text 3 5" xfId="35511" xr:uid="{8E2833FF-0F8B-4A87-A112-3CD7233A18C1}"/>
    <cellStyle name="Warning Text 4" xfId="35515" xr:uid="{438DF429-F204-4E31-95F2-E91BD9779D18}"/>
    <cellStyle name="Warning Text 4 2" xfId="35516" xr:uid="{686FC7E6-0E00-40D5-ABC1-015F0A8226D1}"/>
    <cellStyle name="Warning Text 4 2 2" xfId="35517" xr:uid="{451A02EB-C42A-4C38-9960-86C1F2FF965A}"/>
    <cellStyle name="Warning Text 4 3" xfId="35518" xr:uid="{0277568C-ED2D-472D-8A75-14D018E8E809}"/>
    <cellStyle name="Warning Text 5" xfId="35519" xr:uid="{E71586DB-79C8-448C-A365-82C0B503FD11}"/>
    <cellStyle name="Warning Text 6" xfId="35520" xr:uid="{43D9AE41-717E-4A32-8FDA-40DF87E6A285}"/>
    <cellStyle name="Warning Text 7" xfId="35521" xr:uid="{2CD07539-A0CB-4AD8-9332-9F5473A62D40}"/>
    <cellStyle name="Year" xfId="35715" xr:uid="{0AAE353D-C380-4461-B7B8-4C0E3754DB31}"/>
    <cellStyle name="year 2" xfId="35905" xr:uid="{1B5297CB-DEF0-47FB-9047-71A58A40711C}"/>
    <cellStyle name="year 2 2" xfId="35912" xr:uid="{0A7B60F5-D2A8-415A-92A1-85987866939F}"/>
    <cellStyle name="year 3" xfId="35911" xr:uid="{224B7FA6-2624-4988-B688-F47B27375828}"/>
    <cellStyle name="year 4" xfId="35904" xr:uid="{BEDD563A-FEB5-4BDD-969F-722D28546BD0}"/>
    <cellStyle name="Year Assumptions" xfId="35716" xr:uid="{18601A8F-F7C0-4ECF-B21A-DB935CE54ECA}"/>
    <cellStyle name="Year Input" xfId="35746" xr:uid="{55026945-4EED-4C63-B83F-B270D9199719}"/>
    <cellStyle name="year_29(d) - Gas extensions -tariffs" xfId="35906" xr:uid="{1E16E2CF-AD8E-48F5-AB59-F9558B7C4925}"/>
    <cellStyle name="표준_KZ-DRAWING-NO" xfId="35522" xr:uid="{9DFA3AA6-788D-47C6-8284-478CE8CAACD5}"/>
  </cellStyles>
  <dxfs count="8">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dale\Work%20Folders\Pricing%20template%20model%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dale\AppData\Roaming\iManage\Work\Recent\AER213041%20-%20Pricing%20-%20Standardised%20model%20and%20development%20work\Pricing%20model%20template%20v1.0(12662453.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izes"/>
      <sheetName val="To-do"/>
      <sheetName val="Pricing model"/>
      <sheetName val="Rules"/>
      <sheetName val="Mechanisms"/>
      <sheetName val="Outputs&gt;&gt;"/>
      <sheetName val="Compliance"/>
      <sheetName val="Price comparisons"/>
      <sheetName val="Tariff schedule"/>
      <sheetName val="Tables"/>
      <sheetName val="Cost movements"/>
      <sheetName val="Charts"/>
      <sheetName val="Charts example (to be removed)"/>
      <sheetName val="Inputs&gt;&gt;"/>
      <sheetName val="General"/>
      <sheetName val="Financial"/>
      <sheetName val="Actuals"/>
      <sheetName val="Metering"/>
      <sheetName val="Tariffs"/>
      <sheetName val="Qty"/>
      <sheetName val="Prop. prices"/>
      <sheetName val="Hist. prices"/>
      <sheetName val="Indicative prices"/>
      <sheetName val="Trial tariffs"/>
      <sheetName val="Tariff costs"/>
      <sheetName val="Calculations&gt;&gt;"/>
      <sheetName val="TAR"/>
      <sheetName val="Prop. rev. detail"/>
      <sheetName val="Hist. rev. detail"/>
      <sheetName val="Tariff revenue"/>
      <sheetName val="Total qty"/>
      <sheetName val="Accounts"/>
      <sheetName val="SC revenue"/>
      <sheetName val="Movements"/>
      <sheetName val="Lookup|Tables"/>
      <sheetName val="Charts examp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model"/>
      <sheetName val="Outputs&gt;&gt;"/>
      <sheetName val="Tariff schedule"/>
      <sheetName val="Compliance"/>
      <sheetName val="Price comparisons"/>
      <sheetName val="Tables"/>
      <sheetName val="Cost movements"/>
      <sheetName val="Charts"/>
      <sheetName val="Inputs&gt;&gt;"/>
      <sheetName val="General"/>
      <sheetName val="Financial"/>
      <sheetName val="Actuals"/>
      <sheetName val="Metering"/>
      <sheetName val="Tariffs"/>
      <sheetName val="Qty"/>
      <sheetName val="Prop. prices"/>
      <sheetName val="Hist. prices"/>
      <sheetName val="Indicative prices"/>
      <sheetName val="Trial tariffs"/>
      <sheetName val="Tariff costs"/>
      <sheetName val="Calculations&gt;&gt;"/>
      <sheetName val="TAR"/>
      <sheetName val="Accounts"/>
      <sheetName val="Rev. summary"/>
      <sheetName val="Prop. revenue"/>
      <sheetName val="Hist. revenue"/>
      <sheetName val="SC revenue"/>
      <sheetName val="Total qty"/>
      <sheetName val="Movements"/>
      <sheetName val="Lookups"/>
      <sheetName val="Model update log"/>
    </sheetNames>
    <sheetDataSet>
      <sheetData sheetId="0"/>
      <sheetData sheetId="1"/>
      <sheetData sheetId="2"/>
      <sheetData sheetId="3"/>
      <sheetData sheetId="4"/>
      <sheetData sheetId="5"/>
      <sheetData sheetId="6"/>
      <sheetData sheetId="7"/>
      <sheetData sheetId="8"/>
      <sheetData sheetId="9">
        <row r="8">
          <cell r="F8" t="str">
            <v>AER</v>
          </cell>
        </row>
      </sheetData>
      <sheetData sheetId="10">
        <row r="5">
          <cell r="J5" t="str">
            <v>2018–19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8">
          <cell r="G8" t="str">
            <v>cents</v>
          </cell>
        </row>
      </sheetData>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sheetPr>
  <dimension ref="A1:BA82"/>
  <sheetViews>
    <sheetView showGridLines="0" zoomScaleNormal="100" workbookViewId="0">
      <selection activeCell="J3" sqref="J3"/>
    </sheetView>
  </sheetViews>
  <sheetFormatPr defaultColWidth="0" defaultRowHeight="11.25" customHeight="1" zeroHeight="1"/>
  <cols>
    <col min="1" max="2" width="1.28515625" style="88" customWidth="1"/>
    <col min="3" max="3" width="24.5703125" style="88" customWidth="1"/>
    <col min="4" max="4" width="5.28515625" style="88" customWidth="1"/>
    <col min="5" max="5" width="40.85546875" style="88" customWidth="1"/>
    <col min="6" max="6" width="12.85546875" style="88" customWidth="1"/>
    <col min="7" max="7" width="17" style="88" customWidth="1"/>
    <col min="8" max="8" width="11.140625" style="88" customWidth="1"/>
    <col min="9" max="10" width="36" style="88" customWidth="1"/>
    <col min="11" max="11" width="5.5703125" style="88" customWidth="1"/>
    <col min="12" max="12" width="8" style="88" hidden="1" customWidth="1"/>
    <col min="13" max="20" width="8.42578125" style="88" hidden="1" customWidth="1"/>
    <col min="21" max="21" width="1.28515625" style="88" hidden="1" customWidth="1"/>
    <col min="22" max="22" width="9" style="88" hidden="1" customWidth="1"/>
    <col min="23" max="23" width="1.28515625" style="88" hidden="1" customWidth="1"/>
    <col min="24" max="16384" width="9" style="88" hidden="1"/>
  </cols>
  <sheetData>
    <row r="1" spans="1:53" ht="11.25" customHeight="1"/>
    <row r="2" spans="1:53" s="94" customFormat="1" ht="33.75">
      <c r="A2" s="74"/>
      <c r="B2" s="74"/>
      <c r="C2" s="74"/>
      <c r="D2" s="74"/>
      <c r="E2" s="74"/>
      <c r="F2" s="74"/>
      <c r="G2" s="122" t="s">
        <v>146</v>
      </c>
      <c r="H2" s="75"/>
      <c r="I2" s="74"/>
      <c r="J2" s="74"/>
      <c r="K2" s="74"/>
      <c r="M2" s="95"/>
      <c r="N2" s="96"/>
      <c r="O2" s="97"/>
    </row>
    <row r="3" spans="1:53" s="94" customFormat="1" ht="33.75">
      <c r="A3" s="74"/>
      <c r="B3" s="74"/>
      <c r="C3" s="74"/>
      <c r="D3" s="74"/>
      <c r="E3" s="74"/>
      <c r="F3" s="74"/>
      <c r="G3" s="122" t="str">
        <f>DNSP&amp;" "&amp;forecastyear</f>
        <v>Energex 2022–23</v>
      </c>
      <c r="H3" s="75"/>
      <c r="I3" s="74"/>
      <c r="J3" s="74"/>
      <c r="K3" s="74"/>
      <c r="M3" s="95"/>
      <c r="N3" s="96"/>
      <c r="O3" s="97"/>
    </row>
    <row r="4" spans="1:53" s="100" customFormat="1" ht="13.5" customHeight="1" thickBot="1">
      <c r="A4" s="98"/>
      <c r="B4" s="98"/>
      <c r="C4" s="98"/>
      <c r="D4" s="98"/>
      <c r="E4" s="98"/>
      <c r="F4" s="98"/>
      <c r="G4" s="123" t="s">
        <v>128</v>
      </c>
      <c r="H4" s="99"/>
      <c r="I4" s="98"/>
      <c r="J4" s="98"/>
      <c r="K4" s="98"/>
    </row>
    <row r="5" spans="1:53" s="94" customFormat="1" ht="13.5" customHeight="1">
      <c r="A5" s="74"/>
      <c r="B5" s="74"/>
      <c r="C5" s="74"/>
      <c r="D5" s="74"/>
      <c r="E5" s="74"/>
      <c r="F5" s="74"/>
      <c r="G5" s="124"/>
      <c r="H5" s="76"/>
      <c r="I5" s="74"/>
      <c r="J5" s="74"/>
      <c r="K5" s="74"/>
    </row>
    <row r="6" spans="1:53" s="82" customFormat="1" ht="3" customHeight="1"/>
    <row r="7" spans="1:53" s="87" customFormat="1" ht="12.75">
      <c r="A7" s="77"/>
      <c r="B7" s="78"/>
      <c r="C7" s="77"/>
      <c r="D7" s="77"/>
      <c r="E7" s="77"/>
      <c r="F7" s="77"/>
      <c r="G7" s="77"/>
      <c r="H7" s="77"/>
      <c r="I7" s="77"/>
      <c r="J7" s="77"/>
      <c r="K7" s="77"/>
      <c r="L7" s="79"/>
      <c r="M7" s="79"/>
      <c r="N7" s="79"/>
      <c r="O7" s="79"/>
      <c r="P7" s="80"/>
      <c r="Q7" s="81"/>
      <c r="R7" s="80"/>
      <c r="S7" s="81"/>
      <c r="T7" s="80"/>
      <c r="U7" s="80"/>
      <c r="V7" s="80"/>
      <c r="W7" s="80"/>
      <c r="X7" s="80"/>
      <c r="Y7" s="80"/>
      <c r="Z7" s="80"/>
      <c r="AA7" s="80"/>
      <c r="AB7" s="81"/>
      <c r="AC7" s="81"/>
      <c r="AD7" s="83"/>
      <c r="AE7" s="83"/>
      <c r="AF7" s="83"/>
      <c r="AG7" s="83"/>
      <c r="AH7" s="84"/>
      <c r="AI7" s="85"/>
      <c r="AJ7" s="85"/>
      <c r="AK7" s="86"/>
      <c r="AL7" s="86"/>
      <c r="AM7" s="86"/>
      <c r="AN7" s="86"/>
      <c r="AO7" s="86"/>
      <c r="AP7" s="86"/>
      <c r="AQ7" s="86"/>
      <c r="AR7" s="86"/>
      <c r="AS7" s="86"/>
      <c r="AT7" s="86"/>
      <c r="AU7" s="86"/>
      <c r="AV7" s="86"/>
      <c r="AW7" s="86"/>
      <c r="AX7" s="86"/>
      <c r="AY7" s="86"/>
      <c r="AZ7" s="86"/>
      <c r="BA7" s="86"/>
    </row>
    <row r="8" spans="1:53"/>
    <row r="9" spans="1:53">
      <c r="C9" s="101" t="s">
        <v>37</v>
      </c>
      <c r="D9" s="89"/>
      <c r="E9" s="89"/>
      <c r="F9" s="89"/>
      <c r="G9" s="102" t="s">
        <v>129</v>
      </c>
      <c r="H9" s="103" t="s">
        <v>130</v>
      </c>
      <c r="I9" s="103" t="s">
        <v>131</v>
      </c>
      <c r="J9" s="103"/>
    </row>
    <row r="10" spans="1:53">
      <c r="C10" s="104"/>
      <c r="D10" s="105"/>
      <c r="E10" s="88" t="s">
        <v>132</v>
      </c>
      <c r="F10" s="105"/>
      <c r="G10" s="106">
        <v>0.1</v>
      </c>
      <c r="H10" s="107">
        <v>44470</v>
      </c>
      <c r="I10" s="223" t="s">
        <v>147</v>
      </c>
      <c r="J10" s="223"/>
    </row>
    <row r="11" spans="1:53">
      <c r="C11" s="108"/>
      <c r="D11" s="89"/>
      <c r="E11" s="88" t="s">
        <v>133</v>
      </c>
      <c r="F11" s="89"/>
      <c r="G11" s="109"/>
      <c r="H11" s="110"/>
      <c r="I11" s="222"/>
      <c r="J11" s="222"/>
    </row>
    <row r="12" spans="1:53">
      <c r="C12" s="112"/>
      <c r="D12" s="89"/>
      <c r="E12" s="88" t="s">
        <v>134</v>
      </c>
      <c r="F12" s="89"/>
      <c r="G12" s="106">
        <v>0.2</v>
      </c>
      <c r="H12" s="107">
        <v>44501</v>
      </c>
      <c r="I12" s="221" t="s">
        <v>135</v>
      </c>
      <c r="J12" s="221"/>
    </row>
    <row r="13" spans="1:53">
      <c r="C13" s="113"/>
      <c r="D13" s="89"/>
      <c r="E13" s="88" t="s">
        <v>136</v>
      </c>
      <c r="F13" s="89"/>
      <c r="G13" s="106">
        <v>1</v>
      </c>
      <c r="H13" s="107">
        <v>44531</v>
      </c>
      <c r="I13" s="221" t="s">
        <v>137</v>
      </c>
      <c r="J13" s="221"/>
    </row>
    <row r="14" spans="1:53">
      <c r="C14" s="114"/>
      <c r="D14" s="89"/>
      <c r="E14" s="88" t="s">
        <v>138</v>
      </c>
      <c r="F14" s="89"/>
      <c r="G14" s="109">
        <v>1.1000000000000001</v>
      </c>
      <c r="H14" s="110">
        <v>44805</v>
      </c>
      <c r="I14" s="222" t="s">
        <v>139</v>
      </c>
      <c r="J14" s="222"/>
    </row>
    <row r="15" spans="1:53">
      <c r="C15" s="115"/>
      <c r="D15" s="89"/>
      <c r="E15" s="88" t="s">
        <v>140</v>
      </c>
      <c r="F15" s="89"/>
      <c r="G15" s="109">
        <v>1.2</v>
      </c>
      <c r="H15" s="110">
        <v>44866</v>
      </c>
      <c r="I15" s="222" t="s">
        <v>141</v>
      </c>
      <c r="J15" s="222"/>
    </row>
    <row r="16" spans="1:53">
      <c r="C16" s="116"/>
      <c r="D16" s="89"/>
      <c r="E16" s="88" t="s">
        <v>142</v>
      </c>
      <c r="F16" s="89"/>
      <c r="G16" s="109">
        <v>2</v>
      </c>
      <c r="H16" s="110">
        <v>44896</v>
      </c>
      <c r="I16" s="222" t="s">
        <v>143</v>
      </c>
      <c r="J16" s="222"/>
    </row>
    <row r="17" spans="1:53" ht="22.5" customHeight="1">
      <c r="C17" s="117"/>
      <c r="D17" s="89"/>
      <c r="E17" s="89"/>
      <c r="F17" s="89"/>
      <c r="G17" s="109">
        <v>2.1</v>
      </c>
      <c r="H17" s="110">
        <v>45200</v>
      </c>
      <c r="I17" s="222" t="s">
        <v>144</v>
      </c>
      <c r="J17" s="222"/>
    </row>
    <row r="18" spans="1:53">
      <c r="C18" s="117"/>
      <c r="D18" s="89"/>
      <c r="E18" s="89"/>
      <c r="F18" s="89"/>
      <c r="G18" s="109">
        <v>3</v>
      </c>
      <c r="H18" s="110">
        <v>45383</v>
      </c>
      <c r="I18" s="222" t="s">
        <v>145</v>
      </c>
      <c r="J18" s="222"/>
    </row>
    <row r="19" spans="1:53">
      <c r="C19" s="117"/>
      <c r="D19" s="89"/>
      <c r="E19" s="89"/>
      <c r="F19" s="89"/>
      <c r="G19" s="109"/>
      <c r="H19" s="118"/>
      <c r="I19" s="111"/>
      <c r="J19" s="111"/>
    </row>
    <row r="20" spans="1:53" s="87" customFormat="1" ht="12.75">
      <c r="A20" s="77"/>
      <c r="B20" s="78"/>
      <c r="C20" s="78" t="s">
        <v>148</v>
      </c>
      <c r="D20" s="77"/>
      <c r="E20" s="77"/>
      <c r="F20" s="77"/>
      <c r="G20" s="77"/>
      <c r="H20" s="77"/>
      <c r="I20" s="77"/>
      <c r="J20" s="77"/>
      <c r="K20" s="77"/>
      <c r="L20" s="79"/>
      <c r="M20" s="79"/>
      <c r="N20" s="79"/>
      <c r="O20" s="79"/>
      <c r="P20" s="80"/>
      <c r="Q20" s="81"/>
      <c r="R20" s="80"/>
      <c r="S20" s="81"/>
      <c r="T20" s="80"/>
      <c r="U20" s="80"/>
      <c r="V20" s="80"/>
      <c r="W20" s="80"/>
      <c r="X20" s="80"/>
      <c r="Y20" s="80"/>
      <c r="Z20" s="80"/>
      <c r="AA20" s="80"/>
      <c r="AB20" s="81"/>
      <c r="AC20" s="81"/>
      <c r="AD20" s="83"/>
      <c r="AE20" s="83"/>
      <c r="AF20" s="83"/>
      <c r="AG20" s="83"/>
      <c r="AH20" s="84"/>
      <c r="AI20" s="85"/>
      <c r="AJ20" s="85"/>
      <c r="AK20" s="86"/>
      <c r="AL20" s="86"/>
      <c r="AM20" s="86"/>
      <c r="AN20" s="86"/>
      <c r="AO20" s="86"/>
      <c r="AP20" s="86"/>
      <c r="AQ20" s="86"/>
      <c r="AR20" s="86"/>
      <c r="AS20" s="86"/>
      <c r="AT20" s="86"/>
      <c r="AU20" s="86"/>
      <c r="AV20" s="86"/>
      <c r="AW20" s="86"/>
      <c r="AX20" s="86"/>
      <c r="AY20" s="86"/>
      <c r="AZ20" s="86"/>
      <c r="BA20" s="86"/>
    </row>
    <row r="21" spans="1:53">
      <c r="C21" s="117"/>
      <c r="D21" s="89"/>
      <c r="E21" s="89"/>
      <c r="F21" s="89"/>
      <c r="G21" s="109"/>
      <c r="H21" s="118"/>
      <c r="I21" s="111"/>
      <c r="J21" s="111"/>
    </row>
    <row r="22" spans="1:53">
      <c r="C22" s="133" t="s">
        <v>153</v>
      </c>
      <c r="D22" s="89"/>
      <c r="E22" s="89" t="s">
        <v>154</v>
      </c>
      <c r="F22" s="89"/>
      <c r="G22" s="109"/>
      <c r="H22" s="118"/>
      <c r="I22" s="111"/>
      <c r="J22" s="111"/>
    </row>
    <row r="23" spans="1:53">
      <c r="C23" s="133" t="s">
        <v>149</v>
      </c>
      <c r="D23" s="89"/>
      <c r="E23" s="89" t="s">
        <v>155</v>
      </c>
      <c r="F23" s="89"/>
      <c r="G23" s="109"/>
      <c r="H23" s="118"/>
      <c r="I23" s="111"/>
      <c r="J23" s="111"/>
    </row>
    <row r="24" spans="1:53">
      <c r="C24" s="133" t="s">
        <v>152</v>
      </c>
      <c r="D24" s="89"/>
      <c r="E24" s="89" t="s">
        <v>156</v>
      </c>
      <c r="F24" s="89"/>
      <c r="G24" s="109"/>
      <c r="H24" s="118"/>
      <c r="I24" s="111"/>
      <c r="J24" s="111"/>
    </row>
    <row r="25" spans="1:53">
      <c r="C25" s="133" t="s">
        <v>150</v>
      </c>
      <c r="D25" s="89"/>
      <c r="E25" s="89" t="s">
        <v>157</v>
      </c>
      <c r="F25" s="89"/>
      <c r="G25" s="109"/>
      <c r="H25" s="118"/>
      <c r="I25" s="111"/>
      <c r="J25" s="111"/>
    </row>
    <row r="26" spans="1:53">
      <c r="C26" s="133" t="s">
        <v>151</v>
      </c>
      <c r="D26" s="89"/>
      <c r="E26" s="89" t="s">
        <v>158</v>
      </c>
      <c r="F26" s="89"/>
      <c r="G26" s="109"/>
      <c r="H26" s="118"/>
      <c r="I26" s="111"/>
      <c r="J26" s="111"/>
    </row>
    <row r="27" spans="1:53">
      <c r="C27" s="133" t="s">
        <v>159</v>
      </c>
      <c r="D27" s="89"/>
      <c r="E27" s="89" t="s">
        <v>160</v>
      </c>
      <c r="F27" s="89"/>
      <c r="G27" s="109"/>
      <c r="H27" s="118"/>
      <c r="I27" s="111"/>
      <c r="J27" s="111"/>
    </row>
    <row r="28" spans="1:53">
      <c r="C28" s="133" t="s">
        <v>244</v>
      </c>
      <c r="D28" s="89"/>
      <c r="E28" s="89" t="s">
        <v>245</v>
      </c>
      <c r="F28" s="89"/>
      <c r="G28" s="109"/>
      <c r="H28" s="118"/>
      <c r="I28" s="193"/>
      <c r="J28" s="193"/>
    </row>
    <row r="29" spans="1:53">
      <c r="C29" s="117"/>
      <c r="D29" s="89"/>
      <c r="E29" s="89"/>
      <c r="F29" s="89"/>
      <c r="G29" s="109"/>
      <c r="H29" s="118"/>
      <c r="I29" s="111"/>
      <c r="J29" s="111"/>
    </row>
    <row r="30" spans="1:53" s="87" customFormat="1" ht="12.75">
      <c r="A30" s="77"/>
      <c r="B30" s="78"/>
      <c r="C30" s="78" t="s">
        <v>161</v>
      </c>
      <c r="D30" s="77"/>
      <c r="E30" s="77"/>
      <c r="F30" s="77"/>
      <c r="G30" s="77"/>
      <c r="H30" s="77"/>
      <c r="I30" s="77"/>
      <c r="J30" s="77"/>
      <c r="K30" s="77"/>
      <c r="L30" s="79"/>
      <c r="M30" s="79"/>
      <c r="N30" s="79"/>
      <c r="O30" s="79"/>
      <c r="P30" s="80"/>
      <c r="Q30" s="81"/>
      <c r="R30" s="80"/>
      <c r="S30" s="81"/>
      <c r="T30" s="80"/>
      <c r="U30" s="80"/>
      <c r="V30" s="80"/>
      <c r="W30" s="80"/>
      <c r="X30" s="80"/>
      <c r="Y30" s="80"/>
      <c r="Z30" s="80"/>
      <c r="AA30" s="80"/>
      <c r="AB30" s="81"/>
      <c r="AC30" s="81"/>
      <c r="AD30" s="83"/>
      <c r="AE30" s="83"/>
      <c r="AF30" s="83"/>
      <c r="AG30" s="83"/>
      <c r="AH30" s="84"/>
      <c r="AI30" s="85"/>
      <c r="AJ30" s="85"/>
      <c r="AK30" s="86"/>
      <c r="AL30" s="86"/>
      <c r="AM30" s="86"/>
      <c r="AN30" s="86"/>
      <c r="AO30" s="86"/>
      <c r="AP30" s="86"/>
      <c r="AQ30" s="86"/>
      <c r="AR30" s="86"/>
      <c r="AS30" s="86"/>
      <c r="AT30" s="86"/>
      <c r="AU30" s="86"/>
      <c r="AV30" s="86"/>
      <c r="AW30" s="86"/>
      <c r="AX30" s="86"/>
      <c r="AY30" s="86"/>
      <c r="AZ30" s="86"/>
      <c r="BA30" s="86"/>
    </row>
    <row r="31" spans="1:53">
      <c r="C31" s="117"/>
      <c r="D31" s="89"/>
      <c r="E31" s="89"/>
      <c r="F31" s="89"/>
      <c r="G31" s="109"/>
      <c r="H31" s="118"/>
      <c r="I31" s="111"/>
      <c r="J31" s="111"/>
    </row>
    <row r="32" spans="1:53">
      <c r="C32" s="126" t="s">
        <v>162</v>
      </c>
      <c r="D32" s="128"/>
      <c r="E32" s="128"/>
      <c r="F32" s="89"/>
      <c r="G32" s="129" t="s">
        <v>177</v>
      </c>
      <c r="H32" s="130"/>
      <c r="I32" s="131"/>
      <c r="J32" s="132"/>
    </row>
    <row r="33" spans="3:10">
      <c r="C33" s="134" t="s">
        <v>163</v>
      </c>
      <c r="D33" s="89"/>
      <c r="E33" s="89" t="s">
        <v>11</v>
      </c>
      <c r="F33" s="89"/>
      <c r="G33" s="134" t="s">
        <v>165</v>
      </c>
      <c r="H33" s="118"/>
      <c r="I33" s="111" t="s">
        <v>179</v>
      </c>
      <c r="J33" s="111"/>
    </row>
    <row r="34" spans="3:10">
      <c r="C34" s="134" t="s">
        <v>164</v>
      </c>
      <c r="D34" s="89"/>
      <c r="E34" s="89" t="s">
        <v>178</v>
      </c>
      <c r="F34" s="89"/>
      <c r="G34" s="134" t="s">
        <v>225</v>
      </c>
      <c r="H34" s="118"/>
      <c r="I34" s="111" t="s">
        <v>180</v>
      </c>
      <c r="J34" s="111"/>
    </row>
    <row r="35" spans="3:10">
      <c r="C35" s="134" t="s">
        <v>166</v>
      </c>
      <c r="D35" s="89"/>
      <c r="E35" s="89" t="s">
        <v>168</v>
      </c>
      <c r="F35" s="89"/>
      <c r="G35" s="134" t="s">
        <v>226</v>
      </c>
      <c r="H35" s="118"/>
      <c r="I35" s="111" t="s">
        <v>181</v>
      </c>
      <c r="J35" s="111"/>
    </row>
    <row r="36" spans="3:10">
      <c r="C36" s="134" t="s">
        <v>169</v>
      </c>
      <c r="D36" s="89"/>
      <c r="E36" s="89" t="s">
        <v>170</v>
      </c>
      <c r="F36" s="89"/>
      <c r="G36" s="109"/>
      <c r="H36" s="118"/>
      <c r="I36" s="111"/>
      <c r="J36" s="111"/>
    </row>
    <row r="37" spans="3:10">
      <c r="C37" s="134" t="s">
        <v>167</v>
      </c>
      <c r="D37" s="89"/>
      <c r="E37" s="89" t="s">
        <v>171</v>
      </c>
      <c r="F37" s="89"/>
      <c r="G37" s="129" t="s">
        <v>182</v>
      </c>
      <c r="H37" s="130"/>
      <c r="I37" s="131"/>
      <c r="J37" s="132"/>
    </row>
    <row r="38" spans="3:10">
      <c r="C38" s="134" t="s">
        <v>211</v>
      </c>
      <c r="D38" s="89"/>
      <c r="E38" s="89" t="s">
        <v>172</v>
      </c>
      <c r="F38" s="89"/>
      <c r="G38" s="134" t="s">
        <v>227</v>
      </c>
      <c r="H38" s="89"/>
      <c r="I38" s="89" t="s">
        <v>228</v>
      </c>
      <c r="J38" s="89"/>
    </row>
    <row r="39" spans="3:10">
      <c r="C39" s="134" t="s">
        <v>212</v>
      </c>
      <c r="D39" s="89"/>
      <c r="E39" s="89" t="s">
        <v>213</v>
      </c>
      <c r="F39" s="89"/>
      <c r="G39" s="134" t="s">
        <v>231</v>
      </c>
      <c r="H39" s="89"/>
      <c r="I39" s="89" t="s">
        <v>228</v>
      </c>
      <c r="J39" s="89"/>
    </row>
    <row r="40" spans="3:10">
      <c r="C40" s="134" t="s">
        <v>214</v>
      </c>
      <c r="D40" s="89"/>
      <c r="E40" s="89" t="s">
        <v>173</v>
      </c>
      <c r="F40" s="89"/>
      <c r="G40" s="134" t="s">
        <v>232</v>
      </c>
      <c r="H40" s="89"/>
      <c r="I40" s="89" t="s">
        <v>228</v>
      </c>
      <c r="J40" s="89"/>
    </row>
    <row r="41" spans="3:10">
      <c r="C41" s="134" t="s">
        <v>229</v>
      </c>
      <c r="D41" s="89"/>
      <c r="E41" s="89" t="s">
        <v>230</v>
      </c>
      <c r="F41" s="89"/>
      <c r="G41" s="134" t="s">
        <v>234</v>
      </c>
      <c r="H41" s="89"/>
      <c r="I41" s="89" t="s">
        <v>228</v>
      </c>
      <c r="J41" s="89"/>
    </row>
    <row r="42" spans="3:10">
      <c r="C42" s="134" t="s">
        <v>220</v>
      </c>
      <c r="D42" s="89"/>
      <c r="E42" s="89" t="s">
        <v>174</v>
      </c>
      <c r="F42" s="89"/>
      <c r="J42" s="89"/>
    </row>
    <row r="43" spans="3:10">
      <c r="C43" s="134" t="s">
        <v>236</v>
      </c>
      <c r="D43" s="89"/>
      <c r="E43" s="89" t="s">
        <v>173</v>
      </c>
      <c r="F43" s="89"/>
      <c r="G43" s="136" t="s">
        <v>237</v>
      </c>
      <c r="J43" s="89"/>
    </row>
    <row r="44" spans="3:10">
      <c r="C44" s="134" t="s">
        <v>221</v>
      </c>
      <c r="D44" s="89"/>
      <c r="E44" s="89" t="s">
        <v>175</v>
      </c>
      <c r="F44" s="89"/>
      <c r="J44" s="89"/>
    </row>
    <row r="45" spans="3:10">
      <c r="C45" s="134" t="s">
        <v>222</v>
      </c>
      <c r="D45" s="89"/>
      <c r="E45" s="89" t="s">
        <v>173</v>
      </c>
      <c r="F45" s="89"/>
      <c r="J45" s="89"/>
    </row>
    <row r="46" spans="3:10">
      <c r="C46" s="134" t="s">
        <v>233</v>
      </c>
      <c r="D46" s="89"/>
      <c r="E46" s="89" t="s">
        <v>230</v>
      </c>
      <c r="F46" s="89"/>
      <c r="G46" s="134"/>
      <c r="H46" s="89"/>
      <c r="I46" s="89"/>
      <c r="J46" s="89"/>
    </row>
    <row r="47" spans="3:10">
      <c r="C47" s="134" t="s">
        <v>223</v>
      </c>
      <c r="D47" s="89"/>
      <c r="E47" s="89" t="s">
        <v>176</v>
      </c>
      <c r="F47" s="89"/>
      <c r="G47" s="125"/>
      <c r="H47" s="89"/>
      <c r="I47" s="89"/>
      <c r="J47" s="89"/>
    </row>
    <row r="48" spans="3:10">
      <c r="C48" s="134" t="s">
        <v>224</v>
      </c>
      <c r="D48" s="89"/>
      <c r="E48" s="89" t="s">
        <v>173</v>
      </c>
      <c r="F48" s="89"/>
      <c r="H48" s="190"/>
      <c r="I48" s="191"/>
      <c r="J48" s="111"/>
    </row>
    <row r="49" spans="1:53">
      <c r="C49" s="134" t="s">
        <v>235</v>
      </c>
      <c r="D49" s="89"/>
      <c r="E49" s="89" t="s">
        <v>230</v>
      </c>
      <c r="F49" s="89"/>
      <c r="G49" s="136"/>
      <c r="H49" s="190"/>
      <c r="I49" s="191"/>
      <c r="J49" s="192"/>
    </row>
    <row r="50" spans="1:53">
      <c r="C50" s="125"/>
      <c r="D50" s="89"/>
      <c r="E50" s="89"/>
      <c r="F50" s="89"/>
      <c r="G50" s="109"/>
      <c r="H50" s="118"/>
      <c r="I50" s="111"/>
      <c r="J50" s="111"/>
    </row>
    <row r="51" spans="1:53" s="87" customFormat="1" ht="12.75">
      <c r="A51" s="77"/>
      <c r="B51" s="78"/>
      <c r="C51" s="78" t="s">
        <v>183</v>
      </c>
      <c r="D51" s="77"/>
      <c r="E51" s="77"/>
      <c r="F51" s="77"/>
      <c r="G51" s="77"/>
      <c r="H51" s="77"/>
      <c r="I51" s="77"/>
      <c r="J51" s="77"/>
      <c r="K51" s="77"/>
      <c r="L51" s="79"/>
      <c r="M51" s="79"/>
      <c r="N51" s="79"/>
      <c r="O51" s="79"/>
      <c r="P51" s="80"/>
      <c r="Q51" s="81"/>
      <c r="R51" s="80"/>
      <c r="S51" s="81"/>
      <c r="T51" s="80"/>
      <c r="U51" s="80"/>
      <c r="V51" s="80"/>
      <c r="W51" s="80"/>
      <c r="X51" s="80"/>
      <c r="Y51" s="80"/>
      <c r="Z51" s="80"/>
      <c r="AA51" s="80"/>
      <c r="AB51" s="81"/>
      <c r="AC51" s="81"/>
      <c r="AD51" s="83"/>
      <c r="AE51" s="83"/>
      <c r="AF51" s="83"/>
      <c r="AG51" s="83"/>
      <c r="AH51" s="84"/>
      <c r="AI51" s="85"/>
      <c r="AJ51" s="85"/>
      <c r="AK51" s="86"/>
      <c r="AL51" s="86"/>
      <c r="AM51" s="86"/>
      <c r="AN51" s="86"/>
      <c r="AO51" s="86"/>
      <c r="AP51" s="86"/>
      <c r="AQ51" s="86"/>
      <c r="AR51" s="86"/>
      <c r="AS51" s="86"/>
      <c r="AT51" s="86"/>
      <c r="AU51" s="86"/>
      <c r="AV51" s="86"/>
      <c r="AW51" s="86"/>
      <c r="AX51" s="86"/>
      <c r="AY51" s="86"/>
      <c r="AZ51" s="86"/>
      <c r="BA51" s="86"/>
    </row>
    <row r="52" spans="1:53">
      <c r="C52" s="117"/>
      <c r="D52" s="89"/>
      <c r="E52" s="89"/>
      <c r="F52" s="89"/>
      <c r="G52" s="109"/>
      <c r="H52" s="118"/>
      <c r="I52" s="111"/>
      <c r="J52" s="111"/>
    </row>
    <row r="53" spans="1:53">
      <c r="C53" s="126" t="s">
        <v>130</v>
      </c>
      <c r="D53" s="127"/>
      <c r="E53" s="127" t="s">
        <v>131</v>
      </c>
      <c r="F53" s="128"/>
      <c r="G53" s="109"/>
      <c r="H53" s="118"/>
      <c r="I53" s="111"/>
      <c r="J53" s="111"/>
    </row>
    <row r="54" spans="1:53">
      <c r="C54" s="117"/>
      <c r="D54" s="89"/>
      <c r="E54" s="89"/>
      <c r="F54" s="89"/>
      <c r="G54" s="109"/>
      <c r="H54" s="118"/>
      <c r="I54" s="111"/>
      <c r="J54" s="111"/>
    </row>
    <row r="55" spans="1:53">
      <c r="C55" s="117"/>
      <c r="D55" s="89"/>
      <c r="E55" s="89"/>
      <c r="F55" s="89"/>
      <c r="G55" s="109"/>
      <c r="H55" s="118"/>
      <c r="I55" s="111"/>
      <c r="J55" s="111"/>
    </row>
    <row r="56" spans="1:53">
      <c r="C56" s="117"/>
      <c r="D56" s="89"/>
      <c r="E56" s="89"/>
      <c r="F56" s="89"/>
      <c r="G56" s="109"/>
      <c r="H56" s="118"/>
      <c r="I56" s="111"/>
      <c r="J56" s="111"/>
    </row>
    <row r="57" spans="1:53">
      <c r="C57" s="117"/>
      <c r="D57" s="89"/>
      <c r="E57" s="89"/>
      <c r="F57" s="89"/>
      <c r="G57" s="109"/>
      <c r="H57" s="118"/>
      <c r="I57" s="111"/>
      <c r="J57" s="111"/>
    </row>
    <row r="58" spans="1:53">
      <c r="C58" s="117"/>
      <c r="D58" s="89"/>
      <c r="E58" s="89"/>
      <c r="F58" s="89"/>
      <c r="G58" s="109"/>
      <c r="H58" s="118"/>
      <c r="I58" s="111"/>
      <c r="J58" s="111"/>
    </row>
    <row r="59" spans="1:53">
      <c r="C59" s="117"/>
      <c r="D59" s="89"/>
      <c r="E59" s="89"/>
      <c r="F59" s="89"/>
      <c r="G59" s="109"/>
      <c r="H59" s="118"/>
      <c r="I59" s="111"/>
      <c r="J59" s="111"/>
    </row>
    <row r="60" spans="1:53">
      <c r="C60" s="117"/>
      <c r="D60" s="89"/>
      <c r="E60" s="89"/>
      <c r="F60" s="89"/>
      <c r="G60" s="109"/>
      <c r="H60" s="118"/>
      <c r="I60" s="111"/>
      <c r="J60" s="111"/>
    </row>
    <row r="61" spans="1:53">
      <c r="C61" s="117"/>
      <c r="D61" s="89"/>
      <c r="E61" s="89"/>
      <c r="F61" s="89"/>
      <c r="G61" s="109"/>
      <c r="H61" s="118"/>
      <c r="I61" s="111"/>
      <c r="J61" s="111"/>
    </row>
    <row r="62" spans="1:53">
      <c r="C62" s="117"/>
      <c r="D62" s="89"/>
      <c r="E62" s="89"/>
      <c r="F62" s="89"/>
      <c r="G62" s="109"/>
      <c r="H62" s="118"/>
      <c r="I62" s="111"/>
      <c r="J62" s="111"/>
    </row>
    <row r="63" spans="1:53">
      <c r="C63" s="117"/>
      <c r="D63" s="89"/>
      <c r="E63" s="89"/>
      <c r="F63" s="89"/>
      <c r="G63" s="109"/>
      <c r="H63" s="118"/>
      <c r="I63" s="111"/>
      <c r="J63" s="111"/>
    </row>
    <row r="64" spans="1:53">
      <c r="C64" s="117"/>
      <c r="D64" s="89"/>
      <c r="E64" s="89"/>
      <c r="F64" s="89"/>
      <c r="G64" s="109"/>
      <c r="H64" s="118"/>
      <c r="I64" s="111"/>
      <c r="J64" s="111"/>
    </row>
    <row r="65" spans="1:53">
      <c r="C65" s="117"/>
      <c r="D65" s="89"/>
      <c r="E65" s="89"/>
      <c r="F65" s="89"/>
      <c r="G65" s="109"/>
      <c r="H65" s="118"/>
      <c r="I65" s="111"/>
      <c r="J65" s="111"/>
    </row>
    <row r="66" spans="1:53">
      <c r="C66" s="117"/>
      <c r="D66" s="89"/>
      <c r="E66" s="89"/>
      <c r="F66" s="89"/>
      <c r="G66" s="109"/>
      <c r="H66" s="118"/>
      <c r="I66" s="111"/>
      <c r="J66" s="111"/>
    </row>
    <row r="67" spans="1:53" ht="12.75">
      <c r="C67" s="119"/>
      <c r="D67" s="89"/>
      <c r="E67" s="89"/>
      <c r="F67" s="89"/>
      <c r="G67" s="89"/>
      <c r="H67" s="89"/>
      <c r="I67" s="120"/>
      <c r="J67" s="120"/>
    </row>
    <row r="68" spans="1:53" s="87" customFormat="1" ht="12.75">
      <c r="A68" s="77"/>
      <c r="B68" s="78" t="s">
        <v>7</v>
      </c>
      <c r="C68" s="77"/>
      <c r="D68" s="77"/>
      <c r="E68" s="77"/>
      <c r="F68" s="77"/>
      <c r="G68" s="77"/>
      <c r="H68" s="77"/>
      <c r="I68" s="77"/>
      <c r="J68" s="77"/>
      <c r="K68" s="77"/>
      <c r="L68" s="79"/>
      <c r="M68" s="79"/>
      <c r="N68" s="79"/>
      <c r="O68" s="79"/>
      <c r="P68" s="80"/>
      <c r="Q68" s="81"/>
      <c r="R68" s="80"/>
      <c r="S68" s="81"/>
      <c r="T68" s="80"/>
      <c r="U68" s="80"/>
      <c r="V68" s="80"/>
      <c r="W68" s="80"/>
      <c r="X68" s="80"/>
      <c r="Y68" s="80"/>
      <c r="Z68" s="80"/>
      <c r="AA68" s="80"/>
      <c r="AB68" s="81"/>
      <c r="AC68" s="81"/>
      <c r="AD68" s="83"/>
      <c r="AE68" s="83"/>
      <c r="AF68" s="83"/>
      <c r="AG68" s="83"/>
      <c r="AH68" s="84"/>
      <c r="AI68" s="85"/>
      <c r="AJ68" s="85"/>
      <c r="AK68" s="86"/>
      <c r="AL68" s="86"/>
      <c r="AM68" s="86"/>
      <c r="AN68" s="86"/>
      <c r="AO68" s="86"/>
      <c r="AP68" s="86"/>
      <c r="AQ68" s="86"/>
      <c r="AR68" s="86"/>
      <c r="AS68" s="86"/>
      <c r="AT68" s="86"/>
      <c r="AU68" s="86"/>
      <c r="AV68" s="86"/>
      <c r="AW68" s="86"/>
      <c r="AX68" s="86"/>
      <c r="AY68" s="86"/>
      <c r="AZ68" s="86"/>
      <c r="BA68" s="86"/>
    </row>
    <row r="69" spans="1:53" hidden="1">
      <c r="D69" s="89"/>
      <c r="E69" s="89"/>
      <c r="F69" s="89"/>
      <c r="G69" s="89"/>
      <c r="H69" s="89"/>
      <c r="I69" s="89"/>
      <c r="J69" s="89"/>
      <c r="L69" s="121"/>
    </row>
    <row r="70" spans="1:53" hidden="1">
      <c r="D70" s="89"/>
      <c r="E70" s="89"/>
      <c r="F70" s="89"/>
      <c r="G70" s="89"/>
      <c r="H70" s="89"/>
      <c r="I70" s="89"/>
      <c r="J70" s="89"/>
      <c r="L70" s="121"/>
    </row>
    <row r="71" spans="1:53" hidden="1">
      <c r="D71" s="89"/>
      <c r="E71" s="89"/>
      <c r="F71" s="89"/>
      <c r="G71" s="89"/>
      <c r="H71" s="89"/>
      <c r="I71" s="89"/>
      <c r="J71" s="89"/>
      <c r="L71" s="121"/>
    </row>
    <row r="72" spans="1:53" hidden="1">
      <c r="D72" s="89"/>
      <c r="E72" s="89"/>
      <c r="F72" s="89"/>
      <c r="G72" s="89"/>
      <c r="H72" s="89"/>
      <c r="I72" s="89"/>
      <c r="J72" s="89"/>
      <c r="L72" s="121"/>
    </row>
    <row r="73" spans="1:53" hidden="1">
      <c r="D73" s="89"/>
      <c r="E73" s="89"/>
      <c r="F73" s="89"/>
      <c r="G73" s="89"/>
      <c r="H73" s="89"/>
      <c r="I73" s="89"/>
      <c r="J73" s="89"/>
      <c r="L73" s="121"/>
    </row>
    <row r="74" spans="1:53" hidden="1">
      <c r="C74" s="89"/>
      <c r="D74" s="89"/>
      <c r="E74" s="89"/>
      <c r="F74" s="89"/>
      <c r="G74" s="89"/>
      <c r="H74" s="89"/>
      <c r="I74" s="89"/>
      <c r="J74" s="89"/>
      <c r="L74" s="121"/>
    </row>
    <row r="75" spans="1:53" hidden="1">
      <c r="C75" s="89"/>
      <c r="D75" s="89"/>
      <c r="E75" s="89"/>
      <c r="F75" s="89"/>
      <c r="G75" s="89"/>
      <c r="H75" s="89"/>
      <c r="I75" s="89"/>
      <c r="J75" s="89"/>
      <c r="L75" s="121"/>
    </row>
    <row r="76" spans="1:53" hidden="1">
      <c r="C76" s="89"/>
      <c r="D76" s="89"/>
      <c r="E76" s="89"/>
      <c r="F76" s="89"/>
      <c r="G76" s="89"/>
      <c r="H76" s="89"/>
      <c r="I76" s="89"/>
      <c r="J76" s="89"/>
    </row>
    <row r="77" spans="1:53" hidden="1">
      <c r="D77" s="89"/>
      <c r="E77" s="89"/>
      <c r="F77" s="89"/>
      <c r="G77" s="89"/>
      <c r="H77" s="89"/>
      <c r="I77" s="89"/>
      <c r="J77" s="89"/>
    </row>
    <row r="78" spans="1:53" hidden="1">
      <c r="D78" s="89"/>
      <c r="E78" s="89"/>
      <c r="F78" s="89"/>
      <c r="G78" s="89"/>
      <c r="H78" s="89"/>
      <c r="I78" s="89"/>
      <c r="J78" s="89"/>
    </row>
    <row r="79" spans="1:53" hidden="1">
      <c r="D79" s="89"/>
      <c r="E79" s="89"/>
      <c r="F79" s="89"/>
      <c r="G79" s="89"/>
      <c r="H79" s="89"/>
      <c r="I79" s="89"/>
      <c r="J79" s="89"/>
    </row>
    <row r="80" spans="1:53" hidden="1">
      <c r="D80" s="89"/>
      <c r="E80" s="89"/>
      <c r="F80" s="89"/>
      <c r="G80" s="89"/>
      <c r="H80" s="89"/>
      <c r="I80" s="89"/>
      <c r="J80" s="89"/>
    </row>
    <row r="81" spans="3:10" hidden="1">
      <c r="D81" s="89"/>
      <c r="E81" s="89"/>
      <c r="F81" s="89"/>
      <c r="G81" s="89"/>
      <c r="H81" s="89"/>
      <c r="I81" s="89"/>
      <c r="J81" s="89"/>
    </row>
    <row r="82" spans="3:10" ht="12.75" hidden="1">
      <c r="C82" s="119"/>
      <c r="D82" s="89"/>
      <c r="E82" s="89"/>
      <c r="F82" s="89"/>
      <c r="G82" s="89"/>
      <c r="H82" s="89"/>
      <c r="I82" s="89"/>
      <c r="J82" s="89"/>
    </row>
  </sheetData>
  <mergeCells count="9">
    <mergeCell ref="I12:J12"/>
    <mergeCell ref="I11:J11"/>
    <mergeCell ref="I10:J10"/>
    <mergeCell ref="I18:J18"/>
    <mergeCell ref="I17:J17"/>
    <mergeCell ref="I16:J16"/>
    <mergeCell ref="I15:J15"/>
    <mergeCell ref="I14:J14"/>
    <mergeCell ref="I13:J13"/>
  </mergeCells>
  <hyperlinks>
    <hyperlink ref="C22" location="'General Inputs'!A1" display="General Inputs" xr:uid="{00000000-0004-0000-0000-000000000000}"/>
    <hyperlink ref="C23" location="'Ancillary Network Services'!A1" display="Ancillary Network Services" xr:uid="{00000000-0004-0000-0000-000001000000}"/>
    <hyperlink ref="C24" location="'Labour Rates'!A1" display="Labour Rates" xr:uid="{00000000-0004-0000-0000-000002000000}"/>
    <hyperlink ref="C25" location="'Public Lighting'!A1" display="Public Lighting" xr:uid="{00000000-0004-0000-0000-000003000000}"/>
    <hyperlink ref="C26" location="Metering!A1" display="Metering" xr:uid="{00000000-0004-0000-0000-000004000000}"/>
    <hyperlink ref="C27" location="'Lookup Tables'!A1" display="Lookup Tables" xr:uid="{00000000-0004-0000-0000-000005000000}"/>
    <hyperlink ref="C33" location="'General Inputs'!F8" display="'General Inputs'!F8" xr:uid="{00000000-0004-0000-0000-000006000000}"/>
    <hyperlink ref="C34" location="'General Inputs'!F9" display="'General Inputs'!F9" xr:uid="{00000000-0004-0000-0000-000007000000}"/>
    <hyperlink ref="C35" location="'General Inputs'!F12" display="'General Inputs'!F12" xr:uid="{00000000-0004-0000-0000-000008000000}"/>
    <hyperlink ref="C36" location="'General Inputs'!F14:F15" display="'General Inputs'!F14:F15" xr:uid="{00000000-0004-0000-0000-000009000000}"/>
    <hyperlink ref="C37" location="'General Inputs'!F16" display="'General Inputs'!F16" xr:uid="{00000000-0004-0000-0000-00000A000000}"/>
    <hyperlink ref="C38" location="'General Inputs'!K22:N25" display="''General Inputs'!K22:N25" xr:uid="{00000000-0004-0000-0000-00000B000000}"/>
    <hyperlink ref="C39" location="'Ancillary Network Services'!C7:F323" display="''Ancillary Network Services'!C7:F323" xr:uid="{00000000-0004-0000-0000-00000C000000}"/>
    <hyperlink ref="C40" location="'Ancillary Network Services'!T7:T323" display="''Ancillary Network Services'!T7:T323" xr:uid="{00000000-0004-0000-0000-00000D000000}"/>
    <hyperlink ref="C42" location="'Labour Rates'!C7:E36" display="''Labour Rates'!C7:E36" xr:uid="{00000000-0004-0000-0000-00000E000000}"/>
    <hyperlink ref="C43" location="'Labour Rates'!S7:S36" display="''Labour Rates'!S7:S36" xr:uid="{00000000-0004-0000-0000-00000F000000}"/>
    <hyperlink ref="C44" location="'Public Lighting'!C7:F305" display="''Public Lighting'!C7:F305" xr:uid="{00000000-0004-0000-0000-000010000000}"/>
    <hyperlink ref="C45" location="'Public Lighting'!T7:T305" display="''Public Lighting'!T7:T305" xr:uid="{00000000-0004-0000-0000-000011000000}"/>
    <hyperlink ref="C47" location="Metering!C7:G36" display="''Metering'!C7:G36" xr:uid="{00000000-0004-0000-0000-000012000000}"/>
    <hyperlink ref="C48" location="Metering!U7:U36" display="''Metering'!U7:U36" xr:uid="{00000000-0004-0000-0000-000013000000}"/>
    <hyperlink ref="G33" location="'General Inputs'!F10" display="'General Inputs'!F10" xr:uid="{00000000-0004-0000-0000-000014000000}"/>
    <hyperlink ref="G34" location="'General Inputs'!K27:N30" display="''General Inputs'!K27:N30" xr:uid="{00000000-0004-0000-0000-000015000000}"/>
    <hyperlink ref="G35" location="'General Inputs'!F37:F77" display="''General Inputs'!F37:F77" xr:uid="{00000000-0004-0000-0000-000016000000}"/>
    <hyperlink ref="G38" location="'Ancillary Network Services'!N7:R323" display="''Ancillary Network Services'!N7:R323" xr:uid="{3FD6E011-862D-423F-8B1E-94F642E3364C}"/>
    <hyperlink ref="G39" location="'Labour Rates'!M7:Q36" display="''Labour Rates'!M7:Q36" xr:uid="{2DD17C05-71B9-4AC4-AC4F-89A5BD26433D}"/>
    <hyperlink ref="G40" location="'Public Lighting'!N7:R305" display="''Public Lighting'!N7:R305" xr:uid="{70AF10BB-FFD0-4E64-B508-4F723E816B7F}"/>
    <hyperlink ref="G41" location="Metering!O7:S36" display="''Metering'!O7:S36" xr:uid="{A938FBB1-D38D-4730-81EE-73F78D8EDCB2}"/>
    <hyperlink ref="C41" location="'Ancillary Network Services'!Z7:AC323" display="''Ancillary Network Services'!Z7:AC323" xr:uid="{009A4317-8F94-47AF-A981-208B33A925B0}"/>
    <hyperlink ref="C46" location="'Public Lighting'!Z7:AC305" display="''Public Lighting'!Z7:AC305" xr:uid="{B70D2F7E-0474-4F48-97BD-53870585C677}"/>
    <hyperlink ref="C49" location="Metering!AA7:AD36" display="''Metering'!AA7:AD36" xr:uid="{9FEC4A85-A229-42DB-B167-04897A0C5549}"/>
    <hyperlink ref="C28" location="'Model update log'!A1" display="Model update log" xr:uid="{674526E0-36B8-493D-9C23-D13B66373410}"/>
  </hyperlinks>
  <pageMargins left="0.7" right="0.7" top="0.75" bottom="0.75" header="0.3" footer="0.3"/>
  <pageSetup paperSize="9"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79998168889431442"/>
  </sheetPr>
  <dimension ref="A1:AU95"/>
  <sheetViews>
    <sheetView showGridLines="0" zoomScaleNormal="100" workbookViewId="0">
      <selection activeCell="M3" sqref="M3"/>
    </sheetView>
  </sheetViews>
  <sheetFormatPr defaultColWidth="0" defaultRowHeight="0" customHeight="1" zeroHeight="1" outlineLevelRow="1"/>
  <cols>
    <col min="1" max="2" width="1.28515625" style="36" customWidth="1"/>
    <col min="3" max="3" width="38" style="36" customWidth="1"/>
    <col min="4" max="4" width="14" style="37" customWidth="1"/>
    <col min="5" max="5" width="2.7109375" style="37" customWidth="1"/>
    <col min="6" max="6" width="12.5703125" style="37" customWidth="1"/>
    <col min="7" max="7" width="10" style="37" customWidth="1"/>
    <col min="8" max="9" width="2.85546875" style="37" customWidth="1"/>
    <col min="10" max="14" width="9.28515625" style="36" customWidth="1"/>
    <col min="15" max="17" width="2.28515625" style="36" customWidth="1"/>
    <col min="18" max="20" width="9.28515625" style="36" customWidth="1"/>
    <col min="21" max="23" width="1.85546875" style="36" customWidth="1"/>
    <col min="24" max="38" width="9" style="36" hidden="1" customWidth="1"/>
    <col min="39" max="16384" width="9" style="36" hidden="1"/>
  </cols>
  <sheetData>
    <row r="1" spans="1:47" s="1" customFormat="1" ht="15.75">
      <c r="B1" s="2" t="str">
        <f>'Pricing model - ACS'!G2&amp;" - "&amp;'Pricing model - ACS'!G3</f>
        <v>AER pricing model - price capped ACS - Energex 2022–23</v>
      </c>
      <c r="C1" s="2"/>
      <c r="D1" s="2"/>
      <c r="E1" s="2"/>
      <c r="F1" s="3"/>
      <c r="G1" s="3"/>
      <c r="H1" s="3"/>
      <c r="I1" s="3"/>
      <c r="J1" s="53"/>
      <c r="K1" s="53" t="s">
        <v>0</v>
      </c>
      <c r="L1" s="54"/>
      <c r="M1" s="54"/>
      <c r="N1" s="55"/>
      <c r="O1" s="8"/>
      <c r="P1" s="5"/>
      <c r="Q1" s="5"/>
      <c r="R1" s="6"/>
      <c r="S1" s="9"/>
      <c r="T1" s="5"/>
      <c r="U1" s="10"/>
      <c r="V1" s="9"/>
      <c r="W1" s="5"/>
    </row>
    <row r="2" spans="1:47" s="12" customFormat="1" ht="13.5" thickBot="1">
      <c r="B2" s="13" t="str">
        <f>'Pricing model - ACS'!C22&amp;" - "&amp;'Pricing model - ACS'!E22</f>
        <v>General Inputs - General inputs including business information, inflation, and x-factors</v>
      </c>
      <c r="C2" s="13"/>
      <c r="D2" s="13"/>
      <c r="E2" s="13"/>
      <c r="F2" s="14"/>
      <c r="G2" s="14"/>
      <c r="H2" s="14"/>
      <c r="I2" s="14"/>
    </row>
    <row r="3" spans="1:47" s="22" customFormat="1" ht="3" customHeight="1">
      <c r="D3" s="23"/>
      <c r="E3" s="23"/>
      <c r="F3" s="23"/>
      <c r="G3" s="23"/>
      <c r="H3" s="23"/>
      <c r="I3" s="23"/>
    </row>
    <row r="4" spans="1:47" s="22" customFormat="1" ht="11.25">
      <c r="D4" s="23"/>
      <c r="E4" s="23"/>
      <c r="F4" s="23"/>
      <c r="G4" s="23"/>
      <c r="H4" s="23"/>
      <c r="I4" s="23"/>
    </row>
    <row r="5" spans="1:47" s="11" customFormat="1" ht="12.75">
      <c r="A5" s="25">
        <v>1</v>
      </c>
      <c r="B5" s="26" t="s">
        <v>9</v>
      </c>
      <c r="C5" s="25"/>
      <c r="D5" s="25"/>
      <c r="E5" s="25"/>
      <c r="F5" s="52"/>
      <c r="G5" s="52"/>
      <c r="H5" s="52"/>
      <c r="I5" s="52"/>
      <c r="J5" s="34"/>
      <c r="K5" s="35"/>
      <c r="L5" s="34"/>
      <c r="M5" s="35"/>
      <c r="N5" s="34"/>
      <c r="O5" s="34"/>
      <c r="P5" s="34"/>
      <c r="Q5" s="34"/>
      <c r="R5" s="34"/>
      <c r="S5" s="34"/>
      <c r="T5" s="34"/>
      <c r="U5" s="34"/>
      <c r="V5" s="35"/>
      <c r="W5" s="35"/>
      <c r="X5" s="56"/>
      <c r="Y5" s="56"/>
      <c r="Z5" s="56"/>
      <c r="AA5" s="56"/>
      <c r="AB5" s="57"/>
      <c r="AC5" s="58"/>
      <c r="AD5" s="58"/>
      <c r="AE5" s="48"/>
      <c r="AF5" s="48"/>
      <c r="AG5" s="48"/>
      <c r="AH5" s="48"/>
      <c r="AI5" s="48"/>
      <c r="AJ5" s="48"/>
      <c r="AK5" s="48"/>
      <c r="AL5" s="48"/>
      <c r="AM5" s="48"/>
      <c r="AN5" s="48"/>
      <c r="AO5" s="48"/>
      <c r="AP5" s="48"/>
      <c r="AQ5" s="48"/>
      <c r="AR5" s="48"/>
      <c r="AS5" s="48"/>
      <c r="AT5" s="48"/>
      <c r="AU5" s="48"/>
    </row>
    <row r="6" spans="1:47" ht="11.25"/>
    <row r="7" spans="1:47" ht="11.25">
      <c r="C7" s="59" t="s">
        <v>8</v>
      </c>
      <c r="D7" s="39" t="s">
        <v>1</v>
      </c>
      <c r="E7" s="39"/>
      <c r="F7" s="60" t="s">
        <v>10</v>
      </c>
      <c r="H7" s="60"/>
      <c r="I7" s="36"/>
      <c r="J7" s="61"/>
    </row>
    <row r="8" spans="1:47" ht="11.25">
      <c r="C8" s="36" t="s">
        <v>11</v>
      </c>
      <c r="D8" s="37" t="s">
        <v>23</v>
      </c>
      <c r="E8" s="36"/>
      <c r="F8" s="137" t="s">
        <v>105</v>
      </c>
      <c r="H8" s="36"/>
      <c r="I8" s="36"/>
    </row>
    <row r="9" spans="1:47" ht="11.25">
      <c r="C9" s="36" t="s">
        <v>13</v>
      </c>
      <c r="D9" s="37" t="s">
        <v>23</v>
      </c>
      <c r="E9" s="36"/>
      <c r="F9" s="138">
        <v>36678</v>
      </c>
      <c r="H9" s="36"/>
      <c r="I9" s="36"/>
    </row>
    <row r="10" spans="1:47" ht="11.25">
      <c r="C10" s="36" t="s">
        <v>14</v>
      </c>
      <c r="D10" s="37" t="s">
        <v>23</v>
      </c>
      <c r="E10" s="36"/>
      <c r="F10" s="139" t="s">
        <v>246</v>
      </c>
      <c r="G10" s="36"/>
      <c r="H10" s="36"/>
      <c r="I10" s="36"/>
    </row>
    <row r="11" spans="1:47" ht="11.25">
      <c r="C11" s="36" t="s">
        <v>15</v>
      </c>
      <c r="D11" s="37" t="s">
        <v>16</v>
      </c>
      <c r="E11" s="36"/>
      <c r="F11" s="140" t="str">
        <f>IF(INDEX('Lookup Tables'!I101:I115,MATCH(DNSP,'Lookup Tables'!G101:G115,0))="Vic",
INDEX('Lookup Tables'!L61:L87,MATCH(forecastyear,'Lookup Tables'!I61:I87,0)-1),
INDEX('Lookup Tables'!I61:I87,MATCH(forecastyear,'Lookup Tables'!I61:I87,0)-1))</f>
        <v>2021–22</v>
      </c>
      <c r="G11" s="36"/>
      <c r="H11" s="36"/>
      <c r="I11" s="36"/>
    </row>
    <row r="12" spans="1:47" ht="11.25">
      <c r="C12" s="36" t="s">
        <v>17</v>
      </c>
      <c r="D12" s="37" t="s">
        <v>22</v>
      </c>
      <c r="E12" s="36"/>
      <c r="F12" s="141" t="s">
        <v>247</v>
      </c>
      <c r="G12" s="36"/>
      <c r="H12" s="36"/>
      <c r="I12" s="36"/>
    </row>
    <row r="13" spans="1:47" ht="11.25">
      <c r="C13" s="36" t="s">
        <v>18</v>
      </c>
      <c r="D13" s="37" t="s">
        <v>16</v>
      </c>
      <c r="E13" s="36"/>
      <c r="F13" s="140" t="str">
        <f>'Lookup Tables'!G96</f>
        <v>2024–25</v>
      </c>
      <c r="G13" s="36"/>
      <c r="H13" s="36"/>
      <c r="I13" s="36"/>
    </row>
    <row r="14" spans="1:47" ht="11.25">
      <c r="C14" s="36" t="s">
        <v>19</v>
      </c>
      <c r="D14" s="37" t="s">
        <v>22</v>
      </c>
      <c r="E14" s="36"/>
      <c r="F14" s="138">
        <v>36861</v>
      </c>
      <c r="G14" s="36"/>
      <c r="H14" s="43"/>
      <c r="I14" s="43"/>
      <c r="J14" s="43"/>
      <c r="K14" s="43"/>
      <c r="L14" s="43"/>
      <c r="M14" s="43"/>
      <c r="N14" s="43"/>
      <c r="O14" s="43"/>
      <c r="P14" s="43"/>
      <c r="Q14" s="43"/>
      <c r="R14" s="43"/>
      <c r="S14" s="43"/>
    </row>
    <row r="15" spans="1:47" ht="11.25">
      <c r="C15" s="36" t="s">
        <v>20</v>
      </c>
      <c r="D15" s="37" t="s">
        <v>22</v>
      </c>
      <c r="E15" s="36"/>
      <c r="F15" s="138">
        <v>36861</v>
      </c>
      <c r="G15" s="36"/>
      <c r="H15" s="43"/>
      <c r="I15" s="43"/>
      <c r="J15" s="43"/>
      <c r="K15" s="43"/>
      <c r="L15" s="43"/>
      <c r="M15" s="43"/>
      <c r="N15" s="43"/>
      <c r="O15" s="43"/>
      <c r="P15" s="43"/>
      <c r="Q15" s="43"/>
      <c r="R15" s="43"/>
      <c r="S15" s="43"/>
    </row>
    <row r="16" spans="1:47" ht="11.25">
      <c r="C16" s="36" t="s">
        <v>21</v>
      </c>
      <c r="D16" s="37" t="s">
        <v>22</v>
      </c>
      <c r="E16" s="36"/>
      <c r="F16" s="142">
        <v>2.2739900899011012E-2</v>
      </c>
      <c r="G16" s="36"/>
      <c r="H16" s="43"/>
      <c r="I16" s="43"/>
      <c r="J16" s="43"/>
      <c r="K16" s="43"/>
      <c r="L16" s="43"/>
      <c r="M16" s="43"/>
      <c r="N16" s="43"/>
      <c r="O16" s="43"/>
      <c r="P16" s="43"/>
      <c r="Q16" s="43"/>
      <c r="R16" s="43"/>
      <c r="S16" s="43"/>
    </row>
    <row r="17" spans="1:47" ht="11.25">
      <c r="E17" s="36"/>
      <c r="F17" s="36"/>
      <c r="G17" s="143"/>
      <c r="H17" s="43"/>
      <c r="I17" s="43"/>
      <c r="J17" s="43"/>
      <c r="K17" s="43"/>
      <c r="L17" s="43"/>
      <c r="M17" s="43"/>
      <c r="N17" s="43"/>
      <c r="O17" s="43"/>
      <c r="P17" s="43"/>
      <c r="Q17" s="43"/>
      <c r="R17" s="43"/>
      <c r="S17" s="62"/>
    </row>
    <row r="18" spans="1:47" s="11" customFormat="1" ht="12.75">
      <c r="A18" s="25"/>
      <c r="B18" s="26" t="s">
        <v>123</v>
      </c>
      <c r="C18" s="25"/>
      <c r="D18" s="27" t="s">
        <v>1</v>
      </c>
      <c r="E18" s="27"/>
      <c r="F18" s="27" t="s">
        <v>2</v>
      </c>
      <c r="G18" s="27"/>
      <c r="H18" s="27"/>
      <c r="I18" s="27"/>
      <c r="J18" s="32" t="str">
        <f>RCP_firstyear</f>
        <v>2020–21</v>
      </c>
      <c r="K18" s="32" t="str">
        <f>RCP_secondyear</f>
        <v>2021–22</v>
      </c>
      <c r="L18" s="32" t="str">
        <f>RCP_thirdyear</f>
        <v>2022–23</v>
      </c>
      <c r="M18" s="32" t="str">
        <f>RCP_fourthyear</f>
        <v>2023–24</v>
      </c>
      <c r="N18" s="32" t="str">
        <f>RCP_lastyear</f>
        <v>2024–25</v>
      </c>
      <c r="O18" s="51" t="s">
        <v>6</v>
      </c>
      <c r="P18" s="34"/>
      <c r="Q18" s="35"/>
      <c r="R18" s="35"/>
      <c r="S18" s="35"/>
      <c r="T18" s="35"/>
      <c r="U18" s="35"/>
      <c r="V18" s="35"/>
      <c r="W18" s="35"/>
    </row>
    <row r="19" spans="1:47" s="11" customFormat="1" ht="11.25">
      <c r="A19" s="36"/>
      <c r="B19" s="36"/>
      <c r="C19" s="70"/>
      <c r="D19" s="37"/>
      <c r="E19" s="39"/>
      <c r="F19" s="38"/>
      <c r="G19" s="39"/>
      <c r="H19" s="39"/>
      <c r="I19" s="37"/>
      <c r="J19" s="40"/>
      <c r="K19" s="40"/>
      <c r="L19" s="40"/>
      <c r="M19" s="40"/>
      <c r="N19" s="40"/>
      <c r="O19" s="36"/>
      <c r="P19" s="36"/>
      <c r="Q19" s="36"/>
      <c r="R19" s="36"/>
      <c r="S19" s="36"/>
      <c r="T19" s="36"/>
      <c r="U19" s="36"/>
      <c r="V19" s="36"/>
      <c r="W19" s="36"/>
    </row>
    <row r="20" spans="1:47" s="11" customFormat="1" ht="11.25">
      <c r="A20" s="36"/>
      <c r="B20" s="36"/>
      <c r="C20" s="90" t="s">
        <v>25</v>
      </c>
      <c r="D20" s="91" t="s">
        <v>120</v>
      </c>
      <c r="E20" s="39"/>
      <c r="F20" s="144" t="s">
        <v>32</v>
      </c>
      <c r="G20" s="39"/>
      <c r="H20" s="39"/>
      <c r="I20" s="37"/>
      <c r="J20" s="145">
        <f>IF(LEFT(J18,2)="HY",INDEX('General Inputs'!$N$37:$N$77,MATCH('General Inputs'!J18,'General Inputs'!$K$37:$K$77,0)),INDEX('General Inputs'!$G$37:$G$77,MATCH('General Inputs'!J18,'General Inputs'!$K$37:$K$77,0)))</f>
        <v>1.8404907975460238E-2</v>
      </c>
      <c r="K20" s="145">
        <f>IF(LEFT(K18,2)="HY",INDEX('General Inputs'!$N$37:$N$77,MATCH('General Inputs'!K18,'General Inputs'!$K$37:$K$77,0)),INDEX('General Inputs'!$G$37:$G$77,MATCH('General Inputs'!K18,'General Inputs'!$K$37:$K$77,0)))</f>
        <v>8.6058519793459354E-3</v>
      </c>
      <c r="L20" s="145">
        <f>IF(LEFT(L18,2)="HY",INDEX('General Inputs'!$N$37:$N$77,MATCH('General Inputs'!L18,'General Inputs'!$K$37:$K$77,0)),INDEX('General Inputs'!$G$37:$G$77,MATCH('General Inputs'!L18,'General Inputs'!$K$37:$K$77,0)))</f>
        <v>3.4982935153583528E-2</v>
      </c>
      <c r="M20" s="145">
        <f>IF(LEFT(M18,2)="HY",INDEX('General Inputs'!$N$37:$N$77,MATCH('General Inputs'!M18,'General Inputs'!$K$37:$K$77,0)),INDEX('General Inputs'!$G$37:$G$77,MATCH('General Inputs'!M18,'General Inputs'!$K$37:$K$77,0)))</f>
        <v>2.2739900899011012E-2</v>
      </c>
      <c r="N20" s="145">
        <f>IF(LEFT(N18,2)="HY",INDEX('General Inputs'!$N$37:$N$77,MATCH('General Inputs'!N18,'General Inputs'!$K$37:$K$77,0)),INDEX('General Inputs'!$G$37:$G$77,MATCH('General Inputs'!N18,'General Inputs'!$K$37:$K$77,0)))</f>
        <v>2.2739900899011012E-2</v>
      </c>
      <c r="O20" s="36"/>
      <c r="P20" s="36"/>
      <c r="Q20" s="36"/>
      <c r="R20" s="36"/>
      <c r="S20" s="36"/>
      <c r="T20" s="36"/>
      <c r="U20" s="36"/>
      <c r="V20" s="36"/>
      <c r="W20" s="36"/>
    </row>
    <row r="21" spans="1:47" s="11" customFormat="1" ht="11.25">
      <c r="A21" s="36"/>
      <c r="B21" s="36"/>
      <c r="C21" s="70"/>
      <c r="D21" s="37"/>
      <c r="E21" s="39"/>
      <c r="F21" s="38"/>
      <c r="G21" s="39"/>
      <c r="H21" s="39"/>
      <c r="I21" s="37"/>
      <c r="J21" s="40"/>
      <c r="K21" s="40"/>
      <c r="L21" s="40"/>
      <c r="M21" s="40"/>
      <c r="N21" s="40"/>
      <c r="O21" s="36"/>
      <c r="P21" s="36"/>
      <c r="Q21" s="36"/>
      <c r="R21" s="36"/>
      <c r="S21" s="36"/>
      <c r="T21" s="36"/>
      <c r="U21" s="36"/>
      <c r="V21" s="36"/>
      <c r="W21" s="36"/>
    </row>
    <row r="22" spans="1:47" s="11" customFormat="1" ht="11.25">
      <c r="A22" s="36"/>
      <c r="B22" s="36"/>
      <c r="C22" s="146" t="s">
        <v>209</v>
      </c>
      <c r="D22" s="37" t="s">
        <v>31</v>
      </c>
      <c r="E22" s="39"/>
      <c r="F22" s="144" t="s">
        <v>32</v>
      </c>
      <c r="G22" s="39"/>
      <c r="H22" s="39"/>
      <c r="I22" s="39"/>
      <c r="J22" s="147"/>
      <c r="K22" s="148">
        <v>-9.8252646141938002E-3</v>
      </c>
      <c r="L22" s="148">
        <v>-1.0493456191476618E-2</v>
      </c>
      <c r="M22" s="148">
        <v>-1.0262247478872492E-2</v>
      </c>
      <c r="N22" s="148">
        <v>-9.6681803386212059E-3</v>
      </c>
      <c r="O22" s="36"/>
      <c r="P22" s="36"/>
      <c r="Q22" s="213"/>
      <c r="R22" s="213"/>
      <c r="S22" s="213"/>
      <c r="T22" s="213"/>
      <c r="U22" s="213"/>
      <c r="V22" s="213"/>
      <c r="W22" s="36"/>
    </row>
    <row r="23" spans="1:47" s="11" customFormat="1" ht="11.25">
      <c r="A23" s="36"/>
      <c r="B23" s="36"/>
      <c r="C23" s="146" t="s">
        <v>208</v>
      </c>
      <c r="D23" s="37" t="s">
        <v>31</v>
      </c>
      <c r="E23" s="39"/>
      <c r="F23" s="144" t="s">
        <v>32</v>
      </c>
      <c r="G23" s="39"/>
      <c r="H23" s="39"/>
      <c r="I23" s="39"/>
      <c r="J23" s="147"/>
      <c r="K23" s="148">
        <v>0</v>
      </c>
      <c r="L23" s="148">
        <v>0</v>
      </c>
      <c r="M23" s="148">
        <v>0</v>
      </c>
      <c r="N23" s="148">
        <v>0</v>
      </c>
      <c r="O23" s="36"/>
      <c r="P23" s="36"/>
      <c r="Q23" s="213"/>
      <c r="R23" s="213"/>
      <c r="S23" s="213"/>
      <c r="T23" s="213"/>
      <c r="U23" s="213"/>
      <c r="V23" s="213"/>
      <c r="W23" s="36"/>
    </row>
    <row r="24" spans="1:47" s="11" customFormat="1" ht="11.25">
      <c r="A24" s="36"/>
      <c r="B24" s="36"/>
      <c r="C24" s="146" t="s">
        <v>207</v>
      </c>
      <c r="D24" s="37" t="s">
        <v>31</v>
      </c>
      <c r="E24" s="39"/>
      <c r="F24" s="144" t="s">
        <v>32</v>
      </c>
      <c r="G24" s="39"/>
      <c r="H24" s="39"/>
      <c r="I24" s="39"/>
      <c r="J24" s="147"/>
      <c r="K24" s="148">
        <v>0</v>
      </c>
      <c r="L24" s="148">
        <v>0</v>
      </c>
      <c r="M24" s="148">
        <v>0</v>
      </c>
      <c r="N24" s="148">
        <v>0</v>
      </c>
      <c r="O24" s="36"/>
      <c r="P24" s="42"/>
      <c r="Q24" s="214"/>
      <c r="R24" s="213"/>
      <c r="S24" s="213"/>
      <c r="T24" s="213"/>
      <c r="U24" s="213"/>
      <c r="V24" s="213"/>
      <c r="W24" s="36"/>
    </row>
    <row r="25" spans="1:47" s="11" customFormat="1" ht="11.25">
      <c r="A25" s="36"/>
      <c r="B25" s="36"/>
      <c r="C25" s="146" t="s">
        <v>210</v>
      </c>
      <c r="D25" s="37" t="s">
        <v>31</v>
      </c>
      <c r="E25" s="39"/>
      <c r="F25" s="144" t="s">
        <v>32</v>
      </c>
      <c r="G25" s="39"/>
      <c r="H25" s="39"/>
      <c r="I25" s="39"/>
      <c r="J25" s="147"/>
      <c r="K25" s="148">
        <v>0</v>
      </c>
      <c r="L25" s="148">
        <v>0</v>
      </c>
      <c r="M25" s="148">
        <v>0</v>
      </c>
      <c r="N25" s="148">
        <v>0</v>
      </c>
      <c r="O25" s="36"/>
      <c r="P25" s="42"/>
      <c r="Q25" s="214"/>
      <c r="R25" s="213"/>
      <c r="S25" s="213"/>
      <c r="T25" s="213"/>
      <c r="U25" s="213"/>
      <c r="V25" s="213"/>
      <c r="W25" s="36"/>
    </row>
    <row r="26" spans="1:47" s="45" customFormat="1" ht="11.25">
      <c r="A26" s="43"/>
      <c r="B26" s="43"/>
      <c r="C26" s="149"/>
      <c r="D26" s="49"/>
      <c r="E26" s="44"/>
      <c r="F26" s="72"/>
      <c r="G26" s="44"/>
      <c r="H26" s="44"/>
      <c r="I26" s="44"/>
      <c r="J26" s="150"/>
      <c r="K26" s="150"/>
      <c r="L26" s="150"/>
      <c r="M26" s="150"/>
      <c r="N26" s="150"/>
      <c r="O26" s="65"/>
      <c r="P26" s="43"/>
      <c r="Q26" s="215"/>
      <c r="R26" s="215"/>
      <c r="S26" s="215"/>
      <c r="T26" s="215"/>
      <c r="U26" s="215"/>
      <c r="V26" s="215"/>
      <c r="W26" s="43"/>
    </row>
    <row r="27" spans="1:47" s="45" customFormat="1" ht="11.25">
      <c r="A27" s="43"/>
      <c r="B27" s="43"/>
      <c r="C27" s="146" t="s">
        <v>34</v>
      </c>
      <c r="D27" s="37" t="s">
        <v>23</v>
      </c>
      <c r="E27" s="39"/>
      <c r="F27" s="144" t="s">
        <v>33</v>
      </c>
      <c r="G27" s="39"/>
      <c r="H27" s="39"/>
      <c r="I27" s="39"/>
      <c r="J27" s="151"/>
      <c r="K27" s="152"/>
      <c r="L27" s="152"/>
      <c r="M27" s="152"/>
      <c r="N27" s="152"/>
      <c r="O27" s="65"/>
      <c r="P27" s="43"/>
      <c r="Q27" s="215"/>
      <c r="R27" s="215"/>
      <c r="S27" s="215"/>
      <c r="T27" s="215"/>
      <c r="U27" s="215"/>
      <c r="V27" s="215"/>
      <c r="W27" s="43"/>
    </row>
    <row r="28" spans="1:47" s="45" customFormat="1" ht="11.25">
      <c r="A28" s="43"/>
      <c r="B28" s="43"/>
      <c r="C28" s="146" t="s">
        <v>35</v>
      </c>
      <c r="D28" s="37" t="s">
        <v>23</v>
      </c>
      <c r="E28" s="39"/>
      <c r="F28" s="144" t="s">
        <v>33</v>
      </c>
      <c r="G28" s="39"/>
      <c r="H28" s="39"/>
      <c r="I28" s="39"/>
      <c r="J28" s="151"/>
      <c r="K28" s="152"/>
      <c r="L28" s="152"/>
      <c r="M28" s="152"/>
      <c r="N28" s="152"/>
      <c r="O28" s="65"/>
      <c r="P28" s="43"/>
      <c r="Q28" s="43"/>
      <c r="R28" s="43"/>
      <c r="S28" s="43"/>
      <c r="T28" s="43"/>
      <c r="U28" s="43"/>
      <c r="V28" s="43"/>
      <c r="W28" s="43"/>
    </row>
    <row r="29" spans="1:47" s="45" customFormat="1" ht="11.25">
      <c r="A29" s="43"/>
      <c r="B29" s="43"/>
      <c r="C29" s="146" t="s">
        <v>121</v>
      </c>
      <c r="D29" s="37" t="s">
        <v>23</v>
      </c>
      <c r="E29" s="39"/>
      <c r="F29" s="144" t="s">
        <v>33</v>
      </c>
      <c r="G29" s="39"/>
      <c r="H29" s="39"/>
      <c r="I29" s="39"/>
      <c r="J29" s="151"/>
      <c r="K29" s="152"/>
      <c r="L29" s="152"/>
      <c r="M29" s="152"/>
      <c r="N29" s="152"/>
      <c r="O29" s="43"/>
      <c r="P29" s="43"/>
      <c r="Q29" s="43"/>
      <c r="R29" s="43"/>
      <c r="S29" s="43"/>
      <c r="T29" s="43"/>
      <c r="U29" s="43"/>
      <c r="V29" s="43"/>
      <c r="W29" s="43"/>
    </row>
    <row r="30" spans="1:47" s="45" customFormat="1" ht="11.25">
      <c r="A30" s="43"/>
      <c r="B30" s="43"/>
      <c r="C30" s="146" t="s">
        <v>202</v>
      </c>
      <c r="D30" s="37" t="s">
        <v>23</v>
      </c>
      <c r="E30" s="39"/>
      <c r="F30" s="144" t="s">
        <v>33</v>
      </c>
      <c r="G30" s="39"/>
      <c r="H30" s="39"/>
      <c r="I30" s="39"/>
      <c r="J30" s="151"/>
      <c r="K30" s="152"/>
      <c r="L30" s="152"/>
      <c r="M30" s="152"/>
      <c r="N30" s="152"/>
      <c r="O30" s="43"/>
      <c r="P30" s="43"/>
      <c r="Q30" s="43"/>
      <c r="R30" s="43"/>
      <c r="S30" s="43"/>
      <c r="T30" s="43"/>
      <c r="U30" s="43"/>
      <c r="V30" s="43"/>
      <c r="W30" s="43"/>
    </row>
    <row r="31" spans="1:47" s="45" customFormat="1" ht="11.25">
      <c r="A31" s="43"/>
      <c r="B31" s="43"/>
      <c r="C31" s="153"/>
      <c r="D31" s="49"/>
      <c r="E31" s="49"/>
      <c r="F31" s="44"/>
      <c r="G31" s="44"/>
      <c r="H31" s="44"/>
      <c r="I31" s="44"/>
      <c r="J31" s="154"/>
      <c r="K31" s="154"/>
      <c r="L31" s="154"/>
      <c r="M31" s="154"/>
      <c r="N31" s="154"/>
      <c r="O31" s="65"/>
      <c r="P31" s="43"/>
      <c r="Q31" s="43"/>
      <c r="R31" s="43"/>
      <c r="S31" s="43"/>
      <c r="T31" s="43"/>
      <c r="U31" s="43"/>
      <c r="V31" s="43"/>
      <c r="W31" s="43"/>
    </row>
    <row r="32" spans="1:47" s="11" customFormat="1" ht="12.75">
      <c r="A32" s="25"/>
      <c r="B32" s="26" t="s">
        <v>122</v>
      </c>
      <c r="C32" s="25"/>
      <c r="D32" s="25"/>
      <c r="E32" s="25"/>
      <c r="F32" s="52"/>
      <c r="G32" s="52"/>
      <c r="H32" s="52"/>
      <c r="I32" s="52"/>
      <c r="J32" s="34"/>
      <c r="K32" s="35"/>
      <c r="L32" s="34"/>
      <c r="M32" s="35"/>
      <c r="N32" s="34"/>
      <c r="O32" s="34"/>
      <c r="P32" s="34"/>
      <c r="Q32" s="34"/>
      <c r="R32" s="34"/>
      <c r="S32" s="34"/>
      <c r="T32" s="34"/>
      <c r="U32" s="34"/>
      <c r="V32" s="35"/>
      <c r="W32" s="35"/>
      <c r="X32" s="56"/>
      <c r="Y32" s="56"/>
      <c r="Z32" s="56"/>
      <c r="AA32" s="56"/>
      <c r="AB32" s="57"/>
      <c r="AC32" s="58"/>
      <c r="AD32" s="58"/>
      <c r="AE32" s="48"/>
      <c r="AF32" s="48"/>
      <c r="AG32" s="48"/>
      <c r="AH32" s="48"/>
      <c r="AI32" s="48"/>
      <c r="AJ32" s="48"/>
      <c r="AK32" s="48"/>
      <c r="AL32" s="48"/>
      <c r="AM32" s="48"/>
      <c r="AN32" s="48"/>
      <c r="AO32" s="48"/>
      <c r="AP32" s="48"/>
      <c r="AQ32" s="48"/>
      <c r="AR32" s="48"/>
      <c r="AS32" s="48"/>
      <c r="AT32" s="48"/>
      <c r="AU32" s="48"/>
    </row>
    <row r="33" spans="3:19" ht="11.25">
      <c r="E33" s="36"/>
      <c r="F33" s="36"/>
      <c r="G33" s="143"/>
      <c r="H33" s="43"/>
      <c r="I33" s="43"/>
      <c r="J33" s="43"/>
      <c r="K33" s="43"/>
      <c r="L33" s="43"/>
      <c r="M33" s="43"/>
      <c r="N33" s="43"/>
      <c r="O33" s="43"/>
      <c r="P33" s="43"/>
      <c r="Q33" s="43"/>
      <c r="R33" s="43"/>
      <c r="S33" s="62"/>
    </row>
    <row r="34" spans="3:19" ht="11.25">
      <c r="E34" s="36"/>
      <c r="F34" s="60" t="s">
        <v>24</v>
      </c>
      <c r="G34" s="155" t="s">
        <v>25</v>
      </c>
      <c r="H34" s="43"/>
      <c r="I34" s="43"/>
      <c r="J34" s="43"/>
      <c r="K34" s="63" t="s">
        <v>26</v>
      </c>
      <c r="L34" s="43"/>
      <c r="N34" s="63" t="s">
        <v>184</v>
      </c>
      <c r="O34" s="43"/>
      <c r="P34" s="43"/>
      <c r="Q34" s="43"/>
      <c r="R34" s="43"/>
      <c r="S34" s="62"/>
    </row>
    <row r="35" spans="3:19" ht="11.25">
      <c r="C35" s="64" t="s">
        <v>1</v>
      </c>
      <c r="E35" s="36"/>
      <c r="F35" s="37" t="s">
        <v>27</v>
      </c>
      <c r="G35" s="156" t="s">
        <v>16</v>
      </c>
      <c r="H35" s="43"/>
      <c r="I35" s="43"/>
      <c r="J35" s="43"/>
      <c r="K35" s="43"/>
      <c r="L35" s="43"/>
      <c r="N35" s="43"/>
      <c r="O35" s="43"/>
      <c r="P35" s="43"/>
      <c r="Q35" s="43"/>
      <c r="R35" s="43"/>
      <c r="S35" s="62"/>
    </row>
    <row r="36" spans="3:19" ht="11.25">
      <c r="C36" s="64" t="s">
        <v>2</v>
      </c>
      <c r="E36" s="36"/>
      <c r="F36" s="37" t="s">
        <v>28</v>
      </c>
      <c r="G36" s="156" t="s">
        <v>29</v>
      </c>
      <c r="H36" s="43"/>
      <c r="I36" s="43"/>
      <c r="J36" s="43"/>
      <c r="K36" s="43"/>
      <c r="L36" s="43"/>
      <c r="N36" s="43"/>
      <c r="P36" s="43"/>
      <c r="Q36" s="43"/>
      <c r="R36" s="43"/>
      <c r="S36" s="62"/>
    </row>
    <row r="37" spans="3:19" ht="11.25" outlineLevel="1">
      <c r="C37" s="66">
        <v>42094</v>
      </c>
      <c r="D37" s="36"/>
      <c r="E37" s="36"/>
      <c r="F37" s="157">
        <v>106.8</v>
      </c>
      <c r="G37" s="67" t="str">
        <f>IF(MATCH(C37,$C$37:$C$77,0)&lt;=4,"",IF(AND(C37&gt;=IF(INDEX('Lookup Tables'!$I$101:$I$115,MATCH(DNSP,'Lookup Tables'!$G$101:$G$115,0))="Vic",(INDEX('Lookup Tables'!$K$61:$K$87,MATCH(currentyear,'Lookup Tables'!$L$61:$L$87,0))),(INDEX('Lookup Tables'!$H$61:$H$87,MATCH(currentyear,'Lookup Tables'!$I$61:$I$87,0)))),C37&lt;='Lookup Tables'!$H$95),'General Inputs'!$F$16,IF(ISBLANK(F37),"",IF(C37&gt;DATE('Lookup Tables'!$G$64,MONTH($F$14),31),F37/F36-1,F37/F33-1))))</f>
        <v/>
      </c>
      <c r="H37" s="158"/>
      <c r="I37" s="36"/>
      <c r="K37" s="50" t="str">
        <f>IF(MONTH(C37)=MONTH($F$15),
IF(INDEX('Lookup Tables'!$I$101:$I$115,MATCH(DNSP,'Lookup Tables'!$G$101:$G$115))="Vic",INDEX('Lookup Tables'!$L$61:$L$87,MATCH(EDATE(C37,18),'Lookup Tables'!$H$61:$H$87)),INDEX('Lookup Tables'!$I$61:$I$87,MATCH(EDATE(C37,18),'Lookup Tables'!$H$61:$H$87))),"")</f>
        <v/>
      </c>
      <c r="N37" s="135" t="str">
        <f>IF(LEFT(K37,2)="HY",F37/F35-1,"")</f>
        <v/>
      </c>
    </row>
    <row r="38" spans="3:19" ht="11.25" outlineLevel="1">
      <c r="C38" s="66">
        <v>42185</v>
      </c>
      <c r="D38" s="36"/>
      <c r="E38" s="36"/>
      <c r="F38" s="157">
        <v>107.5</v>
      </c>
      <c r="G38" s="67" t="str">
        <f>IF(MATCH(C38,$C$37:$C$77,0)&lt;=4,"",IF(AND(C38&gt;=IF(INDEX('Lookup Tables'!$I$101:$I$115,MATCH(DNSP,'Lookup Tables'!$G$101:$G$115,0))="Vic",(INDEX('Lookup Tables'!$K$61:$K$87,MATCH(currentyear,'Lookup Tables'!$L$61:$L$87,0))),(INDEX('Lookup Tables'!$H$61:$H$87,MATCH(currentyear,'Lookup Tables'!$I$61:$I$87,0)))),C38&lt;='Lookup Tables'!$H$95),'General Inputs'!$F$16,IF(ISBLANK(F38),"",IF(C38&gt;DATE('Lookup Tables'!$G$64,MONTH($F$14),31),F38/F37-1,F38/F34-1))))</f>
        <v/>
      </c>
      <c r="H38" s="158"/>
      <c r="I38" s="36"/>
      <c r="K38" s="50" t="str">
        <f>IF(MONTH(C38)=MONTH($F$15),
IF(INDEX('Lookup Tables'!$I$101:$I$115,MATCH(DNSP,'Lookup Tables'!$G$101:$G$115))="Vic",INDEX('Lookup Tables'!$L$61:$L$87,MATCH(EDATE(C38,18),'Lookup Tables'!$H$61:$H$87)),INDEX('Lookup Tables'!$I$61:$I$87,MATCH(EDATE(C38,18),'Lookup Tables'!$H$61:$H$87))),"")</f>
        <v/>
      </c>
      <c r="N38" s="135" t="str">
        <f t="shared" ref="N38:N56" si="0">IF(LEFT(K38,2)="HY",F38/F36-1,"")</f>
        <v/>
      </c>
    </row>
    <row r="39" spans="3:19" ht="11.25" outlineLevel="1">
      <c r="C39" s="66">
        <v>42277</v>
      </c>
      <c r="D39" s="36"/>
      <c r="E39" s="36"/>
      <c r="F39" s="157">
        <v>108</v>
      </c>
      <c r="G39" s="67" t="str">
        <f>IF(MATCH(C39,$C$37:$C$77,0)&lt;=4,"",IF(AND(C39&gt;=IF(INDEX('Lookup Tables'!$I$101:$I$115,MATCH(DNSP,'Lookup Tables'!$G$101:$G$115,0))="Vic",(INDEX('Lookup Tables'!$K$61:$K$87,MATCH(currentyear,'Lookup Tables'!$L$61:$L$87,0))),(INDEX('Lookup Tables'!$H$61:$H$87,MATCH(currentyear,'Lookup Tables'!$I$61:$I$87,0)))),C39&lt;='Lookup Tables'!$H$95),'General Inputs'!$F$16,IF(ISBLANK(F39),"",IF(C39&gt;DATE('Lookup Tables'!$G$64,MONTH($F$14),31),F39/F38-1,F39/F35-1))))</f>
        <v/>
      </c>
      <c r="H39" s="158"/>
      <c r="I39" s="36"/>
      <c r="K39" s="50" t="str">
        <f>IF(MONTH(C39)=MONTH($F$15),
IF(INDEX('Lookup Tables'!$I$101:$I$115,MATCH(DNSP,'Lookup Tables'!$G$101:$G$115))="Vic",INDEX('Lookup Tables'!$L$61:$L$87,MATCH(EDATE(C39,18),'Lookup Tables'!$H$61:$H$87)),INDEX('Lookup Tables'!$I$61:$I$87,MATCH(EDATE(C39,18),'Lookup Tables'!$H$61:$H$87))),"")</f>
        <v/>
      </c>
      <c r="N39" s="135" t="str">
        <f t="shared" si="0"/>
        <v/>
      </c>
    </row>
    <row r="40" spans="3:19" ht="11.25" outlineLevel="1">
      <c r="C40" s="66">
        <v>42369</v>
      </c>
      <c r="D40" s="36"/>
      <c r="E40" s="36"/>
      <c r="F40" s="157">
        <v>108.4</v>
      </c>
      <c r="G40" s="67" t="str">
        <f>IF(MATCH(C40,$C$37:$C$77,0)&lt;=4,"",IF(AND(C40&gt;=IF(INDEX('Lookup Tables'!$I$101:$I$115,MATCH(DNSP,'Lookup Tables'!$G$101:$G$115,0))="Vic",(INDEX('Lookup Tables'!$K$61:$K$87,MATCH(currentyear,'Lookup Tables'!$L$61:$L$87,0))),(INDEX('Lookup Tables'!$H$61:$H$87,MATCH(currentyear,'Lookup Tables'!$I$61:$I$87,0)))),C40&lt;='Lookup Tables'!$H$95),'General Inputs'!$F$16,IF(ISBLANK(F40),"",IF(C40&gt;DATE('Lookup Tables'!$G$64,MONTH($F$14),31),F40/F39-1,F40/F36-1))))</f>
        <v/>
      </c>
      <c r="H40" s="158"/>
      <c r="I40" s="36"/>
      <c r="K40" s="50" t="str">
        <f>IF(MONTH(C40)=MONTH($F$15),
IF(INDEX('Lookup Tables'!$I$101:$I$115,MATCH(DNSP,'Lookup Tables'!$G$101:$G$115))="Vic",INDEX('Lookup Tables'!$L$61:$L$87,MATCH(EDATE(C40,18),'Lookup Tables'!$H$61:$H$87)),INDEX('Lookup Tables'!$I$61:$I$87,MATCH(EDATE(C40,18),'Lookup Tables'!$H$61:$H$87))),"")</f>
        <v>2016–17</v>
      </c>
      <c r="N40" s="135" t="str">
        <f t="shared" si="0"/>
        <v/>
      </c>
    </row>
    <row r="41" spans="3:19" ht="11.25" outlineLevel="1">
      <c r="C41" s="66">
        <v>42460</v>
      </c>
      <c r="D41" s="36"/>
      <c r="E41" s="36"/>
      <c r="F41" s="157">
        <v>108.2</v>
      </c>
      <c r="G41" s="67">
        <f>IF(MATCH(C41,$C$37:$C$77,0)&lt;=4,"",IF(AND(C41&gt;=IF(INDEX('Lookup Tables'!$I$101:$I$115,MATCH(DNSP,'Lookup Tables'!$G$101:$G$115,0))="Vic",(INDEX('Lookup Tables'!$K$61:$K$87,MATCH(currentyear,'Lookup Tables'!$L$61:$L$87,0))),(INDEX('Lookup Tables'!$H$61:$H$87,MATCH(currentyear,'Lookup Tables'!$I$61:$I$87,0)))),C41&lt;='Lookup Tables'!$H$95),'General Inputs'!$F$16,IF(ISBLANK(F41),"",IF(C41&gt;DATE('Lookup Tables'!$G$64,MONTH($F$14),31),F41/F40-1,F41/F37-1))))</f>
        <v>1.3108614232209881E-2</v>
      </c>
      <c r="H41" s="158"/>
      <c r="I41" s="36"/>
      <c r="K41" s="50" t="str">
        <f>IF(MONTH(C41)=MONTH($F$15),
IF(INDEX('Lookup Tables'!$I$101:$I$115,MATCH(DNSP,'Lookup Tables'!$G$101:$G$115))="Vic",INDEX('Lookup Tables'!$L$61:$L$87,MATCH(EDATE(C41,18),'Lookup Tables'!$H$61:$H$87)),INDEX('Lookup Tables'!$I$61:$I$87,MATCH(EDATE(C41,18),'Lookup Tables'!$H$61:$H$87))),"")</f>
        <v/>
      </c>
      <c r="N41" s="135" t="str">
        <f t="shared" si="0"/>
        <v/>
      </c>
    </row>
    <row r="42" spans="3:19" ht="11.25" outlineLevel="1">
      <c r="C42" s="66">
        <v>42551</v>
      </c>
      <c r="D42" s="36"/>
      <c r="E42" s="36"/>
      <c r="F42" s="157">
        <v>108.6</v>
      </c>
      <c r="G42" s="67">
        <f>IF(MATCH(C42,$C$37:$C$77,0)&lt;=4,"",IF(AND(C42&gt;=IF(INDEX('Lookup Tables'!$I$101:$I$115,MATCH(DNSP,'Lookup Tables'!$G$101:$G$115,0))="Vic",(INDEX('Lookup Tables'!$K$61:$K$87,MATCH(currentyear,'Lookup Tables'!$L$61:$L$87,0))),(INDEX('Lookup Tables'!$H$61:$H$87,MATCH(currentyear,'Lookup Tables'!$I$61:$I$87,0)))),C42&lt;='Lookup Tables'!$H$95),'General Inputs'!$F$16,IF(ISBLANK(F42),"",IF(C42&gt;DATE('Lookup Tables'!$G$64,MONTH($F$14),31),F42/F41-1,F42/F38-1))))</f>
        <v>1.0232558139534831E-2</v>
      </c>
      <c r="H42" s="158"/>
      <c r="I42" s="36"/>
      <c r="K42" s="50" t="str">
        <f>IF(MONTH(C42)=MONTH($F$15),
IF(INDEX('Lookup Tables'!$I$101:$I$115,MATCH(DNSP,'Lookup Tables'!$G$101:$G$115))="Vic",INDEX('Lookup Tables'!$L$61:$L$87,MATCH(EDATE(C42,18),'Lookup Tables'!$H$61:$H$87)),INDEX('Lookup Tables'!$I$61:$I$87,MATCH(EDATE(C42,18),'Lookup Tables'!$H$61:$H$87))),"")</f>
        <v/>
      </c>
      <c r="N42" s="135" t="str">
        <f t="shared" si="0"/>
        <v/>
      </c>
    </row>
    <row r="43" spans="3:19" ht="11.25" outlineLevel="1">
      <c r="C43" s="66">
        <v>42643</v>
      </c>
      <c r="D43" s="36"/>
      <c r="E43" s="36"/>
      <c r="F43" s="157">
        <v>109.4</v>
      </c>
      <c r="G43" s="67">
        <f>IF(MATCH(C43,$C$37:$C$77,0)&lt;=4,"",IF(AND(C43&gt;=IF(INDEX('Lookup Tables'!$I$101:$I$115,MATCH(DNSP,'Lookup Tables'!$G$101:$G$115,0))="Vic",(INDEX('Lookup Tables'!$K$61:$K$87,MATCH(currentyear,'Lookup Tables'!$L$61:$L$87,0))),(INDEX('Lookup Tables'!$H$61:$H$87,MATCH(currentyear,'Lookup Tables'!$I$61:$I$87,0)))),C43&lt;='Lookup Tables'!$H$95),'General Inputs'!$F$16,IF(ISBLANK(F43),"",IF(C43&gt;DATE('Lookup Tables'!$G$64,MONTH($F$14),31),F43/F42-1,F43/F39-1))))</f>
        <v>1.2962962962963065E-2</v>
      </c>
      <c r="H43" s="158"/>
      <c r="I43" s="36"/>
      <c r="K43" s="50" t="str">
        <f>IF(MONTH(C43)=MONTH($F$15),
IF(INDEX('Lookup Tables'!$I$101:$I$115,MATCH(DNSP,'Lookup Tables'!$G$101:$G$115))="Vic",INDEX('Lookup Tables'!$L$61:$L$87,MATCH(EDATE(C43,18),'Lookup Tables'!$H$61:$H$87)),INDEX('Lookup Tables'!$I$61:$I$87,MATCH(EDATE(C43,18),'Lookup Tables'!$H$61:$H$87))),"")</f>
        <v/>
      </c>
      <c r="N43" s="135" t="str">
        <f t="shared" si="0"/>
        <v/>
      </c>
    </row>
    <row r="44" spans="3:19" ht="11.25" outlineLevel="1">
      <c r="C44" s="66">
        <v>42735</v>
      </c>
      <c r="D44" s="36"/>
      <c r="E44" s="36"/>
      <c r="F44" s="157">
        <v>110</v>
      </c>
      <c r="G44" s="67">
        <f>IF(MATCH(C44,$C$37:$C$77,0)&lt;=4,"",IF(AND(C44&gt;=IF(INDEX('Lookup Tables'!$I$101:$I$115,MATCH(DNSP,'Lookup Tables'!$G$101:$G$115,0))="Vic",(INDEX('Lookup Tables'!$K$61:$K$87,MATCH(currentyear,'Lookup Tables'!$L$61:$L$87,0))),(INDEX('Lookup Tables'!$H$61:$H$87,MATCH(currentyear,'Lookup Tables'!$I$61:$I$87,0)))),C44&lt;='Lookup Tables'!$H$95),'General Inputs'!$F$16,IF(ISBLANK(F44),"",IF(C44&gt;DATE('Lookup Tables'!$G$64,MONTH($F$14),31),F44/F43-1,F44/F40-1))))</f>
        <v>1.4760147601476037E-2</v>
      </c>
      <c r="H44" s="158"/>
      <c r="I44" s="36"/>
      <c r="K44" s="50" t="str">
        <f>IF(MONTH(C44)=MONTH($F$15),
IF(INDEX('Lookup Tables'!$I$101:$I$115,MATCH(DNSP,'Lookup Tables'!$G$101:$G$115))="Vic",INDEX('Lookup Tables'!$L$61:$L$87,MATCH(EDATE(C44,18),'Lookup Tables'!$H$61:$H$87)),INDEX('Lookup Tables'!$I$61:$I$87,MATCH(EDATE(C44,18),'Lookup Tables'!$H$61:$H$87))),"")</f>
        <v>2017–18</v>
      </c>
      <c r="N44" s="135" t="str">
        <f t="shared" si="0"/>
        <v/>
      </c>
    </row>
    <row r="45" spans="3:19" ht="11.25" outlineLevel="1">
      <c r="C45" s="66">
        <v>42825</v>
      </c>
      <c r="D45" s="36"/>
      <c r="E45" s="36"/>
      <c r="F45" s="157">
        <v>110.5</v>
      </c>
      <c r="G45" s="67">
        <f>IF(MATCH(C45,$C$37:$C$77,0)&lt;=4,"",IF(AND(C45&gt;=IF(INDEX('Lookup Tables'!$I$101:$I$115,MATCH(DNSP,'Lookup Tables'!$G$101:$G$115,0))="Vic",(INDEX('Lookup Tables'!$K$61:$K$87,MATCH(currentyear,'Lookup Tables'!$L$61:$L$87,0))),(INDEX('Lookup Tables'!$H$61:$H$87,MATCH(currentyear,'Lookup Tables'!$I$61:$I$87,0)))),C45&lt;='Lookup Tables'!$H$95),'General Inputs'!$F$16,IF(ISBLANK(F45),"",IF(C45&gt;DATE('Lookup Tables'!$G$64,MONTH($F$14),31),F45/F44-1,F45/F41-1))))</f>
        <v>2.1256931608133023E-2</v>
      </c>
      <c r="H45" s="158"/>
      <c r="I45" s="36"/>
      <c r="K45" s="50" t="str">
        <f>IF(MONTH(C45)=MONTH($F$15),
IF(INDEX('Lookup Tables'!$I$101:$I$115,MATCH(DNSP,'Lookup Tables'!$G$101:$G$115))="Vic",INDEX('Lookup Tables'!$L$61:$L$87,MATCH(EDATE(C45,18),'Lookup Tables'!$H$61:$H$87)),INDEX('Lookup Tables'!$I$61:$I$87,MATCH(EDATE(C45,18),'Lookup Tables'!$H$61:$H$87))),"")</f>
        <v/>
      </c>
      <c r="N45" s="135" t="str">
        <f t="shared" si="0"/>
        <v/>
      </c>
    </row>
    <row r="46" spans="3:19" ht="11.25" outlineLevel="1">
      <c r="C46" s="66">
        <v>42916</v>
      </c>
      <c r="D46" s="36"/>
      <c r="E46" s="36"/>
      <c r="F46" s="157">
        <v>110.7</v>
      </c>
      <c r="G46" s="67">
        <f>IF(MATCH(C46,$C$37:$C$77,0)&lt;=4,"",IF(AND(C46&gt;=IF(INDEX('Lookup Tables'!$I$101:$I$115,MATCH(DNSP,'Lookup Tables'!$G$101:$G$115,0))="Vic",(INDEX('Lookup Tables'!$K$61:$K$87,MATCH(currentyear,'Lookup Tables'!$L$61:$L$87,0))),(INDEX('Lookup Tables'!$H$61:$H$87,MATCH(currentyear,'Lookup Tables'!$I$61:$I$87,0)))),C46&lt;='Lookup Tables'!$H$95),'General Inputs'!$F$16,IF(ISBLANK(F46),"",IF(C46&gt;DATE('Lookup Tables'!$G$64,MONTH($F$14),31),F46/F45-1,F46/F42-1))))</f>
        <v>1.9337016574585641E-2</v>
      </c>
      <c r="H46" s="159"/>
      <c r="I46" s="36"/>
      <c r="K46" s="50" t="str">
        <f>IF(MONTH(C46)=MONTH($F$15),
IF(INDEX('Lookup Tables'!$I$101:$I$115,MATCH(DNSP,'Lookup Tables'!$G$101:$G$115))="Vic",INDEX('Lookup Tables'!$L$61:$L$87,MATCH(EDATE(C46,18),'Lookup Tables'!$H$61:$H$87)),INDEX('Lookup Tables'!$I$61:$I$87,MATCH(EDATE(C46,18),'Lookup Tables'!$H$61:$H$87))),"")</f>
        <v/>
      </c>
      <c r="N46" s="135" t="str">
        <f t="shared" si="0"/>
        <v/>
      </c>
    </row>
    <row r="47" spans="3:19" ht="11.25" outlineLevel="1">
      <c r="C47" s="66">
        <v>43008</v>
      </c>
      <c r="D47" s="36"/>
      <c r="E47" s="36"/>
      <c r="F47" s="157">
        <v>111.4</v>
      </c>
      <c r="G47" s="67">
        <f>IF(MATCH(C47,$C$37:$C$77,0)&lt;=4,"",IF(AND(C47&gt;=IF(INDEX('Lookup Tables'!$I$101:$I$115,MATCH(DNSP,'Lookup Tables'!$G$101:$G$115,0))="Vic",(INDEX('Lookup Tables'!$K$61:$K$87,MATCH(currentyear,'Lookup Tables'!$L$61:$L$87,0))),(INDEX('Lookup Tables'!$H$61:$H$87,MATCH(currentyear,'Lookup Tables'!$I$61:$I$87,0)))),C47&lt;='Lookup Tables'!$H$95),'General Inputs'!$F$16,IF(ISBLANK(F47),"",IF(C47&gt;DATE('Lookup Tables'!$G$64,MONTH($F$14),31),F47/F46-1,F47/F43-1))))</f>
        <v>1.8281535648994485E-2</v>
      </c>
      <c r="H47" s="158"/>
      <c r="I47" s="36"/>
      <c r="K47" s="50" t="str">
        <f>IF(MONTH(C47)=MONTH($F$15),
IF(INDEX('Lookup Tables'!$I$101:$I$115,MATCH(DNSP,'Lookup Tables'!$G$101:$G$115))="Vic",INDEX('Lookup Tables'!$L$61:$L$87,MATCH(EDATE(C47,18),'Lookup Tables'!$H$61:$H$87)),INDEX('Lookup Tables'!$I$61:$I$87,MATCH(EDATE(C47,18),'Lookup Tables'!$H$61:$H$87))),"")</f>
        <v/>
      </c>
      <c r="N47" s="135" t="str">
        <f t="shared" si="0"/>
        <v/>
      </c>
    </row>
    <row r="48" spans="3:19" ht="11.25" outlineLevel="1">
      <c r="C48" s="66">
        <v>43100</v>
      </c>
      <c r="D48" s="36"/>
      <c r="E48" s="36"/>
      <c r="F48" s="157">
        <v>112.1</v>
      </c>
      <c r="G48" s="67">
        <f>IF(MATCH(C48,$C$37:$C$77,0)&lt;=4,"",IF(AND(C48&gt;=IF(INDEX('Lookup Tables'!$I$101:$I$115,MATCH(DNSP,'Lookup Tables'!$G$101:$G$115,0))="Vic",(INDEX('Lookup Tables'!$K$61:$K$87,MATCH(currentyear,'Lookup Tables'!$L$61:$L$87,0))),(INDEX('Lookup Tables'!$H$61:$H$87,MATCH(currentyear,'Lookup Tables'!$I$61:$I$87,0)))),C48&lt;='Lookup Tables'!$H$95),'General Inputs'!$F$16,IF(ISBLANK(F48),"",IF(C48&gt;DATE('Lookup Tables'!$G$64,MONTH($F$14),31),F48/F47-1,F48/F44-1))))</f>
        <v>1.9090909090909047E-2</v>
      </c>
      <c r="H48" s="158"/>
      <c r="I48" s="36"/>
      <c r="K48" s="50" t="str">
        <f>IF(MONTH(C48)=MONTH($F$15),
IF(INDEX('Lookup Tables'!$I$101:$I$115,MATCH(DNSP,'Lookup Tables'!$G$101:$G$115))="Vic",INDEX('Lookup Tables'!$L$61:$L$87,MATCH(EDATE(C48,18),'Lookup Tables'!$H$61:$H$87)),INDEX('Lookup Tables'!$I$61:$I$87,MATCH(EDATE(C48,18),'Lookup Tables'!$H$61:$H$87))),"")</f>
        <v>2018–19</v>
      </c>
      <c r="N48" s="135" t="str">
        <f t="shared" si="0"/>
        <v/>
      </c>
    </row>
    <row r="49" spans="3:19" ht="11.25" outlineLevel="1">
      <c r="C49" s="66">
        <v>43190</v>
      </c>
      <c r="D49" s="36"/>
      <c r="E49" s="36"/>
      <c r="F49" s="157">
        <v>112.6</v>
      </c>
      <c r="G49" s="67">
        <f>IF(MATCH(C49,$C$37:$C$77,0)&lt;=4,"",IF(AND(C49&gt;=IF(INDEX('Lookup Tables'!$I$101:$I$115,MATCH(DNSP,'Lookup Tables'!$G$101:$G$115,0))="Vic",(INDEX('Lookup Tables'!$K$61:$K$87,MATCH(currentyear,'Lookup Tables'!$L$61:$L$87,0))),(INDEX('Lookup Tables'!$H$61:$H$87,MATCH(currentyear,'Lookup Tables'!$I$61:$I$87,0)))),C49&lt;='Lookup Tables'!$H$95),'General Inputs'!$F$16,IF(ISBLANK(F49),"",IF(C49&gt;DATE('Lookup Tables'!$G$64,MONTH($F$14),31),F49/F48-1,F49/F45-1))))</f>
        <v>1.9004524886877761E-2</v>
      </c>
      <c r="H49" s="158"/>
      <c r="I49" s="36"/>
      <c r="K49" s="50" t="str">
        <f>IF(MONTH(C49)=MONTH($F$15),
IF(INDEX('Lookup Tables'!$I$101:$I$115,MATCH(DNSP,'Lookup Tables'!$G$101:$G$115))="Vic",INDEX('Lookup Tables'!$L$61:$L$87,MATCH(EDATE(C49,18),'Lookup Tables'!$H$61:$H$87)),INDEX('Lookup Tables'!$I$61:$I$87,MATCH(EDATE(C49,18),'Lookup Tables'!$H$61:$H$87))),"")</f>
        <v/>
      </c>
      <c r="N49" s="135" t="str">
        <f t="shared" si="0"/>
        <v/>
      </c>
    </row>
    <row r="50" spans="3:19" ht="11.25">
      <c r="C50" s="66">
        <v>43281</v>
      </c>
      <c r="D50" s="36"/>
      <c r="E50" s="36"/>
      <c r="F50" s="157">
        <v>113</v>
      </c>
      <c r="G50" s="67">
        <f>IF(MATCH(C50,$C$37:$C$77,0)&lt;=4,"",IF(AND(C50&gt;=IF(INDEX('Lookup Tables'!$I$101:$I$115,MATCH(DNSP,'Lookup Tables'!$G$101:$G$115,0))="Vic",(INDEX('Lookup Tables'!$K$61:$K$87,MATCH(currentyear,'Lookup Tables'!$L$61:$L$87,0))),(INDEX('Lookup Tables'!$H$61:$H$87,MATCH(currentyear,'Lookup Tables'!$I$61:$I$87,0)))),C50&lt;='Lookup Tables'!$H$95),'General Inputs'!$F$16,IF(ISBLANK(F50),"",IF(C50&gt;DATE('Lookup Tables'!$G$64,MONTH($F$14),31),F50/F49-1,F50/F46-1))))</f>
        <v>2.0776874435411097E-2</v>
      </c>
      <c r="H50" s="158"/>
      <c r="I50" s="36"/>
      <c r="K50" s="50" t="str">
        <f>IF(MONTH(C50)=MONTH($F$15),
IF(INDEX('Lookup Tables'!$I$101:$I$115,MATCH(DNSP,'Lookup Tables'!$G$101:$G$115))="Vic",INDEX('Lookup Tables'!$L$61:$L$87,MATCH(EDATE(C50,18),'Lookup Tables'!$H$61:$H$87)),INDEX('Lookup Tables'!$I$61:$I$87,MATCH(EDATE(C50,18),'Lookup Tables'!$H$61:$H$87))),"")</f>
        <v/>
      </c>
      <c r="N50" s="135" t="str">
        <f t="shared" si="0"/>
        <v/>
      </c>
    </row>
    <row r="51" spans="3:19" ht="11.25">
      <c r="C51" s="66">
        <v>43373</v>
      </c>
      <c r="D51" s="36"/>
      <c r="E51" s="36"/>
      <c r="F51" s="157">
        <v>113.5</v>
      </c>
      <c r="G51" s="67">
        <f>IF(MATCH(C51,$C$37:$C$77,0)&lt;=4,"",IF(AND(C51&gt;=IF(INDEX('Lookup Tables'!$I$101:$I$115,MATCH(DNSP,'Lookup Tables'!$G$101:$G$115,0))="Vic",(INDEX('Lookup Tables'!$K$61:$K$87,MATCH(currentyear,'Lookup Tables'!$L$61:$L$87,0))),(INDEX('Lookup Tables'!$H$61:$H$87,MATCH(currentyear,'Lookup Tables'!$I$61:$I$87,0)))),C51&lt;='Lookup Tables'!$H$95),'General Inputs'!$F$16,IF(ISBLANK(F51),"",IF(C51&gt;DATE('Lookup Tables'!$G$64,MONTH($F$14),31),F51/F50-1,F51/F47-1))))</f>
        <v>1.8850987432674993E-2</v>
      </c>
      <c r="H51" s="158"/>
      <c r="I51" s="160"/>
      <c r="K51" s="50" t="str">
        <f>IF(MONTH(C51)=MONTH($F$15),
IF(INDEX('Lookup Tables'!$I$101:$I$115,MATCH(DNSP,'Lookup Tables'!$G$101:$G$115))="Vic",INDEX('Lookup Tables'!$L$61:$L$87,MATCH(EDATE(C51,18),'Lookup Tables'!$H$61:$H$87)),INDEX('Lookup Tables'!$I$61:$I$87,MATCH(EDATE(C51,18),'Lookup Tables'!$H$61:$H$87))),"")</f>
        <v/>
      </c>
      <c r="N51" s="135" t="str">
        <f t="shared" si="0"/>
        <v/>
      </c>
    </row>
    <row r="52" spans="3:19" ht="11.25">
      <c r="C52" s="66">
        <v>43465</v>
      </c>
      <c r="D52" s="36"/>
      <c r="E52" s="36"/>
      <c r="F52" s="157">
        <v>114.1</v>
      </c>
      <c r="G52" s="67">
        <f>IF(MATCH(C52,$C$37:$C$77,0)&lt;=4,"",IF(AND(C52&gt;=IF(INDEX('Lookup Tables'!$I$101:$I$115,MATCH(DNSP,'Lookup Tables'!$G$101:$G$115,0))="Vic",(INDEX('Lookup Tables'!$K$61:$K$87,MATCH(currentyear,'Lookup Tables'!$L$61:$L$87,0))),(INDEX('Lookup Tables'!$H$61:$H$87,MATCH(currentyear,'Lookup Tables'!$I$61:$I$87,0)))),C52&lt;='Lookup Tables'!$H$95),'General Inputs'!$F$16,IF(ISBLANK(F52),"",IF(C52&gt;DATE('Lookup Tables'!$G$64,MONTH($F$14),31),F52/F51-1,F52/F48-1))))</f>
        <v>1.7841213202497874E-2</v>
      </c>
      <c r="H52" s="158"/>
      <c r="K52" s="50" t="str">
        <f>IF(MONTH(C52)=MONTH($F$15),
IF(INDEX('Lookup Tables'!$I$101:$I$115,MATCH(DNSP,'Lookup Tables'!$G$101:$G$115))="Vic",INDEX('Lookup Tables'!$L$61:$L$87,MATCH(EDATE(C52,18),'Lookup Tables'!$H$61:$H$87)),INDEX('Lookup Tables'!$I$61:$I$87,MATCH(EDATE(C52,18),'Lookup Tables'!$H$61:$H$87))),"")</f>
        <v>2019–20</v>
      </c>
      <c r="N52" s="135" t="str">
        <f t="shared" si="0"/>
        <v/>
      </c>
    </row>
    <row r="53" spans="3:19" ht="11.25">
      <c r="C53" s="66">
        <v>43555</v>
      </c>
      <c r="D53" s="36"/>
      <c r="E53" s="36"/>
      <c r="F53" s="157">
        <v>114.1</v>
      </c>
      <c r="G53" s="67">
        <f>IF(MATCH(C53,$C$37:$C$77,0)&lt;=4,"",IF(AND(C53&gt;=IF(INDEX('Lookup Tables'!$I$101:$I$115,MATCH(DNSP,'Lookup Tables'!$G$101:$G$115,0))="Vic",(INDEX('Lookup Tables'!$K$61:$K$87,MATCH(currentyear,'Lookup Tables'!$L$61:$L$87,0))),(INDEX('Lookup Tables'!$H$61:$H$87,MATCH(currentyear,'Lookup Tables'!$I$61:$I$87,0)))),C53&lt;='Lookup Tables'!$H$95),'General Inputs'!$F$16,IF(ISBLANK(F53),"",IF(C53&gt;DATE('Lookup Tables'!$G$64,MONTH($F$14),31),F53/F52-1,F53/F49-1))))</f>
        <v>1.3321492007104752E-2</v>
      </c>
      <c r="H53" s="158"/>
      <c r="I53" s="36"/>
      <c r="K53" s="50" t="str">
        <f>IF(MONTH(C53)=MONTH($F$15),
IF(INDEX('Lookup Tables'!$I$101:$I$115,MATCH(DNSP,'Lookup Tables'!$G$101:$G$115))="Vic",INDEX('Lookup Tables'!$L$61:$L$87,MATCH(EDATE(C53,18),'Lookup Tables'!$H$61:$H$87)),INDEX('Lookup Tables'!$I$61:$I$87,MATCH(EDATE(C53,18),'Lookup Tables'!$H$61:$H$87))),"")</f>
        <v/>
      </c>
      <c r="N53" s="135" t="str">
        <f t="shared" si="0"/>
        <v/>
      </c>
    </row>
    <row r="54" spans="3:19" ht="11.25">
      <c r="C54" s="66">
        <v>43646</v>
      </c>
      <c r="D54" s="36"/>
      <c r="E54" s="36"/>
      <c r="F54" s="157">
        <v>114.8</v>
      </c>
      <c r="G54" s="67">
        <f>IF(MATCH(C54,$C$37:$C$77,0)&lt;=4,"",IF(AND(C54&gt;=IF(INDEX('Lookup Tables'!$I$101:$I$115,MATCH(DNSP,'Lookup Tables'!$G$101:$G$115,0))="Vic",(INDEX('Lookup Tables'!$K$61:$K$87,MATCH(currentyear,'Lookup Tables'!$L$61:$L$87,0))),(INDEX('Lookup Tables'!$H$61:$H$87,MATCH(currentyear,'Lookup Tables'!$I$61:$I$87,0)))),C54&lt;='Lookup Tables'!$H$95),'General Inputs'!$F$16,IF(ISBLANK(F54),"",IF(C54&gt;DATE('Lookup Tables'!$G$64,MONTH($F$14),31),F54/F53-1,F54/F50-1))))</f>
        <v>1.5929203539823078E-2</v>
      </c>
      <c r="I54" s="36"/>
      <c r="K54" s="50" t="str">
        <f>IF(MONTH(C54)=MONTH($F$15),
IF(INDEX('Lookup Tables'!$I$101:$I$115,MATCH(DNSP,'Lookup Tables'!$G$101:$G$115))="Vic",INDEX('Lookup Tables'!$L$61:$L$87,MATCH(EDATE(C54,18),'Lookup Tables'!$H$61:$H$87)),INDEX('Lookup Tables'!$I$61:$I$87,MATCH(EDATE(C54,18),'Lookup Tables'!$H$61:$H$87))),"")</f>
        <v/>
      </c>
      <c r="N54" s="135" t="str">
        <f t="shared" si="0"/>
        <v/>
      </c>
    </row>
    <row r="55" spans="3:19" ht="11.25">
      <c r="C55" s="66">
        <v>43738</v>
      </c>
      <c r="D55" s="36"/>
      <c r="E55" s="36"/>
      <c r="F55" s="157">
        <v>115.4</v>
      </c>
      <c r="G55" s="67">
        <f>IF(MATCH(C55,$C$37:$C$77,0)&lt;=4,"",IF(AND(C55&gt;=IF(INDEX('Lookup Tables'!$I$101:$I$115,MATCH(DNSP,'Lookup Tables'!$G$101:$G$115,0))="Vic",(INDEX('Lookup Tables'!$K$61:$K$87,MATCH(currentyear,'Lookup Tables'!$L$61:$L$87,0))),(INDEX('Lookup Tables'!$H$61:$H$87,MATCH(currentyear,'Lookup Tables'!$I$61:$I$87,0)))),C55&lt;='Lookup Tables'!$H$95),'General Inputs'!$F$16,IF(ISBLANK(F55),"",IF(C55&gt;DATE('Lookup Tables'!$G$64,MONTH($F$14),31),F55/F54-1,F55/F51-1))))</f>
        <v>1.6740088105726914E-2</v>
      </c>
      <c r="H55" s="158"/>
      <c r="I55" s="36"/>
      <c r="K55" s="50" t="str">
        <f>IF(MONTH(C55)=MONTH($F$15),
IF(INDEX('Lookup Tables'!$I$101:$I$115,MATCH(DNSP,'Lookup Tables'!$G$101:$G$115))="Vic",INDEX('Lookup Tables'!$L$61:$L$87,MATCH(EDATE(C55,18),'Lookup Tables'!$H$61:$H$87)),INDEX('Lookup Tables'!$I$61:$I$87,MATCH(EDATE(C55,18),'Lookup Tables'!$H$61:$H$87))),"")</f>
        <v/>
      </c>
      <c r="N55" s="135" t="str">
        <f t="shared" si="0"/>
        <v/>
      </c>
    </row>
    <row r="56" spans="3:19" ht="11.25">
      <c r="C56" s="66">
        <v>43830</v>
      </c>
      <c r="D56" s="68" t="s">
        <v>30</v>
      </c>
      <c r="E56" s="36"/>
      <c r="F56" s="157">
        <v>116.2</v>
      </c>
      <c r="G56" s="67">
        <f>IF(MATCH(C56,$C$37:$C$77,0)&lt;=4,"",IF(AND(C56&gt;=IF(INDEX('Lookup Tables'!$I$101:$I$115,MATCH(DNSP,'Lookup Tables'!$G$101:$G$115,0))="Vic",(INDEX('Lookup Tables'!$K$61:$K$87,MATCH(currentyear,'Lookup Tables'!$L$61:$L$87,0))),(INDEX('Lookup Tables'!$H$61:$H$87,MATCH(currentyear,'Lookup Tables'!$I$61:$I$87,0)))),C56&lt;='Lookup Tables'!$H$95),'General Inputs'!$F$16,IF(ISBLANK(F56),"",IF(C56&gt;DATE('Lookup Tables'!$G$64,MONTH($F$14),31),F56/F55-1,F56/F52-1))))</f>
        <v>1.8404907975460238E-2</v>
      </c>
      <c r="H56" s="158"/>
      <c r="I56" s="36"/>
      <c r="K56" s="50" t="str">
        <f>IF(INDEX('Lookup Tables'!$I$101:$I$115,MATCH(DNSP,'Lookup Tables'!$G$101:$G$115))="Vic",INDEX('Lookup Tables'!$L$61:$L$87,MATCH(EDATE(C56,18),'Lookup Tables'!$H$61:$H$87)),INDEX('Lookup Tables'!$I$61:$I$87,MATCH(EDATE(C56,18),'Lookup Tables'!$H$61:$H$87)))</f>
        <v>2020–21</v>
      </c>
      <c r="N56" s="135" t="str">
        <f t="shared" si="0"/>
        <v/>
      </c>
    </row>
    <row r="57" spans="3:19" ht="11.25">
      <c r="C57" s="66">
        <v>44196</v>
      </c>
      <c r="D57" s="36"/>
      <c r="E57" s="36"/>
      <c r="F57" s="157">
        <v>117.2</v>
      </c>
      <c r="G57" s="67">
        <f>IF(MATCH(C57,$C$37:$C$77,0)&lt;=4,"",IF(AND(C57&gt;=IF(INDEX('Lookup Tables'!$I$101:$I$115,MATCH(DNSP,'Lookup Tables'!$G$101:$G$115,0))="Vic",(INDEX('Lookup Tables'!$K$61:$K$87,MATCH(currentyear,'Lookup Tables'!$L$61:$L$87,0))),(INDEX('Lookup Tables'!$H$61:$H$87,MATCH(currentyear,'Lookup Tables'!$I$61:$I$87,0)))),C57&lt;='Lookup Tables'!$H$95),'General Inputs'!$F$16,IF(ISBLANK(F57),"",IF(C57&gt;DATE('Lookup Tables'!$G$64,MONTH($F$14),31),F57/F56-1,F57/F53-1))))</f>
        <v>8.6058519793459354E-3</v>
      </c>
      <c r="H57" s="158"/>
      <c r="I57" s="36"/>
      <c r="K57" s="50" t="str">
        <f>IF(INDEX('Lookup Tables'!$I$101:$I$115,MATCH(DNSP,'Lookup Tables'!$G$101:$G$115))="Vic",INDEX('Lookup Tables'!$L$61:$L$87,MATCH(EDATE(C57,18),'Lookup Tables'!$H$61:$H$87)),INDEX('Lookup Tables'!$I$61:$I$87,MATCH(EDATE(C57,18),'Lookup Tables'!$H$61:$H$87)))</f>
        <v>2021–22</v>
      </c>
    </row>
    <row r="58" spans="3:19" ht="11.25">
      <c r="C58" s="66">
        <v>44561</v>
      </c>
      <c r="E58" s="36"/>
      <c r="F58" s="157">
        <v>121.3</v>
      </c>
      <c r="G58" s="67">
        <f>IF(MATCH(C58,$C$37:$C$77,0)&lt;=4,"",IF(AND(C58&gt;=IF(INDEX('Lookup Tables'!$I$101:$I$115,MATCH(DNSP,'Lookup Tables'!$G$101:$G$115,0))="Vic",(INDEX('Lookup Tables'!$K$61:$K$87,MATCH(currentyear,'Lookup Tables'!$L$61:$L$87,0))),(INDEX('Lookup Tables'!$H$61:$H$87,MATCH(currentyear,'Lookup Tables'!$I$61:$I$87,0)))),C58&lt;='Lookup Tables'!$H$95),'General Inputs'!$F$16,IF(ISBLANK(F58),"",IF(C58&gt;DATE('Lookup Tables'!$G$64,MONTH($F$14),31),F58/F57-1,F58/F54-1))))</f>
        <v>3.4982935153583528E-2</v>
      </c>
      <c r="H58" s="43"/>
      <c r="I58" s="43"/>
      <c r="J58" s="43"/>
      <c r="K58" s="50" t="str">
        <f>IF(INDEX('Lookup Tables'!$I$101:$I$115,MATCH(DNSP,'Lookup Tables'!$G$101:$G$115))="Vic",INDEX('Lookup Tables'!$L$61:$L$87,MATCH(EDATE(C58,18),'Lookup Tables'!$H$61:$H$87)),INDEX('Lookup Tables'!$I$61:$I$87,MATCH(EDATE(C58,18),'Lookup Tables'!$H$61:$H$87)))</f>
        <v>2022–23</v>
      </c>
      <c r="L58" s="43"/>
      <c r="M58" s="43"/>
      <c r="N58" s="43"/>
      <c r="O58" s="43"/>
      <c r="P58" s="43"/>
      <c r="Q58" s="43"/>
      <c r="R58" s="43"/>
      <c r="S58" s="43"/>
    </row>
    <row r="59" spans="3:19" ht="11.25">
      <c r="C59" s="66">
        <v>44926</v>
      </c>
      <c r="E59" s="36"/>
      <c r="F59" s="157"/>
      <c r="G59" s="67">
        <f>IF(MATCH(C59,$C$37:$C$77,0)&lt;=4,"",IF(AND(C59&gt;=IF(INDEX('Lookup Tables'!$I$101:$I$115,MATCH(DNSP,'Lookup Tables'!$G$101:$G$115,0))="Vic",(INDEX('Lookup Tables'!$K$61:$K$87,MATCH(currentyear,'Lookup Tables'!$L$61:$L$87,0))),(INDEX('Lookup Tables'!$H$61:$H$87,MATCH(currentyear,'Lookup Tables'!$I$61:$I$87,0)))),C59&lt;='Lookup Tables'!$H$95),'General Inputs'!$F$16,IF(ISBLANK(F59),"",IF(C59&gt;DATE('Lookup Tables'!$G$64,MONTH($F$14),31),F59/F58-1,F59/F55-1))))</f>
        <v>2.2739900899011012E-2</v>
      </c>
      <c r="H59" s="43"/>
      <c r="I59" s="43"/>
      <c r="J59" s="43"/>
      <c r="K59" s="50" t="str">
        <f>IF(INDEX('Lookup Tables'!$I$101:$I$115,MATCH(DNSP,'Lookup Tables'!$G$101:$G$115))="Vic",INDEX('Lookup Tables'!$L$61:$L$87,MATCH(EDATE(C59,18),'Lookup Tables'!$H$61:$H$87)),INDEX('Lookup Tables'!$I$61:$I$87,MATCH(EDATE(C59,18),'Lookup Tables'!$H$61:$H$87)))</f>
        <v>2023–24</v>
      </c>
      <c r="L59" s="43"/>
      <c r="M59" s="43"/>
      <c r="N59" s="43"/>
      <c r="O59" s="43"/>
      <c r="P59" s="43"/>
      <c r="Q59" s="43"/>
      <c r="R59" s="43"/>
      <c r="S59" s="43"/>
    </row>
    <row r="60" spans="3:19" ht="11.25">
      <c r="C60" s="66">
        <v>45291</v>
      </c>
      <c r="E60" s="36"/>
      <c r="F60" s="157"/>
      <c r="G60" s="67">
        <f>IF(MATCH(C60,$C$37:$C$77,0)&lt;=4,"",IF(AND(C60&gt;=IF(INDEX('Lookup Tables'!$I$101:$I$115,MATCH(DNSP,'Lookup Tables'!$G$101:$G$115,0))="Vic",(INDEX('Lookup Tables'!$K$61:$K$87,MATCH(currentyear,'Lookup Tables'!$L$61:$L$87,0))),(INDEX('Lookup Tables'!$H$61:$H$87,MATCH(currentyear,'Lookup Tables'!$I$61:$I$87,0)))),C60&lt;='Lookup Tables'!$H$95),'General Inputs'!$F$16,IF(ISBLANK(F60),"",IF(C60&gt;DATE('Lookup Tables'!$G$64,MONTH($F$14),31),F60/F59-1,F60/F56-1))))</f>
        <v>2.2739900899011012E-2</v>
      </c>
      <c r="H60" s="43"/>
      <c r="I60" s="43"/>
      <c r="J60" s="43"/>
      <c r="K60" s="50" t="str">
        <f>IF(INDEX('Lookup Tables'!$I$101:$I$115,MATCH(DNSP,'Lookup Tables'!$G$101:$G$115))="Vic",INDEX('Lookup Tables'!$L$61:$L$87,MATCH(EDATE(C60,18),'Lookup Tables'!$H$61:$H$87)),INDEX('Lookup Tables'!$I$61:$I$87,MATCH(EDATE(C60,18),'Lookup Tables'!$H$61:$H$87)))</f>
        <v>2024–25</v>
      </c>
      <c r="L60" s="43"/>
      <c r="M60" s="43"/>
      <c r="N60" s="43"/>
      <c r="O60" s="43"/>
      <c r="P60" s="43"/>
      <c r="Q60" s="43"/>
      <c r="R60" s="43"/>
      <c r="S60" s="43"/>
    </row>
    <row r="61" spans="3:19" ht="11.25">
      <c r="C61" s="66">
        <v>45657</v>
      </c>
      <c r="E61" s="36"/>
      <c r="F61" s="157"/>
      <c r="G61" s="67" t="str">
        <f>IF(MATCH(C61,$C$37:$C$77,0)&lt;=4,"",IF(AND(C61&gt;=IF(INDEX('Lookup Tables'!$I$101:$I$115,MATCH(DNSP,'Lookup Tables'!$G$101:$G$115,0))="Vic",(INDEX('Lookup Tables'!$K$61:$K$87,MATCH(currentyear,'Lookup Tables'!$L$61:$L$87,0))),(INDEX('Lookup Tables'!$H$61:$H$87,MATCH(currentyear,'Lookup Tables'!$I$61:$I$87,0)))),C61&lt;='Lookup Tables'!$H$95),'General Inputs'!$F$16,IF(ISBLANK(F61),"",IF(C61&gt;DATE('Lookup Tables'!$G$64,MONTH($F$14),31),F61/F60-1,F61/F57-1))))</f>
        <v/>
      </c>
      <c r="H61" s="43"/>
      <c r="I61" s="43"/>
      <c r="J61" s="43"/>
      <c r="K61" s="50" t="str">
        <f>IF(INDEX('Lookup Tables'!$I$101:$I$115,MATCH(DNSP,'Lookup Tables'!$G$101:$G$115))="Vic",INDEX('Lookup Tables'!$L$61:$L$87,MATCH(EDATE(C61,18),'Lookup Tables'!$H$61:$H$87)),INDEX('Lookup Tables'!$I$61:$I$87,MATCH(EDATE(C61,18),'Lookup Tables'!$H$61:$H$87)))</f>
        <v>2025–26</v>
      </c>
      <c r="L61" s="43"/>
      <c r="M61" s="43"/>
      <c r="N61" s="43"/>
      <c r="O61" s="43"/>
      <c r="P61" s="43"/>
      <c r="Q61" s="43"/>
      <c r="R61" s="43"/>
      <c r="S61" s="43"/>
    </row>
    <row r="62" spans="3:19" ht="11.25">
      <c r="C62" s="66">
        <v>46022</v>
      </c>
      <c r="E62" s="36"/>
      <c r="F62" s="157"/>
      <c r="G62" s="67" t="str">
        <f>IF(MATCH(C62,$C$37:$C$77,0)&lt;=4,"",IF(AND(C62&gt;=IF(INDEX('Lookup Tables'!$I$101:$I$115,MATCH(DNSP,'Lookup Tables'!$G$101:$G$115,0))="Vic",(INDEX('Lookup Tables'!$K$61:$K$87,MATCH(currentyear,'Lookup Tables'!$L$61:$L$87,0))),(INDEX('Lookup Tables'!$H$61:$H$87,MATCH(currentyear,'Lookup Tables'!$I$61:$I$87,0)))),C62&lt;='Lookup Tables'!$H$95),'General Inputs'!$F$16,IF(ISBLANK(F62),"",IF(C62&gt;DATE('Lookup Tables'!$G$64,MONTH($F$14),31),F62/F61-1,F62/F58-1))))</f>
        <v/>
      </c>
      <c r="H62" s="43"/>
      <c r="I62" s="43"/>
      <c r="J62" s="43"/>
      <c r="K62" s="50" t="str">
        <f>IF(INDEX('Lookup Tables'!$I$101:$I$115,MATCH(DNSP,'Lookup Tables'!$G$101:$G$115))="Vic",INDEX('Lookup Tables'!$L$61:$L$87,MATCH(EDATE(C62,18),'Lookup Tables'!$H$61:$H$87)),INDEX('Lookup Tables'!$I$61:$I$87,MATCH(EDATE(C62,18),'Lookup Tables'!$H$61:$H$87)))</f>
        <v>2026–27</v>
      </c>
      <c r="L62" s="43"/>
      <c r="M62" s="43"/>
      <c r="N62" s="43"/>
      <c r="O62" s="43"/>
      <c r="P62" s="43"/>
      <c r="Q62" s="43"/>
      <c r="R62" s="43"/>
      <c r="S62" s="43"/>
    </row>
    <row r="63" spans="3:19" ht="11.25" outlineLevel="1">
      <c r="C63" s="66">
        <v>46387</v>
      </c>
      <c r="E63" s="36"/>
      <c r="F63" s="157"/>
      <c r="G63" s="67" t="str">
        <f>IF(MATCH(C63,$C$37:$C$77,0)&lt;=4,"",IF(AND(C63&gt;=IF(INDEX('Lookup Tables'!$I$101:$I$115,MATCH(DNSP,'Lookup Tables'!$G$101:$G$115,0))="Vic",(INDEX('Lookup Tables'!$K$61:$K$87,MATCH(currentyear,'Lookup Tables'!$L$61:$L$87,0))),(INDEX('Lookup Tables'!$H$61:$H$87,MATCH(currentyear,'Lookup Tables'!$I$61:$I$87,0)))),C63&lt;='Lookup Tables'!$H$95),'General Inputs'!$F$16,IF(ISBLANK(F63),"",IF(C63&gt;DATE('Lookup Tables'!$G$64,MONTH($F$14),31),F63/F62-1,F63/F59-1))))</f>
        <v/>
      </c>
      <c r="H63" s="43"/>
      <c r="I63" s="43"/>
      <c r="J63" s="43"/>
      <c r="K63" s="50" t="str">
        <f>IF(INDEX('Lookup Tables'!$I$101:$I$115,MATCH(DNSP,'Lookup Tables'!$G$101:$G$115))="Vic",INDEX('Lookup Tables'!$L$61:$L$87,MATCH(EDATE(C63,18),'Lookup Tables'!$H$61:$H$87)),INDEX('Lookup Tables'!$I$61:$I$87,MATCH(EDATE(C63,18),'Lookup Tables'!$H$61:$H$87)))</f>
        <v>2027–28</v>
      </c>
      <c r="L63" s="43"/>
      <c r="M63" s="43"/>
      <c r="N63" s="43"/>
      <c r="O63" s="43"/>
      <c r="P63" s="43"/>
      <c r="Q63" s="43"/>
      <c r="R63" s="43"/>
      <c r="S63" s="43"/>
    </row>
    <row r="64" spans="3:19" ht="11.25" outlineLevel="1">
      <c r="C64" s="66">
        <v>46752</v>
      </c>
      <c r="E64" s="36"/>
      <c r="F64" s="157"/>
      <c r="G64" s="67" t="str">
        <f>IF(MATCH(C64,$C$37:$C$77,0)&lt;=4,"",IF(AND(C64&gt;=IF(INDEX('Lookup Tables'!$I$101:$I$115,MATCH(DNSP,'Lookup Tables'!$G$101:$G$115,0))="Vic",(INDEX('Lookup Tables'!$K$61:$K$87,MATCH(currentyear,'Lookup Tables'!$L$61:$L$87,0))),(INDEX('Lookup Tables'!$H$61:$H$87,MATCH(currentyear,'Lookup Tables'!$I$61:$I$87,0)))),C64&lt;='Lookup Tables'!$H$95),'General Inputs'!$F$16,IF(ISBLANK(F64),"",IF(C64&gt;DATE('Lookup Tables'!$G$64,MONTH($F$14),31),F64/F63-1,F64/F60-1))))</f>
        <v/>
      </c>
      <c r="H64" s="43"/>
      <c r="I64" s="43"/>
      <c r="J64" s="43"/>
      <c r="K64" s="50" t="str">
        <f>IF(INDEX('Lookup Tables'!$I$101:$I$115,MATCH(DNSP,'Lookup Tables'!$G$101:$G$115))="Vic",INDEX('Lookup Tables'!$L$61:$L$87,MATCH(EDATE(C64,18),'Lookup Tables'!$H$61:$H$87)),INDEX('Lookup Tables'!$I$61:$I$87,MATCH(EDATE(C64,18),'Lookup Tables'!$H$61:$H$87)))</f>
        <v>2028–29</v>
      </c>
      <c r="L64" s="43"/>
      <c r="M64" s="43"/>
      <c r="N64" s="43"/>
      <c r="O64" s="43"/>
      <c r="P64" s="43"/>
      <c r="Q64" s="43"/>
      <c r="R64" s="43"/>
      <c r="S64" s="43"/>
    </row>
    <row r="65" spans="1:47" ht="11.25" outlineLevel="1">
      <c r="C65" s="66">
        <v>47118</v>
      </c>
      <c r="E65" s="36"/>
      <c r="F65" s="157"/>
      <c r="G65" s="67" t="str">
        <f>IF(MATCH(C65,$C$37:$C$77,0)&lt;=4,"",IF(AND(C65&gt;=IF(INDEX('Lookup Tables'!$I$101:$I$115,MATCH(DNSP,'Lookup Tables'!$G$101:$G$115,0))="Vic",(INDEX('Lookup Tables'!$K$61:$K$87,MATCH(currentyear,'Lookup Tables'!$L$61:$L$87,0))),(INDEX('Lookup Tables'!$H$61:$H$87,MATCH(currentyear,'Lookup Tables'!$I$61:$I$87,0)))),C65&lt;='Lookup Tables'!$H$95),'General Inputs'!$F$16,IF(ISBLANK(F65),"",IF(C65&gt;DATE('Lookup Tables'!$G$64,MONTH($F$14),31),F65/F64-1,F65/F61-1))))</f>
        <v/>
      </c>
      <c r="H65" s="43"/>
      <c r="I65" s="43"/>
      <c r="J65" s="43"/>
      <c r="K65" s="50" t="str">
        <f>IF(INDEX('Lookup Tables'!$I$101:$I$115,MATCH(DNSP,'Lookup Tables'!$G$101:$G$115))="Vic",INDEX('Lookup Tables'!$L$61:$L$87,MATCH(EDATE(C65,18),'Lookup Tables'!$H$61:$H$87)),INDEX('Lookup Tables'!$I$61:$I$87,MATCH(EDATE(C65,18),'Lookup Tables'!$H$61:$H$87)))</f>
        <v>2029–30</v>
      </c>
      <c r="L65" s="43"/>
      <c r="M65" s="43"/>
      <c r="N65" s="43"/>
      <c r="O65" s="43"/>
      <c r="P65" s="43"/>
      <c r="Q65" s="43"/>
      <c r="R65" s="43"/>
      <c r="S65" s="43"/>
    </row>
    <row r="66" spans="1:47" ht="11.25" outlineLevel="1">
      <c r="C66" s="66">
        <v>47483</v>
      </c>
      <c r="E66" s="36"/>
      <c r="F66" s="157"/>
      <c r="G66" s="67" t="str">
        <f>IF(MATCH(C66,$C$37:$C$77,0)&lt;=4,"",IF(AND(C66&gt;=IF(INDEX('Lookup Tables'!$I$101:$I$115,MATCH(DNSP,'Lookup Tables'!$G$101:$G$115,0))="Vic",(INDEX('Lookup Tables'!$K$61:$K$87,MATCH(currentyear,'Lookup Tables'!$L$61:$L$87,0))),(INDEX('Lookup Tables'!$H$61:$H$87,MATCH(currentyear,'Lookup Tables'!$I$61:$I$87,0)))),C66&lt;='Lookup Tables'!$H$95),'General Inputs'!$F$16,IF(ISBLANK(F66),"",IF(C66&gt;DATE('Lookup Tables'!$G$64,MONTH($F$14),31),F66/F65-1,F66/F62-1))))</f>
        <v/>
      </c>
      <c r="H66" s="43"/>
      <c r="I66" s="43"/>
      <c r="J66" s="43"/>
      <c r="K66" s="50" t="str">
        <f>IF(INDEX('Lookup Tables'!$I$101:$I$115,MATCH(DNSP,'Lookup Tables'!$G$101:$G$115))="Vic",INDEX('Lookup Tables'!$L$61:$L$87,MATCH(EDATE(C66,18),'Lookup Tables'!$H$61:$H$87)),INDEX('Lookup Tables'!$I$61:$I$87,MATCH(EDATE(C66,18),'Lookup Tables'!$H$61:$H$87)))</f>
        <v>2030–31</v>
      </c>
      <c r="L66" s="43"/>
      <c r="M66" s="43"/>
      <c r="N66" s="43"/>
      <c r="O66" s="43"/>
      <c r="P66" s="43"/>
      <c r="Q66" s="43"/>
      <c r="R66" s="43"/>
      <c r="S66" s="43"/>
    </row>
    <row r="67" spans="1:47" ht="11.25" outlineLevel="1">
      <c r="C67" s="66">
        <v>47848</v>
      </c>
      <c r="E67" s="36"/>
      <c r="F67" s="157"/>
      <c r="G67" s="67" t="str">
        <f>IF(MATCH(C67,$C$37:$C$77,0)&lt;=4,"",IF(AND(C67&gt;=IF(INDEX('Lookup Tables'!$I$101:$I$115,MATCH(DNSP,'Lookup Tables'!$G$101:$G$115,0))="Vic",(INDEX('Lookup Tables'!$K$61:$K$87,MATCH(currentyear,'Lookup Tables'!$L$61:$L$87,0))),(INDEX('Lookup Tables'!$H$61:$H$87,MATCH(currentyear,'Lookup Tables'!$I$61:$I$87,0)))),C67&lt;='Lookup Tables'!$H$95),'General Inputs'!$F$16,IF(ISBLANK(F67),"",IF(C67&gt;DATE('Lookup Tables'!$G$64,MONTH($F$14),31),F67/F66-1,F67/F63-1))))</f>
        <v/>
      </c>
      <c r="H67" s="43"/>
      <c r="I67" s="43"/>
      <c r="J67" s="43"/>
      <c r="K67" s="50" t="str">
        <f>IF(INDEX('Lookup Tables'!$I$101:$I$115,MATCH(DNSP,'Lookup Tables'!$G$101:$G$115))="Vic",INDEX('Lookup Tables'!$L$61:$L$87,MATCH(EDATE(C67,18),'Lookup Tables'!$H$61:$H$87)),INDEX('Lookup Tables'!$I$61:$I$87,MATCH(EDATE(C67,18),'Lookup Tables'!$H$61:$H$87)))</f>
        <v>2031–32</v>
      </c>
      <c r="L67" s="43"/>
      <c r="M67" s="43"/>
      <c r="N67" s="43"/>
      <c r="O67" s="43"/>
      <c r="P67" s="43"/>
      <c r="Q67" s="43"/>
      <c r="R67" s="43"/>
      <c r="S67" s="43"/>
    </row>
    <row r="68" spans="1:47" ht="11.25" outlineLevel="1">
      <c r="C68" s="66">
        <v>48213</v>
      </c>
      <c r="E68" s="36"/>
      <c r="F68" s="157"/>
      <c r="G68" s="67" t="str">
        <f>IF(MATCH(C68,$C$37:$C$77,0)&lt;=4,"",IF(AND(C68&gt;=IF(INDEX('Lookup Tables'!$I$101:$I$115,MATCH(DNSP,'Lookup Tables'!$G$101:$G$115,0))="Vic",(INDEX('Lookup Tables'!$K$61:$K$87,MATCH(currentyear,'Lookup Tables'!$L$61:$L$87,0))),(INDEX('Lookup Tables'!$H$61:$H$87,MATCH(currentyear,'Lookup Tables'!$I$61:$I$87,0)))),C68&lt;='Lookup Tables'!$H$95),'General Inputs'!$F$16,IF(ISBLANK(F68),"",IF(C68&gt;DATE('Lookup Tables'!$G$64,MONTH($F$14),31),F68/F67-1,F68/F64-1))))</f>
        <v/>
      </c>
      <c r="H68" s="43"/>
      <c r="I68" s="43"/>
      <c r="J68" s="43"/>
      <c r="K68" s="50" t="str">
        <f>IF(INDEX('Lookup Tables'!$I$101:$I$115,MATCH(DNSP,'Lookup Tables'!$G$101:$G$115))="Vic",INDEX('Lookup Tables'!$L$61:$L$87,MATCH(EDATE(C68,18),'Lookup Tables'!$H$61:$H$87)),INDEX('Lookup Tables'!$I$61:$I$87,MATCH(EDATE(C68,18),'Lookup Tables'!$H$61:$H$87)))</f>
        <v>2032–33</v>
      </c>
      <c r="L68" s="43"/>
      <c r="M68" s="43"/>
      <c r="N68" s="43"/>
      <c r="O68" s="43"/>
      <c r="P68" s="43"/>
      <c r="Q68" s="43"/>
      <c r="R68" s="43"/>
      <c r="S68" s="43"/>
    </row>
    <row r="69" spans="1:47" ht="11.25" outlineLevel="1">
      <c r="C69" s="66">
        <v>48579</v>
      </c>
      <c r="E69" s="36"/>
      <c r="F69" s="157"/>
      <c r="G69" s="67" t="str">
        <f>IF(MATCH(C69,$C$37:$C$77,0)&lt;=4,"",IF(AND(C69&gt;=IF(INDEX('Lookup Tables'!$I$101:$I$115,MATCH(DNSP,'Lookup Tables'!$G$101:$G$115,0))="Vic",(INDEX('Lookup Tables'!$K$61:$K$87,MATCH(currentyear,'Lookup Tables'!$L$61:$L$87,0))),(INDEX('Lookup Tables'!$H$61:$H$87,MATCH(currentyear,'Lookup Tables'!$I$61:$I$87,0)))),C69&lt;='Lookup Tables'!$H$95),'General Inputs'!$F$16,IF(ISBLANK(F69),"",IF(C69&gt;DATE('Lookup Tables'!$G$64,MONTH($F$14),31),F69/F68-1,F69/F65-1))))</f>
        <v/>
      </c>
      <c r="H69" s="43"/>
      <c r="I69" s="43"/>
      <c r="J69" s="43"/>
      <c r="K69" s="50" t="str">
        <f>IF(INDEX('Lookup Tables'!$I$101:$I$115,MATCH(DNSP,'Lookup Tables'!$G$101:$G$115))="Vic",INDEX('Lookup Tables'!$L$61:$L$87,MATCH(EDATE(C69,18),'Lookup Tables'!$H$61:$H$87)),INDEX('Lookup Tables'!$I$61:$I$87,MATCH(EDATE(C69,18),'Lookup Tables'!$H$61:$H$87)))</f>
        <v>2033–34</v>
      </c>
      <c r="L69" s="43"/>
      <c r="M69" s="43"/>
      <c r="N69" s="43"/>
      <c r="O69" s="43"/>
      <c r="P69" s="43"/>
      <c r="Q69" s="43"/>
      <c r="R69" s="43"/>
      <c r="S69" s="43"/>
    </row>
    <row r="70" spans="1:47" ht="11.25" outlineLevel="1">
      <c r="C70" s="66">
        <v>48944</v>
      </c>
      <c r="E70" s="36"/>
      <c r="F70" s="157"/>
      <c r="G70" s="67" t="str">
        <f>IF(MATCH(C70,$C$37:$C$77,0)&lt;=4,"",IF(AND(C70&gt;=IF(INDEX('Lookup Tables'!$I$101:$I$115,MATCH(DNSP,'Lookup Tables'!$G$101:$G$115,0))="Vic",(INDEX('Lookup Tables'!$K$61:$K$87,MATCH(currentyear,'Lookup Tables'!$L$61:$L$87,0))),(INDEX('Lookup Tables'!$H$61:$H$87,MATCH(currentyear,'Lookup Tables'!$I$61:$I$87,0)))),C70&lt;='Lookup Tables'!$H$95),'General Inputs'!$F$16,IF(ISBLANK(F70),"",IF(C70&gt;DATE('Lookup Tables'!$G$64,MONTH($F$14),31),F70/F69-1,F70/F66-1))))</f>
        <v/>
      </c>
      <c r="H70" s="43"/>
      <c r="I70" s="43"/>
      <c r="J70" s="43"/>
      <c r="K70" s="50" t="str">
        <f>IF(INDEX('Lookup Tables'!$I$101:$I$115,MATCH(DNSP,'Lookup Tables'!$G$101:$G$115))="Vic",INDEX('Lookup Tables'!$L$61:$L$87,MATCH(EDATE(C70,18),'Lookup Tables'!$H$61:$H$87)),INDEX('Lookup Tables'!$I$61:$I$87,MATCH(EDATE(C70,18),'Lookup Tables'!$H$61:$H$87)))</f>
        <v>2034–35</v>
      </c>
      <c r="L70" s="43"/>
      <c r="M70" s="43"/>
      <c r="N70" s="43"/>
      <c r="O70" s="43"/>
      <c r="P70" s="43"/>
      <c r="Q70" s="43"/>
      <c r="R70" s="43"/>
      <c r="S70" s="43"/>
    </row>
    <row r="71" spans="1:47" ht="11.25" outlineLevel="1">
      <c r="C71" s="66">
        <v>49309</v>
      </c>
      <c r="E71" s="36"/>
      <c r="F71" s="157"/>
      <c r="G71" s="67" t="str">
        <f>IF(MATCH(C71,$C$37:$C$77,0)&lt;=4,"",IF(AND(C71&gt;=IF(INDEX('Lookup Tables'!$I$101:$I$115,MATCH(DNSP,'Lookup Tables'!$G$101:$G$115,0))="Vic",(INDEX('Lookup Tables'!$K$61:$K$87,MATCH(currentyear,'Lookup Tables'!$L$61:$L$87,0))),(INDEX('Lookup Tables'!$H$61:$H$87,MATCH(currentyear,'Lookup Tables'!$I$61:$I$87,0)))),C71&lt;='Lookup Tables'!$H$95),'General Inputs'!$F$16,IF(ISBLANK(F71),"",IF(C71&gt;DATE('Lookup Tables'!$G$64,MONTH($F$14),31),F71/F70-1,F71/F67-1))))</f>
        <v/>
      </c>
      <c r="H71" s="43"/>
      <c r="I71" s="43"/>
      <c r="J71" s="43"/>
      <c r="K71" s="50" t="str">
        <f>IF(INDEX('Lookup Tables'!$I$101:$I$115,MATCH(DNSP,'Lookup Tables'!$G$101:$G$115))="Vic",INDEX('Lookup Tables'!$L$61:$L$87,MATCH(EDATE(C71,18),'Lookup Tables'!$H$61:$H$87)),INDEX('Lookup Tables'!$I$61:$I$87,MATCH(EDATE(C71,18),'Lookup Tables'!$H$61:$H$87)))</f>
        <v>2035–36</v>
      </c>
      <c r="L71" s="43"/>
      <c r="M71" s="43"/>
      <c r="N71" s="43"/>
      <c r="O71" s="43"/>
      <c r="P71" s="43"/>
      <c r="Q71" s="43"/>
      <c r="R71" s="43"/>
      <c r="S71" s="43"/>
    </row>
    <row r="72" spans="1:47" ht="11.25" outlineLevel="1">
      <c r="C72" s="66">
        <v>49674</v>
      </c>
      <c r="E72" s="36"/>
      <c r="F72" s="157"/>
      <c r="G72" s="67" t="str">
        <f>IF(MATCH(C72,$C$37:$C$77,0)&lt;=4,"",IF(AND(C72&gt;=IF(INDEX('Lookup Tables'!$I$101:$I$115,MATCH(DNSP,'Lookup Tables'!$G$101:$G$115,0))="Vic",(INDEX('Lookup Tables'!$K$61:$K$87,MATCH(currentyear,'Lookup Tables'!$L$61:$L$87,0))),(INDEX('Lookup Tables'!$H$61:$H$87,MATCH(currentyear,'Lookup Tables'!$I$61:$I$87,0)))),C72&lt;='Lookup Tables'!$H$95),'General Inputs'!$F$16,IF(ISBLANK(F72),"",IF(C72&gt;DATE('Lookup Tables'!$G$64,MONTH($F$14),31),F72/F71-1,F72/F68-1))))</f>
        <v/>
      </c>
      <c r="H72" s="43"/>
      <c r="I72" s="43"/>
      <c r="J72" s="43"/>
      <c r="K72" s="50" t="str">
        <f>IF(INDEX('Lookup Tables'!$I$101:$I$115,MATCH(DNSP,'Lookup Tables'!$G$101:$G$115))="Vic",INDEX('Lookup Tables'!$L$61:$L$87,MATCH(EDATE(C72,18),'Lookup Tables'!$H$61:$H$87)),INDEX('Lookup Tables'!$I$61:$I$87,MATCH(EDATE(C72,18),'Lookup Tables'!$H$61:$H$87)))</f>
        <v>2036–37</v>
      </c>
      <c r="L72" s="43"/>
      <c r="M72" s="43"/>
      <c r="N72" s="43"/>
      <c r="O72" s="43"/>
      <c r="P72" s="43"/>
      <c r="Q72" s="43"/>
      <c r="R72" s="43"/>
      <c r="S72" s="43"/>
    </row>
    <row r="73" spans="1:47" ht="11.25" outlineLevel="1">
      <c r="C73" s="66">
        <v>50040</v>
      </c>
      <c r="E73" s="36"/>
      <c r="F73" s="157"/>
      <c r="G73" s="67" t="str">
        <f>IF(MATCH(C73,$C$37:$C$77,0)&lt;=4,"",IF(AND(C73&gt;=IF(INDEX('Lookup Tables'!$I$101:$I$115,MATCH(DNSP,'Lookup Tables'!$G$101:$G$115,0))="Vic",(INDEX('Lookup Tables'!$K$61:$K$87,MATCH(currentyear,'Lookup Tables'!$L$61:$L$87,0))),(INDEX('Lookup Tables'!$H$61:$H$87,MATCH(currentyear,'Lookup Tables'!$I$61:$I$87,0)))),C73&lt;='Lookup Tables'!$H$95),'General Inputs'!$F$16,IF(ISBLANK(F73),"",IF(C73&gt;DATE('Lookup Tables'!$G$64,MONTH($F$14),31),F73/F72-1,F73/F69-1))))</f>
        <v/>
      </c>
      <c r="H73" s="43"/>
      <c r="I73" s="43"/>
      <c r="J73" s="43"/>
      <c r="K73" s="50" t="str">
        <f>IF(INDEX('Lookup Tables'!$I$101:$I$115,MATCH(DNSP,'Lookup Tables'!$G$101:$G$115))="Vic",INDEX('Lookup Tables'!$L$61:$L$87,MATCH(EDATE(C73,18),'Lookup Tables'!$H$61:$H$87)),INDEX('Lookup Tables'!$I$61:$I$87,MATCH(EDATE(C73,18),'Lookup Tables'!$H$61:$H$87)))</f>
        <v>2037–38</v>
      </c>
      <c r="L73" s="43"/>
      <c r="M73" s="43"/>
      <c r="N73" s="43"/>
      <c r="O73" s="43"/>
      <c r="P73" s="43"/>
      <c r="Q73" s="43"/>
      <c r="R73" s="43"/>
      <c r="S73" s="43"/>
    </row>
    <row r="74" spans="1:47" ht="11.25" outlineLevel="1">
      <c r="C74" s="66">
        <v>50405</v>
      </c>
      <c r="E74" s="36"/>
      <c r="F74" s="157"/>
      <c r="G74" s="67" t="str">
        <f>IF(MATCH(C74,$C$37:$C$77,0)&lt;=4,"",IF(AND(C74&gt;=IF(INDEX('Lookup Tables'!$I$101:$I$115,MATCH(DNSP,'Lookup Tables'!$G$101:$G$115,0))="Vic",(INDEX('Lookup Tables'!$K$61:$K$87,MATCH(currentyear,'Lookup Tables'!$L$61:$L$87,0))),(INDEX('Lookup Tables'!$H$61:$H$87,MATCH(currentyear,'Lookup Tables'!$I$61:$I$87,0)))),C74&lt;='Lookup Tables'!$H$95),'General Inputs'!$F$16,IF(ISBLANK(F74),"",IF(C74&gt;DATE('Lookup Tables'!$G$64,MONTH($F$14),31),F74/F73-1,F74/F70-1))))</f>
        <v/>
      </c>
      <c r="H74" s="43"/>
      <c r="I74" s="43"/>
      <c r="J74" s="43"/>
      <c r="K74" s="50" t="str">
        <f>IF(INDEX('Lookup Tables'!$I$101:$I$115,MATCH(DNSP,'Lookup Tables'!$G$101:$G$115))="Vic",INDEX('Lookup Tables'!$L$61:$L$87,MATCH(EDATE(C74,18),'Lookup Tables'!$H$61:$H$87)),INDEX('Lookup Tables'!$I$61:$I$87,MATCH(EDATE(C74,18),'Lookup Tables'!$H$61:$H$87)))</f>
        <v>2038–39</v>
      </c>
      <c r="L74" s="43"/>
      <c r="M74" s="43"/>
      <c r="N74" s="43"/>
      <c r="O74" s="43"/>
      <c r="P74" s="43"/>
      <c r="Q74" s="43"/>
      <c r="R74" s="43"/>
      <c r="S74" s="43"/>
    </row>
    <row r="75" spans="1:47" ht="11.25" outlineLevel="1">
      <c r="C75" s="66">
        <v>50770</v>
      </c>
      <c r="E75" s="36"/>
      <c r="F75" s="157"/>
      <c r="G75" s="67" t="str">
        <f>IF(MATCH(C75,$C$37:$C$77,0)&lt;=4,"",IF(AND(C75&gt;=IF(INDEX('Lookup Tables'!$I$101:$I$115,MATCH(DNSP,'Lookup Tables'!$G$101:$G$115,0))="Vic",(INDEX('Lookup Tables'!$K$61:$K$87,MATCH(currentyear,'Lookup Tables'!$L$61:$L$87,0))),(INDEX('Lookup Tables'!$H$61:$H$87,MATCH(currentyear,'Lookup Tables'!$I$61:$I$87,0)))),C75&lt;='Lookup Tables'!$H$95),'General Inputs'!$F$16,IF(ISBLANK(F75),"",IF(C75&gt;DATE('Lookup Tables'!$G$64,MONTH($F$14),31),F75/F74-1,F75/F71-1))))</f>
        <v/>
      </c>
      <c r="H75" s="43"/>
      <c r="I75" s="43"/>
      <c r="J75" s="43"/>
      <c r="K75" s="50" t="str">
        <f>IF(INDEX('Lookup Tables'!$I$101:$I$115,MATCH(DNSP,'Lookup Tables'!$G$101:$G$115))="Vic",INDEX('Lookup Tables'!$L$61:$L$87,MATCH(EDATE(C75,18),'Lookup Tables'!$H$61:$H$87)),INDEX('Lookup Tables'!$I$61:$I$87,MATCH(EDATE(C75,18),'Lookup Tables'!$H$61:$H$87)))</f>
        <v>2039–40</v>
      </c>
      <c r="L75" s="43"/>
      <c r="M75" s="43"/>
      <c r="N75" s="43"/>
      <c r="O75" s="43"/>
      <c r="P75" s="43"/>
      <c r="Q75" s="43"/>
      <c r="R75" s="43"/>
      <c r="S75" s="43"/>
    </row>
    <row r="76" spans="1:47" ht="11.25" outlineLevel="1">
      <c r="C76" s="66">
        <v>51135</v>
      </c>
      <c r="E76" s="36"/>
      <c r="F76" s="157"/>
      <c r="G76" s="67" t="str">
        <f>IF(MATCH(C76,$C$37:$C$77,0)&lt;=4,"",IF(AND(C76&gt;=IF(INDEX('Lookup Tables'!$I$101:$I$115,MATCH(DNSP,'Lookup Tables'!$G$101:$G$115,0))="Vic",(INDEX('Lookup Tables'!$K$61:$K$87,MATCH(currentyear,'Lookup Tables'!$L$61:$L$87,0))),(INDEX('Lookup Tables'!$H$61:$H$87,MATCH(currentyear,'Lookup Tables'!$I$61:$I$87,0)))),C76&lt;='Lookup Tables'!$H$95),'General Inputs'!$F$16,IF(ISBLANK(F76),"",IF(C76&gt;DATE('Lookup Tables'!$G$64,MONTH($F$14),31),F76/F75-1,F76/F72-1))))</f>
        <v/>
      </c>
      <c r="H76" s="43"/>
      <c r="I76" s="43"/>
      <c r="J76" s="43"/>
      <c r="K76" s="50" t="str">
        <f>IF(INDEX('Lookup Tables'!$I$101:$I$115,MATCH(DNSP,'Lookup Tables'!$G$101:$G$115))="Vic",INDEX('Lookup Tables'!$L$61:$L$87,MATCH(EDATE(C76,18),'Lookup Tables'!$H$61:$H$87)),INDEX('Lookup Tables'!$I$61:$I$87,MATCH(EDATE(C76,18),'Lookup Tables'!$H$61:$H$87)))</f>
        <v>2040–41</v>
      </c>
      <c r="L76" s="43"/>
      <c r="M76" s="43"/>
      <c r="N76" s="43"/>
      <c r="O76" s="43"/>
      <c r="P76" s="43"/>
      <c r="Q76" s="43"/>
      <c r="R76" s="43"/>
      <c r="S76" s="43"/>
    </row>
    <row r="77" spans="1:47" ht="11.25" outlineLevel="1">
      <c r="C77" s="66">
        <v>51501</v>
      </c>
      <c r="E77" s="36"/>
      <c r="F77" s="157"/>
      <c r="G77" s="67" t="str">
        <f>IF(MATCH(C77,$C$37:$C$77,0)&lt;=4,"",IF(AND(C77&gt;=IF(INDEX('Lookup Tables'!$I$101:$I$115,MATCH(DNSP,'Lookup Tables'!$G$101:$G$115,0))="Vic",(INDEX('Lookup Tables'!$K$61:$K$87,MATCH(currentyear,'Lookup Tables'!$L$61:$L$87,0))),(INDEX('Lookup Tables'!$H$61:$H$87,MATCH(currentyear,'Lookup Tables'!$I$61:$I$87,0)))),C77&lt;='Lookup Tables'!$H$95),'General Inputs'!$F$16,IF(ISBLANK(F77),"",IF(C77&gt;DATE('Lookup Tables'!$G$64,MONTH($F$14),31),F77/F76-1,F77/F73-1))))</f>
        <v/>
      </c>
      <c r="H77" s="43"/>
      <c r="I77" s="43"/>
      <c r="J77" s="43"/>
      <c r="K77" s="50" t="str">
        <f>IF(INDEX('Lookup Tables'!$I$101:$I$115,MATCH(DNSP,'Lookup Tables'!$G$101:$G$115))="Vic",INDEX('Lookup Tables'!$L$61:$L$87,MATCH(EDATE(C77,18),'Lookup Tables'!$H$61:$H$87)),INDEX('Lookup Tables'!$I$61:$I$87,MATCH(EDATE(C77,18),'Lookup Tables'!$H$61:$H$87)))</f>
        <v>2041–42</v>
      </c>
      <c r="L77" s="43"/>
      <c r="M77" s="43"/>
      <c r="N77" s="43"/>
      <c r="O77" s="43"/>
      <c r="P77" s="43"/>
      <c r="Q77" s="43"/>
      <c r="R77" s="43"/>
      <c r="S77" s="43"/>
    </row>
    <row r="78" spans="1:47" ht="11.25">
      <c r="D78" s="36"/>
      <c r="E78" s="36"/>
      <c r="F78" s="36"/>
      <c r="G78" s="36"/>
      <c r="H78" s="36"/>
      <c r="I78" s="36"/>
    </row>
    <row r="79" spans="1:47" s="11" customFormat="1" ht="12.75">
      <c r="A79" s="25"/>
      <c r="B79" s="26" t="s">
        <v>7</v>
      </c>
      <c r="C79" s="25"/>
      <c r="D79" s="25"/>
      <c r="E79" s="25"/>
      <c r="F79" s="52"/>
      <c r="G79" s="52"/>
      <c r="H79" s="52"/>
      <c r="I79" s="52"/>
      <c r="J79" s="34"/>
      <c r="K79" s="35"/>
      <c r="L79" s="34"/>
      <c r="M79" s="35"/>
      <c r="N79" s="34"/>
      <c r="O79" s="34"/>
      <c r="P79" s="34"/>
      <c r="Q79" s="34"/>
      <c r="R79" s="34"/>
      <c r="S79" s="34"/>
      <c r="T79" s="34"/>
      <c r="U79" s="34"/>
      <c r="V79" s="35"/>
      <c r="W79" s="35"/>
      <c r="X79" s="56"/>
      <c r="Y79" s="56"/>
      <c r="Z79" s="56"/>
      <c r="AA79" s="56"/>
      <c r="AB79" s="57"/>
      <c r="AC79" s="58"/>
      <c r="AD79" s="58"/>
      <c r="AE79" s="48"/>
      <c r="AF79" s="48"/>
      <c r="AG79" s="48"/>
      <c r="AH79" s="48"/>
      <c r="AI79" s="48"/>
      <c r="AJ79" s="48"/>
      <c r="AK79" s="48"/>
      <c r="AL79" s="48"/>
      <c r="AM79" s="48"/>
      <c r="AN79" s="48"/>
      <c r="AO79" s="48"/>
      <c r="AP79" s="48"/>
      <c r="AQ79" s="48"/>
      <c r="AR79" s="48"/>
      <c r="AS79" s="48"/>
      <c r="AT79" s="48"/>
      <c r="AU79" s="48"/>
    </row>
    <row r="80" spans="1:47" ht="11.25" hidden="1">
      <c r="G80" s="39"/>
      <c r="H80" s="39"/>
    </row>
    <row r="81" spans="1:47" ht="11.25" hidden="1">
      <c r="G81" s="39"/>
      <c r="H81" s="39"/>
    </row>
    <row r="82" spans="1:47" ht="11.25" hidden="1">
      <c r="G82" s="39"/>
      <c r="H82" s="39"/>
    </row>
    <row r="83" spans="1:47" ht="11.25" hidden="1">
      <c r="G83" s="39"/>
      <c r="H83" s="39"/>
    </row>
    <row r="84" spans="1:47" ht="11.25" hidden="1">
      <c r="G84" s="39"/>
      <c r="H84" s="39"/>
    </row>
    <row r="85" spans="1:47" s="37" customFormat="1" ht="11.25" hidden="1">
      <c r="A85" s="36"/>
      <c r="B85" s="36"/>
      <c r="C85" s="36"/>
      <c r="G85" s="39"/>
      <c r="H85" s="39"/>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row>
    <row r="86" spans="1:47" s="37" customFormat="1" ht="11.25" hidden="1">
      <c r="A86" s="36"/>
      <c r="B86" s="36"/>
      <c r="C86" s="36"/>
      <c r="G86" s="39"/>
      <c r="H86" s="39"/>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row>
    <row r="87" spans="1:47" s="37" customFormat="1" ht="11.25" hidden="1">
      <c r="A87" s="36"/>
      <c r="B87" s="36"/>
      <c r="C87" s="36"/>
      <c r="G87" s="39"/>
      <c r="H87" s="39"/>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row>
    <row r="88" spans="1:47" s="37" customFormat="1" ht="11.25" hidden="1">
      <c r="A88" s="36"/>
      <c r="B88" s="36"/>
      <c r="C88" s="36"/>
      <c r="G88" s="39"/>
      <c r="H88" s="39"/>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row>
    <row r="89" spans="1:47" s="37" customFormat="1" ht="11.25" hidden="1">
      <c r="A89" s="36"/>
      <c r="B89" s="36"/>
      <c r="C89" s="36"/>
      <c r="G89" s="39"/>
      <c r="H89" s="39"/>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row>
    <row r="90" spans="1:47" s="37" customFormat="1" ht="11.25" hidden="1" customHeight="1">
      <c r="A90" s="36"/>
      <c r="B90" s="36"/>
      <c r="C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row>
    <row r="91" spans="1:47" s="37" customFormat="1" ht="11.25" hidden="1" customHeight="1">
      <c r="A91" s="36"/>
      <c r="B91" s="36"/>
      <c r="C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row>
    <row r="92" spans="1:47" s="37" customFormat="1" ht="11.25" hidden="1" customHeight="1">
      <c r="A92" s="36"/>
      <c r="B92" s="36"/>
      <c r="C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row>
    <row r="93" spans="1:47" s="37" customFormat="1" ht="11.25" hidden="1" customHeight="1">
      <c r="A93" s="36"/>
      <c r="B93" s="36"/>
      <c r="C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row>
    <row r="94" spans="1:47" s="37" customFormat="1" ht="11.25" hidden="1" customHeight="1">
      <c r="A94" s="36"/>
      <c r="B94" s="36"/>
      <c r="C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row>
    <row r="95" spans="1:47" s="37" customFormat="1" ht="11.25" hidden="1" customHeight="1">
      <c r="A95" s="36"/>
      <c r="B95" s="36"/>
      <c r="C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row>
  </sheetData>
  <dataConsolidate link="1"/>
  <dataValidations count="2">
    <dataValidation type="list" allowBlank="1" showInputMessage="1" showErrorMessage="1" sqref="F78" xr:uid="{00000000-0002-0000-0200-000000000000}">
      <formula1>"Real 2010,Real 2011,Real 2012,Real 2013,Real 2014,Real 2015,Nominal"</formula1>
    </dataValidation>
    <dataValidation type="list" allowBlank="1" showInputMessage="1" showErrorMessage="1" sqref="I33:I36 I58:I78 I12:I17 F26 E31" xr:uid="{00000000-0002-0000-0200-000001000000}">
      <formula1>#REF!</formula1>
    </dataValidation>
  </dataValidations>
  <hyperlinks>
    <hyperlink ref="K1" location="'Pricing model - ACS'!A1" display="Back to Index" xr:uid="{00000000-0004-0000-0200-000000000000}"/>
  </hyperlinks>
  <pageMargins left="0.7" right="0.7" top="0.75" bottom="0.75" header="0.3" footer="0.3"/>
  <pageSetup paperSize="9" orientation="portrait" verticalDpi="4"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2000000}">
          <x14:formula1>
            <xm:f>'Lookup Tables'!$G$45:$G$56</xm:f>
          </x14:formula1>
          <xm:sqref>F14:F15 F9</xm:sqref>
        </x14:dataValidation>
        <x14:dataValidation type="list" allowBlank="1" showInputMessage="1" showErrorMessage="1" xr:uid="{00000000-0002-0000-0200-000003000000}">
          <x14:formula1>
            <xm:f>'Lookup Tables'!$I$61:$I$87</xm:f>
          </x14:formula1>
          <xm:sqref>F12 F10</xm:sqref>
        </x14:dataValidation>
        <x14:dataValidation type="list" allowBlank="1" showInputMessage="1" showErrorMessage="1" xr:uid="{00000000-0002-0000-0200-000005000000}">
          <x14:formula1>
            <xm:f>'Lookup Tables'!$G$9:$G$17</xm:f>
          </x14:formula1>
          <xm:sqref>F20 F22:F25 F27:F30</xm:sqref>
        </x14:dataValidation>
        <x14:dataValidation type="list" allowBlank="1" showInputMessage="1" showErrorMessage="1" xr:uid="{00000000-0002-0000-0200-000006000000}">
          <x14:formula1>
            <xm:f>'Lookup Tables'!$G$101:$G$115</xm:f>
          </x14:formula1>
          <xm:sqref>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79998168889431442"/>
  </sheetPr>
  <dimension ref="A1:AK346"/>
  <sheetViews>
    <sheetView showGridLines="0" topLeftCell="C1" zoomScaleNormal="100" workbookViewId="0">
      <selection activeCell="D2" sqref="D2"/>
    </sheetView>
  </sheetViews>
  <sheetFormatPr defaultColWidth="0" defaultRowHeight="11.25" zeroHeight="1" outlineLevelRow="1" outlineLevelCol="1"/>
  <cols>
    <col min="1" max="2" width="1.42578125" style="11" customWidth="1"/>
    <col min="3" max="3" width="109" style="11" customWidth="1"/>
    <col min="4" max="4" width="36" style="11" customWidth="1"/>
    <col min="5" max="5" width="14.28515625" style="11" customWidth="1"/>
    <col min="6" max="7" width="11.42578125" style="11" customWidth="1"/>
    <col min="8" max="8" width="1.42578125" style="11" customWidth="1"/>
    <col min="9" max="9" width="9.28515625" style="11" customWidth="1"/>
    <col min="10" max="10" width="1.28515625" style="11" customWidth="1"/>
    <col min="11" max="11" width="9.28515625" style="11" customWidth="1"/>
    <col min="12" max="12" width="0.85546875" style="11" customWidth="1"/>
    <col min="13" max="13" width="9.28515625" style="11" customWidth="1"/>
    <col min="14" max="14" width="5.7109375" style="11" customWidth="1"/>
    <col min="15" max="19" width="9.28515625" style="11" customWidth="1"/>
    <col min="20" max="20" width="5.7109375" style="11" customWidth="1"/>
    <col min="21" max="25" width="9.28515625" style="11" customWidth="1"/>
    <col min="26" max="26" width="5.140625" style="11" customWidth="1"/>
    <col min="27" max="30" width="9.28515625" style="11" customWidth="1" outlineLevel="1"/>
    <col min="31" max="31" width="15.42578125" style="11" customWidth="1"/>
    <col min="32" max="33" width="9.28515625" style="11" customWidth="1"/>
    <col min="34" max="34" width="10.7109375" style="11" customWidth="1"/>
    <col min="35" max="16384" width="8" style="11" hidden="1"/>
  </cols>
  <sheetData>
    <row r="1" spans="1:37" ht="16.5" thickBot="1">
      <c r="A1" s="1"/>
      <c r="B1" s="2" t="str">
        <f>'Pricing model - ACS'!G2&amp;" - "&amp;'Pricing model - ACS'!G3</f>
        <v>AER pricing model - price capped ACS - Energex 2022–23</v>
      </c>
      <c r="C1" s="2"/>
      <c r="D1" s="2"/>
      <c r="E1" s="2"/>
      <c r="F1" s="2"/>
      <c r="G1" s="2"/>
      <c r="H1" s="2"/>
      <c r="I1" s="7"/>
      <c r="J1" s="3"/>
      <c r="K1" s="5"/>
      <c r="L1" s="8"/>
      <c r="M1" s="8"/>
      <c r="N1" s="6"/>
      <c r="O1" s="53" t="s">
        <v>0</v>
      </c>
      <c r="P1" s="8"/>
      <c r="Q1" s="8"/>
      <c r="R1" s="5"/>
      <c r="T1" s="15"/>
      <c r="U1" s="15"/>
      <c r="V1" s="8"/>
      <c r="W1" s="8"/>
      <c r="X1" s="5"/>
      <c r="Y1" s="5"/>
      <c r="Z1" s="5"/>
      <c r="AA1" s="5"/>
      <c r="AB1" s="5"/>
      <c r="AC1" s="5"/>
      <c r="AD1" s="5"/>
      <c r="AE1" s="6"/>
      <c r="AF1" s="10"/>
      <c r="AG1" s="9"/>
      <c r="AH1" s="1"/>
    </row>
    <row r="2" spans="1:37" ht="13.5" thickBot="1">
      <c r="A2" s="12"/>
      <c r="B2" s="13" t="str">
        <f>'Pricing model - ACS'!C23&amp;" - "&amp;'Pricing model - ACS'!E23</f>
        <v>Ancillary Network Services - Price caps, historical prices, proposed prices, and compliance checks for ancillary network services</v>
      </c>
      <c r="C2" s="13"/>
      <c r="D2" s="13"/>
      <c r="E2" s="13"/>
      <c r="F2" s="13"/>
      <c r="G2" s="13"/>
      <c r="H2" s="13"/>
      <c r="I2" s="15"/>
      <c r="J2" s="12"/>
      <c r="K2" s="15"/>
      <c r="L2" s="15"/>
      <c r="M2" s="15"/>
      <c r="N2" s="15"/>
      <c r="O2" s="15"/>
      <c r="P2" s="16" t="s">
        <v>186</v>
      </c>
      <c r="T2" s="14"/>
      <c r="U2" s="12"/>
      <c r="V2" s="15"/>
      <c r="W2" s="15"/>
      <c r="X2" s="15"/>
      <c r="Y2" s="15"/>
      <c r="Z2" s="15"/>
      <c r="AA2" s="15"/>
      <c r="AB2" s="15"/>
      <c r="AC2" s="15"/>
      <c r="AD2" s="15"/>
      <c r="AE2" s="16"/>
      <c r="AF2" s="15"/>
      <c r="AG2" s="15"/>
      <c r="AH2" s="12"/>
    </row>
    <row r="3" spans="1:37">
      <c r="A3" s="17"/>
      <c r="B3" s="17"/>
      <c r="C3" s="69"/>
      <c r="D3" s="212"/>
      <c r="E3" s="69"/>
      <c r="F3" s="18"/>
      <c r="G3" s="18"/>
      <c r="H3" s="18"/>
      <c r="I3" s="20"/>
      <c r="J3" s="19"/>
      <c r="K3" s="20"/>
      <c r="L3" s="20"/>
      <c r="M3" s="20"/>
      <c r="N3" s="20"/>
      <c r="O3" s="20"/>
      <c r="P3" s="20"/>
      <c r="Q3" s="20"/>
      <c r="R3" s="20"/>
      <c r="S3" s="20"/>
      <c r="T3" s="18"/>
      <c r="U3" s="19"/>
      <c r="V3" s="20"/>
      <c r="W3" s="20"/>
      <c r="X3" s="20"/>
      <c r="Y3" s="20"/>
      <c r="Z3" s="20"/>
      <c r="AA3" s="20"/>
      <c r="AB3" s="20"/>
      <c r="AC3" s="20"/>
      <c r="AD3" s="20"/>
      <c r="AE3" s="20"/>
      <c r="AF3" s="21"/>
      <c r="AG3" s="21"/>
      <c r="AH3" s="21"/>
    </row>
    <row r="4" spans="1:37">
      <c r="A4" s="22"/>
      <c r="B4" s="22"/>
      <c r="C4" s="22"/>
      <c r="D4" s="22"/>
      <c r="E4" s="22"/>
      <c r="F4" s="23"/>
      <c r="G4" s="23"/>
      <c r="H4" s="23"/>
      <c r="I4" s="24"/>
      <c r="J4" s="24"/>
      <c r="K4" s="24"/>
      <c r="L4" s="24"/>
      <c r="M4" s="24"/>
      <c r="N4" s="24"/>
      <c r="O4" s="224" t="s">
        <v>204</v>
      </c>
      <c r="P4" s="224"/>
      <c r="Q4" s="224"/>
      <c r="R4" s="224"/>
      <c r="S4" s="224"/>
      <c r="T4" s="23"/>
      <c r="U4" s="224" t="s">
        <v>205</v>
      </c>
      <c r="V4" s="224"/>
      <c r="W4" s="224"/>
      <c r="X4" s="224"/>
      <c r="Y4" s="224"/>
      <c r="Z4" s="24"/>
      <c r="AA4" s="224" t="s">
        <v>206</v>
      </c>
      <c r="AB4" s="224"/>
      <c r="AC4" s="224"/>
      <c r="AD4" s="224"/>
      <c r="AE4" s="22"/>
      <c r="AF4" s="22"/>
      <c r="AG4" s="22"/>
      <c r="AH4" s="22"/>
      <c r="AI4" s="22"/>
      <c r="AJ4" s="22"/>
      <c r="AK4" s="22"/>
    </row>
    <row r="5" spans="1:37" ht="12.75">
      <c r="A5" s="25"/>
      <c r="B5" s="26" t="s">
        <v>124</v>
      </c>
      <c r="C5" s="25"/>
      <c r="D5" s="78" t="s">
        <v>432</v>
      </c>
      <c r="E5" s="27" t="s">
        <v>185</v>
      </c>
      <c r="F5" s="27" t="s">
        <v>2</v>
      </c>
      <c r="G5" s="27" t="s">
        <v>187</v>
      </c>
      <c r="H5" s="27"/>
      <c r="I5" s="31" t="s">
        <v>4</v>
      </c>
      <c r="J5" s="30"/>
      <c r="K5" s="28" t="s">
        <v>3</v>
      </c>
      <c r="L5" s="32"/>
      <c r="M5" s="33" t="s">
        <v>5</v>
      </c>
      <c r="N5" s="28"/>
      <c r="O5" s="30" t="str">
        <f>RCP_firstyear</f>
        <v>2020–21</v>
      </c>
      <c r="P5" s="32" t="str">
        <f>RCP_secondyear</f>
        <v>2021–22</v>
      </c>
      <c r="Q5" s="32" t="str">
        <f>RCP_thirdyear</f>
        <v>2022–23</v>
      </c>
      <c r="R5" s="32" t="str">
        <f>RCP_fourthyear</f>
        <v>2023–24</v>
      </c>
      <c r="S5" s="32" t="str">
        <f>RCP_lastyear</f>
        <v>2024–25</v>
      </c>
      <c r="T5" s="29"/>
      <c r="U5" s="30" t="str">
        <f>O5</f>
        <v>2020–21</v>
      </c>
      <c r="V5" s="30" t="str">
        <f t="shared" ref="V5:Y5" si="0">P5</f>
        <v>2021–22</v>
      </c>
      <c r="W5" s="30" t="str">
        <f t="shared" si="0"/>
        <v>2022–23</v>
      </c>
      <c r="X5" s="30" t="str">
        <f t="shared" si="0"/>
        <v>2023–24</v>
      </c>
      <c r="Y5" s="30" t="str">
        <f t="shared" si="0"/>
        <v>2024–25</v>
      </c>
      <c r="Z5" s="27"/>
      <c r="AA5" s="27" t="str">
        <f>P5</f>
        <v>2021–22</v>
      </c>
      <c r="AB5" s="27" t="str">
        <f>Q5</f>
        <v>2022–23</v>
      </c>
      <c r="AC5" s="27" t="str">
        <f>R5</f>
        <v>2023–24</v>
      </c>
      <c r="AD5" s="27" t="str">
        <f>S5</f>
        <v>2024–25</v>
      </c>
      <c r="AE5" s="34" t="s">
        <v>6</v>
      </c>
      <c r="AF5" s="35"/>
      <c r="AG5" s="35"/>
      <c r="AH5" s="35"/>
      <c r="AI5" s="35"/>
      <c r="AJ5" s="35"/>
      <c r="AK5" s="35"/>
    </row>
    <row r="6" spans="1:37">
      <c r="A6" s="36"/>
      <c r="B6" s="36"/>
      <c r="C6" s="70"/>
      <c r="D6" s="70"/>
      <c r="E6" s="70"/>
      <c r="F6" s="38"/>
      <c r="G6" s="38"/>
      <c r="H6" s="38"/>
      <c r="I6" s="38"/>
      <c r="J6" s="37"/>
      <c r="K6" s="37"/>
      <c r="L6" s="40"/>
      <c r="M6" s="40"/>
      <c r="N6" s="37"/>
      <c r="O6" s="38"/>
      <c r="P6" s="40"/>
      <c r="Q6" s="40"/>
      <c r="R6" s="40"/>
      <c r="S6" s="40"/>
      <c r="T6" s="37"/>
      <c r="U6" s="37"/>
      <c r="V6" s="40"/>
      <c r="W6" s="40"/>
      <c r="X6" s="40"/>
      <c r="Y6" s="40"/>
      <c r="Z6" s="36"/>
      <c r="AA6" s="36"/>
      <c r="AB6" s="36"/>
      <c r="AC6" s="36"/>
      <c r="AD6" s="36"/>
      <c r="AE6" s="36"/>
      <c r="AF6" s="36"/>
      <c r="AG6" s="36"/>
      <c r="AH6" s="36"/>
      <c r="AI6" s="36"/>
      <c r="AJ6" s="36"/>
      <c r="AK6" s="36"/>
    </row>
    <row r="7" spans="1:37">
      <c r="A7" s="36"/>
      <c r="B7" s="36"/>
      <c r="C7" s="161" t="s">
        <v>433</v>
      </c>
      <c r="D7" s="161" t="s">
        <v>434</v>
      </c>
      <c r="E7" s="161" t="s">
        <v>248</v>
      </c>
      <c r="F7" s="71" t="s">
        <v>33</v>
      </c>
      <c r="G7" s="71" t="s">
        <v>190</v>
      </c>
      <c r="H7" s="92"/>
      <c r="I7" s="93">
        <f t="shared" ref="I7:I70" si="1">_xlfn.IFNA(INDEX($O7:$S7,1,MATCH(forecastyear,$O$5:$S$5,0)),0)</f>
        <v>71.61</v>
      </c>
      <c r="J7" s="162"/>
      <c r="K7" s="93">
        <f t="shared" ref="K7:K70" si="2">_xlfn.IFNA(INDEX($U7:$Y7,1,MATCH(forecastyear,$U$5:$Y$5,0)),0)</f>
        <v>71.61</v>
      </c>
      <c r="L7" s="162"/>
      <c r="M7" s="162" t="str">
        <f>IF(C7="","",IF(I7&gt;K7,"NON-COMPLIANT","COMPLIANT"))</f>
        <v>COMPLIANT</v>
      </c>
      <c r="N7" s="39"/>
      <c r="O7" s="163">
        <f>U7</f>
        <v>67.23</v>
      </c>
      <c r="P7" s="163">
        <f t="shared" ref="P7:S7" si="3">V7</f>
        <v>68.47</v>
      </c>
      <c r="Q7" s="163">
        <f t="shared" si="3"/>
        <v>71.61</v>
      </c>
      <c r="R7" s="163">
        <f t="shared" si="3"/>
        <v>73.989999999999995</v>
      </c>
      <c r="S7" s="163">
        <f t="shared" si="3"/>
        <v>76.400000000000006</v>
      </c>
      <c r="T7" s="39"/>
      <c r="U7" s="211">
        <v>67.23</v>
      </c>
      <c r="V7" s="165">
        <f>ROUND(ROUND(U7,2)*(1+'General Inputs'!K$20)*(1-AA7)+'General Inputs'!K$27,2)</f>
        <v>68.47</v>
      </c>
      <c r="W7" s="165">
        <f>ROUND(ROUND(V7,2)*(1+'General Inputs'!L$20)*(1-AB7)+'General Inputs'!L$27,2)</f>
        <v>71.61</v>
      </c>
      <c r="X7" s="165">
        <f>ROUND(ROUND(W7,2)*(1+'General Inputs'!M$20)*(1-AC7)+'General Inputs'!M$27,2)</f>
        <v>73.989999999999995</v>
      </c>
      <c r="Y7" s="165">
        <f>ROUND(ROUND(X7,2)*(1+'General Inputs'!N$20)*(1-AD7)+'General Inputs'!N$27,2)</f>
        <v>76.400000000000006</v>
      </c>
      <c r="Z7" s="166"/>
      <c r="AA7" s="194">
        <f>IF($U7="",0,'General Inputs'!K$22)</f>
        <v>-9.8252646141938002E-3</v>
      </c>
      <c r="AB7" s="194">
        <f>IF($U7="",0,'General Inputs'!L$22)</f>
        <v>-1.0493456191476618E-2</v>
      </c>
      <c r="AC7" s="194">
        <f>IF($U7="",0,'General Inputs'!M$22)</f>
        <v>-1.0262247478872492E-2</v>
      </c>
      <c r="AD7" s="194">
        <f>IF($U7="",0,'General Inputs'!N$22)</f>
        <v>-9.6681803386212059E-3</v>
      </c>
      <c r="AE7" s="218"/>
      <c r="AF7" s="218"/>
      <c r="AG7" s="36"/>
      <c r="AH7" s="36"/>
      <c r="AI7" s="36"/>
      <c r="AJ7" s="36"/>
      <c r="AK7" s="36"/>
    </row>
    <row r="8" spans="1:37">
      <c r="A8" s="36"/>
      <c r="B8" s="36"/>
      <c r="C8" s="161" t="s">
        <v>433</v>
      </c>
      <c r="D8" s="161" t="s">
        <v>435</v>
      </c>
      <c r="E8" s="161" t="s">
        <v>249</v>
      </c>
      <c r="F8" s="71" t="s">
        <v>33</v>
      </c>
      <c r="G8" s="71" t="s">
        <v>190</v>
      </c>
      <c r="H8" s="92"/>
      <c r="I8" s="93">
        <f t="shared" si="1"/>
        <v>95.77</v>
      </c>
      <c r="J8" s="162"/>
      <c r="K8" s="93">
        <f t="shared" si="2"/>
        <v>95.77</v>
      </c>
      <c r="L8" s="162"/>
      <c r="M8" s="162" t="str">
        <f t="shared" ref="M8:M62" si="4">IF(C8="","",IF(I8&gt;K8,"NON-COMPLIANT","COMPLIANT"))</f>
        <v>COMPLIANT</v>
      </c>
      <c r="N8" s="39"/>
      <c r="O8" s="163">
        <f t="shared" ref="O8:O71" si="5">U8</f>
        <v>89.91</v>
      </c>
      <c r="P8" s="163">
        <f t="shared" ref="P8:P71" si="6">V8</f>
        <v>91.57</v>
      </c>
      <c r="Q8" s="163">
        <f t="shared" ref="Q8:Q71" si="7">W8</f>
        <v>95.77</v>
      </c>
      <c r="R8" s="163">
        <f t="shared" ref="R8:R71" si="8">X8</f>
        <v>98.95</v>
      </c>
      <c r="S8" s="163">
        <f t="shared" ref="S8:S71" si="9">Y8</f>
        <v>102.18</v>
      </c>
      <c r="T8" s="39"/>
      <c r="U8" s="211">
        <v>89.91</v>
      </c>
      <c r="V8" s="165">
        <f>ROUND(ROUND(U8,2)*(1+'General Inputs'!K$20)*(1-AA8)+'General Inputs'!K$27,2)</f>
        <v>91.57</v>
      </c>
      <c r="W8" s="165">
        <f>ROUND(ROUND(V8,2)*(1+'General Inputs'!L$20)*(1-AB8)+'General Inputs'!L$27,2)</f>
        <v>95.77</v>
      </c>
      <c r="X8" s="165">
        <f>ROUND(ROUND(W8,2)*(1+'General Inputs'!M$20)*(1-AC8)+'General Inputs'!M$27,2)</f>
        <v>98.95</v>
      </c>
      <c r="Y8" s="165">
        <f>ROUND(ROUND(X8,2)*(1+'General Inputs'!N$20)*(1-AD8)+'General Inputs'!N$27,2)</f>
        <v>102.18</v>
      </c>
      <c r="Z8" s="166"/>
      <c r="AA8" s="194">
        <f>IF($U8="",0,'General Inputs'!K$22)</f>
        <v>-9.8252646141938002E-3</v>
      </c>
      <c r="AB8" s="194">
        <f>IF($U8="",0,'General Inputs'!L$22)</f>
        <v>-1.0493456191476618E-2</v>
      </c>
      <c r="AC8" s="194">
        <f>IF($U8="",0,'General Inputs'!M$22)</f>
        <v>-1.0262247478872492E-2</v>
      </c>
      <c r="AD8" s="194">
        <f>IF($U8="",0,'General Inputs'!N$22)</f>
        <v>-9.6681803386212059E-3</v>
      </c>
      <c r="AE8" s="218"/>
      <c r="AF8" s="218"/>
      <c r="AG8" s="36"/>
      <c r="AH8" s="36"/>
      <c r="AI8" s="36"/>
      <c r="AJ8" s="36"/>
      <c r="AK8" s="36"/>
    </row>
    <row r="9" spans="1:37">
      <c r="A9" s="36"/>
      <c r="B9" s="36"/>
      <c r="C9" s="161" t="s">
        <v>433</v>
      </c>
      <c r="D9" s="161" t="s">
        <v>436</v>
      </c>
      <c r="E9" s="161" t="s">
        <v>250</v>
      </c>
      <c r="F9" s="71" t="s">
        <v>33</v>
      </c>
      <c r="G9" s="71" t="s">
        <v>190</v>
      </c>
      <c r="H9" s="92"/>
      <c r="I9" s="93">
        <f t="shared" si="1"/>
        <v>372.28</v>
      </c>
      <c r="J9" s="162"/>
      <c r="K9" s="93">
        <f t="shared" si="2"/>
        <v>372.28</v>
      </c>
      <c r="L9" s="162"/>
      <c r="M9" s="162" t="str">
        <f t="shared" si="4"/>
        <v>COMPLIANT</v>
      </c>
      <c r="N9" s="39"/>
      <c r="O9" s="163">
        <f t="shared" si="5"/>
        <v>349.49</v>
      </c>
      <c r="P9" s="163">
        <f t="shared" si="6"/>
        <v>355.96</v>
      </c>
      <c r="Q9" s="163">
        <f t="shared" si="7"/>
        <v>372.28</v>
      </c>
      <c r="R9" s="163">
        <f t="shared" si="8"/>
        <v>384.65</v>
      </c>
      <c r="S9" s="163">
        <f t="shared" si="9"/>
        <v>397.2</v>
      </c>
      <c r="T9" s="39"/>
      <c r="U9" s="211">
        <v>349.49</v>
      </c>
      <c r="V9" s="165">
        <f>ROUND(ROUND(U9,2)*(1+'General Inputs'!K$20)*(1-AA9)+'General Inputs'!K$27,2)</f>
        <v>355.96</v>
      </c>
      <c r="W9" s="165">
        <f>ROUND(ROUND(V9,2)*(1+'General Inputs'!L$20)*(1-AB9)+'General Inputs'!L$27,2)</f>
        <v>372.28</v>
      </c>
      <c r="X9" s="165">
        <f>ROUND(ROUND(W9,2)*(1+'General Inputs'!M$20)*(1-AC9)+'General Inputs'!M$27,2)</f>
        <v>384.65</v>
      </c>
      <c r="Y9" s="165">
        <f>ROUND(ROUND(X9,2)*(1+'General Inputs'!N$20)*(1-AD9)+'General Inputs'!N$27,2)</f>
        <v>397.2</v>
      </c>
      <c r="Z9" s="166"/>
      <c r="AA9" s="194">
        <f>IF($U9="",0,'General Inputs'!K$22)</f>
        <v>-9.8252646141938002E-3</v>
      </c>
      <c r="AB9" s="194">
        <f>IF($U9="",0,'General Inputs'!L$22)</f>
        <v>-1.0493456191476618E-2</v>
      </c>
      <c r="AC9" s="194">
        <f>IF($U9="",0,'General Inputs'!M$22)</f>
        <v>-1.0262247478872492E-2</v>
      </c>
      <c r="AD9" s="194">
        <f>IF($U9="",0,'General Inputs'!N$22)</f>
        <v>-9.6681803386212059E-3</v>
      </c>
      <c r="AE9" s="218"/>
      <c r="AF9" s="218"/>
      <c r="AG9" s="36"/>
      <c r="AH9" s="36"/>
      <c r="AI9" s="36"/>
      <c r="AJ9" s="36"/>
      <c r="AK9" s="36"/>
    </row>
    <row r="10" spans="1:37">
      <c r="A10" s="36"/>
      <c r="B10" s="36"/>
      <c r="C10" s="161" t="s">
        <v>433</v>
      </c>
      <c r="D10" s="161" t="s">
        <v>437</v>
      </c>
      <c r="E10" s="161" t="s">
        <v>251</v>
      </c>
      <c r="F10" s="71" t="s">
        <v>33</v>
      </c>
      <c r="G10" s="71" t="s">
        <v>190</v>
      </c>
      <c r="H10" s="92"/>
      <c r="I10" s="93">
        <f t="shared" si="1"/>
        <v>521.35</v>
      </c>
      <c r="J10" s="162"/>
      <c r="K10" s="93">
        <f t="shared" si="2"/>
        <v>521.35</v>
      </c>
      <c r="L10" s="162"/>
      <c r="M10" s="162" t="str">
        <f t="shared" si="4"/>
        <v>COMPLIANT</v>
      </c>
      <c r="N10" s="39"/>
      <c r="O10" s="163">
        <f t="shared" si="5"/>
        <v>489.44</v>
      </c>
      <c r="P10" s="163">
        <f t="shared" si="6"/>
        <v>498.5</v>
      </c>
      <c r="Q10" s="163">
        <f t="shared" si="7"/>
        <v>521.35</v>
      </c>
      <c r="R10" s="163">
        <f t="shared" si="8"/>
        <v>538.67999999999995</v>
      </c>
      <c r="S10" s="163">
        <f t="shared" si="9"/>
        <v>556.26</v>
      </c>
      <c r="T10" s="39"/>
      <c r="U10" s="211">
        <v>489.44</v>
      </c>
      <c r="V10" s="165">
        <f>ROUND(ROUND(U10,2)*(1+'General Inputs'!K$20)*(1-AA10)+'General Inputs'!K$27,2)</f>
        <v>498.5</v>
      </c>
      <c r="W10" s="165">
        <f>ROUND(ROUND(V10,2)*(1+'General Inputs'!L$20)*(1-AB10)+'General Inputs'!L$27,2)</f>
        <v>521.35</v>
      </c>
      <c r="X10" s="165">
        <f>ROUND(ROUND(W10,2)*(1+'General Inputs'!M$20)*(1-AC10)+'General Inputs'!M$27,2)</f>
        <v>538.67999999999995</v>
      </c>
      <c r="Y10" s="165">
        <f>ROUND(ROUND(X10,2)*(1+'General Inputs'!N$20)*(1-AD10)+'General Inputs'!N$27,2)</f>
        <v>556.26</v>
      </c>
      <c r="Z10" s="166"/>
      <c r="AA10" s="194">
        <f>IF($U10="",0,'General Inputs'!K$22)</f>
        <v>-9.8252646141938002E-3</v>
      </c>
      <c r="AB10" s="194">
        <f>IF($U10="",0,'General Inputs'!L$22)</f>
        <v>-1.0493456191476618E-2</v>
      </c>
      <c r="AC10" s="194">
        <f>IF($U10="",0,'General Inputs'!M$22)</f>
        <v>-1.0262247478872492E-2</v>
      </c>
      <c r="AD10" s="194">
        <f>IF($U10="",0,'General Inputs'!N$22)</f>
        <v>-9.6681803386212059E-3</v>
      </c>
      <c r="AE10" s="218"/>
      <c r="AF10" s="218"/>
      <c r="AG10" s="36"/>
      <c r="AH10" s="36"/>
      <c r="AI10" s="36"/>
      <c r="AJ10" s="36"/>
      <c r="AK10" s="36"/>
    </row>
    <row r="11" spans="1:37">
      <c r="A11" s="36"/>
      <c r="B11" s="36"/>
      <c r="C11" s="161" t="s">
        <v>433</v>
      </c>
      <c r="D11" s="161" t="s">
        <v>438</v>
      </c>
      <c r="E11" s="161" t="s">
        <v>252</v>
      </c>
      <c r="F11" s="71" t="s">
        <v>33</v>
      </c>
      <c r="G11" s="71" t="s">
        <v>190</v>
      </c>
      <c r="H11" s="92"/>
      <c r="I11" s="93">
        <f t="shared" si="1"/>
        <v>90.79</v>
      </c>
      <c r="J11" s="162"/>
      <c r="K11" s="93">
        <f t="shared" si="2"/>
        <v>90.79</v>
      </c>
      <c r="L11" s="162"/>
      <c r="M11" s="162" t="str">
        <f t="shared" si="4"/>
        <v>COMPLIANT</v>
      </c>
      <c r="N11" s="39"/>
      <c r="O11" s="163">
        <f t="shared" si="5"/>
        <v>85.23</v>
      </c>
      <c r="P11" s="163">
        <f t="shared" si="6"/>
        <v>86.81</v>
      </c>
      <c r="Q11" s="163">
        <f t="shared" si="7"/>
        <v>90.79</v>
      </c>
      <c r="R11" s="163">
        <f t="shared" si="8"/>
        <v>93.81</v>
      </c>
      <c r="S11" s="163">
        <f t="shared" si="9"/>
        <v>96.87</v>
      </c>
      <c r="T11" s="39"/>
      <c r="U11" s="211">
        <v>85.23</v>
      </c>
      <c r="V11" s="165">
        <f>ROUND(ROUND(U11,2)*(1+'General Inputs'!K$20)*(1-AA11)+'General Inputs'!K$27,2)</f>
        <v>86.81</v>
      </c>
      <c r="W11" s="165">
        <f>ROUND(ROUND(V11,2)*(1+'General Inputs'!L$20)*(1-AB11)+'General Inputs'!L$27,2)</f>
        <v>90.79</v>
      </c>
      <c r="X11" s="165">
        <f>ROUND(ROUND(W11,2)*(1+'General Inputs'!M$20)*(1-AC11)+'General Inputs'!M$27,2)</f>
        <v>93.81</v>
      </c>
      <c r="Y11" s="165">
        <f>ROUND(ROUND(X11,2)*(1+'General Inputs'!N$20)*(1-AD11)+'General Inputs'!N$27,2)</f>
        <v>96.87</v>
      </c>
      <c r="Z11" s="166"/>
      <c r="AA11" s="194">
        <f>IF($U11="",0,'General Inputs'!K$22)</f>
        <v>-9.8252646141938002E-3</v>
      </c>
      <c r="AB11" s="194">
        <f>IF($U11="",0,'General Inputs'!L$22)</f>
        <v>-1.0493456191476618E-2</v>
      </c>
      <c r="AC11" s="194">
        <f>IF($U11="",0,'General Inputs'!M$22)</f>
        <v>-1.0262247478872492E-2</v>
      </c>
      <c r="AD11" s="194">
        <f>IF($U11="",0,'General Inputs'!N$22)</f>
        <v>-9.6681803386212059E-3</v>
      </c>
      <c r="AE11" s="218"/>
      <c r="AF11" s="218"/>
      <c r="AG11" s="36"/>
      <c r="AH11" s="36"/>
      <c r="AI11" s="36"/>
      <c r="AJ11" s="36"/>
      <c r="AK11" s="36"/>
    </row>
    <row r="12" spans="1:37">
      <c r="A12" s="36"/>
      <c r="B12" s="36"/>
      <c r="C12" s="161" t="s">
        <v>433</v>
      </c>
      <c r="D12" s="161" t="s">
        <v>439</v>
      </c>
      <c r="E12" s="161" t="s">
        <v>253</v>
      </c>
      <c r="F12" s="71" t="s">
        <v>33</v>
      </c>
      <c r="G12" s="71" t="s">
        <v>190</v>
      </c>
      <c r="H12" s="92"/>
      <c r="I12" s="93">
        <f t="shared" si="1"/>
        <v>372.28</v>
      </c>
      <c r="J12" s="162"/>
      <c r="K12" s="93">
        <f t="shared" si="2"/>
        <v>372.28</v>
      </c>
      <c r="L12" s="162"/>
      <c r="M12" s="162" t="str">
        <f t="shared" si="4"/>
        <v>COMPLIANT</v>
      </c>
      <c r="N12" s="39"/>
      <c r="O12" s="163">
        <f t="shared" si="5"/>
        <v>349.49</v>
      </c>
      <c r="P12" s="163">
        <f t="shared" si="6"/>
        <v>355.96</v>
      </c>
      <c r="Q12" s="163">
        <f t="shared" si="7"/>
        <v>372.28</v>
      </c>
      <c r="R12" s="163">
        <f t="shared" si="8"/>
        <v>384.65</v>
      </c>
      <c r="S12" s="163">
        <f t="shared" si="9"/>
        <v>397.2</v>
      </c>
      <c r="T12" s="39"/>
      <c r="U12" s="211">
        <v>349.49</v>
      </c>
      <c r="V12" s="165">
        <f>ROUND(ROUND(U12,2)*(1+'General Inputs'!K$20)*(1-AA12)+'General Inputs'!K$27,2)</f>
        <v>355.96</v>
      </c>
      <c r="W12" s="165">
        <f>ROUND(ROUND(V12,2)*(1+'General Inputs'!L$20)*(1-AB12)+'General Inputs'!L$27,2)</f>
        <v>372.28</v>
      </c>
      <c r="X12" s="165">
        <f>ROUND(ROUND(W12,2)*(1+'General Inputs'!M$20)*(1-AC12)+'General Inputs'!M$27,2)</f>
        <v>384.65</v>
      </c>
      <c r="Y12" s="165">
        <f>ROUND(ROUND(X12,2)*(1+'General Inputs'!N$20)*(1-AD12)+'General Inputs'!N$27,2)</f>
        <v>397.2</v>
      </c>
      <c r="Z12" s="166"/>
      <c r="AA12" s="194">
        <f>IF($U12="",0,'General Inputs'!K$22)</f>
        <v>-9.8252646141938002E-3</v>
      </c>
      <c r="AB12" s="194">
        <f>IF($U12="",0,'General Inputs'!L$22)</f>
        <v>-1.0493456191476618E-2</v>
      </c>
      <c r="AC12" s="194">
        <f>IF($U12="",0,'General Inputs'!M$22)</f>
        <v>-1.0262247478872492E-2</v>
      </c>
      <c r="AD12" s="194">
        <f>IF($U12="",0,'General Inputs'!N$22)</f>
        <v>-9.6681803386212059E-3</v>
      </c>
      <c r="AE12" s="218"/>
      <c r="AF12" s="218"/>
      <c r="AG12" s="36"/>
      <c r="AH12" s="36"/>
      <c r="AI12" s="36"/>
      <c r="AJ12" s="36"/>
      <c r="AK12" s="36"/>
    </row>
    <row r="13" spans="1:37">
      <c r="A13" s="36"/>
      <c r="B13" s="36"/>
      <c r="C13" s="161" t="s">
        <v>440</v>
      </c>
      <c r="D13" s="161" t="s">
        <v>441</v>
      </c>
      <c r="E13" s="161" t="s">
        <v>254</v>
      </c>
      <c r="F13" s="71" t="s">
        <v>33</v>
      </c>
      <c r="G13" s="71" t="s">
        <v>190</v>
      </c>
      <c r="H13" s="92"/>
      <c r="I13" s="93">
        <f t="shared" si="1"/>
        <v>42.39</v>
      </c>
      <c r="J13" s="162"/>
      <c r="K13" s="93">
        <f t="shared" si="2"/>
        <v>42.39</v>
      </c>
      <c r="L13" s="162"/>
      <c r="M13" s="162" t="str">
        <f t="shared" si="4"/>
        <v>COMPLIANT</v>
      </c>
      <c r="N13" s="39"/>
      <c r="O13" s="163">
        <f t="shared" si="5"/>
        <v>39.79</v>
      </c>
      <c r="P13" s="163">
        <f t="shared" si="6"/>
        <v>40.53</v>
      </c>
      <c r="Q13" s="163">
        <f t="shared" si="7"/>
        <v>42.39</v>
      </c>
      <c r="R13" s="163">
        <f t="shared" si="8"/>
        <v>43.8</v>
      </c>
      <c r="S13" s="163">
        <f t="shared" si="9"/>
        <v>45.23</v>
      </c>
      <c r="T13" s="39"/>
      <c r="U13" s="211">
        <v>39.79</v>
      </c>
      <c r="V13" s="165">
        <f>ROUND(ROUND(U13,2)*(1+'General Inputs'!K$20)*(1-AA13)+'General Inputs'!K$27,2)</f>
        <v>40.53</v>
      </c>
      <c r="W13" s="165">
        <f>ROUND(ROUND(V13,2)*(1+'General Inputs'!L$20)*(1-AB13)+'General Inputs'!L$27,2)</f>
        <v>42.39</v>
      </c>
      <c r="X13" s="165">
        <f>ROUND(ROUND(W13,2)*(1+'General Inputs'!M$20)*(1-AC13)+'General Inputs'!M$27,2)</f>
        <v>43.8</v>
      </c>
      <c r="Y13" s="165">
        <f>ROUND(ROUND(X13,2)*(1+'General Inputs'!N$20)*(1-AD13)+'General Inputs'!N$27,2)</f>
        <v>45.23</v>
      </c>
      <c r="Z13" s="166"/>
      <c r="AA13" s="194">
        <f>IF($U13="",0,'General Inputs'!K$22)</f>
        <v>-9.8252646141938002E-3</v>
      </c>
      <c r="AB13" s="194">
        <f>IF($U13="",0,'General Inputs'!L$22)</f>
        <v>-1.0493456191476618E-2</v>
      </c>
      <c r="AC13" s="194">
        <f>IF($U13="",0,'General Inputs'!M$22)</f>
        <v>-1.0262247478872492E-2</v>
      </c>
      <c r="AD13" s="194">
        <f>IF($U13="",0,'General Inputs'!N$22)</f>
        <v>-9.6681803386212059E-3</v>
      </c>
      <c r="AE13" s="218"/>
      <c r="AF13" s="218"/>
      <c r="AG13" s="36"/>
      <c r="AH13" s="36"/>
      <c r="AI13" s="36"/>
      <c r="AJ13" s="36"/>
      <c r="AK13" s="36"/>
    </row>
    <row r="14" spans="1:37">
      <c r="A14" s="36"/>
      <c r="B14" s="36"/>
      <c r="C14" s="161" t="s">
        <v>440</v>
      </c>
      <c r="D14" s="161" t="s">
        <v>442</v>
      </c>
      <c r="E14" s="161" t="s">
        <v>255</v>
      </c>
      <c r="F14" s="71" t="s">
        <v>33</v>
      </c>
      <c r="G14" s="71" t="s">
        <v>190</v>
      </c>
      <c r="H14" s="92"/>
      <c r="I14" s="93">
        <f t="shared" si="1"/>
        <v>57.51</v>
      </c>
      <c r="J14" s="162"/>
      <c r="K14" s="93">
        <f t="shared" si="2"/>
        <v>57.51</v>
      </c>
      <c r="L14" s="162"/>
      <c r="M14" s="162" t="str">
        <f t="shared" si="4"/>
        <v>COMPLIANT</v>
      </c>
      <c r="N14" s="39"/>
      <c r="O14" s="163">
        <f t="shared" si="5"/>
        <v>53.99</v>
      </c>
      <c r="P14" s="163">
        <f t="shared" si="6"/>
        <v>54.99</v>
      </c>
      <c r="Q14" s="163">
        <f t="shared" si="7"/>
        <v>57.51</v>
      </c>
      <c r="R14" s="163">
        <f t="shared" si="8"/>
        <v>59.42</v>
      </c>
      <c r="S14" s="163">
        <f t="shared" si="9"/>
        <v>61.36</v>
      </c>
      <c r="T14" s="39"/>
      <c r="U14" s="211">
        <v>53.99</v>
      </c>
      <c r="V14" s="165">
        <f>ROUND(ROUND(U14,2)*(1+'General Inputs'!K$20)*(1-AA14)+'General Inputs'!K$27,2)</f>
        <v>54.99</v>
      </c>
      <c r="W14" s="165">
        <f>ROUND(ROUND(V14,2)*(1+'General Inputs'!L$20)*(1-AB14)+'General Inputs'!L$27,2)</f>
        <v>57.51</v>
      </c>
      <c r="X14" s="165">
        <f>ROUND(ROUND(W14,2)*(1+'General Inputs'!M$20)*(1-AC14)+'General Inputs'!M$27,2)</f>
        <v>59.42</v>
      </c>
      <c r="Y14" s="165">
        <f>ROUND(ROUND(X14,2)*(1+'General Inputs'!N$20)*(1-AD14)+'General Inputs'!N$27,2)</f>
        <v>61.36</v>
      </c>
      <c r="Z14" s="166"/>
      <c r="AA14" s="194">
        <f>IF($U14="",0,'General Inputs'!K$22)</f>
        <v>-9.8252646141938002E-3</v>
      </c>
      <c r="AB14" s="194">
        <f>IF($U14="",0,'General Inputs'!L$22)</f>
        <v>-1.0493456191476618E-2</v>
      </c>
      <c r="AC14" s="194">
        <f>IF($U14="",0,'General Inputs'!M$22)</f>
        <v>-1.0262247478872492E-2</v>
      </c>
      <c r="AD14" s="194">
        <f>IF($U14="",0,'General Inputs'!N$22)</f>
        <v>-9.6681803386212059E-3</v>
      </c>
      <c r="AE14" s="218"/>
      <c r="AF14" s="218"/>
      <c r="AG14" s="36"/>
      <c r="AH14" s="36"/>
      <c r="AI14" s="36"/>
      <c r="AJ14" s="36"/>
      <c r="AK14" s="36"/>
    </row>
    <row r="15" spans="1:37">
      <c r="A15" s="36"/>
      <c r="B15" s="36"/>
      <c r="C15" s="161" t="s">
        <v>440</v>
      </c>
      <c r="D15" s="161" t="s">
        <v>443</v>
      </c>
      <c r="E15" s="161" t="s">
        <v>256</v>
      </c>
      <c r="F15" s="71" t="s">
        <v>33</v>
      </c>
      <c r="G15" s="71" t="s">
        <v>190</v>
      </c>
      <c r="H15" s="92"/>
      <c r="I15" s="93">
        <f t="shared" si="1"/>
        <v>66.319999999999993</v>
      </c>
      <c r="J15" s="162"/>
      <c r="K15" s="93">
        <f t="shared" si="2"/>
        <v>66.319999999999993</v>
      </c>
      <c r="L15" s="162"/>
      <c r="M15" s="162" t="str">
        <f t="shared" si="4"/>
        <v>COMPLIANT</v>
      </c>
      <c r="N15" s="39"/>
      <c r="O15" s="163">
        <f t="shared" si="5"/>
        <v>62.26</v>
      </c>
      <c r="P15" s="163">
        <f t="shared" si="6"/>
        <v>63.41</v>
      </c>
      <c r="Q15" s="163">
        <f t="shared" si="7"/>
        <v>66.319999999999993</v>
      </c>
      <c r="R15" s="163">
        <f t="shared" si="8"/>
        <v>68.52</v>
      </c>
      <c r="S15" s="163">
        <f t="shared" si="9"/>
        <v>70.760000000000005</v>
      </c>
      <c r="T15" s="39"/>
      <c r="U15" s="211">
        <v>62.26</v>
      </c>
      <c r="V15" s="165">
        <f>ROUND(ROUND(U15,2)*(1+'General Inputs'!K$20)*(1-AA15)+'General Inputs'!K$27,2)</f>
        <v>63.41</v>
      </c>
      <c r="W15" s="165">
        <f>ROUND(ROUND(V15,2)*(1+'General Inputs'!L$20)*(1-AB15)+'General Inputs'!L$27,2)</f>
        <v>66.319999999999993</v>
      </c>
      <c r="X15" s="165">
        <f>ROUND(ROUND(W15,2)*(1+'General Inputs'!M$20)*(1-AC15)+'General Inputs'!M$27,2)</f>
        <v>68.52</v>
      </c>
      <c r="Y15" s="165">
        <f>ROUND(ROUND(X15,2)*(1+'General Inputs'!N$20)*(1-AD15)+'General Inputs'!N$27,2)</f>
        <v>70.760000000000005</v>
      </c>
      <c r="Z15" s="166"/>
      <c r="AA15" s="194">
        <f>IF($U15="",0,'General Inputs'!K$22)</f>
        <v>-9.8252646141938002E-3</v>
      </c>
      <c r="AB15" s="194">
        <f>IF($U15="",0,'General Inputs'!L$22)</f>
        <v>-1.0493456191476618E-2</v>
      </c>
      <c r="AC15" s="194">
        <f>IF($U15="",0,'General Inputs'!M$22)</f>
        <v>-1.0262247478872492E-2</v>
      </c>
      <c r="AD15" s="194">
        <f>IF($U15="",0,'General Inputs'!N$22)</f>
        <v>-9.6681803386212059E-3</v>
      </c>
      <c r="AE15" s="218"/>
      <c r="AF15" s="218"/>
      <c r="AG15" s="36"/>
      <c r="AH15" s="36"/>
      <c r="AI15" s="36"/>
      <c r="AJ15" s="36"/>
      <c r="AK15" s="36"/>
    </row>
    <row r="16" spans="1:37">
      <c r="A16" s="36"/>
      <c r="B16" s="36"/>
      <c r="C16" s="161" t="s">
        <v>444</v>
      </c>
      <c r="D16" s="161" t="s">
        <v>434</v>
      </c>
      <c r="E16" s="161" t="s">
        <v>257</v>
      </c>
      <c r="F16" s="71" t="s">
        <v>33</v>
      </c>
      <c r="G16" s="71" t="s">
        <v>190</v>
      </c>
      <c r="H16" s="92"/>
      <c r="I16" s="93">
        <f t="shared" si="1"/>
        <v>84.71</v>
      </c>
      <c r="J16" s="162"/>
      <c r="K16" s="93">
        <f t="shared" si="2"/>
        <v>84.71</v>
      </c>
      <c r="L16" s="162"/>
      <c r="M16" s="162" t="str">
        <f t="shared" si="4"/>
        <v>COMPLIANT</v>
      </c>
      <c r="N16" s="39"/>
      <c r="O16" s="163">
        <f t="shared" si="5"/>
        <v>79.53</v>
      </c>
      <c r="P16" s="163">
        <f t="shared" si="6"/>
        <v>81</v>
      </c>
      <c r="Q16" s="163">
        <f t="shared" si="7"/>
        <v>84.71</v>
      </c>
      <c r="R16" s="163">
        <f t="shared" si="8"/>
        <v>87.53</v>
      </c>
      <c r="S16" s="163">
        <f t="shared" si="9"/>
        <v>90.39</v>
      </c>
      <c r="T16" s="39"/>
      <c r="U16" s="211">
        <v>79.53</v>
      </c>
      <c r="V16" s="165">
        <f>ROUND(ROUND(U16,2)*(1+'General Inputs'!K$20)*(1-AA16)+'General Inputs'!K$27,2)</f>
        <v>81</v>
      </c>
      <c r="W16" s="165">
        <f>ROUND(ROUND(V16,2)*(1+'General Inputs'!L$20)*(1-AB16)+'General Inputs'!L$27,2)</f>
        <v>84.71</v>
      </c>
      <c r="X16" s="165">
        <f>ROUND(ROUND(W16,2)*(1+'General Inputs'!M$20)*(1-AC16)+'General Inputs'!M$27,2)</f>
        <v>87.53</v>
      </c>
      <c r="Y16" s="165">
        <f>ROUND(ROUND(X16,2)*(1+'General Inputs'!N$20)*(1-AD16)+'General Inputs'!N$27,2)</f>
        <v>90.39</v>
      </c>
      <c r="Z16" s="166"/>
      <c r="AA16" s="194">
        <f>IF($U16="",0,'General Inputs'!K$22)</f>
        <v>-9.8252646141938002E-3</v>
      </c>
      <c r="AB16" s="194">
        <f>IF($U16="",0,'General Inputs'!L$22)</f>
        <v>-1.0493456191476618E-2</v>
      </c>
      <c r="AC16" s="194">
        <f>IF($U16="",0,'General Inputs'!M$22)</f>
        <v>-1.0262247478872492E-2</v>
      </c>
      <c r="AD16" s="194">
        <f>IF($U16="",0,'General Inputs'!N$22)</f>
        <v>-9.6681803386212059E-3</v>
      </c>
      <c r="AE16" s="218"/>
      <c r="AF16" s="218"/>
      <c r="AG16" s="36"/>
      <c r="AH16" s="36"/>
      <c r="AI16" s="36"/>
      <c r="AJ16" s="36"/>
      <c r="AK16" s="36"/>
    </row>
    <row r="17" spans="1:37">
      <c r="A17" s="36"/>
      <c r="B17" s="36"/>
      <c r="C17" s="161" t="s">
        <v>444</v>
      </c>
      <c r="D17" s="161" t="s">
        <v>436</v>
      </c>
      <c r="E17" s="161" t="s">
        <v>258</v>
      </c>
      <c r="F17" s="71" t="s">
        <v>33</v>
      </c>
      <c r="G17" s="71" t="s">
        <v>190</v>
      </c>
      <c r="H17" s="92"/>
      <c r="I17" s="93">
        <f t="shared" si="1"/>
        <v>95.36</v>
      </c>
      <c r="J17" s="162"/>
      <c r="K17" s="93">
        <f t="shared" si="2"/>
        <v>95.36</v>
      </c>
      <c r="L17" s="162"/>
      <c r="M17" s="162" t="str">
        <f t="shared" si="4"/>
        <v>COMPLIANT</v>
      </c>
      <c r="N17" s="39"/>
      <c r="O17" s="163">
        <f t="shared" si="5"/>
        <v>89.52</v>
      </c>
      <c r="P17" s="163">
        <f t="shared" si="6"/>
        <v>91.18</v>
      </c>
      <c r="Q17" s="163">
        <f t="shared" si="7"/>
        <v>95.36</v>
      </c>
      <c r="R17" s="163">
        <f t="shared" si="8"/>
        <v>98.53</v>
      </c>
      <c r="S17" s="163">
        <f t="shared" si="9"/>
        <v>101.74</v>
      </c>
      <c r="T17" s="39"/>
      <c r="U17" s="211">
        <v>89.52</v>
      </c>
      <c r="V17" s="165">
        <f>ROUND(ROUND(U17,2)*(1+'General Inputs'!K$20)*(1-AA17)+'General Inputs'!K$27,2)</f>
        <v>91.18</v>
      </c>
      <c r="W17" s="165">
        <f>ROUND(ROUND(V17,2)*(1+'General Inputs'!L$20)*(1-AB17)+'General Inputs'!L$27,2)</f>
        <v>95.36</v>
      </c>
      <c r="X17" s="165">
        <f>ROUND(ROUND(W17,2)*(1+'General Inputs'!M$20)*(1-AC17)+'General Inputs'!M$27,2)</f>
        <v>98.53</v>
      </c>
      <c r="Y17" s="165">
        <f>ROUND(ROUND(X17,2)*(1+'General Inputs'!N$20)*(1-AD17)+'General Inputs'!N$27,2)</f>
        <v>101.74</v>
      </c>
      <c r="Z17" s="166"/>
      <c r="AA17" s="194">
        <f>IF($U17="",0,'General Inputs'!K$22)</f>
        <v>-9.8252646141938002E-3</v>
      </c>
      <c r="AB17" s="194">
        <f>IF($U17="",0,'General Inputs'!L$22)</f>
        <v>-1.0493456191476618E-2</v>
      </c>
      <c r="AC17" s="194">
        <f>IF($U17="",0,'General Inputs'!M$22)</f>
        <v>-1.0262247478872492E-2</v>
      </c>
      <c r="AD17" s="194">
        <f>IF($U17="",0,'General Inputs'!N$22)</f>
        <v>-9.6681803386212059E-3</v>
      </c>
      <c r="AE17" s="218"/>
      <c r="AF17" s="218"/>
      <c r="AG17" s="36"/>
      <c r="AH17" s="36"/>
      <c r="AI17" s="36"/>
      <c r="AJ17" s="36"/>
      <c r="AK17" s="36"/>
    </row>
    <row r="18" spans="1:37">
      <c r="A18" s="36"/>
      <c r="B18" s="36"/>
      <c r="C18" s="161" t="s">
        <v>444</v>
      </c>
      <c r="D18" s="161" t="s">
        <v>435</v>
      </c>
      <c r="E18" s="161" t="s">
        <v>259</v>
      </c>
      <c r="F18" s="71" t="s">
        <v>33</v>
      </c>
      <c r="G18" s="71" t="s">
        <v>190</v>
      </c>
      <c r="H18" s="92"/>
      <c r="I18" s="93">
        <f t="shared" si="1"/>
        <v>114.95</v>
      </c>
      <c r="J18" s="162"/>
      <c r="K18" s="93">
        <f t="shared" si="2"/>
        <v>114.95</v>
      </c>
      <c r="L18" s="162"/>
      <c r="M18" s="162" t="str">
        <f t="shared" si="4"/>
        <v>COMPLIANT</v>
      </c>
      <c r="N18" s="39"/>
      <c r="O18" s="163">
        <f t="shared" si="5"/>
        <v>107.91</v>
      </c>
      <c r="P18" s="163">
        <f t="shared" si="6"/>
        <v>109.91</v>
      </c>
      <c r="Q18" s="163">
        <f t="shared" si="7"/>
        <v>114.95</v>
      </c>
      <c r="R18" s="163">
        <f t="shared" si="8"/>
        <v>118.77</v>
      </c>
      <c r="S18" s="163">
        <f t="shared" si="9"/>
        <v>122.65</v>
      </c>
      <c r="T18" s="39"/>
      <c r="U18" s="211">
        <v>107.91</v>
      </c>
      <c r="V18" s="165">
        <f>ROUND(ROUND(U18,2)*(1+'General Inputs'!K$20)*(1-AA18)+'General Inputs'!K$27,2)</f>
        <v>109.91</v>
      </c>
      <c r="W18" s="165">
        <f>ROUND(ROUND(V18,2)*(1+'General Inputs'!L$20)*(1-AB18)+'General Inputs'!L$27,2)</f>
        <v>114.95</v>
      </c>
      <c r="X18" s="165">
        <f>ROUND(ROUND(W18,2)*(1+'General Inputs'!M$20)*(1-AC18)+'General Inputs'!M$27,2)</f>
        <v>118.77</v>
      </c>
      <c r="Y18" s="165">
        <f>ROUND(ROUND(X18,2)*(1+'General Inputs'!N$20)*(1-AD18)+'General Inputs'!N$27,2)</f>
        <v>122.65</v>
      </c>
      <c r="Z18" s="166"/>
      <c r="AA18" s="194">
        <f>IF($U18="",0,'General Inputs'!K$22)</f>
        <v>-9.8252646141938002E-3</v>
      </c>
      <c r="AB18" s="194">
        <f>IF($U18="",0,'General Inputs'!L$22)</f>
        <v>-1.0493456191476618E-2</v>
      </c>
      <c r="AC18" s="194">
        <f>IF($U18="",0,'General Inputs'!M$22)</f>
        <v>-1.0262247478872492E-2</v>
      </c>
      <c r="AD18" s="194">
        <f>IF($U18="",0,'General Inputs'!N$22)</f>
        <v>-9.6681803386212059E-3</v>
      </c>
      <c r="AE18" s="218"/>
      <c r="AF18" s="218"/>
      <c r="AG18" s="36"/>
      <c r="AH18" s="36"/>
      <c r="AI18" s="36"/>
      <c r="AJ18" s="36"/>
      <c r="AK18" s="36"/>
    </row>
    <row r="19" spans="1:37">
      <c r="A19" s="36"/>
      <c r="B19" s="36"/>
      <c r="C19" s="161" t="s">
        <v>444</v>
      </c>
      <c r="D19" s="161" t="s">
        <v>437</v>
      </c>
      <c r="E19" s="161" t="s">
        <v>260</v>
      </c>
      <c r="F19" s="71" t="s">
        <v>33</v>
      </c>
      <c r="G19" s="71" t="s">
        <v>190</v>
      </c>
      <c r="H19" s="92"/>
      <c r="I19" s="93">
        <f t="shared" si="1"/>
        <v>129.84</v>
      </c>
      <c r="J19" s="162"/>
      <c r="K19" s="93">
        <f t="shared" si="2"/>
        <v>129.84</v>
      </c>
      <c r="L19" s="162"/>
      <c r="M19" s="162" t="str">
        <f t="shared" si="4"/>
        <v>COMPLIANT</v>
      </c>
      <c r="N19" s="39"/>
      <c r="O19" s="163">
        <f t="shared" si="5"/>
        <v>121.89</v>
      </c>
      <c r="P19" s="163">
        <f t="shared" si="6"/>
        <v>124.15</v>
      </c>
      <c r="Q19" s="163">
        <f t="shared" si="7"/>
        <v>129.84</v>
      </c>
      <c r="R19" s="163">
        <f t="shared" si="8"/>
        <v>134.16</v>
      </c>
      <c r="S19" s="163">
        <f t="shared" si="9"/>
        <v>138.54</v>
      </c>
      <c r="T19" s="39"/>
      <c r="U19" s="211">
        <v>121.89</v>
      </c>
      <c r="V19" s="165">
        <f>ROUND(ROUND(U19,2)*(1+'General Inputs'!K$20)*(1-AA19)+'General Inputs'!K$27,2)</f>
        <v>124.15</v>
      </c>
      <c r="W19" s="165">
        <f>ROUND(ROUND(V19,2)*(1+'General Inputs'!L$20)*(1-AB19)+'General Inputs'!L$27,2)</f>
        <v>129.84</v>
      </c>
      <c r="X19" s="165">
        <f>ROUND(ROUND(W19,2)*(1+'General Inputs'!M$20)*(1-AC19)+'General Inputs'!M$27,2)</f>
        <v>134.16</v>
      </c>
      <c r="Y19" s="165">
        <f>ROUND(ROUND(X19,2)*(1+'General Inputs'!N$20)*(1-AD19)+'General Inputs'!N$27,2)</f>
        <v>138.54</v>
      </c>
      <c r="Z19" s="166"/>
      <c r="AA19" s="194">
        <f>IF($U19="",0,'General Inputs'!K$22)</f>
        <v>-9.8252646141938002E-3</v>
      </c>
      <c r="AB19" s="194">
        <f>IF($U19="",0,'General Inputs'!L$22)</f>
        <v>-1.0493456191476618E-2</v>
      </c>
      <c r="AC19" s="194">
        <f>IF($U19="",0,'General Inputs'!M$22)</f>
        <v>-1.0262247478872492E-2</v>
      </c>
      <c r="AD19" s="194">
        <f>IF($U19="",0,'General Inputs'!N$22)</f>
        <v>-9.6681803386212059E-3</v>
      </c>
      <c r="AE19" s="218"/>
      <c r="AF19" s="218"/>
      <c r="AG19" s="36"/>
      <c r="AH19" s="36"/>
      <c r="AI19" s="36"/>
      <c r="AJ19" s="36"/>
      <c r="AK19" s="36"/>
    </row>
    <row r="20" spans="1:37">
      <c r="A20" s="36"/>
      <c r="B20" s="36"/>
      <c r="C20" s="161" t="s">
        <v>444</v>
      </c>
      <c r="D20" s="161" t="s">
        <v>445</v>
      </c>
      <c r="E20" s="161" t="s">
        <v>261</v>
      </c>
      <c r="F20" s="71" t="s">
        <v>33</v>
      </c>
      <c r="G20" s="71" t="s">
        <v>190</v>
      </c>
      <c r="H20" s="92"/>
      <c r="I20" s="93">
        <f t="shared" si="1"/>
        <v>114.95</v>
      </c>
      <c r="J20" s="162"/>
      <c r="K20" s="93">
        <f t="shared" si="2"/>
        <v>114.95</v>
      </c>
      <c r="L20" s="162"/>
      <c r="M20" s="162" t="str">
        <f t="shared" si="4"/>
        <v>COMPLIANT</v>
      </c>
      <c r="N20" s="39"/>
      <c r="O20" s="163">
        <f t="shared" si="5"/>
        <v>107.91</v>
      </c>
      <c r="P20" s="163">
        <f t="shared" si="6"/>
        <v>109.91</v>
      </c>
      <c r="Q20" s="163">
        <f t="shared" si="7"/>
        <v>114.95</v>
      </c>
      <c r="R20" s="163">
        <f t="shared" si="8"/>
        <v>118.77</v>
      </c>
      <c r="S20" s="163">
        <f t="shared" si="9"/>
        <v>122.65</v>
      </c>
      <c r="T20" s="39"/>
      <c r="U20" s="211">
        <v>107.91</v>
      </c>
      <c r="V20" s="165">
        <f>ROUND(ROUND(U20,2)*(1+'General Inputs'!K$20)*(1-AA20)+'General Inputs'!K$27,2)</f>
        <v>109.91</v>
      </c>
      <c r="W20" s="165">
        <f>ROUND(ROUND(V20,2)*(1+'General Inputs'!L$20)*(1-AB20)+'General Inputs'!L$27,2)</f>
        <v>114.95</v>
      </c>
      <c r="X20" s="165">
        <f>ROUND(ROUND(W20,2)*(1+'General Inputs'!M$20)*(1-AC20)+'General Inputs'!M$27,2)</f>
        <v>118.77</v>
      </c>
      <c r="Y20" s="165">
        <f>ROUND(ROUND(X20,2)*(1+'General Inputs'!N$20)*(1-AD20)+'General Inputs'!N$27,2)</f>
        <v>122.65</v>
      </c>
      <c r="Z20" s="166"/>
      <c r="AA20" s="194">
        <f>IF($U20="",0,'General Inputs'!K$22)</f>
        <v>-9.8252646141938002E-3</v>
      </c>
      <c r="AB20" s="194">
        <f>IF($U20="",0,'General Inputs'!L$22)</f>
        <v>-1.0493456191476618E-2</v>
      </c>
      <c r="AC20" s="194">
        <f>IF($U20="",0,'General Inputs'!M$22)</f>
        <v>-1.0262247478872492E-2</v>
      </c>
      <c r="AD20" s="194">
        <f>IF($U20="",0,'General Inputs'!N$22)</f>
        <v>-9.6681803386212059E-3</v>
      </c>
      <c r="AE20" s="218"/>
      <c r="AF20" s="218"/>
      <c r="AG20" s="36"/>
      <c r="AH20" s="36"/>
      <c r="AI20" s="36"/>
      <c r="AJ20" s="36"/>
      <c r="AK20" s="36"/>
    </row>
    <row r="21" spans="1:37">
      <c r="A21" s="36"/>
      <c r="B21" s="36"/>
      <c r="C21" s="161" t="s">
        <v>444</v>
      </c>
      <c r="D21" s="161" t="s">
        <v>446</v>
      </c>
      <c r="E21" s="161" t="s">
        <v>262</v>
      </c>
      <c r="F21" s="71" t="s">
        <v>33</v>
      </c>
      <c r="G21" s="71" t="s">
        <v>190</v>
      </c>
      <c r="H21" s="92"/>
      <c r="I21" s="93">
        <f t="shared" si="1"/>
        <v>129.84</v>
      </c>
      <c r="J21" s="162"/>
      <c r="K21" s="93">
        <f t="shared" si="2"/>
        <v>129.84</v>
      </c>
      <c r="L21" s="162"/>
      <c r="M21" s="162" t="str">
        <f t="shared" si="4"/>
        <v>COMPLIANT</v>
      </c>
      <c r="N21" s="39"/>
      <c r="O21" s="163">
        <f t="shared" si="5"/>
        <v>121.89</v>
      </c>
      <c r="P21" s="163">
        <f t="shared" si="6"/>
        <v>124.15</v>
      </c>
      <c r="Q21" s="163">
        <f t="shared" si="7"/>
        <v>129.84</v>
      </c>
      <c r="R21" s="163">
        <f t="shared" si="8"/>
        <v>134.16</v>
      </c>
      <c r="S21" s="163">
        <f t="shared" si="9"/>
        <v>138.54</v>
      </c>
      <c r="T21" s="39"/>
      <c r="U21" s="211">
        <v>121.89</v>
      </c>
      <c r="V21" s="165">
        <f>ROUND(ROUND(U21,2)*(1+'General Inputs'!K$20)*(1-AA21)+'General Inputs'!K$27,2)</f>
        <v>124.15</v>
      </c>
      <c r="W21" s="165">
        <f>ROUND(ROUND(V21,2)*(1+'General Inputs'!L$20)*(1-AB21)+'General Inputs'!L$27,2)</f>
        <v>129.84</v>
      </c>
      <c r="X21" s="165">
        <f>ROUND(ROUND(W21,2)*(1+'General Inputs'!M$20)*(1-AC21)+'General Inputs'!M$27,2)</f>
        <v>134.16</v>
      </c>
      <c r="Y21" s="165">
        <f>ROUND(ROUND(X21,2)*(1+'General Inputs'!N$20)*(1-AD21)+'General Inputs'!N$27,2)</f>
        <v>138.54</v>
      </c>
      <c r="Z21" s="166"/>
      <c r="AA21" s="194">
        <f>IF($U21="",0,'General Inputs'!K$22)</f>
        <v>-9.8252646141938002E-3</v>
      </c>
      <c r="AB21" s="194">
        <f>IF($U21="",0,'General Inputs'!L$22)</f>
        <v>-1.0493456191476618E-2</v>
      </c>
      <c r="AC21" s="194">
        <f>IF($U21="",0,'General Inputs'!M$22)</f>
        <v>-1.0262247478872492E-2</v>
      </c>
      <c r="AD21" s="194">
        <f>IF($U21="",0,'General Inputs'!N$22)</f>
        <v>-9.6681803386212059E-3</v>
      </c>
      <c r="AE21" s="218"/>
      <c r="AF21" s="218"/>
      <c r="AG21" s="36"/>
      <c r="AH21" s="36"/>
      <c r="AI21" s="36"/>
      <c r="AJ21" s="36"/>
      <c r="AK21" s="36"/>
    </row>
    <row r="22" spans="1:37">
      <c r="A22" s="36"/>
      <c r="B22" s="36"/>
      <c r="C22" s="161" t="s">
        <v>447</v>
      </c>
      <c r="D22" s="161" t="s">
        <v>441</v>
      </c>
      <c r="E22" s="161" t="s">
        <v>263</v>
      </c>
      <c r="F22" s="71" t="s">
        <v>33</v>
      </c>
      <c r="G22" s="71" t="s">
        <v>190</v>
      </c>
      <c r="H22" s="92"/>
      <c r="I22" s="93">
        <f t="shared" si="1"/>
        <v>16.45</v>
      </c>
      <c r="J22" s="162"/>
      <c r="K22" s="93">
        <f t="shared" si="2"/>
        <v>16.45</v>
      </c>
      <c r="L22" s="162"/>
      <c r="M22" s="162" t="str">
        <f t="shared" si="4"/>
        <v>COMPLIANT</v>
      </c>
      <c r="N22" s="39"/>
      <c r="O22" s="163">
        <f t="shared" si="5"/>
        <v>15.44</v>
      </c>
      <c r="P22" s="163">
        <f t="shared" si="6"/>
        <v>15.73</v>
      </c>
      <c r="Q22" s="163">
        <f t="shared" si="7"/>
        <v>16.45</v>
      </c>
      <c r="R22" s="163">
        <f t="shared" si="8"/>
        <v>17</v>
      </c>
      <c r="S22" s="163">
        <f t="shared" si="9"/>
        <v>17.55</v>
      </c>
      <c r="T22" s="39"/>
      <c r="U22" s="211">
        <v>15.44</v>
      </c>
      <c r="V22" s="165">
        <f>ROUND(ROUND(U22,2)*(1+'General Inputs'!K$20)*(1-AA22)+'General Inputs'!K$27,2)</f>
        <v>15.73</v>
      </c>
      <c r="W22" s="165">
        <f>ROUND(ROUND(V22,2)*(1+'General Inputs'!L$20)*(1-AB22)+'General Inputs'!L$27,2)</f>
        <v>16.45</v>
      </c>
      <c r="X22" s="165">
        <f>ROUND(ROUND(W22,2)*(1+'General Inputs'!M$20)*(1-AC22)+'General Inputs'!M$27,2)</f>
        <v>17</v>
      </c>
      <c r="Y22" s="165">
        <f>ROUND(ROUND(X22,2)*(1+'General Inputs'!N$20)*(1-AD22)+'General Inputs'!N$27,2)</f>
        <v>17.55</v>
      </c>
      <c r="Z22" s="166"/>
      <c r="AA22" s="194">
        <f>IF($U22="",0,'General Inputs'!K$22)</f>
        <v>-9.8252646141938002E-3</v>
      </c>
      <c r="AB22" s="194">
        <f>IF($U22="",0,'General Inputs'!L$22)</f>
        <v>-1.0493456191476618E-2</v>
      </c>
      <c r="AC22" s="194">
        <f>IF($U22="",0,'General Inputs'!M$22)</f>
        <v>-1.0262247478872492E-2</v>
      </c>
      <c r="AD22" s="194">
        <f>IF($U22="",0,'General Inputs'!N$22)</f>
        <v>-9.6681803386212059E-3</v>
      </c>
      <c r="AE22" s="218"/>
      <c r="AF22" s="218"/>
      <c r="AG22" s="36"/>
      <c r="AH22" s="36"/>
      <c r="AI22" s="36"/>
      <c r="AJ22" s="36"/>
      <c r="AK22" s="36"/>
    </row>
    <row r="23" spans="1:37">
      <c r="A23" s="36"/>
      <c r="B23" s="36"/>
      <c r="C23" s="161" t="s">
        <v>447</v>
      </c>
      <c r="D23" s="161" t="s">
        <v>442</v>
      </c>
      <c r="E23" s="161" t="s">
        <v>264</v>
      </c>
      <c r="F23" s="71" t="s">
        <v>33</v>
      </c>
      <c r="G23" s="71" t="s">
        <v>190</v>
      </c>
      <c r="H23" s="92"/>
      <c r="I23" s="93">
        <f t="shared" si="1"/>
        <v>88.05</v>
      </c>
      <c r="J23" s="162"/>
      <c r="K23" s="93">
        <f t="shared" si="2"/>
        <v>88.05</v>
      </c>
      <c r="L23" s="162"/>
      <c r="M23" s="162" t="str">
        <f t="shared" si="4"/>
        <v>COMPLIANT</v>
      </c>
      <c r="N23" s="39"/>
      <c r="O23" s="163">
        <f t="shared" si="5"/>
        <v>82.66</v>
      </c>
      <c r="P23" s="163">
        <f t="shared" si="6"/>
        <v>84.19</v>
      </c>
      <c r="Q23" s="163">
        <f t="shared" si="7"/>
        <v>88.05</v>
      </c>
      <c r="R23" s="163">
        <f t="shared" si="8"/>
        <v>90.98</v>
      </c>
      <c r="S23" s="163">
        <f t="shared" si="9"/>
        <v>93.95</v>
      </c>
      <c r="T23" s="39"/>
      <c r="U23" s="211">
        <v>82.66</v>
      </c>
      <c r="V23" s="165">
        <f>ROUND(ROUND(U23,2)*(1+'General Inputs'!K$20)*(1-AA23)+'General Inputs'!K$27,2)</f>
        <v>84.19</v>
      </c>
      <c r="W23" s="165">
        <f>ROUND(ROUND(V23,2)*(1+'General Inputs'!L$20)*(1-AB23)+'General Inputs'!L$27,2)</f>
        <v>88.05</v>
      </c>
      <c r="X23" s="165">
        <f>ROUND(ROUND(W23,2)*(1+'General Inputs'!M$20)*(1-AC23)+'General Inputs'!M$27,2)</f>
        <v>90.98</v>
      </c>
      <c r="Y23" s="165">
        <f>ROUND(ROUND(X23,2)*(1+'General Inputs'!N$20)*(1-AD23)+'General Inputs'!N$27,2)</f>
        <v>93.95</v>
      </c>
      <c r="Z23" s="166"/>
      <c r="AA23" s="194">
        <f>IF($U23="",0,'General Inputs'!K$22)</f>
        <v>-9.8252646141938002E-3</v>
      </c>
      <c r="AB23" s="194">
        <f>IF($U23="",0,'General Inputs'!L$22)</f>
        <v>-1.0493456191476618E-2</v>
      </c>
      <c r="AC23" s="194">
        <f>IF($U23="",0,'General Inputs'!M$22)</f>
        <v>-1.0262247478872492E-2</v>
      </c>
      <c r="AD23" s="194">
        <f>IF($U23="",0,'General Inputs'!N$22)</f>
        <v>-9.6681803386212059E-3</v>
      </c>
      <c r="AE23" s="218"/>
      <c r="AF23" s="218"/>
      <c r="AG23" s="36"/>
      <c r="AH23" s="36"/>
      <c r="AI23" s="36"/>
      <c r="AJ23" s="36"/>
      <c r="AK23" s="36"/>
    </row>
    <row r="24" spans="1:37">
      <c r="A24" s="36"/>
      <c r="B24" s="36"/>
      <c r="C24" s="161" t="s">
        <v>447</v>
      </c>
      <c r="D24" s="161" t="s">
        <v>448</v>
      </c>
      <c r="E24" s="161" t="s">
        <v>265</v>
      </c>
      <c r="F24" s="71" t="s">
        <v>33</v>
      </c>
      <c r="G24" s="71" t="s">
        <v>190</v>
      </c>
      <c r="H24" s="92"/>
      <c r="I24" s="93">
        <f t="shared" si="1"/>
        <v>88.05</v>
      </c>
      <c r="J24" s="162"/>
      <c r="K24" s="93">
        <f t="shared" si="2"/>
        <v>88.05</v>
      </c>
      <c r="L24" s="162"/>
      <c r="M24" s="162" t="str">
        <f t="shared" si="4"/>
        <v>COMPLIANT</v>
      </c>
      <c r="N24" s="39"/>
      <c r="O24" s="163">
        <f t="shared" si="5"/>
        <v>82.66</v>
      </c>
      <c r="P24" s="163">
        <f t="shared" si="6"/>
        <v>84.19</v>
      </c>
      <c r="Q24" s="163">
        <f t="shared" si="7"/>
        <v>88.05</v>
      </c>
      <c r="R24" s="163">
        <f t="shared" si="8"/>
        <v>90.98</v>
      </c>
      <c r="S24" s="163">
        <f t="shared" si="9"/>
        <v>93.95</v>
      </c>
      <c r="T24" s="39"/>
      <c r="U24" s="211">
        <v>82.66</v>
      </c>
      <c r="V24" s="165">
        <f>ROUND(ROUND(U24,2)*(1+'General Inputs'!K$20)*(1-AA24)+'General Inputs'!K$27,2)</f>
        <v>84.19</v>
      </c>
      <c r="W24" s="165">
        <f>ROUND(ROUND(V24,2)*(1+'General Inputs'!L$20)*(1-AB24)+'General Inputs'!L$27,2)</f>
        <v>88.05</v>
      </c>
      <c r="X24" s="165">
        <f>ROUND(ROUND(W24,2)*(1+'General Inputs'!M$20)*(1-AC24)+'General Inputs'!M$27,2)</f>
        <v>90.98</v>
      </c>
      <c r="Y24" s="165">
        <f>ROUND(ROUND(X24,2)*(1+'General Inputs'!N$20)*(1-AD24)+'General Inputs'!N$27,2)</f>
        <v>93.95</v>
      </c>
      <c r="Z24" s="166"/>
      <c r="AA24" s="194">
        <f>IF($U24="",0,'General Inputs'!K$22)</f>
        <v>-9.8252646141938002E-3</v>
      </c>
      <c r="AB24" s="194">
        <f>IF($U24="",0,'General Inputs'!L$22)</f>
        <v>-1.0493456191476618E-2</v>
      </c>
      <c r="AC24" s="194">
        <f>IF($U24="",0,'General Inputs'!M$22)</f>
        <v>-1.0262247478872492E-2</v>
      </c>
      <c r="AD24" s="194">
        <f>IF($U24="",0,'General Inputs'!N$22)</f>
        <v>-9.6681803386212059E-3</v>
      </c>
      <c r="AE24" s="218"/>
      <c r="AF24" s="218"/>
      <c r="AG24" s="36"/>
      <c r="AH24" s="36"/>
      <c r="AI24" s="36"/>
      <c r="AJ24" s="36"/>
      <c r="AK24" s="36"/>
    </row>
    <row r="25" spans="1:37">
      <c r="A25" s="36"/>
      <c r="B25" s="36"/>
      <c r="C25" s="161" t="s">
        <v>447</v>
      </c>
      <c r="D25" s="161" t="s">
        <v>443</v>
      </c>
      <c r="E25" s="161" t="s">
        <v>266</v>
      </c>
      <c r="F25" s="71" t="s">
        <v>33</v>
      </c>
      <c r="G25" s="71" t="s">
        <v>190</v>
      </c>
      <c r="H25" s="92"/>
      <c r="I25" s="93">
        <f t="shared" si="1"/>
        <v>128.53</v>
      </c>
      <c r="J25" s="162"/>
      <c r="K25" s="93">
        <f t="shared" si="2"/>
        <v>128.53</v>
      </c>
      <c r="L25" s="162"/>
      <c r="M25" s="162" t="str">
        <f t="shared" si="4"/>
        <v>COMPLIANT</v>
      </c>
      <c r="N25" s="39"/>
      <c r="O25" s="163">
        <f t="shared" si="5"/>
        <v>120.67</v>
      </c>
      <c r="P25" s="163">
        <f t="shared" si="6"/>
        <v>122.9</v>
      </c>
      <c r="Q25" s="163">
        <f t="shared" si="7"/>
        <v>128.53</v>
      </c>
      <c r="R25" s="163">
        <f t="shared" si="8"/>
        <v>132.80000000000001</v>
      </c>
      <c r="S25" s="163">
        <f t="shared" si="9"/>
        <v>137.13</v>
      </c>
      <c r="T25" s="39"/>
      <c r="U25" s="211">
        <v>120.67</v>
      </c>
      <c r="V25" s="165">
        <f>ROUND(ROUND(U25,2)*(1+'General Inputs'!K$20)*(1-AA25)+'General Inputs'!K$27,2)</f>
        <v>122.9</v>
      </c>
      <c r="W25" s="165">
        <f>ROUND(ROUND(V25,2)*(1+'General Inputs'!L$20)*(1-AB25)+'General Inputs'!L$27,2)</f>
        <v>128.53</v>
      </c>
      <c r="X25" s="165">
        <f>ROUND(ROUND(W25,2)*(1+'General Inputs'!M$20)*(1-AC25)+'General Inputs'!M$27,2)</f>
        <v>132.80000000000001</v>
      </c>
      <c r="Y25" s="165">
        <f>ROUND(ROUND(X25,2)*(1+'General Inputs'!N$20)*(1-AD25)+'General Inputs'!N$27,2)</f>
        <v>137.13</v>
      </c>
      <c r="Z25" s="166"/>
      <c r="AA25" s="194">
        <f>IF($U25="",0,'General Inputs'!K$22)</f>
        <v>-9.8252646141938002E-3</v>
      </c>
      <c r="AB25" s="194">
        <f>IF($U25="",0,'General Inputs'!L$22)</f>
        <v>-1.0493456191476618E-2</v>
      </c>
      <c r="AC25" s="194">
        <f>IF($U25="",0,'General Inputs'!M$22)</f>
        <v>-1.0262247478872492E-2</v>
      </c>
      <c r="AD25" s="194">
        <f>IF($U25="",0,'General Inputs'!N$22)</f>
        <v>-9.6681803386212059E-3</v>
      </c>
      <c r="AE25" s="218"/>
      <c r="AF25" s="218"/>
      <c r="AG25" s="36"/>
      <c r="AH25" s="36"/>
      <c r="AI25" s="36"/>
      <c r="AJ25" s="36"/>
      <c r="AK25" s="36"/>
    </row>
    <row r="26" spans="1:37">
      <c r="A26" s="36"/>
      <c r="B26" s="36"/>
      <c r="C26" s="161" t="s">
        <v>449</v>
      </c>
      <c r="D26" s="161" t="s">
        <v>434</v>
      </c>
      <c r="E26" s="161" t="s">
        <v>267</v>
      </c>
      <c r="F26" s="71" t="s">
        <v>33</v>
      </c>
      <c r="G26" s="71" t="s">
        <v>190</v>
      </c>
      <c r="H26" s="92"/>
      <c r="I26" s="93">
        <f t="shared" si="1"/>
        <v>137.75</v>
      </c>
      <c r="J26" s="162"/>
      <c r="K26" s="93">
        <f t="shared" si="2"/>
        <v>137.75</v>
      </c>
      <c r="L26" s="162"/>
      <c r="M26" s="162" t="str">
        <f t="shared" si="4"/>
        <v>COMPLIANT</v>
      </c>
      <c r="N26" s="39"/>
      <c r="O26" s="163">
        <f t="shared" si="5"/>
        <v>129.32</v>
      </c>
      <c r="P26" s="163">
        <f t="shared" si="6"/>
        <v>131.71</v>
      </c>
      <c r="Q26" s="163">
        <f t="shared" si="7"/>
        <v>137.75</v>
      </c>
      <c r="R26" s="163">
        <f t="shared" si="8"/>
        <v>142.33000000000001</v>
      </c>
      <c r="S26" s="163">
        <f t="shared" si="9"/>
        <v>146.97</v>
      </c>
      <c r="T26" s="39"/>
      <c r="U26" s="211">
        <v>129.32</v>
      </c>
      <c r="V26" s="165">
        <f>ROUND(ROUND(U26,2)*(1+'General Inputs'!K$20)*(1-AA26)+'General Inputs'!K$27,2)</f>
        <v>131.71</v>
      </c>
      <c r="W26" s="165">
        <f>ROUND(ROUND(V26,2)*(1+'General Inputs'!L$20)*(1-AB26)+'General Inputs'!L$27,2)</f>
        <v>137.75</v>
      </c>
      <c r="X26" s="165">
        <f>ROUND(ROUND(W26,2)*(1+'General Inputs'!M$20)*(1-AC26)+'General Inputs'!M$27,2)</f>
        <v>142.33000000000001</v>
      </c>
      <c r="Y26" s="165">
        <f>ROUND(ROUND(X26,2)*(1+'General Inputs'!N$20)*(1-AD26)+'General Inputs'!N$27,2)</f>
        <v>146.97</v>
      </c>
      <c r="Z26" s="166"/>
      <c r="AA26" s="194">
        <f>IF($U26="",0,'General Inputs'!K$22)</f>
        <v>-9.8252646141938002E-3</v>
      </c>
      <c r="AB26" s="194">
        <f>IF($U26="",0,'General Inputs'!L$22)</f>
        <v>-1.0493456191476618E-2</v>
      </c>
      <c r="AC26" s="194">
        <f>IF($U26="",0,'General Inputs'!M$22)</f>
        <v>-1.0262247478872492E-2</v>
      </c>
      <c r="AD26" s="194">
        <f>IF($U26="",0,'General Inputs'!N$22)</f>
        <v>-9.6681803386212059E-3</v>
      </c>
      <c r="AE26" s="218"/>
      <c r="AF26" s="218"/>
      <c r="AG26" s="36"/>
      <c r="AH26" s="36"/>
      <c r="AI26" s="36"/>
      <c r="AJ26" s="36"/>
      <c r="AK26" s="36"/>
    </row>
    <row r="27" spans="1:37">
      <c r="A27" s="36"/>
      <c r="B27" s="36"/>
      <c r="C27" s="161" t="s">
        <v>449</v>
      </c>
      <c r="D27" s="161" t="s">
        <v>436</v>
      </c>
      <c r="E27" s="161" t="s">
        <v>268</v>
      </c>
      <c r="F27" s="71" t="s">
        <v>33</v>
      </c>
      <c r="G27" s="71" t="s">
        <v>190</v>
      </c>
      <c r="H27" s="92"/>
      <c r="I27" s="93">
        <f t="shared" si="1"/>
        <v>292.24</v>
      </c>
      <c r="J27" s="162"/>
      <c r="K27" s="93">
        <f t="shared" si="2"/>
        <v>292.24</v>
      </c>
      <c r="L27" s="162"/>
      <c r="M27" s="162" t="str">
        <f t="shared" si="4"/>
        <v>COMPLIANT</v>
      </c>
      <c r="N27" s="39"/>
      <c r="O27" s="163">
        <f t="shared" si="5"/>
        <v>274.35000000000002</v>
      </c>
      <c r="P27" s="163">
        <f t="shared" si="6"/>
        <v>279.43</v>
      </c>
      <c r="Q27" s="163">
        <f t="shared" si="7"/>
        <v>292.24</v>
      </c>
      <c r="R27" s="163">
        <f t="shared" si="8"/>
        <v>301.95</v>
      </c>
      <c r="S27" s="163">
        <f t="shared" si="9"/>
        <v>311.8</v>
      </c>
      <c r="T27" s="39"/>
      <c r="U27" s="211">
        <v>274.35000000000002</v>
      </c>
      <c r="V27" s="165">
        <f>ROUND(ROUND(U27,2)*(1+'General Inputs'!K$20)*(1-AA27)+'General Inputs'!K$27,2)</f>
        <v>279.43</v>
      </c>
      <c r="W27" s="165">
        <f>ROUND(ROUND(V27,2)*(1+'General Inputs'!L$20)*(1-AB27)+'General Inputs'!L$27,2)</f>
        <v>292.24</v>
      </c>
      <c r="X27" s="165">
        <f>ROUND(ROUND(W27,2)*(1+'General Inputs'!M$20)*(1-AC27)+'General Inputs'!M$27,2)</f>
        <v>301.95</v>
      </c>
      <c r="Y27" s="165">
        <f>ROUND(ROUND(X27,2)*(1+'General Inputs'!N$20)*(1-AD27)+'General Inputs'!N$27,2)</f>
        <v>311.8</v>
      </c>
      <c r="Z27" s="166"/>
      <c r="AA27" s="194">
        <f>IF($U27="",0,'General Inputs'!K$22)</f>
        <v>-9.8252646141938002E-3</v>
      </c>
      <c r="AB27" s="194">
        <f>IF($U27="",0,'General Inputs'!L$22)</f>
        <v>-1.0493456191476618E-2</v>
      </c>
      <c r="AC27" s="194">
        <f>IF($U27="",0,'General Inputs'!M$22)</f>
        <v>-1.0262247478872492E-2</v>
      </c>
      <c r="AD27" s="194">
        <f>IF($U27="",0,'General Inputs'!N$22)</f>
        <v>-9.6681803386212059E-3</v>
      </c>
      <c r="AE27" s="218"/>
      <c r="AF27" s="218"/>
      <c r="AG27" s="36"/>
      <c r="AH27" s="36"/>
      <c r="AI27" s="36"/>
      <c r="AJ27" s="36"/>
      <c r="AK27" s="36"/>
    </row>
    <row r="28" spans="1:37">
      <c r="A28" s="36"/>
      <c r="B28" s="36"/>
      <c r="C28" s="161" t="s">
        <v>449</v>
      </c>
      <c r="D28" s="161" t="s">
        <v>435</v>
      </c>
      <c r="E28" s="161" t="s">
        <v>269</v>
      </c>
      <c r="F28" s="71" t="s">
        <v>33</v>
      </c>
      <c r="G28" s="71" t="s">
        <v>190</v>
      </c>
      <c r="H28" s="92"/>
      <c r="I28" s="93">
        <f t="shared" si="1"/>
        <v>159.63999999999999</v>
      </c>
      <c r="J28" s="162"/>
      <c r="K28" s="93">
        <f t="shared" si="2"/>
        <v>159.63999999999999</v>
      </c>
      <c r="L28" s="162"/>
      <c r="M28" s="162" t="str">
        <f t="shared" si="4"/>
        <v>COMPLIANT</v>
      </c>
      <c r="N28" s="39"/>
      <c r="O28" s="163">
        <f t="shared" si="5"/>
        <v>149.87</v>
      </c>
      <c r="P28" s="163">
        <f t="shared" si="6"/>
        <v>152.63999999999999</v>
      </c>
      <c r="Q28" s="163">
        <f t="shared" si="7"/>
        <v>159.63999999999999</v>
      </c>
      <c r="R28" s="163">
        <f t="shared" si="8"/>
        <v>164.95</v>
      </c>
      <c r="S28" s="163">
        <f t="shared" si="9"/>
        <v>170.33</v>
      </c>
      <c r="T28" s="39"/>
      <c r="U28" s="211">
        <v>149.87</v>
      </c>
      <c r="V28" s="165">
        <f>ROUND(ROUND(U28,2)*(1+'General Inputs'!K$20)*(1-AA28)+'General Inputs'!K$27,2)</f>
        <v>152.63999999999999</v>
      </c>
      <c r="W28" s="165">
        <f>ROUND(ROUND(V28,2)*(1+'General Inputs'!L$20)*(1-AB28)+'General Inputs'!L$27,2)</f>
        <v>159.63999999999999</v>
      </c>
      <c r="X28" s="165">
        <f>ROUND(ROUND(W28,2)*(1+'General Inputs'!M$20)*(1-AC28)+'General Inputs'!M$27,2)</f>
        <v>164.95</v>
      </c>
      <c r="Y28" s="165">
        <f>ROUND(ROUND(X28,2)*(1+'General Inputs'!N$20)*(1-AD28)+'General Inputs'!N$27,2)</f>
        <v>170.33</v>
      </c>
      <c r="Z28" s="166"/>
      <c r="AA28" s="194">
        <f>IF($U28="",0,'General Inputs'!K$22)</f>
        <v>-9.8252646141938002E-3</v>
      </c>
      <c r="AB28" s="194">
        <f>IF($U28="",0,'General Inputs'!L$22)</f>
        <v>-1.0493456191476618E-2</v>
      </c>
      <c r="AC28" s="194">
        <f>IF($U28="",0,'General Inputs'!M$22)</f>
        <v>-1.0262247478872492E-2</v>
      </c>
      <c r="AD28" s="194">
        <f>IF($U28="",0,'General Inputs'!N$22)</f>
        <v>-9.6681803386212059E-3</v>
      </c>
      <c r="AE28" s="218"/>
      <c r="AF28" s="218"/>
      <c r="AG28" s="36"/>
      <c r="AH28" s="36"/>
      <c r="AI28" s="36"/>
      <c r="AJ28" s="36"/>
      <c r="AK28" s="36"/>
    </row>
    <row r="29" spans="1:37">
      <c r="A29" s="36"/>
      <c r="B29" s="36"/>
      <c r="C29" s="161" t="s">
        <v>449</v>
      </c>
      <c r="D29" s="161" t="s">
        <v>437</v>
      </c>
      <c r="E29" s="161" t="s">
        <v>270</v>
      </c>
      <c r="F29" s="71" t="s">
        <v>33</v>
      </c>
      <c r="G29" s="71" t="s">
        <v>190</v>
      </c>
      <c r="H29" s="92"/>
      <c r="I29" s="93">
        <f t="shared" si="1"/>
        <v>388.08</v>
      </c>
      <c r="J29" s="162"/>
      <c r="K29" s="93">
        <f t="shared" si="2"/>
        <v>388.08</v>
      </c>
      <c r="L29" s="162"/>
      <c r="M29" s="162" t="str">
        <f t="shared" si="4"/>
        <v>COMPLIANT</v>
      </c>
      <c r="N29" s="39"/>
      <c r="O29" s="163">
        <f t="shared" si="5"/>
        <v>364.32</v>
      </c>
      <c r="P29" s="163">
        <f t="shared" si="6"/>
        <v>371.07</v>
      </c>
      <c r="Q29" s="163">
        <f t="shared" si="7"/>
        <v>388.08</v>
      </c>
      <c r="R29" s="163">
        <f t="shared" si="8"/>
        <v>400.98</v>
      </c>
      <c r="S29" s="163">
        <f t="shared" si="9"/>
        <v>414.06</v>
      </c>
      <c r="T29" s="39"/>
      <c r="U29" s="211">
        <v>364.32</v>
      </c>
      <c r="V29" s="165">
        <f>ROUND(ROUND(U29,2)*(1+'General Inputs'!K$20)*(1-AA29)+'General Inputs'!K$27,2)</f>
        <v>371.07</v>
      </c>
      <c r="W29" s="165">
        <f>ROUND(ROUND(V29,2)*(1+'General Inputs'!L$20)*(1-AB29)+'General Inputs'!L$27,2)</f>
        <v>388.08</v>
      </c>
      <c r="X29" s="165">
        <f>ROUND(ROUND(W29,2)*(1+'General Inputs'!M$20)*(1-AC29)+'General Inputs'!M$27,2)</f>
        <v>400.98</v>
      </c>
      <c r="Y29" s="165">
        <f>ROUND(ROUND(X29,2)*(1+'General Inputs'!N$20)*(1-AD29)+'General Inputs'!N$27,2)</f>
        <v>414.06</v>
      </c>
      <c r="Z29" s="166"/>
      <c r="AA29" s="194">
        <f>IF($U29="",0,'General Inputs'!K$22)</f>
        <v>-9.8252646141938002E-3</v>
      </c>
      <c r="AB29" s="194">
        <f>IF($U29="",0,'General Inputs'!L$22)</f>
        <v>-1.0493456191476618E-2</v>
      </c>
      <c r="AC29" s="194">
        <f>IF($U29="",0,'General Inputs'!M$22)</f>
        <v>-1.0262247478872492E-2</v>
      </c>
      <c r="AD29" s="194">
        <f>IF($U29="",0,'General Inputs'!N$22)</f>
        <v>-9.6681803386212059E-3</v>
      </c>
      <c r="AE29" s="218"/>
      <c r="AF29" s="218"/>
      <c r="AG29" s="36"/>
      <c r="AH29" s="36"/>
      <c r="AI29" s="36"/>
      <c r="AJ29" s="36"/>
      <c r="AK29" s="36"/>
    </row>
    <row r="30" spans="1:37">
      <c r="A30" s="36"/>
      <c r="B30" s="36"/>
      <c r="C30" s="161" t="s">
        <v>449</v>
      </c>
      <c r="D30" s="161" t="s">
        <v>445</v>
      </c>
      <c r="E30" s="161" t="s">
        <v>271</v>
      </c>
      <c r="F30" s="71" t="s">
        <v>33</v>
      </c>
      <c r="G30" s="71" t="s">
        <v>190</v>
      </c>
      <c r="H30" s="92"/>
      <c r="I30" s="93">
        <f t="shared" si="1"/>
        <v>159.63999999999999</v>
      </c>
      <c r="J30" s="162"/>
      <c r="K30" s="93">
        <f t="shared" si="2"/>
        <v>159.63999999999999</v>
      </c>
      <c r="L30" s="162"/>
      <c r="M30" s="162" t="str">
        <f t="shared" si="4"/>
        <v>COMPLIANT</v>
      </c>
      <c r="N30" s="39"/>
      <c r="O30" s="163">
        <f t="shared" si="5"/>
        <v>149.87</v>
      </c>
      <c r="P30" s="163">
        <f t="shared" si="6"/>
        <v>152.63999999999999</v>
      </c>
      <c r="Q30" s="163">
        <f t="shared" si="7"/>
        <v>159.63999999999999</v>
      </c>
      <c r="R30" s="163">
        <f t="shared" si="8"/>
        <v>164.95</v>
      </c>
      <c r="S30" s="163">
        <f t="shared" si="9"/>
        <v>170.33</v>
      </c>
      <c r="T30" s="39"/>
      <c r="U30" s="211">
        <v>149.87</v>
      </c>
      <c r="V30" s="165">
        <f>ROUND(ROUND(U30,2)*(1+'General Inputs'!K$20)*(1-AA30)+'General Inputs'!K$27,2)</f>
        <v>152.63999999999999</v>
      </c>
      <c r="W30" s="165">
        <f>ROUND(ROUND(V30,2)*(1+'General Inputs'!L$20)*(1-AB30)+'General Inputs'!L$27,2)</f>
        <v>159.63999999999999</v>
      </c>
      <c r="X30" s="165">
        <f>ROUND(ROUND(W30,2)*(1+'General Inputs'!M$20)*(1-AC30)+'General Inputs'!M$27,2)</f>
        <v>164.95</v>
      </c>
      <c r="Y30" s="165">
        <f>ROUND(ROUND(X30,2)*(1+'General Inputs'!N$20)*(1-AD30)+'General Inputs'!N$27,2)</f>
        <v>170.33</v>
      </c>
      <c r="Z30" s="166"/>
      <c r="AA30" s="194">
        <f>IF($U30="",0,'General Inputs'!K$22)</f>
        <v>-9.8252646141938002E-3</v>
      </c>
      <c r="AB30" s="194">
        <f>IF($U30="",0,'General Inputs'!L$22)</f>
        <v>-1.0493456191476618E-2</v>
      </c>
      <c r="AC30" s="194">
        <f>IF($U30="",0,'General Inputs'!M$22)</f>
        <v>-1.0262247478872492E-2</v>
      </c>
      <c r="AD30" s="194">
        <f>IF($U30="",0,'General Inputs'!N$22)</f>
        <v>-9.6681803386212059E-3</v>
      </c>
      <c r="AE30" s="218"/>
      <c r="AF30" s="218"/>
      <c r="AG30" s="36"/>
      <c r="AH30" s="36"/>
      <c r="AI30" s="36"/>
      <c r="AJ30" s="36"/>
      <c r="AK30" s="36"/>
    </row>
    <row r="31" spans="1:37">
      <c r="A31" s="36"/>
      <c r="B31" s="36"/>
      <c r="C31" s="161" t="s">
        <v>449</v>
      </c>
      <c r="D31" s="161" t="s">
        <v>446</v>
      </c>
      <c r="E31" s="161" t="s">
        <v>272</v>
      </c>
      <c r="F31" s="71" t="s">
        <v>33</v>
      </c>
      <c r="G31" s="71" t="s">
        <v>190</v>
      </c>
      <c r="H31" s="92"/>
      <c r="I31" s="93">
        <f t="shared" si="1"/>
        <v>388.08</v>
      </c>
      <c r="J31" s="162"/>
      <c r="K31" s="93">
        <f t="shared" si="2"/>
        <v>388.08</v>
      </c>
      <c r="L31" s="162"/>
      <c r="M31" s="162" t="str">
        <f t="shared" si="4"/>
        <v>COMPLIANT</v>
      </c>
      <c r="N31" s="39"/>
      <c r="O31" s="163">
        <f t="shared" si="5"/>
        <v>364.32</v>
      </c>
      <c r="P31" s="163">
        <f t="shared" si="6"/>
        <v>371.07</v>
      </c>
      <c r="Q31" s="163">
        <f t="shared" si="7"/>
        <v>388.08</v>
      </c>
      <c r="R31" s="163">
        <f t="shared" si="8"/>
        <v>400.98</v>
      </c>
      <c r="S31" s="163">
        <f t="shared" si="9"/>
        <v>414.06</v>
      </c>
      <c r="T31" s="39"/>
      <c r="U31" s="211">
        <v>364.32</v>
      </c>
      <c r="V31" s="165">
        <f>ROUND(ROUND(U31,2)*(1+'General Inputs'!K$20)*(1-AA31)+'General Inputs'!K$27,2)</f>
        <v>371.07</v>
      </c>
      <c r="W31" s="165">
        <f>ROUND(ROUND(V31,2)*(1+'General Inputs'!L$20)*(1-AB31)+'General Inputs'!L$27,2)</f>
        <v>388.08</v>
      </c>
      <c r="X31" s="165">
        <f>ROUND(ROUND(W31,2)*(1+'General Inputs'!M$20)*(1-AC31)+'General Inputs'!M$27,2)</f>
        <v>400.98</v>
      </c>
      <c r="Y31" s="165">
        <f>ROUND(ROUND(X31,2)*(1+'General Inputs'!N$20)*(1-AD31)+'General Inputs'!N$27,2)</f>
        <v>414.06</v>
      </c>
      <c r="Z31" s="166"/>
      <c r="AA31" s="194">
        <f>IF($U31="",0,'General Inputs'!K$22)</f>
        <v>-9.8252646141938002E-3</v>
      </c>
      <c r="AB31" s="194">
        <f>IF($U31="",0,'General Inputs'!L$22)</f>
        <v>-1.0493456191476618E-2</v>
      </c>
      <c r="AC31" s="194">
        <f>IF($U31="",0,'General Inputs'!M$22)</f>
        <v>-1.0262247478872492E-2</v>
      </c>
      <c r="AD31" s="194">
        <f>IF($U31="",0,'General Inputs'!N$22)</f>
        <v>-9.6681803386212059E-3</v>
      </c>
      <c r="AE31" s="218"/>
      <c r="AF31" s="218"/>
      <c r="AG31" s="36"/>
      <c r="AH31" s="36"/>
      <c r="AI31" s="36"/>
      <c r="AJ31" s="36"/>
      <c r="AK31" s="36"/>
    </row>
    <row r="32" spans="1:37">
      <c r="A32" s="36"/>
      <c r="B32" s="36"/>
      <c r="C32" s="161" t="s">
        <v>450</v>
      </c>
      <c r="D32" s="161" t="s">
        <v>434</v>
      </c>
      <c r="E32" s="161" t="s">
        <v>273</v>
      </c>
      <c r="F32" s="71" t="s">
        <v>33</v>
      </c>
      <c r="G32" s="71" t="s">
        <v>190</v>
      </c>
      <c r="H32" s="92"/>
      <c r="I32" s="93">
        <f t="shared" si="1"/>
        <v>137.75</v>
      </c>
      <c r="J32" s="162"/>
      <c r="K32" s="93">
        <f t="shared" si="2"/>
        <v>137.75</v>
      </c>
      <c r="L32" s="162"/>
      <c r="M32" s="162" t="str">
        <f t="shared" si="4"/>
        <v>COMPLIANT</v>
      </c>
      <c r="N32" s="39"/>
      <c r="O32" s="163">
        <f t="shared" si="5"/>
        <v>129.32</v>
      </c>
      <c r="P32" s="163">
        <f t="shared" si="6"/>
        <v>131.71</v>
      </c>
      <c r="Q32" s="163">
        <f t="shared" si="7"/>
        <v>137.75</v>
      </c>
      <c r="R32" s="163">
        <f t="shared" si="8"/>
        <v>142.33000000000001</v>
      </c>
      <c r="S32" s="163">
        <f t="shared" si="9"/>
        <v>146.97</v>
      </c>
      <c r="T32" s="39"/>
      <c r="U32" s="211">
        <v>129.32</v>
      </c>
      <c r="V32" s="165">
        <f>ROUND(ROUND(U32,2)*(1+'General Inputs'!K$20)*(1-AA32)+'General Inputs'!K$27,2)</f>
        <v>131.71</v>
      </c>
      <c r="W32" s="165">
        <f>ROUND(ROUND(V32,2)*(1+'General Inputs'!L$20)*(1-AB32)+'General Inputs'!L$27,2)</f>
        <v>137.75</v>
      </c>
      <c r="X32" s="165">
        <f>ROUND(ROUND(W32,2)*(1+'General Inputs'!M$20)*(1-AC32)+'General Inputs'!M$27,2)</f>
        <v>142.33000000000001</v>
      </c>
      <c r="Y32" s="165">
        <f>ROUND(ROUND(X32,2)*(1+'General Inputs'!N$20)*(1-AD32)+'General Inputs'!N$27,2)</f>
        <v>146.97</v>
      </c>
      <c r="Z32" s="166"/>
      <c r="AA32" s="194">
        <f>IF($U32="",0,'General Inputs'!K$22)</f>
        <v>-9.8252646141938002E-3</v>
      </c>
      <c r="AB32" s="194">
        <f>IF($U32="",0,'General Inputs'!L$22)</f>
        <v>-1.0493456191476618E-2</v>
      </c>
      <c r="AC32" s="194">
        <f>IF($U32="",0,'General Inputs'!M$22)</f>
        <v>-1.0262247478872492E-2</v>
      </c>
      <c r="AD32" s="194">
        <f>IF($U32="",0,'General Inputs'!N$22)</f>
        <v>-9.6681803386212059E-3</v>
      </c>
      <c r="AE32" s="218"/>
      <c r="AF32" s="218"/>
      <c r="AG32" s="36"/>
      <c r="AH32" s="36"/>
      <c r="AI32" s="36"/>
      <c r="AJ32" s="36"/>
      <c r="AK32" s="36"/>
    </row>
    <row r="33" spans="1:37">
      <c r="A33" s="36"/>
      <c r="B33" s="36"/>
      <c r="C33" s="161" t="s">
        <v>450</v>
      </c>
      <c r="D33" s="161" t="s">
        <v>435</v>
      </c>
      <c r="E33" s="161" t="s">
        <v>274</v>
      </c>
      <c r="F33" s="71" t="s">
        <v>33</v>
      </c>
      <c r="G33" s="71" t="s">
        <v>190</v>
      </c>
      <c r="H33" s="92"/>
      <c r="I33" s="93">
        <f t="shared" si="1"/>
        <v>182.29</v>
      </c>
      <c r="J33" s="162"/>
      <c r="K33" s="93">
        <f t="shared" si="2"/>
        <v>182.29</v>
      </c>
      <c r="L33" s="162"/>
      <c r="M33" s="162" t="str">
        <f t="shared" si="4"/>
        <v>COMPLIANT</v>
      </c>
      <c r="N33" s="39"/>
      <c r="O33" s="163">
        <f t="shared" si="5"/>
        <v>171.13</v>
      </c>
      <c r="P33" s="163">
        <f t="shared" si="6"/>
        <v>174.3</v>
      </c>
      <c r="Q33" s="163">
        <f t="shared" si="7"/>
        <v>182.29</v>
      </c>
      <c r="R33" s="163">
        <f t="shared" si="8"/>
        <v>188.35</v>
      </c>
      <c r="S33" s="163">
        <f t="shared" si="9"/>
        <v>194.5</v>
      </c>
      <c r="T33" s="39"/>
      <c r="U33" s="211">
        <v>171.13</v>
      </c>
      <c r="V33" s="165">
        <f>ROUND(ROUND(U33,2)*(1+'General Inputs'!K$20)*(1-AA33)+'General Inputs'!K$27,2)</f>
        <v>174.3</v>
      </c>
      <c r="W33" s="165">
        <f>ROUND(ROUND(V33,2)*(1+'General Inputs'!L$20)*(1-AB33)+'General Inputs'!L$27,2)</f>
        <v>182.29</v>
      </c>
      <c r="X33" s="165">
        <f>ROUND(ROUND(W33,2)*(1+'General Inputs'!M$20)*(1-AC33)+'General Inputs'!M$27,2)</f>
        <v>188.35</v>
      </c>
      <c r="Y33" s="165">
        <f>ROUND(ROUND(X33,2)*(1+'General Inputs'!N$20)*(1-AD33)+'General Inputs'!N$27,2)</f>
        <v>194.5</v>
      </c>
      <c r="Z33" s="166"/>
      <c r="AA33" s="194">
        <f>IF($U33="",0,'General Inputs'!K$22)</f>
        <v>-9.8252646141938002E-3</v>
      </c>
      <c r="AB33" s="194">
        <f>IF($U33="",0,'General Inputs'!L$22)</f>
        <v>-1.0493456191476618E-2</v>
      </c>
      <c r="AC33" s="194">
        <f>IF($U33="",0,'General Inputs'!M$22)</f>
        <v>-1.0262247478872492E-2</v>
      </c>
      <c r="AD33" s="194">
        <f>IF($U33="",0,'General Inputs'!N$22)</f>
        <v>-9.6681803386212059E-3</v>
      </c>
      <c r="AE33" s="218"/>
      <c r="AF33" s="218"/>
      <c r="AG33" s="36"/>
      <c r="AH33" s="36"/>
      <c r="AI33" s="36"/>
      <c r="AJ33" s="36"/>
      <c r="AK33" s="36"/>
    </row>
    <row r="34" spans="1:37">
      <c r="A34" s="36"/>
      <c r="B34" s="36"/>
      <c r="C34" s="161" t="s">
        <v>450</v>
      </c>
      <c r="D34" s="161" t="s">
        <v>445</v>
      </c>
      <c r="E34" s="161" t="s">
        <v>275</v>
      </c>
      <c r="F34" s="71" t="s">
        <v>33</v>
      </c>
      <c r="G34" s="71" t="s">
        <v>190</v>
      </c>
      <c r="H34" s="92"/>
      <c r="I34" s="93">
        <f t="shared" si="1"/>
        <v>182.29</v>
      </c>
      <c r="J34" s="162"/>
      <c r="K34" s="93">
        <f t="shared" si="2"/>
        <v>182.29</v>
      </c>
      <c r="L34" s="162"/>
      <c r="M34" s="162" t="str">
        <f t="shared" si="4"/>
        <v>COMPLIANT</v>
      </c>
      <c r="N34" s="39"/>
      <c r="O34" s="163">
        <f t="shared" si="5"/>
        <v>171.13</v>
      </c>
      <c r="P34" s="163">
        <f t="shared" si="6"/>
        <v>174.3</v>
      </c>
      <c r="Q34" s="163">
        <f t="shared" si="7"/>
        <v>182.29</v>
      </c>
      <c r="R34" s="163">
        <f t="shared" si="8"/>
        <v>188.35</v>
      </c>
      <c r="S34" s="163">
        <f t="shared" si="9"/>
        <v>194.5</v>
      </c>
      <c r="T34" s="39"/>
      <c r="U34" s="211">
        <v>171.13</v>
      </c>
      <c r="V34" s="165">
        <f>ROUND(ROUND(U34,2)*(1+'General Inputs'!K$20)*(1-AA34)+'General Inputs'!K$27,2)</f>
        <v>174.3</v>
      </c>
      <c r="W34" s="165">
        <f>ROUND(ROUND(V34,2)*(1+'General Inputs'!L$20)*(1-AB34)+'General Inputs'!L$27,2)</f>
        <v>182.29</v>
      </c>
      <c r="X34" s="165">
        <f>ROUND(ROUND(W34,2)*(1+'General Inputs'!M$20)*(1-AC34)+'General Inputs'!M$27,2)</f>
        <v>188.35</v>
      </c>
      <c r="Y34" s="165">
        <f>ROUND(ROUND(X34,2)*(1+'General Inputs'!N$20)*(1-AD34)+'General Inputs'!N$27,2)</f>
        <v>194.5</v>
      </c>
      <c r="Z34" s="166"/>
      <c r="AA34" s="194">
        <f>IF($U34="",0,'General Inputs'!K$22)</f>
        <v>-9.8252646141938002E-3</v>
      </c>
      <c r="AB34" s="194">
        <f>IF($U34="",0,'General Inputs'!L$22)</f>
        <v>-1.0493456191476618E-2</v>
      </c>
      <c r="AC34" s="194">
        <f>IF($U34="",0,'General Inputs'!M$22)</f>
        <v>-1.0262247478872492E-2</v>
      </c>
      <c r="AD34" s="194">
        <f>IF($U34="",0,'General Inputs'!N$22)</f>
        <v>-9.6681803386212059E-3</v>
      </c>
      <c r="AE34" s="218"/>
      <c r="AF34" s="218"/>
      <c r="AG34" s="36"/>
      <c r="AH34" s="36"/>
      <c r="AI34" s="36"/>
      <c r="AJ34" s="36"/>
      <c r="AK34" s="36"/>
    </row>
    <row r="35" spans="1:37">
      <c r="A35" s="36"/>
      <c r="B35" s="36"/>
      <c r="C35" s="161" t="s">
        <v>450</v>
      </c>
      <c r="D35" s="161" t="s">
        <v>436</v>
      </c>
      <c r="E35" s="161" t="s">
        <v>276</v>
      </c>
      <c r="F35" s="71" t="s">
        <v>33</v>
      </c>
      <c r="G35" s="71" t="s">
        <v>190</v>
      </c>
      <c r="H35" s="92"/>
      <c r="I35" s="93">
        <f t="shared" si="1"/>
        <v>292.24</v>
      </c>
      <c r="J35" s="162"/>
      <c r="K35" s="93">
        <f t="shared" si="2"/>
        <v>292.24</v>
      </c>
      <c r="L35" s="162"/>
      <c r="M35" s="162" t="str">
        <f t="shared" si="4"/>
        <v>COMPLIANT</v>
      </c>
      <c r="N35" s="39"/>
      <c r="O35" s="163">
        <f t="shared" si="5"/>
        <v>274.35000000000002</v>
      </c>
      <c r="P35" s="163">
        <f t="shared" si="6"/>
        <v>279.43</v>
      </c>
      <c r="Q35" s="163">
        <f t="shared" si="7"/>
        <v>292.24</v>
      </c>
      <c r="R35" s="163">
        <f t="shared" si="8"/>
        <v>301.95</v>
      </c>
      <c r="S35" s="163">
        <f t="shared" si="9"/>
        <v>311.8</v>
      </c>
      <c r="T35" s="39"/>
      <c r="U35" s="211">
        <v>274.35000000000002</v>
      </c>
      <c r="V35" s="165">
        <f>ROUND(ROUND(U35,2)*(1+'General Inputs'!K$20)*(1-AA35)+'General Inputs'!K$27,2)</f>
        <v>279.43</v>
      </c>
      <c r="W35" s="165">
        <f>ROUND(ROUND(V35,2)*(1+'General Inputs'!L$20)*(1-AB35)+'General Inputs'!L$27,2)</f>
        <v>292.24</v>
      </c>
      <c r="X35" s="165">
        <f>ROUND(ROUND(W35,2)*(1+'General Inputs'!M$20)*(1-AC35)+'General Inputs'!M$27,2)</f>
        <v>301.95</v>
      </c>
      <c r="Y35" s="165">
        <f>ROUND(ROUND(X35,2)*(1+'General Inputs'!N$20)*(1-AD35)+'General Inputs'!N$27,2)</f>
        <v>311.8</v>
      </c>
      <c r="Z35" s="166"/>
      <c r="AA35" s="194">
        <f>IF($U35="",0,'General Inputs'!K$22)</f>
        <v>-9.8252646141938002E-3</v>
      </c>
      <c r="AB35" s="194">
        <f>IF($U35="",0,'General Inputs'!L$22)</f>
        <v>-1.0493456191476618E-2</v>
      </c>
      <c r="AC35" s="194">
        <f>IF($U35="",0,'General Inputs'!M$22)</f>
        <v>-1.0262247478872492E-2</v>
      </c>
      <c r="AD35" s="194">
        <f>IF($U35="",0,'General Inputs'!N$22)</f>
        <v>-9.6681803386212059E-3</v>
      </c>
      <c r="AE35" s="218"/>
      <c r="AF35" s="218"/>
      <c r="AG35" s="36"/>
      <c r="AH35" s="36"/>
      <c r="AI35" s="36"/>
      <c r="AJ35" s="36"/>
      <c r="AK35" s="36"/>
    </row>
    <row r="36" spans="1:37">
      <c r="A36" s="36"/>
      <c r="B36" s="36"/>
      <c r="C36" s="161" t="s">
        <v>450</v>
      </c>
      <c r="D36" s="161" t="s">
        <v>437</v>
      </c>
      <c r="E36" s="161" t="s">
        <v>277</v>
      </c>
      <c r="F36" s="71" t="s">
        <v>33</v>
      </c>
      <c r="G36" s="71" t="s">
        <v>190</v>
      </c>
      <c r="H36" s="92"/>
      <c r="I36" s="93">
        <f t="shared" si="1"/>
        <v>403.96</v>
      </c>
      <c r="J36" s="162"/>
      <c r="K36" s="93">
        <f t="shared" si="2"/>
        <v>403.96</v>
      </c>
      <c r="L36" s="162"/>
      <c r="M36" s="162" t="str">
        <f t="shared" si="4"/>
        <v>COMPLIANT</v>
      </c>
      <c r="N36" s="39"/>
      <c r="O36" s="163">
        <f t="shared" si="5"/>
        <v>379.23</v>
      </c>
      <c r="P36" s="163">
        <f t="shared" si="6"/>
        <v>386.25</v>
      </c>
      <c r="Q36" s="163">
        <f t="shared" si="7"/>
        <v>403.96</v>
      </c>
      <c r="R36" s="163">
        <f t="shared" si="8"/>
        <v>417.39</v>
      </c>
      <c r="S36" s="163">
        <f t="shared" si="9"/>
        <v>431.01</v>
      </c>
      <c r="T36" s="39"/>
      <c r="U36" s="211">
        <v>379.23</v>
      </c>
      <c r="V36" s="165">
        <f>ROUND(ROUND(U36,2)*(1+'General Inputs'!K$20)*(1-AA36)+'General Inputs'!K$27,2)</f>
        <v>386.25</v>
      </c>
      <c r="W36" s="165">
        <f>ROUND(ROUND(V36,2)*(1+'General Inputs'!L$20)*(1-AB36)+'General Inputs'!L$27,2)</f>
        <v>403.96</v>
      </c>
      <c r="X36" s="165">
        <f>ROUND(ROUND(W36,2)*(1+'General Inputs'!M$20)*(1-AC36)+'General Inputs'!M$27,2)</f>
        <v>417.39</v>
      </c>
      <c r="Y36" s="165">
        <f>ROUND(ROUND(X36,2)*(1+'General Inputs'!N$20)*(1-AD36)+'General Inputs'!N$27,2)</f>
        <v>431.01</v>
      </c>
      <c r="Z36" s="166"/>
      <c r="AA36" s="194">
        <f>IF($U36="",0,'General Inputs'!K$22)</f>
        <v>-9.8252646141938002E-3</v>
      </c>
      <c r="AB36" s="194">
        <f>IF($U36="",0,'General Inputs'!L$22)</f>
        <v>-1.0493456191476618E-2</v>
      </c>
      <c r="AC36" s="194">
        <f>IF($U36="",0,'General Inputs'!M$22)</f>
        <v>-1.0262247478872492E-2</v>
      </c>
      <c r="AD36" s="194">
        <f>IF($U36="",0,'General Inputs'!N$22)</f>
        <v>-9.6681803386212059E-3</v>
      </c>
      <c r="AE36" s="218"/>
      <c r="AF36" s="218"/>
      <c r="AG36" s="36"/>
      <c r="AH36" s="36"/>
      <c r="AI36" s="36"/>
      <c r="AJ36" s="36"/>
      <c r="AK36" s="36"/>
    </row>
    <row r="37" spans="1:37">
      <c r="A37" s="36"/>
      <c r="B37" s="36"/>
      <c r="C37" s="161" t="s">
        <v>450</v>
      </c>
      <c r="D37" s="161" t="s">
        <v>446</v>
      </c>
      <c r="E37" s="161" t="s">
        <v>278</v>
      </c>
      <c r="F37" s="71" t="s">
        <v>33</v>
      </c>
      <c r="G37" s="71" t="s">
        <v>190</v>
      </c>
      <c r="H37" s="92"/>
      <c r="I37" s="93">
        <f t="shared" si="1"/>
        <v>403.96</v>
      </c>
      <c r="J37" s="162"/>
      <c r="K37" s="93">
        <f t="shared" si="2"/>
        <v>403.96</v>
      </c>
      <c r="L37" s="162"/>
      <c r="M37" s="162" t="str">
        <f t="shared" si="4"/>
        <v>COMPLIANT</v>
      </c>
      <c r="N37" s="39"/>
      <c r="O37" s="163">
        <f t="shared" si="5"/>
        <v>379.23</v>
      </c>
      <c r="P37" s="163">
        <f t="shared" si="6"/>
        <v>386.25</v>
      </c>
      <c r="Q37" s="163">
        <f t="shared" si="7"/>
        <v>403.96</v>
      </c>
      <c r="R37" s="163">
        <f t="shared" si="8"/>
        <v>417.39</v>
      </c>
      <c r="S37" s="163">
        <f t="shared" si="9"/>
        <v>431.01</v>
      </c>
      <c r="T37" s="39"/>
      <c r="U37" s="211">
        <v>379.23</v>
      </c>
      <c r="V37" s="165">
        <f>ROUND(ROUND(U37,2)*(1+'General Inputs'!K$20)*(1-AA37)+'General Inputs'!K$27,2)</f>
        <v>386.25</v>
      </c>
      <c r="W37" s="165">
        <f>ROUND(ROUND(V37,2)*(1+'General Inputs'!L$20)*(1-AB37)+'General Inputs'!L$27,2)</f>
        <v>403.96</v>
      </c>
      <c r="X37" s="165">
        <f>ROUND(ROUND(W37,2)*(1+'General Inputs'!M$20)*(1-AC37)+'General Inputs'!M$27,2)</f>
        <v>417.39</v>
      </c>
      <c r="Y37" s="165">
        <f>ROUND(ROUND(X37,2)*(1+'General Inputs'!N$20)*(1-AD37)+'General Inputs'!N$27,2)</f>
        <v>431.01</v>
      </c>
      <c r="Z37" s="166"/>
      <c r="AA37" s="194">
        <f>IF($U37="",0,'General Inputs'!K$22)</f>
        <v>-9.8252646141938002E-3</v>
      </c>
      <c r="AB37" s="194">
        <f>IF($U37="",0,'General Inputs'!L$22)</f>
        <v>-1.0493456191476618E-2</v>
      </c>
      <c r="AC37" s="194">
        <f>IF($U37="",0,'General Inputs'!M$22)</f>
        <v>-1.0262247478872492E-2</v>
      </c>
      <c r="AD37" s="194">
        <f>IF($U37="",0,'General Inputs'!N$22)</f>
        <v>-9.6681803386212059E-3</v>
      </c>
      <c r="AE37" s="218"/>
      <c r="AF37" s="218"/>
      <c r="AG37" s="36"/>
      <c r="AH37" s="36"/>
      <c r="AI37" s="36"/>
      <c r="AJ37" s="36"/>
      <c r="AK37" s="36"/>
    </row>
    <row r="38" spans="1:37">
      <c r="A38" s="36"/>
      <c r="B38" s="36"/>
      <c r="C38" s="161" t="s">
        <v>451</v>
      </c>
      <c r="D38" s="161" t="s">
        <v>452</v>
      </c>
      <c r="E38" s="161" t="s">
        <v>279</v>
      </c>
      <c r="F38" s="71" t="s">
        <v>33</v>
      </c>
      <c r="G38" s="71" t="s">
        <v>190</v>
      </c>
      <c r="H38" s="92"/>
      <c r="I38" s="93">
        <f t="shared" si="1"/>
        <v>373.35</v>
      </c>
      <c r="J38" s="162"/>
      <c r="K38" s="93">
        <f t="shared" si="2"/>
        <v>373.35</v>
      </c>
      <c r="L38" s="162"/>
      <c r="M38" s="162" t="str">
        <f t="shared" si="4"/>
        <v>COMPLIANT</v>
      </c>
      <c r="N38" s="39"/>
      <c r="O38" s="163">
        <f t="shared" si="5"/>
        <v>350.49</v>
      </c>
      <c r="P38" s="163">
        <f t="shared" si="6"/>
        <v>356.98</v>
      </c>
      <c r="Q38" s="163">
        <f t="shared" si="7"/>
        <v>373.35</v>
      </c>
      <c r="R38" s="163">
        <f t="shared" si="8"/>
        <v>385.76</v>
      </c>
      <c r="S38" s="163">
        <f t="shared" si="9"/>
        <v>398.35</v>
      </c>
      <c r="T38" s="39"/>
      <c r="U38" s="211">
        <v>350.49</v>
      </c>
      <c r="V38" s="165">
        <f>ROUND(ROUND(U38,2)*(1+'General Inputs'!K$20)*(1-AA38)+'General Inputs'!K$27,2)</f>
        <v>356.98</v>
      </c>
      <c r="W38" s="165">
        <f>ROUND(ROUND(V38,2)*(1+'General Inputs'!L$20)*(1-AB38)+'General Inputs'!L$27,2)</f>
        <v>373.35</v>
      </c>
      <c r="X38" s="165">
        <f>ROUND(ROUND(W38,2)*(1+'General Inputs'!M$20)*(1-AC38)+'General Inputs'!M$27,2)</f>
        <v>385.76</v>
      </c>
      <c r="Y38" s="165">
        <f>ROUND(ROUND(X38,2)*(1+'General Inputs'!N$20)*(1-AD38)+'General Inputs'!N$27,2)</f>
        <v>398.35</v>
      </c>
      <c r="Z38" s="166"/>
      <c r="AA38" s="194">
        <f>IF($U38="",0,'General Inputs'!K$22)</f>
        <v>-9.8252646141938002E-3</v>
      </c>
      <c r="AB38" s="194">
        <f>IF($U38="",0,'General Inputs'!L$22)</f>
        <v>-1.0493456191476618E-2</v>
      </c>
      <c r="AC38" s="194">
        <f>IF($U38="",0,'General Inputs'!M$22)</f>
        <v>-1.0262247478872492E-2</v>
      </c>
      <c r="AD38" s="194">
        <f>IF($U38="",0,'General Inputs'!N$22)</f>
        <v>-9.6681803386212059E-3</v>
      </c>
      <c r="AE38" s="218"/>
      <c r="AF38" s="218"/>
      <c r="AG38" s="36"/>
      <c r="AH38" s="36"/>
      <c r="AI38" s="36"/>
      <c r="AJ38" s="36"/>
      <c r="AK38" s="36"/>
    </row>
    <row r="39" spans="1:37">
      <c r="A39" s="36"/>
      <c r="B39" s="36"/>
      <c r="C39" s="161" t="s">
        <v>451</v>
      </c>
      <c r="D39" s="161" t="s">
        <v>453</v>
      </c>
      <c r="E39" s="161" t="s">
        <v>280</v>
      </c>
      <c r="F39" s="71" t="s">
        <v>33</v>
      </c>
      <c r="G39" s="71" t="s">
        <v>190</v>
      </c>
      <c r="H39" s="92"/>
      <c r="I39" s="93">
        <f t="shared" si="1"/>
        <v>522.85</v>
      </c>
      <c r="J39" s="162"/>
      <c r="K39" s="93">
        <f t="shared" si="2"/>
        <v>522.85</v>
      </c>
      <c r="L39" s="162"/>
      <c r="M39" s="162" t="str">
        <f t="shared" si="4"/>
        <v>COMPLIANT</v>
      </c>
      <c r="N39" s="39"/>
      <c r="O39" s="163">
        <f t="shared" si="5"/>
        <v>490.84</v>
      </c>
      <c r="P39" s="163">
        <f t="shared" si="6"/>
        <v>499.93</v>
      </c>
      <c r="Q39" s="163">
        <f t="shared" si="7"/>
        <v>522.85</v>
      </c>
      <c r="R39" s="163">
        <f t="shared" si="8"/>
        <v>540.23</v>
      </c>
      <c r="S39" s="163">
        <f t="shared" si="9"/>
        <v>557.86</v>
      </c>
      <c r="T39" s="39"/>
      <c r="U39" s="211">
        <v>490.84</v>
      </c>
      <c r="V39" s="165">
        <f>ROUND(ROUND(U39,2)*(1+'General Inputs'!K$20)*(1-AA39)+'General Inputs'!K$27,2)</f>
        <v>499.93</v>
      </c>
      <c r="W39" s="165">
        <f>ROUND(ROUND(V39,2)*(1+'General Inputs'!L$20)*(1-AB39)+'General Inputs'!L$27,2)</f>
        <v>522.85</v>
      </c>
      <c r="X39" s="165">
        <f>ROUND(ROUND(W39,2)*(1+'General Inputs'!M$20)*(1-AC39)+'General Inputs'!M$27,2)</f>
        <v>540.23</v>
      </c>
      <c r="Y39" s="165">
        <f>ROUND(ROUND(X39,2)*(1+'General Inputs'!N$20)*(1-AD39)+'General Inputs'!N$27,2)</f>
        <v>557.86</v>
      </c>
      <c r="Z39" s="166"/>
      <c r="AA39" s="194">
        <f>IF($U39="",0,'General Inputs'!K$22)</f>
        <v>-9.8252646141938002E-3</v>
      </c>
      <c r="AB39" s="194">
        <f>IF($U39="",0,'General Inputs'!L$22)</f>
        <v>-1.0493456191476618E-2</v>
      </c>
      <c r="AC39" s="194">
        <f>IF($U39="",0,'General Inputs'!M$22)</f>
        <v>-1.0262247478872492E-2</v>
      </c>
      <c r="AD39" s="194">
        <f>IF($U39="",0,'General Inputs'!N$22)</f>
        <v>-9.6681803386212059E-3</v>
      </c>
      <c r="AE39" s="218"/>
      <c r="AF39" s="218"/>
      <c r="AG39" s="36"/>
      <c r="AH39" s="36"/>
      <c r="AI39" s="36"/>
      <c r="AJ39" s="36"/>
      <c r="AK39" s="36"/>
    </row>
    <row r="40" spans="1:37">
      <c r="A40" s="36"/>
      <c r="B40" s="36"/>
      <c r="C40" s="161" t="s">
        <v>454</v>
      </c>
      <c r="D40" s="161" t="s">
        <v>455</v>
      </c>
      <c r="E40" s="161" t="s">
        <v>281</v>
      </c>
      <c r="F40" s="71" t="s">
        <v>33</v>
      </c>
      <c r="G40" s="71" t="s">
        <v>190</v>
      </c>
      <c r="H40" s="92"/>
      <c r="I40" s="93">
        <f t="shared" si="1"/>
        <v>797.74</v>
      </c>
      <c r="J40" s="162"/>
      <c r="K40" s="93">
        <f t="shared" si="2"/>
        <v>797.74</v>
      </c>
      <c r="L40" s="162"/>
      <c r="M40" s="162" t="str">
        <f t="shared" si="4"/>
        <v>COMPLIANT</v>
      </c>
      <c r="N40" s="39"/>
      <c r="O40" s="163">
        <f t="shared" si="5"/>
        <v>748.9</v>
      </c>
      <c r="P40" s="163">
        <f t="shared" si="6"/>
        <v>762.77</v>
      </c>
      <c r="Q40" s="163">
        <f t="shared" si="7"/>
        <v>797.74</v>
      </c>
      <c r="R40" s="163">
        <f t="shared" si="8"/>
        <v>824.25</v>
      </c>
      <c r="S40" s="163">
        <f t="shared" si="9"/>
        <v>851.14</v>
      </c>
      <c r="T40" s="39"/>
      <c r="U40" s="211">
        <v>748.9</v>
      </c>
      <c r="V40" s="165">
        <f>ROUND(ROUND(U40,2)*(1+'General Inputs'!K$20)*(1-AA40)+'General Inputs'!K$27,2)</f>
        <v>762.77</v>
      </c>
      <c r="W40" s="165">
        <f>ROUND(ROUND(V40,2)*(1+'General Inputs'!L$20)*(1-AB40)+'General Inputs'!L$27,2)</f>
        <v>797.74</v>
      </c>
      <c r="X40" s="165">
        <f>ROUND(ROUND(W40,2)*(1+'General Inputs'!M$20)*(1-AC40)+'General Inputs'!M$27,2)</f>
        <v>824.25</v>
      </c>
      <c r="Y40" s="165">
        <f>ROUND(ROUND(X40,2)*(1+'General Inputs'!N$20)*(1-AD40)+'General Inputs'!N$27,2)</f>
        <v>851.14</v>
      </c>
      <c r="Z40" s="166"/>
      <c r="AA40" s="194">
        <f>IF($U40="",0,'General Inputs'!K$22)</f>
        <v>-9.8252646141938002E-3</v>
      </c>
      <c r="AB40" s="194">
        <f>IF($U40="",0,'General Inputs'!L$22)</f>
        <v>-1.0493456191476618E-2</v>
      </c>
      <c r="AC40" s="194">
        <f>IF($U40="",0,'General Inputs'!M$22)</f>
        <v>-1.0262247478872492E-2</v>
      </c>
      <c r="AD40" s="194">
        <f>IF($U40="",0,'General Inputs'!N$22)</f>
        <v>-9.6681803386212059E-3</v>
      </c>
      <c r="AE40" s="218"/>
      <c r="AF40" s="218"/>
      <c r="AG40" s="36"/>
      <c r="AH40" s="36"/>
      <c r="AI40" s="36"/>
      <c r="AJ40" s="36"/>
      <c r="AK40" s="36"/>
    </row>
    <row r="41" spans="1:37">
      <c r="A41" s="36"/>
      <c r="B41" s="36"/>
      <c r="C41" s="161" t="s">
        <v>454</v>
      </c>
      <c r="D41" s="161" t="s">
        <v>456</v>
      </c>
      <c r="E41" s="161" t="s">
        <v>282</v>
      </c>
      <c r="F41" s="71" t="s">
        <v>33</v>
      </c>
      <c r="G41" s="71" t="s">
        <v>190</v>
      </c>
      <c r="H41" s="92"/>
      <c r="I41" s="93">
        <f t="shared" si="1"/>
        <v>957.28</v>
      </c>
      <c r="J41" s="162"/>
      <c r="K41" s="93">
        <f t="shared" si="2"/>
        <v>957.28</v>
      </c>
      <c r="L41" s="162"/>
      <c r="M41" s="162" t="str">
        <f t="shared" si="4"/>
        <v>COMPLIANT</v>
      </c>
      <c r="N41" s="39"/>
      <c r="O41" s="163">
        <f t="shared" si="5"/>
        <v>898.68</v>
      </c>
      <c r="P41" s="163">
        <f t="shared" si="6"/>
        <v>915.32</v>
      </c>
      <c r="Q41" s="163">
        <f t="shared" si="7"/>
        <v>957.28</v>
      </c>
      <c r="R41" s="163">
        <f t="shared" si="8"/>
        <v>989.1</v>
      </c>
      <c r="S41" s="163">
        <f t="shared" si="9"/>
        <v>1021.37</v>
      </c>
      <c r="T41" s="39"/>
      <c r="U41" s="211">
        <v>898.68</v>
      </c>
      <c r="V41" s="165">
        <f>ROUND(ROUND(U41,2)*(1+'General Inputs'!K$20)*(1-AA41)+'General Inputs'!K$27,2)</f>
        <v>915.32</v>
      </c>
      <c r="W41" s="165">
        <f>ROUND(ROUND(V41,2)*(1+'General Inputs'!L$20)*(1-AB41)+'General Inputs'!L$27,2)</f>
        <v>957.28</v>
      </c>
      <c r="X41" s="165">
        <f>ROUND(ROUND(W41,2)*(1+'General Inputs'!M$20)*(1-AC41)+'General Inputs'!M$27,2)</f>
        <v>989.1</v>
      </c>
      <c r="Y41" s="165">
        <f>ROUND(ROUND(X41,2)*(1+'General Inputs'!N$20)*(1-AD41)+'General Inputs'!N$27,2)</f>
        <v>1021.37</v>
      </c>
      <c r="Z41" s="166"/>
      <c r="AA41" s="194">
        <f>IF($U41="",0,'General Inputs'!K$22)</f>
        <v>-9.8252646141938002E-3</v>
      </c>
      <c r="AB41" s="194">
        <f>IF($U41="",0,'General Inputs'!L$22)</f>
        <v>-1.0493456191476618E-2</v>
      </c>
      <c r="AC41" s="194">
        <f>IF($U41="",0,'General Inputs'!M$22)</f>
        <v>-1.0262247478872492E-2</v>
      </c>
      <c r="AD41" s="194">
        <f>IF($U41="",0,'General Inputs'!N$22)</f>
        <v>-9.6681803386212059E-3</v>
      </c>
      <c r="AE41" s="218"/>
      <c r="AF41" s="218"/>
      <c r="AG41" s="36"/>
      <c r="AH41" s="36"/>
      <c r="AI41" s="36"/>
      <c r="AJ41" s="36"/>
      <c r="AK41" s="36"/>
    </row>
    <row r="42" spans="1:37">
      <c r="A42" s="36"/>
      <c r="B42" s="36"/>
      <c r="C42" s="161" t="s">
        <v>454</v>
      </c>
      <c r="D42" s="161" t="s">
        <v>457</v>
      </c>
      <c r="E42" s="161" t="s">
        <v>283</v>
      </c>
      <c r="F42" s="71" t="s">
        <v>33</v>
      </c>
      <c r="G42" s="71" t="s">
        <v>190</v>
      </c>
      <c r="H42" s="92"/>
      <c r="I42" s="93">
        <f t="shared" si="1"/>
        <v>1441.2</v>
      </c>
      <c r="J42" s="162"/>
      <c r="K42" s="93">
        <f t="shared" si="2"/>
        <v>1441.2</v>
      </c>
      <c r="L42" s="162"/>
      <c r="M42" s="162" t="str">
        <f t="shared" si="4"/>
        <v>COMPLIANT</v>
      </c>
      <c r="N42" s="39"/>
      <c r="O42" s="163">
        <f t="shared" si="5"/>
        <v>1352.98</v>
      </c>
      <c r="P42" s="163">
        <f t="shared" si="6"/>
        <v>1378.03</v>
      </c>
      <c r="Q42" s="163">
        <f t="shared" si="7"/>
        <v>1441.2</v>
      </c>
      <c r="R42" s="163">
        <f t="shared" si="8"/>
        <v>1489.1</v>
      </c>
      <c r="S42" s="163">
        <f t="shared" si="9"/>
        <v>1537.69</v>
      </c>
      <c r="T42" s="39"/>
      <c r="U42" s="211">
        <v>1352.98</v>
      </c>
      <c r="V42" s="165">
        <f>ROUND(ROUND(U42,2)*(1+'General Inputs'!K$20)*(1-AA42)+'General Inputs'!K$27,2)</f>
        <v>1378.03</v>
      </c>
      <c r="W42" s="165">
        <f>ROUND(ROUND(V42,2)*(1+'General Inputs'!L$20)*(1-AB42)+'General Inputs'!L$27,2)</f>
        <v>1441.2</v>
      </c>
      <c r="X42" s="165">
        <f>ROUND(ROUND(W42,2)*(1+'General Inputs'!M$20)*(1-AC42)+'General Inputs'!M$27,2)</f>
        <v>1489.1</v>
      </c>
      <c r="Y42" s="165">
        <f>ROUND(ROUND(X42,2)*(1+'General Inputs'!N$20)*(1-AD42)+'General Inputs'!N$27,2)</f>
        <v>1537.69</v>
      </c>
      <c r="Z42" s="166"/>
      <c r="AA42" s="194">
        <f>IF($U42="",0,'General Inputs'!K$22)</f>
        <v>-9.8252646141938002E-3</v>
      </c>
      <c r="AB42" s="194">
        <f>IF($U42="",0,'General Inputs'!L$22)</f>
        <v>-1.0493456191476618E-2</v>
      </c>
      <c r="AC42" s="194">
        <f>IF($U42="",0,'General Inputs'!M$22)</f>
        <v>-1.0262247478872492E-2</v>
      </c>
      <c r="AD42" s="194">
        <f>IF($U42="",0,'General Inputs'!N$22)</f>
        <v>-9.6681803386212059E-3</v>
      </c>
      <c r="AE42" s="218"/>
      <c r="AF42" s="218"/>
      <c r="AG42" s="36"/>
      <c r="AH42" s="36"/>
      <c r="AI42" s="36"/>
      <c r="AJ42" s="36"/>
      <c r="AK42" s="36"/>
    </row>
    <row r="43" spans="1:37">
      <c r="A43" s="36"/>
      <c r="B43" s="36"/>
      <c r="C43" s="161" t="s">
        <v>454</v>
      </c>
      <c r="D43" s="161" t="s">
        <v>458</v>
      </c>
      <c r="E43" s="161" t="s">
        <v>284</v>
      </c>
      <c r="F43" s="71" t="s">
        <v>33</v>
      </c>
      <c r="G43" s="71" t="s">
        <v>190</v>
      </c>
      <c r="H43" s="92"/>
      <c r="I43" s="93">
        <f t="shared" si="1"/>
        <v>1600.75</v>
      </c>
      <c r="J43" s="162"/>
      <c r="K43" s="93">
        <f t="shared" si="2"/>
        <v>1600.75</v>
      </c>
      <c r="L43" s="162"/>
      <c r="M43" s="162" t="str">
        <f t="shared" si="4"/>
        <v>COMPLIANT</v>
      </c>
      <c r="N43" s="39"/>
      <c r="O43" s="163">
        <f t="shared" si="5"/>
        <v>1502.76</v>
      </c>
      <c r="P43" s="163">
        <f t="shared" si="6"/>
        <v>1530.58</v>
      </c>
      <c r="Q43" s="163">
        <f t="shared" si="7"/>
        <v>1600.75</v>
      </c>
      <c r="R43" s="163">
        <f t="shared" si="8"/>
        <v>1653.95</v>
      </c>
      <c r="S43" s="163">
        <f t="shared" si="9"/>
        <v>1707.91</v>
      </c>
      <c r="T43" s="39"/>
      <c r="U43" s="211">
        <v>1502.76</v>
      </c>
      <c r="V43" s="165">
        <f>ROUND(ROUND(U43,2)*(1+'General Inputs'!K$20)*(1-AA43)+'General Inputs'!K$27,2)</f>
        <v>1530.58</v>
      </c>
      <c r="W43" s="165">
        <f>ROUND(ROUND(V43,2)*(1+'General Inputs'!L$20)*(1-AB43)+'General Inputs'!L$27,2)</f>
        <v>1600.75</v>
      </c>
      <c r="X43" s="165">
        <f>ROUND(ROUND(W43,2)*(1+'General Inputs'!M$20)*(1-AC43)+'General Inputs'!M$27,2)</f>
        <v>1653.95</v>
      </c>
      <c r="Y43" s="165">
        <f>ROUND(ROUND(X43,2)*(1+'General Inputs'!N$20)*(1-AD43)+'General Inputs'!N$27,2)</f>
        <v>1707.91</v>
      </c>
      <c r="Z43" s="166"/>
      <c r="AA43" s="194">
        <f>IF($U43="",0,'General Inputs'!K$22)</f>
        <v>-9.8252646141938002E-3</v>
      </c>
      <c r="AB43" s="194">
        <f>IF($U43="",0,'General Inputs'!L$22)</f>
        <v>-1.0493456191476618E-2</v>
      </c>
      <c r="AC43" s="194">
        <f>IF($U43="",0,'General Inputs'!M$22)</f>
        <v>-1.0262247478872492E-2</v>
      </c>
      <c r="AD43" s="194">
        <f>IF($U43="",0,'General Inputs'!N$22)</f>
        <v>-9.6681803386212059E-3</v>
      </c>
      <c r="AE43" s="218"/>
      <c r="AF43" s="218"/>
      <c r="AG43" s="36"/>
      <c r="AH43" s="36"/>
      <c r="AI43" s="36"/>
      <c r="AJ43" s="36"/>
      <c r="AK43" s="36"/>
    </row>
    <row r="44" spans="1:37">
      <c r="A44" s="36"/>
      <c r="B44" s="36"/>
      <c r="C44" s="161" t="s">
        <v>454</v>
      </c>
      <c r="D44" s="161" t="s">
        <v>459</v>
      </c>
      <c r="E44" s="161" t="s">
        <v>285</v>
      </c>
      <c r="F44" s="71" t="s">
        <v>33</v>
      </c>
      <c r="G44" s="71" t="s">
        <v>190</v>
      </c>
      <c r="H44" s="92"/>
      <c r="I44" s="93">
        <f t="shared" si="1"/>
        <v>1117.19</v>
      </c>
      <c r="J44" s="162"/>
      <c r="K44" s="93">
        <f t="shared" si="2"/>
        <v>1117.19</v>
      </c>
      <c r="L44" s="162"/>
      <c r="M44" s="162" t="str">
        <f t="shared" si="4"/>
        <v>COMPLIANT</v>
      </c>
      <c r="N44" s="39"/>
      <c r="O44" s="163">
        <f t="shared" si="5"/>
        <v>1048.8</v>
      </c>
      <c r="P44" s="163">
        <f t="shared" si="6"/>
        <v>1068.22</v>
      </c>
      <c r="Q44" s="163">
        <f t="shared" si="7"/>
        <v>1117.19</v>
      </c>
      <c r="R44" s="163">
        <f t="shared" si="8"/>
        <v>1154.32</v>
      </c>
      <c r="S44" s="163">
        <f t="shared" si="9"/>
        <v>1191.98</v>
      </c>
      <c r="T44" s="39"/>
      <c r="U44" s="211">
        <v>1048.8</v>
      </c>
      <c r="V44" s="165">
        <f>ROUND(ROUND(U44,2)*(1+'General Inputs'!K$20)*(1-AA44)+'General Inputs'!K$27,2)</f>
        <v>1068.22</v>
      </c>
      <c r="W44" s="165">
        <f>ROUND(ROUND(V44,2)*(1+'General Inputs'!L$20)*(1-AB44)+'General Inputs'!L$27,2)</f>
        <v>1117.19</v>
      </c>
      <c r="X44" s="165">
        <f>ROUND(ROUND(W44,2)*(1+'General Inputs'!M$20)*(1-AC44)+'General Inputs'!M$27,2)</f>
        <v>1154.32</v>
      </c>
      <c r="Y44" s="165">
        <f>ROUND(ROUND(X44,2)*(1+'General Inputs'!N$20)*(1-AD44)+'General Inputs'!N$27,2)</f>
        <v>1191.98</v>
      </c>
      <c r="Z44" s="166"/>
      <c r="AA44" s="194">
        <f>IF($U44="",0,'General Inputs'!K$22)</f>
        <v>-9.8252646141938002E-3</v>
      </c>
      <c r="AB44" s="194">
        <f>IF($U44="",0,'General Inputs'!L$22)</f>
        <v>-1.0493456191476618E-2</v>
      </c>
      <c r="AC44" s="194">
        <f>IF($U44="",0,'General Inputs'!M$22)</f>
        <v>-1.0262247478872492E-2</v>
      </c>
      <c r="AD44" s="194">
        <f>IF($U44="",0,'General Inputs'!N$22)</f>
        <v>-9.6681803386212059E-3</v>
      </c>
      <c r="AE44" s="218"/>
      <c r="AF44" s="218"/>
      <c r="AG44" s="36"/>
      <c r="AH44" s="36"/>
      <c r="AI44" s="36"/>
      <c r="AJ44" s="36"/>
      <c r="AK44" s="36"/>
    </row>
    <row r="45" spans="1:37">
      <c r="A45" s="36"/>
      <c r="B45" s="36"/>
      <c r="C45" s="161" t="s">
        <v>454</v>
      </c>
      <c r="D45" s="161" t="s">
        <v>460</v>
      </c>
      <c r="E45" s="161" t="s">
        <v>286</v>
      </c>
      <c r="F45" s="71" t="s">
        <v>33</v>
      </c>
      <c r="G45" s="71" t="s">
        <v>190</v>
      </c>
      <c r="H45" s="92"/>
      <c r="I45" s="93">
        <f t="shared" si="1"/>
        <v>1340.62</v>
      </c>
      <c r="J45" s="162"/>
      <c r="K45" s="93">
        <f t="shared" si="2"/>
        <v>1340.62</v>
      </c>
      <c r="L45" s="162"/>
      <c r="M45" s="162" t="str">
        <f t="shared" si="4"/>
        <v>COMPLIANT</v>
      </c>
      <c r="N45" s="39"/>
      <c r="O45" s="163">
        <f t="shared" si="5"/>
        <v>1258.56</v>
      </c>
      <c r="P45" s="163">
        <f t="shared" si="6"/>
        <v>1281.8599999999999</v>
      </c>
      <c r="Q45" s="163">
        <f t="shared" si="7"/>
        <v>1340.62</v>
      </c>
      <c r="R45" s="163">
        <f t="shared" si="8"/>
        <v>1385.18</v>
      </c>
      <c r="S45" s="163">
        <f t="shared" si="9"/>
        <v>1430.38</v>
      </c>
      <c r="T45" s="39"/>
      <c r="U45" s="211">
        <v>1258.56</v>
      </c>
      <c r="V45" s="165">
        <f>ROUND(ROUND(U45,2)*(1+'General Inputs'!K$20)*(1-AA45)+'General Inputs'!K$27,2)</f>
        <v>1281.8599999999999</v>
      </c>
      <c r="W45" s="165">
        <f>ROUND(ROUND(V45,2)*(1+'General Inputs'!L$20)*(1-AB45)+'General Inputs'!L$27,2)</f>
        <v>1340.62</v>
      </c>
      <c r="X45" s="165">
        <f>ROUND(ROUND(W45,2)*(1+'General Inputs'!M$20)*(1-AC45)+'General Inputs'!M$27,2)</f>
        <v>1385.18</v>
      </c>
      <c r="Y45" s="165">
        <f>ROUND(ROUND(X45,2)*(1+'General Inputs'!N$20)*(1-AD45)+'General Inputs'!N$27,2)</f>
        <v>1430.38</v>
      </c>
      <c r="Z45" s="166"/>
      <c r="AA45" s="194">
        <f>IF($U45="",0,'General Inputs'!K$22)</f>
        <v>-9.8252646141938002E-3</v>
      </c>
      <c r="AB45" s="194">
        <f>IF($U45="",0,'General Inputs'!L$22)</f>
        <v>-1.0493456191476618E-2</v>
      </c>
      <c r="AC45" s="194">
        <f>IF($U45="",0,'General Inputs'!M$22)</f>
        <v>-1.0262247478872492E-2</v>
      </c>
      <c r="AD45" s="194">
        <f>IF($U45="",0,'General Inputs'!N$22)</f>
        <v>-9.6681803386212059E-3</v>
      </c>
      <c r="AE45" s="218"/>
      <c r="AF45" s="218"/>
      <c r="AG45" s="36"/>
      <c r="AH45" s="36"/>
      <c r="AI45" s="36"/>
      <c r="AJ45" s="36"/>
      <c r="AK45" s="36"/>
    </row>
    <row r="46" spans="1:37">
      <c r="A46" s="36"/>
      <c r="B46" s="36"/>
      <c r="C46" s="161" t="s">
        <v>454</v>
      </c>
      <c r="D46" s="161" t="s">
        <v>461</v>
      </c>
      <c r="E46" s="161" t="s">
        <v>287</v>
      </c>
      <c r="F46" s="71" t="s">
        <v>33</v>
      </c>
      <c r="G46" s="71" t="s">
        <v>190</v>
      </c>
      <c r="H46" s="92"/>
      <c r="I46" s="93">
        <f t="shared" si="1"/>
        <v>1760.65</v>
      </c>
      <c r="J46" s="162"/>
      <c r="K46" s="93">
        <f t="shared" si="2"/>
        <v>1760.65</v>
      </c>
      <c r="L46" s="162"/>
      <c r="M46" s="162" t="str">
        <f t="shared" si="4"/>
        <v>COMPLIANT</v>
      </c>
      <c r="N46" s="39"/>
      <c r="O46" s="163">
        <f t="shared" si="5"/>
        <v>1652.87</v>
      </c>
      <c r="P46" s="163">
        <f t="shared" si="6"/>
        <v>1683.47</v>
      </c>
      <c r="Q46" s="163">
        <f t="shared" si="7"/>
        <v>1760.65</v>
      </c>
      <c r="R46" s="163">
        <f t="shared" si="8"/>
        <v>1819.17</v>
      </c>
      <c r="S46" s="163">
        <f t="shared" si="9"/>
        <v>1878.53</v>
      </c>
      <c r="T46" s="39"/>
      <c r="U46" s="211">
        <v>1652.87</v>
      </c>
      <c r="V46" s="165">
        <f>ROUND(ROUND(U46,2)*(1+'General Inputs'!K$20)*(1-AA46)+'General Inputs'!K$27,2)</f>
        <v>1683.47</v>
      </c>
      <c r="W46" s="165">
        <f>ROUND(ROUND(V46,2)*(1+'General Inputs'!L$20)*(1-AB46)+'General Inputs'!L$27,2)</f>
        <v>1760.65</v>
      </c>
      <c r="X46" s="165">
        <f>ROUND(ROUND(W46,2)*(1+'General Inputs'!M$20)*(1-AC46)+'General Inputs'!M$27,2)</f>
        <v>1819.17</v>
      </c>
      <c r="Y46" s="165">
        <f>ROUND(ROUND(X46,2)*(1+'General Inputs'!N$20)*(1-AD46)+'General Inputs'!N$27,2)</f>
        <v>1878.53</v>
      </c>
      <c r="Z46" s="166"/>
      <c r="AA46" s="194">
        <f>IF($U46="",0,'General Inputs'!K$22)</f>
        <v>-9.8252646141938002E-3</v>
      </c>
      <c r="AB46" s="194">
        <f>IF($U46="",0,'General Inputs'!L$22)</f>
        <v>-1.0493456191476618E-2</v>
      </c>
      <c r="AC46" s="194">
        <f>IF($U46="",0,'General Inputs'!M$22)</f>
        <v>-1.0262247478872492E-2</v>
      </c>
      <c r="AD46" s="194">
        <f>IF($U46="",0,'General Inputs'!N$22)</f>
        <v>-9.6681803386212059E-3</v>
      </c>
      <c r="AE46" s="218"/>
      <c r="AF46" s="218"/>
      <c r="AG46" s="36"/>
      <c r="AH46" s="36"/>
      <c r="AI46" s="36"/>
      <c r="AJ46" s="36"/>
      <c r="AK46" s="36"/>
    </row>
    <row r="47" spans="1:37">
      <c r="A47" s="36"/>
      <c r="B47" s="36"/>
      <c r="C47" s="161" t="s">
        <v>454</v>
      </c>
      <c r="D47" s="161" t="s">
        <v>462</v>
      </c>
      <c r="E47" s="161" t="s">
        <v>288</v>
      </c>
      <c r="F47" s="71" t="s">
        <v>33</v>
      </c>
      <c r="G47" s="71" t="s">
        <v>190</v>
      </c>
      <c r="H47" s="92"/>
      <c r="I47" s="93">
        <f t="shared" si="1"/>
        <v>1984.09</v>
      </c>
      <c r="J47" s="162"/>
      <c r="K47" s="93">
        <f t="shared" si="2"/>
        <v>1984.09</v>
      </c>
      <c r="L47" s="162"/>
      <c r="M47" s="162" t="str">
        <f t="shared" si="4"/>
        <v>COMPLIANT</v>
      </c>
      <c r="N47" s="39"/>
      <c r="O47" s="163">
        <f t="shared" si="5"/>
        <v>1862.63</v>
      </c>
      <c r="P47" s="163">
        <f t="shared" si="6"/>
        <v>1897.12</v>
      </c>
      <c r="Q47" s="163">
        <f t="shared" si="7"/>
        <v>1984.09</v>
      </c>
      <c r="R47" s="163">
        <f t="shared" si="8"/>
        <v>2050.0300000000002</v>
      </c>
      <c r="S47" s="163">
        <f t="shared" si="9"/>
        <v>2116.92</v>
      </c>
      <c r="T47" s="39"/>
      <c r="U47" s="211">
        <v>1862.63</v>
      </c>
      <c r="V47" s="165">
        <f>ROUND(ROUND(U47,2)*(1+'General Inputs'!K$20)*(1-AA47)+'General Inputs'!K$27,2)</f>
        <v>1897.12</v>
      </c>
      <c r="W47" s="165">
        <f>ROUND(ROUND(V47,2)*(1+'General Inputs'!L$20)*(1-AB47)+'General Inputs'!L$27,2)</f>
        <v>1984.09</v>
      </c>
      <c r="X47" s="165">
        <f>ROUND(ROUND(W47,2)*(1+'General Inputs'!M$20)*(1-AC47)+'General Inputs'!M$27,2)</f>
        <v>2050.0300000000002</v>
      </c>
      <c r="Y47" s="165">
        <f>ROUND(ROUND(X47,2)*(1+'General Inputs'!N$20)*(1-AD47)+'General Inputs'!N$27,2)</f>
        <v>2116.92</v>
      </c>
      <c r="Z47" s="166"/>
      <c r="AA47" s="194">
        <f>IF($U47="",0,'General Inputs'!K$22)</f>
        <v>-9.8252646141938002E-3</v>
      </c>
      <c r="AB47" s="194">
        <f>IF($U47="",0,'General Inputs'!L$22)</f>
        <v>-1.0493456191476618E-2</v>
      </c>
      <c r="AC47" s="194">
        <f>IF($U47="",0,'General Inputs'!M$22)</f>
        <v>-1.0262247478872492E-2</v>
      </c>
      <c r="AD47" s="194">
        <f>IF($U47="",0,'General Inputs'!N$22)</f>
        <v>-9.6681803386212059E-3</v>
      </c>
      <c r="AE47" s="218"/>
      <c r="AF47" s="218"/>
      <c r="AG47" s="36"/>
      <c r="AH47" s="36"/>
      <c r="AI47" s="36"/>
      <c r="AJ47" s="36"/>
      <c r="AK47" s="36"/>
    </row>
    <row r="48" spans="1:37">
      <c r="A48" s="36"/>
      <c r="B48" s="36"/>
      <c r="C48" s="161" t="s">
        <v>463</v>
      </c>
      <c r="D48" s="161" t="s">
        <v>434</v>
      </c>
      <c r="E48" s="161" t="s">
        <v>289</v>
      </c>
      <c r="F48" s="71" t="s">
        <v>33</v>
      </c>
      <c r="G48" s="71" t="s">
        <v>190</v>
      </c>
      <c r="H48" s="92"/>
      <c r="I48" s="93">
        <f t="shared" si="1"/>
        <v>957.28</v>
      </c>
      <c r="J48" s="162"/>
      <c r="K48" s="93">
        <f t="shared" si="2"/>
        <v>957.28</v>
      </c>
      <c r="L48" s="162"/>
      <c r="M48" s="162" t="str">
        <f t="shared" si="4"/>
        <v>COMPLIANT</v>
      </c>
      <c r="N48" s="39"/>
      <c r="O48" s="163">
        <f t="shared" si="5"/>
        <v>898.68</v>
      </c>
      <c r="P48" s="163">
        <f t="shared" si="6"/>
        <v>915.32</v>
      </c>
      <c r="Q48" s="163">
        <f t="shared" si="7"/>
        <v>957.28</v>
      </c>
      <c r="R48" s="163">
        <f t="shared" si="8"/>
        <v>989.1</v>
      </c>
      <c r="S48" s="163">
        <f t="shared" si="9"/>
        <v>1021.37</v>
      </c>
      <c r="T48" s="39"/>
      <c r="U48" s="211">
        <v>898.68</v>
      </c>
      <c r="V48" s="165">
        <f>ROUND(ROUND(U48,2)*(1+'General Inputs'!K$20)*(1-AA48)+'General Inputs'!K$27,2)</f>
        <v>915.32</v>
      </c>
      <c r="W48" s="165">
        <f>ROUND(ROUND(V48,2)*(1+'General Inputs'!L$20)*(1-AB48)+'General Inputs'!L$27,2)</f>
        <v>957.28</v>
      </c>
      <c r="X48" s="165">
        <f>ROUND(ROUND(W48,2)*(1+'General Inputs'!M$20)*(1-AC48)+'General Inputs'!M$27,2)</f>
        <v>989.1</v>
      </c>
      <c r="Y48" s="165">
        <f>ROUND(ROUND(X48,2)*(1+'General Inputs'!N$20)*(1-AD48)+'General Inputs'!N$27,2)</f>
        <v>1021.37</v>
      </c>
      <c r="Z48" s="166"/>
      <c r="AA48" s="194">
        <f>IF($U48="",0,'General Inputs'!K$22)</f>
        <v>-9.8252646141938002E-3</v>
      </c>
      <c r="AB48" s="194">
        <f>IF($U48="",0,'General Inputs'!L$22)</f>
        <v>-1.0493456191476618E-2</v>
      </c>
      <c r="AC48" s="194">
        <f>IF($U48="",0,'General Inputs'!M$22)</f>
        <v>-1.0262247478872492E-2</v>
      </c>
      <c r="AD48" s="194">
        <f>IF($U48="",0,'General Inputs'!N$22)</f>
        <v>-9.6681803386212059E-3</v>
      </c>
      <c r="AE48" s="218"/>
      <c r="AF48" s="218"/>
      <c r="AG48" s="36"/>
      <c r="AH48" s="36"/>
      <c r="AI48" s="36"/>
      <c r="AJ48" s="36"/>
      <c r="AK48" s="36"/>
    </row>
    <row r="49" spans="1:37">
      <c r="A49" s="36"/>
      <c r="B49" s="36"/>
      <c r="C49" s="161" t="s">
        <v>463</v>
      </c>
      <c r="D49" s="161" t="s">
        <v>435</v>
      </c>
      <c r="E49" s="161" t="s">
        <v>290</v>
      </c>
      <c r="F49" s="71" t="s">
        <v>33</v>
      </c>
      <c r="G49" s="71" t="s">
        <v>190</v>
      </c>
      <c r="H49" s="92"/>
      <c r="I49" s="93">
        <f t="shared" si="1"/>
        <v>1340.62</v>
      </c>
      <c r="J49" s="162"/>
      <c r="K49" s="93">
        <f t="shared" si="2"/>
        <v>1340.62</v>
      </c>
      <c r="L49" s="162"/>
      <c r="M49" s="162" t="str">
        <f t="shared" si="4"/>
        <v>COMPLIANT</v>
      </c>
      <c r="N49" s="39"/>
      <c r="O49" s="163">
        <f t="shared" si="5"/>
        <v>1258.56</v>
      </c>
      <c r="P49" s="163">
        <f t="shared" si="6"/>
        <v>1281.8599999999999</v>
      </c>
      <c r="Q49" s="163">
        <f t="shared" si="7"/>
        <v>1340.62</v>
      </c>
      <c r="R49" s="163">
        <f t="shared" si="8"/>
        <v>1385.18</v>
      </c>
      <c r="S49" s="163">
        <f t="shared" si="9"/>
        <v>1430.38</v>
      </c>
      <c r="T49" s="39"/>
      <c r="U49" s="211">
        <v>1258.56</v>
      </c>
      <c r="V49" s="165">
        <f>ROUND(ROUND(U49,2)*(1+'General Inputs'!K$20)*(1-AA49)+'General Inputs'!K$27,2)</f>
        <v>1281.8599999999999</v>
      </c>
      <c r="W49" s="165">
        <f>ROUND(ROUND(V49,2)*(1+'General Inputs'!L$20)*(1-AB49)+'General Inputs'!L$27,2)</f>
        <v>1340.62</v>
      </c>
      <c r="X49" s="165">
        <f>ROUND(ROUND(W49,2)*(1+'General Inputs'!M$20)*(1-AC49)+'General Inputs'!M$27,2)</f>
        <v>1385.18</v>
      </c>
      <c r="Y49" s="165">
        <f>ROUND(ROUND(X49,2)*(1+'General Inputs'!N$20)*(1-AD49)+'General Inputs'!N$27,2)</f>
        <v>1430.38</v>
      </c>
      <c r="Z49" s="166"/>
      <c r="AA49" s="194">
        <f>IF($U49="",0,'General Inputs'!K$22)</f>
        <v>-9.8252646141938002E-3</v>
      </c>
      <c r="AB49" s="194">
        <f>IF($U49="",0,'General Inputs'!L$22)</f>
        <v>-1.0493456191476618E-2</v>
      </c>
      <c r="AC49" s="194">
        <f>IF($U49="",0,'General Inputs'!M$22)</f>
        <v>-1.0262247478872492E-2</v>
      </c>
      <c r="AD49" s="194">
        <f>IF($U49="",0,'General Inputs'!N$22)</f>
        <v>-9.6681803386212059E-3</v>
      </c>
      <c r="AE49" s="218"/>
      <c r="AF49" s="218"/>
      <c r="AG49" s="36"/>
      <c r="AH49" s="36"/>
      <c r="AI49" s="36"/>
      <c r="AJ49" s="36"/>
      <c r="AK49" s="36"/>
    </row>
    <row r="50" spans="1:37">
      <c r="A50" s="36"/>
      <c r="B50" s="36"/>
      <c r="C50" s="161" t="s">
        <v>463</v>
      </c>
      <c r="D50" s="161" t="s">
        <v>436</v>
      </c>
      <c r="E50" s="161" t="s">
        <v>291</v>
      </c>
      <c r="F50" s="71" t="s">
        <v>33</v>
      </c>
      <c r="G50" s="71" t="s">
        <v>190</v>
      </c>
      <c r="H50" s="92"/>
      <c r="I50" s="93">
        <f t="shared" si="1"/>
        <v>1595.47</v>
      </c>
      <c r="J50" s="162"/>
      <c r="K50" s="93">
        <f t="shared" si="2"/>
        <v>1595.47</v>
      </c>
      <c r="L50" s="162"/>
      <c r="M50" s="162" t="str">
        <f t="shared" si="4"/>
        <v>COMPLIANT</v>
      </c>
      <c r="N50" s="39"/>
      <c r="O50" s="163">
        <f t="shared" si="5"/>
        <v>1497.8</v>
      </c>
      <c r="P50" s="163">
        <f t="shared" si="6"/>
        <v>1525.53</v>
      </c>
      <c r="Q50" s="163">
        <f t="shared" si="7"/>
        <v>1595.47</v>
      </c>
      <c r="R50" s="163">
        <f t="shared" si="8"/>
        <v>1648.5</v>
      </c>
      <c r="S50" s="163">
        <f t="shared" si="9"/>
        <v>1702.29</v>
      </c>
      <c r="T50" s="39"/>
      <c r="U50" s="211">
        <v>1497.8</v>
      </c>
      <c r="V50" s="165">
        <f>ROUND(ROUND(U50,2)*(1+'General Inputs'!K$20)*(1-AA50)+'General Inputs'!K$27,2)</f>
        <v>1525.53</v>
      </c>
      <c r="W50" s="165">
        <f>ROUND(ROUND(V50,2)*(1+'General Inputs'!L$20)*(1-AB50)+'General Inputs'!L$27,2)</f>
        <v>1595.47</v>
      </c>
      <c r="X50" s="165">
        <f>ROUND(ROUND(W50,2)*(1+'General Inputs'!M$20)*(1-AC50)+'General Inputs'!M$27,2)</f>
        <v>1648.5</v>
      </c>
      <c r="Y50" s="165">
        <f>ROUND(ROUND(X50,2)*(1+'General Inputs'!N$20)*(1-AD50)+'General Inputs'!N$27,2)</f>
        <v>1702.29</v>
      </c>
      <c r="Z50" s="166"/>
      <c r="AA50" s="194">
        <f>IF($U50="",0,'General Inputs'!K$22)</f>
        <v>-9.8252646141938002E-3</v>
      </c>
      <c r="AB50" s="194">
        <f>IF($U50="",0,'General Inputs'!L$22)</f>
        <v>-1.0493456191476618E-2</v>
      </c>
      <c r="AC50" s="194">
        <f>IF($U50="",0,'General Inputs'!M$22)</f>
        <v>-1.0262247478872492E-2</v>
      </c>
      <c r="AD50" s="194">
        <f>IF($U50="",0,'General Inputs'!N$22)</f>
        <v>-9.6681803386212059E-3</v>
      </c>
      <c r="AE50" s="218"/>
      <c r="AF50" s="218"/>
      <c r="AG50" s="36"/>
      <c r="AH50" s="36"/>
      <c r="AI50" s="36"/>
      <c r="AJ50" s="36"/>
      <c r="AK50" s="36"/>
    </row>
    <row r="51" spans="1:37">
      <c r="A51" s="36"/>
      <c r="B51" s="36"/>
      <c r="C51" s="161" t="s">
        <v>463</v>
      </c>
      <c r="D51" s="161" t="s">
        <v>437</v>
      </c>
      <c r="E51" s="161" t="s">
        <v>292</v>
      </c>
      <c r="F51" s="71" t="s">
        <v>33</v>
      </c>
      <c r="G51" s="71" t="s">
        <v>190</v>
      </c>
      <c r="H51" s="92"/>
      <c r="I51" s="93">
        <f t="shared" si="1"/>
        <v>2234.38</v>
      </c>
      <c r="J51" s="162"/>
      <c r="K51" s="93">
        <f t="shared" si="2"/>
        <v>2234.38</v>
      </c>
      <c r="L51" s="162"/>
      <c r="M51" s="162" t="str">
        <f t="shared" si="4"/>
        <v>COMPLIANT</v>
      </c>
      <c r="N51" s="39"/>
      <c r="O51" s="163">
        <f t="shared" si="5"/>
        <v>2097.6</v>
      </c>
      <c r="P51" s="163">
        <f t="shared" si="6"/>
        <v>2136.44</v>
      </c>
      <c r="Q51" s="163">
        <f t="shared" si="7"/>
        <v>2234.38</v>
      </c>
      <c r="R51" s="163">
        <f t="shared" si="8"/>
        <v>2308.64</v>
      </c>
      <c r="S51" s="163">
        <f t="shared" si="9"/>
        <v>2383.9699999999998</v>
      </c>
      <c r="T51" s="39"/>
      <c r="U51" s="211">
        <v>2097.6</v>
      </c>
      <c r="V51" s="165">
        <f>ROUND(ROUND(U51,2)*(1+'General Inputs'!K$20)*(1-AA51)+'General Inputs'!K$27,2)</f>
        <v>2136.44</v>
      </c>
      <c r="W51" s="165">
        <f>ROUND(ROUND(V51,2)*(1+'General Inputs'!L$20)*(1-AB51)+'General Inputs'!L$27,2)</f>
        <v>2234.38</v>
      </c>
      <c r="X51" s="165">
        <f>ROUND(ROUND(W51,2)*(1+'General Inputs'!M$20)*(1-AC51)+'General Inputs'!M$27,2)</f>
        <v>2308.64</v>
      </c>
      <c r="Y51" s="165">
        <f>ROUND(ROUND(X51,2)*(1+'General Inputs'!N$20)*(1-AD51)+'General Inputs'!N$27,2)</f>
        <v>2383.9699999999998</v>
      </c>
      <c r="Z51" s="166"/>
      <c r="AA51" s="194">
        <f>IF($U51="",0,'General Inputs'!K$22)</f>
        <v>-9.8252646141938002E-3</v>
      </c>
      <c r="AB51" s="194">
        <f>IF($U51="",0,'General Inputs'!L$22)</f>
        <v>-1.0493456191476618E-2</v>
      </c>
      <c r="AC51" s="194">
        <f>IF($U51="",0,'General Inputs'!M$22)</f>
        <v>-1.0262247478872492E-2</v>
      </c>
      <c r="AD51" s="194">
        <f>IF($U51="",0,'General Inputs'!N$22)</f>
        <v>-9.6681803386212059E-3</v>
      </c>
      <c r="AE51" s="218"/>
      <c r="AF51" s="218"/>
      <c r="AG51" s="36"/>
      <c r="AH51" s="36"/>
      <c r="AI51" s="36"/>
      <c r="AJ51" s="36"/>
      <c r="AK51" s="36"/>
    </row>
    <row r="52" spans="1:37">
      <c r="A52" s="36"/>
      <c r="B52" s="36"/>
      <c r="C52" s="161" t="s">
        <v>464</v>
      </c>
      <c r="D52" s="161" t="s">
        <v>465</v>
      </c>
      <c r="E52" s="161" t="s">
        <v>293</v>
      </c>
      <c r="F52" s="71" t="s">
        <v>33</v>
      </c>
      <c r="G52" s="71" t="s">
        <v>190</v>
      </c>
      <c r="H52" s="92"/>
      <c r="I52" s="93">
        <f t="shared" si="1"/>
        <v>478.64</v>
      </c>
      <c r="J52" s="162"/>
      <c r="K52" s="93">
        <f t="shared" si="2"/>
        <v>478.64</v>
      </c>
      <c r="L52" s="162"/>
      <c r="M52" s="162" t="str">
        <f t="shared" si="4"/>
        <v>COMPLIANT</v>
      </c>
      <c r="N52" s="39"/>
      <c r="O52" s="163">
        <f t="shared" si="5"/>
        <v>449.34</v>
      </c>
      <c r="P52" s="163">
        <f t="shared" si="6"/>
        <v>457.66</v>
      </c>
      <c r="Q52" s="163">
        <f t="shared" si="7"/>
        <v>478.64</v>
      </c>
      <c r="R52" s="163">
        <f t="shared" si="8"/>
        <v>494.55</v>
      </c>
      <c r="S52" s="163">
        <f t="shared" si="9"/>
        <v>510.69</v>
      </c>
      <c r="T52" s="39"/>
      <c r="U52" s="211">
        <v>449.34</v>
      </c>
      <c r="V52" s="165">
        <f>ROUND(ROUND(U52,2)*(1+'General Inputs'!K$20)*(1-AA52)+'General Inputs'!K$27,2)</f>
        <v>457.66</v>
      </c>
      <c r="W52" s="165">
        <f>ROUND(ROUND(V52,2)*(1+'General Inputs'!L$20)*(1-AB52)+'General Inputs'!L$27,2)</f>
        <v>478.64</v>
      </c>
      <c r="X52" s="165">
        <f>ROUND(ROUND(W52,2)*(1+'General Inputs'!M$20)*(1-AC52)+'General Inputs'!M$27,2)</f>
        <v>494.55</v>
      </c>
      <c r="Y52" s="165">
        <f>ROUND(ROUND(X52,2)*(1+'General Inputs'!N$20)*(1-AD52)+'General Inputs'!N$27,2)</f>
        <v>510.69</v>
      </c>
      <c r="Z52" s="166"/>
      <c r="AA52" s="194">
        <f>IF($U52="",0,'General Inputs'!K$22)</f>
        <v>-9.8252646141938002E-3</v>
      </c>
      <c r="AB52" s="194">
        <f>IF($U52="",0,'General Inputs'!L$22)</f>
        <v>-1.0493456191476618E-2</v>
      </c>
      <c r="AC52" s="194">
        <f>IF($U52="",0,'General Inputs'!M$22)</f>
        <v>-1.0262247478872492E-2</v>
      </c>
      <c r="AD52" s="194">
        <f>IF($U52="",0,'General Inputs'!N$22)</f>
        <v>-9.6681803386212059E-3</v>
      </c>
      <c r="AE52" s="218"/>
      <c r="AF52" s="218"/>
      <c r="AG52" s="36"/>
      <c r="AH52" s="36"/>
      <c r="AI52" s="36"/>
      <c r="AJ52" s="36"/>
      <c r="AK52" s="36"/>
    </row>
    <row r="53" spans="1:37">
      <c r="A53" s="36"/>
      <c r="B53" s="36"/>
      <c r="C53" s="161" t="s">
        <v>464</v>
      </c>
      <c r="D53" s="161" t="s">
        <v>466</v>
      </c>
      <c r="E53" s="161" t="s">
        <v>294</v>
      </c>
      <c r="F53" s="71" t="s">
        <v>33</v>
      </c>
      <c r="G53" s="71" t="s">
        <v>190</v>
      </c>
      <c r="H53" s="92"/>
      <c r="I53" s="93">
        <f t="shared" si="1"/>
        <v>1122.1099999999999</v>
      </c>
      <c r="J53" s="162"/>
      <c r="K53" s="93">
        <f t="shared" si="2"/>
        <v>1122.1099999999999</v>
      </c>
      <c r="L53" s="162"/>
      <c r="M53" s="162" t="str">
        <f t="shared" si="4"/>
        <v>COMPLIANT</v>
      </c>
      <c r="N53" s="39"/>
      <c r="O53" s="163">
        <f t="shared" si="5"/>
        <v>1053.42</v>
      </c>
      <c r="P53" s="163">
        <f t="shared" si="6"/>
        <v>1072.92</v>
      </c>
      <c r="Q53" s="163">
        <f t="shared" si="7"/>
        <v>1122.1099999999999</v>
      </c>
      <c r="R53" s="163">
        <f t="shared" si="8"/>
        <v>1159.4000000000001</v>
      </c>
      <c r="S53" s="163">
        <f t="shared" si="9"/>
        <v>1197.23</v>
      </c>
      <c r="T53" s="39"/>
      <c r="U53" s="211">
        <v>1053.42</v>
      </c>
      <c r="V53" s="165">
        <f>ROUND(ROUND(U53,2)*(1+'General Inputs'!K$20)*(1-AA53)+'General Inputs'!K$27,2)</f>
        <v>1072.92</v>
      </c>
      <c r="W53" s="165">
        <f>ROUND(ROUND(V53,2)*(1+'General Inputs'!L$20)*(1-AB53)+'General Inputs'!L$27,2)</f>
        <v>1122.1099999999999</v>
      </c>
      <c r="X53" s="165">
        <f>ROUND(ROUND(W53,2)*(1+'General Inputs'!M$20)*(1-AC53)+'General Inputs'!M$27,2)</f>
        <v>1159.4000000000001</v>
      </c>
      <c r="Y53" s="165">
        <f>ROUND(ROUND(X53,2)*(1+'General Inputs'!N$20)*(1-AD53)+'General Inputs'!N$27,2)</f>
        <v>1197.23</v>
      </c>
      <c r="Z53" s="166"/>
      <c r="AA53" s="194">
        <f>IF($U53="",0,'General Inputs'!K$22)</f>
        <v>-9.8252646141938002E-3</v>
      </c>
      <c r="AB53" s="194">
        <f>IF($U53="",0,'General Inputs'!L$22)</f>
        <v>-1.0493456191476618E-2</v>
      </c>
      <c r="AC53" s="194">
        <f>IF($U53="",0,'General Inputs'!M$22)</f>
        <v>-1.0262247478872492E-2</v>
      </c>
      <c r="AD53" s="194">
        <f>IF($U53="",0,'General Inputs'!N$22)</f>
        <v>-9.6681803386212059E-3</v>
      </c>
      <c r="AE53" s="218"/>
      <c r="AF53" s="218"/>
      <c r="AG53" s="36"/>
      <c r="AH53" s="36"/>
      <c r="AI53" s="36"/>
      <c r="AJ53" s="36"/>
      <c r="AK53" s="36"/>
    </row>
    <row r="54" spans="1:37">
      <c r="A54" s="36"/>
      <c r="B54" s="36"/>
      <c r="C54" s="161" t="s">
        <v>464</v>
      </c>
      <c r="D54" s="161" t="s">
        <v>467</v>
      </c>
      <c r="E54" s="161" t="s">
        <v>295</v>
      </c>
      <c r="F54" s="71" t="s">
        <v>33</v>
      </c>
      <c r="G54" s="71" t="s">
        <v>190</v>
      </c>
      <c r="H54" s="92"/>
      <c r="I54" s="93">
        <f t="shared" si="1"/>
        <v>398.86</v>
      </c>
      <c r="J54" s="162"/>
      <c r="K54" s="93">
        <f t="shared" si="2"/>
        <v>398.86</v>
      </c>
      <c r="L54" s="162"/>
      <c r="M54" s="162" t="str">
        <f t="shared" si="4"/>
        <v>COMPLIANT</v>
      </c>
      <c r="N54" s="39"/>
      <c r="O54" s="163">
        <f t="shared" si="5"/>
        <v>374.45</v>
      </c>
      <c r="P54" s="163">
        <f t="shared" si="6"/>
        <v>381.38</v>
      </c>
      <c r="Q54" s="163">
        <f t="shared" si="7"/>
        <v>398.86</v>
      </c>
      <c r="R54" s="163">
        <f t="shared" si="8"/>
        <v>412.12</v>
      </c>
      <c r="S54" s="163">
        <f t="shared" si="9"/>
        <v>425.57</v>
      </c>
      <c r="T54" s="39"/>
      <c r="U54" s="211">
        <v>374.45</v>
      </c>
      <c r="V54" s="165">
        <f>ROUND(ROUND(U54,2)*(1+'General Inputs'!K$20)*(1-AA54)+'General Inputs'!K$27,2)</f>
        <v>381.38</v>
      </c>
      <c r="W54" s="165">
        <f>ROUND(ROUND(V54,2)*(1+'General Inputs'!L$20)*(1-AB54)+'General Inputs'!L$27,2)</f>
        <v>398.86</v>
      </c>
      <c r="X54" s="165">
        <f>ROUND(ROUND(W54,2)*(1+'General Inputs'!M$20)*(1-AC54)+'General Inputs'!M$27,2)</f>
        <v>412.12</v>
      </c>
      <c r="Y54" s="165">
        <f>ROUND(ROUND(X54,2)*(1+'General Inputs'!N$20)*(1-AD54)+'General Inputs'!N$27,2)</f>
        <v>425.57</v>
      </c>
      <c r="Z54" s="166"/>
      <c r="AA54" s="194">
        <f>IF($U54="",0,'General Inputs'!K$22)</f>
        <v>-9.8252646141938002E-3</v>
      </c>
      <c r="AB54" s="194">
        <f>IF($U54="",0,'General Inputs'!L$22)</f>
        <v>-1.0493456191476618E-2</v>
      </c>
      <c r="AC54" s="194">
        <f>IF($U54="",0,'General Inputs'!M$22)</f>
        <v>-1.0262247478872492E-2</v>
      </c>
      <c r="AD54" s="194">
        <f>IF($U54="",0,'General Inputs'!N$22)</f>
        <v>-9.6681803386212059E-3</v>
      </c>
      <c r="AE54" s="218"/>
      <c r="AF54" s="218"/>
      <c r="AG54" s="36"/>
      <c r="AH54" s="36"/>
      <c r="AI54" s="36"/>
      <c r="AJ54" s="36"/>
      <c r="AK54" s="36"/>
    </row>
    <row r="55" spans="1:37">
      <c r="A55" s="36"/>
      <c r="B55" s="36"/>
      <c r="C55" s="161" t="s">
        <v>464</v>
      </c>
      <c r="D55" s="161" t="s">
        <v>468</v>
      </c>
      <c r="E55" s="161" t="s">
        <v>296</v>
      </c>
      <c r="F55" s="71" t="s">
        <v>33</v>
      </c>
      <c r="G55" s="71" t="s">
        <v>190</v>
      </c>
      <c r="H55" s="92"/>
      <c r="I55" s="93">
        <f t="shared" si="1"/>
        <v>1042.3399999999999</v>
      </c>
      <c r="J55" s="162"/>
      <c r="K55" s="93">
        <f t="shared" si="2"/>
        <v>1042.3399999999999</v>
      </c>
      <c r="L55" s="162"/>
      <c r="M55" s="162" t="str">
        <f t="shared" si="4"/>
        <v>COMPLIANT</v>
      </c>
      <c r="N55" s="39"/>
      <c r="O55" s="163">
        <f t="shared" si="5"/>
        <v>978.53</v>
      </c>
      <c r="P55" s="163">
        <f t="shared" si="6"/>
        <v>996.65</v>
      </c>
      <c r="Q55" s="163">
        <f t="shared" si="7"/>
        <v>1042.3399999999999</v>
      </c>
      <c r="R55" s="163">
        <f t="shared" si="8"/>
        <v>1076.98</v>
      </c>
      <c r="S55" s="163">
        <f t="shared" si="9"/>
        <v>1112.1199999999999</v>
      </c>
      <c r="T55" s="39"/>
      <c r="U55" s="211">
        <v>978.53</v>
      </c>
      <c r="V55" s="165">
        <f>ROUND(ROUND(U55,2)*(1+'General Inputs'!K$20)*(1-AA55)+'General Inputs'!K$27,2)</f>
        <v>996.65</v>
      </c>
      <c r="W55" s="165">
        <f>ROUND(ROUND(V55,2)*(1+'General Inputs'!L$20)*(1-AB55)+'General Inputs'!L$27,2)</f>
        <v>1042.3399999999999</v>
      </c>
      <c r="X55" s="165">
        <f>ROUND(ROUND(W55,2)*(1+'General Inputs'!M$20)*(1-AC55)+'General Inputs'!M$27,2)</f>
        <v>1076.98</v>
      </c>
      <c r="Y55" s="165">
        <f>ROUND(ROUND(X55,2)*(1+'General Inputs'!N$20)*(1-AD55)+'General Inputs'!N$27,2)</f>
        <v>1112.1199999999999</v>
      </c>
      <c r="Z55" s="166"/>
      <c r="AA55" s="194">
        <f>IF($U55="",0,'General Inputs'!K$22)</f>
        <v>-9.8252646141938002E-3</v>
      </c>
      <c r="AB55" s="194">
        <f>IF($U55="",0,'General Inputs'!L$22)</f>
        <v>-1.0493456191476618E-2</v>
      </c>
      <c r="AC55" s="194">
        <f>IF($U55="",0,'General Inputs'!M$22)</f>
        <v>-1.0262247478872492E-2</v>
      </c>
      <c r="AD55" s="194">
        <f>IF($U55="",0,'General Inputs'!N$22)</f>
        <v>-9.6681803386212059E-3</v>
      </c>
      <c r="AE55" s="218"/>
      <c r="AF55" s="218"/>
      <c r="AG55" s="36"/>
      <c r="AH55" s="36"/>
      <c r="AI55" s="36"/>
      <c r="AJ55" s="36"/>
      <c r="AK55" s="36"/>
    </row>
    <row r="56" spans="1:37">
      <c r="A56" s="36"/>
      <c r="B56" s="36"/>
      <c r="C56" s="161" t="s">
        <v>464</v>
      </c>
      <c r="D56" s="161" t="s">
        <v>469</v>
      </c>
      <c r="E56" s="161" t="s">
        <v>297</v>
      </c>
      <c r="F56" s="71" t="s">
        <v>33</v>
      </c>
      <c r="G56" s="71" t="s">
        <v>190</v>
      </c>
      <c r="H56" s="92"/>
      <c r="I56" s="93">
        <f t="shared" si="1"/>
        <v>670.31</v>
      </c>
      <c r="J56" s="162"/>
      <c r="K56" s="93">
        <f t="shared" si="2"/>
        <v>670.31</v>
      </c>
      <c r="L56" s="162"/>
      <c r="M56" s="162" t="str">
        <f t="shared" si="4"/>
        <v>COMPLIANT</v>
      </c>
      <c r="N56" s="39"/>
      <c r="O56" s="163">
        <f t="shared" si="5"/>
        <v>629.28</v>
      </c>
      <c r="P56" s="163">
        <f t="shared" si="6"/>
        <v>640.92999999999995</v>
      </c>
      <c r="Q56" s="163">
        <f t="shared" si="7"/>
        <v>670.31</v>
      </c>
      <c r="R56" s="163">
        <f t="shared" si="8"/>
        <v>692.59</v>
      </c>
      <c r="S56" s="163">
        <f t="shared" si="9"/>
        <v>715.19</v>
      </c>
      <c r="T56" s="39"/>
      <c r="U56" s="211">
        <v>629.28</v>
      </c>
      <c r="V56" s="165">
        <f>ROUND(ROUND(U56,2)*(1+'General Inputs'!K$20)*(1-AA56)+'General Inputs'!K$27,2)</f>
        <v>640.92999999999995</v>
      </c>
      <c r="W56" s="165">
        <f>ROUND(ROUND(V56,2)*(1+'General Inputs'!L$20)*(1-AB56)+'General Inputs'!L$27,2)</f>
        <v>670.31</v>
      </c>
      <c r="X56" s="165">
        <f>ROUND(ROUND(W56,2)*(1+'General Inputs'!M$20)*(1-AC56)+'General Inputs'!M$27,2)</f>
        <v>692.59</v>
      </c>
      <c r="Y56" s="165">
        <f>ROUND(ROUND(X56,2)*(1+'General Inputs'!N$20)*(1-AD56)+'General Inputs'!N$27,2)</f>
        <v>715.19</v>
      </c>
      <c r="Z56" s="166"/>
      <c r="AA56" s="194">
        <f>IF($U56="",0,'General Inputs'!K$22)</f>
        <v>-9.8252646141938002E-3</v>
      </c>
      <c r="AB56" s="194">
        <f>IF($U56="",0,'General Inputs'!L$22)</f>
        <v>-1.0493456191476618E-2</v>
      </c>
      <c r="AC56" s="194">
        <f>IF($U56="",0,'General Inputs'!M$22)</f>
        <v>-1.0262247478872492E-2</v>
      </c>
      <c r="AD56" s="194">
        <f>IF($U56="",0,'General Inputs'!N$22)</f>
        <v>-9.6681803386212059E-3</v>
      </c>
      <c r="AE56" s="218"/>
      <c r="AF56" s="218"/>
      <c r="AG56" s="36"/>
      <c r="AH56" s="36"/>
      <c r="AI56" s="36"/>
      <c r="AJ56" s="36"/>
      <c r="AK56" s="36"/>
    </row>
    <row r="57" spans="1:37">
      <c r="A57" s="36"/>
      <c r="B57" s="36"/>
      <c r="C57" s="161" t="s">
        <v>464</v>
      </c>
      <c r="D57" s="161" t="s">
        <v>470</v>
      </c>
      <c r="E57" s="161" t="s">
        <v>298</v>
      </c>
      <c r="F57" s="71" t="s">
        <v>33</v>
      </c>
      <c r="G57" s="71" t="s">
        <v>190</v>
      </c>
      <c r="H57" s="92"/>
      <c r="I57" s="93">
        <f t="shared" si="1"/>
        <v>1313.78</v>
      </c>
      <c r="J57" s="162"/>
      <c r="K57" s="93">
        <f t="shared" si="2"/>
        <v>1313.78</v>
      </c>
      <c r="L57" s="162"/>
      <c r="M57" s="162" t="str">
        <f t="shared" si="4"/>
        <v>COMPLIANT</v>
      </c>
      <c r="N57" s="39"/>
      <c r="O57" s="163">
        <f t="shared" si="5"/>
        <v>1233.3499999999999</v>
      </c>
      <c r="P57" s="163">
        <f t="shared" si="6"/>
        <v>1256.19</v>
      </c>
      <c r="Q57" s="163">
        <f t="shared" si="7"/>
        <v>1313.78</v>
      </c>
      <c r="R57" s="163">
        <f t="shared" si="8"/>
        <v>1357.44</v>
      </c>
      <c r="S57" s="163">
        <f t="shared" si="9"/>
        <v>1401.73</v>
      </c>
      <c r="T57" s="39"/>
      <c r="U57" s="211">
        <v>1233.3499999999999</v>
      </c>
      <c r="V57" s="165">
        <f>ROUND(ROUND(U57,2)*(1+'General Inputs'!K$20)*(1-AA57)+'General Inputs'!K$27,2)</f>
        <v>1256.19</v>
      </c>
      <c r="W57" s="165">
        <f>ROUND(ROUND(V57,2)*(1+'General Inputs'!L$20)*(1-AB57)+'General Inputs'!L$27,2)</f>
        <v>1313.78</v>
      </c>
      <c r="X57" s="165">
        <f>ROUND(ROUND(W57,2)*(1+'General Inputs'!M$20)*(1-AC57)+'General Inputs'!M$27,2)</f>
        <v>1357.44</v>
      </c>
      <c r="Y57" s="165">
        <f>ROUND(ROUND(X57,2)*(1+'General Inputs'!N$20)*(1-AD57)+'General Inputs'!N$27,2)</f>
        <v>1401.73</v>
      </c>
      <c r="Z57" s="166"/>
      <c r="AA57" s="194">
        <f>IF($U57="",0,'General Inputs'!K$22)</f>
        <v>-9.8252646141938002E-3</v>
      </c>
      <c r="AB57" s="194">
        <f>IF($U57="",0,'General Inputs'!L$22)</f>
        <v>-1.0493456191476618E-2</v>
      </c>
      <c r="AC57" s="194">
        <f>IF($U57="",0,'General Inputs'!M$22)</f>
        <v>-1.0262247478872492E-2</v>
      </c>
      <c r="AD57" s="194">
        <f>IF($U57="",0,'General Inputs'!N$22)</f>
        <v>-9.6681803386212059E-3</v>
      </c>
      <c r="AE57" s="218"/>
      <c r="AF57" s="218"/>
      <c r="AG57" s="36"/>
      <c r="AH57" s="36"/>
      <c r="AI57" s="36"/>
      <c r="AJ57" s="36"/>
      <c r="AK57" s="36"/>
    </row>
    <row r="58" spans="1:37">
      <c r="A58" s="36"/>
      <c r="B58" s="36"/>
      <c r="C58" s="161" t="s">
        <v>464</v>
      </c>
      <c r="D58" s="161" t="s">
        <v>471</v>
      </c>
      <c r="E58" s="161" t="s">
        <v>299</v>
      </c>
      <c r="F58" s="71" t="s">
        <v>33</v>
      </c>
      <c r="G58" s="71" t="s">
        <v>190</v>
      </c>
      <c r="H58" s="92"/>
      <c r="I58" s="93">
        <f t="shared" si="1"/>
        <v>558.6</v>
      </c>
      <c r="J58" s="162"/>
      <c r="K58" s="93">
        <f t="shared" si="2"/>
        <v>558.6</v>
      </c>
      <c r="L58" s="162"/>
      <c r="M58" s="162" t="str">
        <f t="shared" si="4"/>
        <v>COMPLIANT</v>
      </c>
      <c r="N58" s="39"/>
      <c r="O58" s="163">
        <f t="shared" si="5"/>
        <v>524.4</v>
      </c>
      <c r="P58" s="163">
        <f t="shared" si="6"/>
        <v>534.11</v>
      </c>
      <c r="Q58" s="163">
        <f t="shared" si="7"/>
        <v>558.6</v>
      </c>
      <c r="R58" s="163">
        <f t="shared" si="8"/>
        <v>577.16999999999996</v>
      </c>
      <c r="S58" s="163">
        <f t="shared" si="9"/>
        <v>596</v>
      </c>
      <c r="T58" s="39"/>
      <c r="U58" s="211">
        <v>524.4</v>
      </c>
      <c r="V58" s="165">
        <f>ROUND(ROUND(U58,2)*(1+'General Inputs'!K$20)*(1-AA58)+'General Inputs'!K$27,2)</f>
        <v>534.11</v>
      </c>
      <c r="W58" s="165">
        <f>ROUND(ROUND(V58,2)*(1+'General Inputs'!L$20)*(1-AB58)+'General Inputs'!L$27,2)</f>
        <v>558.6</v>
      </c>
      <c r="X58" s="165">
        <f>ROUND(ROUND(W58,2)*(1+'General Inputs'!M$20)*(1-AC58)+'General Inputs'!M$27,2)</f>
        <v>577.16999999999996</v>
      </c>
      <c r="Y58" s="165">
        <f>ROUND(ROUND(X58,2)*(1+'General Inputs'!N$20)*(1-AD58)+'General Inputs'!N$27,2)</f>
        <v>596</v>
      </c>
      <c r="Z58" s="166"/>
      <c r="AA58" s="194">
        <f>IF($U58="",0,'General Inputs'!K$22)</f>
        <v>-9.8252646141938002E-3</v>
      </c>
      <c r="AB58" s="194">
        <f>IF($U58="",0,'General Inputs'!L$22)</f>
        <v>-1.0493456191476618E-2</v>
      </c>
      <c r="AC58" s="194">
        <f>IF($U58="",0,'General Inputs'!M$22)</f>
        <v>-1.0262247478872492E-2</v>
      </c>
      <c r="AD58" s="194">
        <f>IF($U58="",0,'General Inputs'!N$22)</f>
        <v>-9.6681803386212059E-3</v>
      </c>
      <c r="AE58" s="218"/>
      <c r="AF58" s="218"/>
      <c r="AG58" s="36"/>
      <c r="AH58" s="36"/>
      <c r="AI58" s="36"/>
      <c r="AJ58" s="36"/>
      <c r="AK58" s="36"/>
    </row>
    <row r="59" spans="1:37">
      <c r="A59" s="36"/>
      <c r="B59" s="36"/>
      <c r="C59" s="161" t="s">
        <v>464</v>
      </c>
      <c r="D59" s="161" t="s">
        <v>472</v>
      </c>
      <c r="E59" s="161" t="s">
        <v>300</v>
      </c>
      <c r="F59" s="71" t="s">
        <v>33</v>
      </c>
      <c r="G59" s="71" t="s">
        <v>190</v>
      </c>
      <c r="H59" s="92"/>
      <c r="I59" s="93">
        <f t="shared" si="1"/>
        <v>1202.05</v>
      </c>
      <c r="J59" s="162"/>
      <c r="K59" s="93">
        <f t="shared" si="2"/>
        <v>1202.05</v>
      </c>
      <c r="L59" s="162"/>
      <c r="M59" s="162" t="str">
        <f t="shared" si="4"/>
        <v>COMPLIANT</v>
      </c>
      <c r="N59" s="39"/>
      <c r="O59" s="163">
        <f t="shared" si="5"/>
        <v>1128.47</v>
      </c>
      <c r="P59" s="163">
        <f t="shared" si="6"/>
        <v>1149.3599999999999</v>
      </c>
      <c r="Q59" s="163">
        <f t="shared" si="7"/>
        <v>1202.05</v>
      </c>
      <c r="R59" s="163">
        <f t="shared" si="8"/>
        <v>1242</v>
      </c>
      <c r="S59" s="163">
        <f t="shared" si="9"/>
        <v>1282.52</v>
      </c>
      <c r="T59" s="39"/>
      <c r="U59" s="211">
        <v>1128.47</v>
      </c>
      <c r="V59" s="165">
        <f>ROUND(ROUND(U59,2)*(1+'General Inputs'!K$20)*(1-AA59)+'General Inputs'!K$27,2)</f>
        <v>1149.3599999999999</v>
      </c>
      <c r="W59" s="165">
        <f>ROUND(ROUND(V59,2)*(1+'General Inputs'!L$20)*(1-AB59)+'General Inputs'!L$27,2)</f>
        <v>1202.05</v>
      </c>
      <c r="X59" s="165">
        <f>ROUND(ROUND(W59,2)*(1+'General Inputs'!M$20)*(1-AC59)+'General Inputs'!M$27,2)</f>
        <v>1242</v>
      </c>
      <c r="Y59" s="165">
        <f>ROUND(ROUND(X59,2)*(1+'General Inputs'!N$20)*(1-AD59)+'General Inputs'!N$27,2)</f>
        <v>1282.52</v>
      </c>
      <c r="Z59" s="166"/>
      <c r="AA59" s="194">
        <f>IF($U59="",0,'General Inputs'!K$22)</f>
        <v>-9.8252646141938002E-3</v>
      </c>
      <c r="AB59" s="194">
        <f>IF($U59="",0,'General Inputs'!L$22)</f>
        <v>-1.0493456191476618E-2</v>
      </c>
      <c r="AC59" s="194">
        <f>IF($U59="",0,'General Inputs'!M$22)</f>
        <v>-1.0262247478872492E-2</v>
      </c>
      <c r="AD59" s="194">
        <f>IF($U59="",0,'General Inputs'!N$22)</f>
        <v>-9.6681803386212059E-3</v>
      </c>
      <c r="AE59" s="218"/>
      <c r="AF59" s="218"/>
      <c r="AG59" s="36"/>
      <c r="AH59" s="36"/>
      <c r="AI59" s="36"/>
      <c r="AJ59" s="36"/>
      <c r="AK59" s="36"/>
    </row>
    <row r="60" spans="1:37">
      <c r="A60" s="36"/>
      <c r="B60" s="36"/>
      <c r="C60" s="161" t="s">
        <v>464</v>
      </c>
      <c r="D60" s="161" t="s">
        <v>473</v>
      </c>
      <c r="E60" s="161" t="s">
        <v>301</v>
      </c>
      <c r="F60" s="71" t="s">
        <v>33</v>
      </c>
      <c r="G60" s="71" t="s">
        <v>190</v>
      </c>
      <c r="H60" s="92"/>
      <c r="I60" s="93">
        <f t="shared" si="1"/>
        <v>670.31</v>
      </c>
      <c r="J60" s="162"/>
      <c r="K60" s="93">
        <f t="shared" si="2"/>
        <v>670.31</v>
      </c>
      <c r="L60" s="162"/>
      <c r="M60" s="162" t="str">
        <f t="shared" si="4"/>
        <v>COMPLIANT</v>
      </c>
      <c r="N60" s="39"/>
      <c r="O60" s="163">
        <f t="shared" si="5"/>
        <v>629.28</v>
      </c>
      <c r="P60" s="163">
        <f t="shared" si="6"/>
        <v>640.92999999999995</v>
      </c>
      <c r="Q60" s="163">
        <f t="shared" si="7"/>
        <v>670.31</v>
      </c>
      <c r="R60" s="163">
        <f t="shared" si="8"/>
        <v>692.59</v>
      </c>
      <c r="S60" s="163">
        <f t="shared" si="9"/>
        <v>715.19</v>
      </c>
      <c r="T60" s="39"/>
      <c r="U60" s="211">
        <v>629.28</v>
      </c>
      <c r="V60" s="165">
        <f>ROUND(ROUND(U60,2)*(1+'General Inputs'!K$20)*(1-AA60)+'General Inputs'!K$27,2)</f>
        <v>640.92999999999995</v>
      </c>
      <c r="W60" s="165">
        <f>ROUND(ROUND(V60,2)*(1+'General Inputs'!L$20)*(1-AB60)+'General Inputs'!L$27,2)</f>
        <v>670.31</v>
      </c>
      <c r="X60" s="165">
        <f>ROUND(ROUND(W60,2)*(1+'General Inputs'!M$20)*(1-AC60)+'General Inputs'!M$27,2)</f>
        <v>692.59</v>
      </c>
      <c r="Y60" s="165">
        <f>ROUND(ROUND(X60,2)*(1+'General Inputs'!N$20)*(1-AD60)+'General Inputs'!N$27,2)</f>
        <v>715.19</v>
      </c>
      <c r="Z60" s="166"/>
      <c r="AA60" s="194">
        <f>IF($U60="",0,'General Inputs'!K$22)</f>
        <v>-9.8252646141938002E-3</v>
      </c>
      <c r="AB60" s="194">
        <f>IF($U60="",0,'General Inputs'!L$22)</f>
        <v>-1.0493456191476618E-2</v>
      </c>
      <c r="AC60" s="194">
        <f>IF($U60="",0,'General Inputs'!M$22)</f>
        <v>-1.0262247478872492E-2</v>
      </c>
      <c r="AD60" s="194">
        <f>IF($U60="",0,'General Inputs'!N$22)</f>
        <v>-9.6681803386212059E-3</v>
      </c>
      <c r="AE60" s="218"/>
      <c r="AF60" s="218"/>
      <c r="AG60" s="36"/>
      <c r="AH60" s="36"/>
      <c r="AI60" s="36"/>
      <c r="AJ60" s="36"/>
      <c r="AK60" s="36"/>
    </row>
    <row r="61" spans="1:37">
      <c r="A61" s="36"/>
      <c r="B61" s="36"/>
      <c r="C61" s="161" t="s">
        <v>464</v>
      </c>
      <c r="D61" s="161" t="s">
        <v>474</v>
      </c>
      <c r="E61" s="161" t="s">
        <v>302</v>
      </c>
      <c r="F61" s="71" t="s">
        <v>33</v>
      </c>
      <c r="G61" s="71" t="s">
        <v>190</v>
      </c>
      <c r="H61" s="92"/>
      <c r="I61" s="93">
        <f t="shared" si="1"/>
        <v>1313.78</v>
      </c>
      <c r="J61" s="162"/>
      <c r="K61" s="93">
        <f t="shared" si="2"/>
        <v>1313.78</v>
      </c>
      <c r="L61" s="162"/>
      <c r="M61" s="162" t="str">
        <f t="shared" si="4"/>
        <v>COMPLIANT</v>
      </c>
      <c r="N61" s="39"/>
      <c r="O61" s="163">
        <f t="shared" si="5"/>
        <v>1233.3499999999999</v>
      </c>
      <c r="P61" s="163">
        <f t="shared" si="6"/>
        <v>1256.19</v>
      </c>
      <c r="Q61" s="163">
        <f t="shared" si="7"/>
        <v>1313.78</v>
      </c>
      <c r="R61" s="163">
        <f t="shared" si="8"/>
        <v>1357.44</v>
      </c>
      <c r="S61" s="163">
        <f t="shared" si="9"/>
        <v>1401.73</v>
      </c>
      <c r="T61" s="39"/>
      <c r="U61" s="211">
        <v>1233.3499999999999</v>
      </c>
      <c r="V61" s="165">
        <f>ROUND(ROUND(U61,2)*(1+'General Inputs'!K$20)*(1-AA61)+'General Inputs'!K$27,2)</f>
        <v>1256.19</v>
      </c>
      <c r="W61" s="165">
        <f>ROUND(ROUND(V61,2)*(1+'General Inputs'!L$20)*(1-AB61)+'General Inputs'!L$27,2)</f>
        <v>1313.78</v>
      </c>
      <c r="X61" s="165">
        <f>ROUND(ROUND(W61,2)*(1+'General Inputs'!M$20)*(1-AC61)+'General Inputs'!M$27,2)</f>
        <v>1357.44</v>
      </c>
      <c r="Y61" s="165">
        <f>ROUND(ROUND(X61,2)*(1+'General Inputs'!N$20)*(1-AD61)+'General Inputs'!N$27,2)</f>
        <v>1401.73</v>
      </c>
      <c r="Z61" s="166"/>
      <c r="AA61" s="194">
        <f>IF($U61="",0,'General Inputs'!K$22)</f>
        <v>-9.8252646141938002E-3</v>
      </c>
      <c r="AB61" s="194">
        <f>IF($U61="",0,'General Inputs'!L$22)</f>
        <v>-1.0493456191476618E-2</v>
      </c>
      <c r="AC61" s="194">
        <f>IF($U61="",0,'General Inputs'!M$22)</f>
        <v>-1.0262247478872492E-2</v>
      </c>
      <c r="AD61" s="194">
        <f>IF($U61="",0,'General Inputs'!N$22)</f>
        <v>-9.6681803386212059E-3</v>
      </c>
      <c r="AE61" s="218"/>
      <c r="AF61" s="218"/>
      <c r="AG61" s="36"/>
      <c r="AH61" s="36"/>
      <c r="AI61" s="36"/>
      <c r="AJ61" s="36"/>
      <c r="AK61" s="36"/>
    </row>
    <row r="62" spans="1:37">
      <c r="A62" s="36"/>
      <c r="B62" s="36"/>
      <c r="C62" s="161" t="s">
        <v>464</v>
      </c>
      <c r="D62" s="161" t="s">
        <v>475</v>
      </c>
      <c r="E62" s="161" t="s">
        <v>303</v>
      </c>
      <c r="F62" s="71" t="s">
        <v>33</v>
      </c>
      <c r="G62" s="71" t="s">
        <v>190</v>
      </c>
      <c r="H62" s="92"/>
      <c r="I62" s="93">
        <f t="shared" si="1"/>
        <v>558.6</v>
      </c>
      <c r="J62" s="162"/>
      <c r="K62" s="93">
        <f t="shared" si="2"/>
        <v>558.6</v>
      </c>
      <c r="L62" s="162"/>
      <c r="M62" s="162" t="str">
        <f t="shared" si="4"/>
        <v>COMPLIANT</v>
      </c>
      <c r="N62" s="39"/>
      <c r="O62" s="163">
        <f t="shared" si="5"/>
        <v>524.4</v>
      </c>
      <c r="P62" s="163">
        <f t="shared" si="6"/>
        <v>534.11</v>
      </c>
      <c r="Q62" s="163">
        <f t="shared" si="7"/>
        <v>558.6</v>
      </c>
      <c r="R62" s="163">
        <f t="shared" si="8"/>
        <v>577.16999999999996</v>
      </c>
      <c r="S62" s="163">
        <f t="shared" si="9"/>
        <v>596</v>
      </c>
      <c r="T62" s="39"/>
      <c r="U62" s="211">
        <v>524.4</v>
      </c>
      <c r="V62" s="165">
        <f>ROUND(ROUND(U62,2)*(1+'General Inputs'!K$20)*(1-AA62)+'General Inputs'!K$27,2)</f>
        <v>534.11</v>
      </c>
      <c r="W62" s="165">
        <f>ROUND(ROUND(V62,2)*(1+'General Inputs'!L$20)*(1-AB62)+'General Inputs'!L$27,2)</f>
        <v>558.6</v>
      </c>
      <c r="X62" s="165">
        <f>ROUND(ROUND(W62,2)*(1+'General Inputs'!M$20)*(1-AC62)+'General Inputs'!M$27,2)</f>
        <v>577.16999999999996</v>
      </c>
      <c r="Y62" s="165">
        <f>ROUND(ROUND(X62,2)*(1+'General Inputs'!N$20)*(1-AD62)+'General Inputs'!N$27,2)</f>
        <v>596</v>
      </c>
      <c r="Z62" s="166"/>
      <c r="AA62" s="194">
        <f>IF($U62="",0,'General Inputs'!K$22)</f>
        <v>-9.8252646141938002E-3</v>
      </c>
      <c r="AB62" s="194">
        <f>IF($U62="",0,'General Inputs'!L$22)</f>
        <v>-1.0493456191476618E-2</v>
      </c>
      <c r="AC62" s="194">
        <f>IF($U62="",0,'General Inputs'!M$22)</f>
        <v>-1.0262247478872492E-2</v>
      </c>
      <c r="AD62" s="194">
        <f>IF($U62="",0,'General Inputs'!N$22)</f>
        <v>-9.6681803386212059E-3</v>
      </c>
      <c r="AE62" s="218"/>
      <c r="AF62" s="218"/>
      <c r="AG62" s="36"/>
      <c r="AH62" s="36"/>
      <c r="AI62" s="36"/>
      <c r="AJ62" s="36"/>
      <c r="AK62" s="36"/>
    </row>
    <row r="63" spans="1:37">
      <c r="A63" s="36"/>
      <c r="B63" s="36"/>
      <c r="C63" s="161" t="s">
        <v>464</v>
      </c>
      <c r="D63" s="161" t="s">
        <v>476</v>
      </c>
      <c r="E63" s="161" t="s">
        <v>304</v>
      </c>
      <c r="F63" s="71" t="s">
        <v>33</v>
      </c>
      <c r="G63" s="71" t="s">
        <v>190</v>
      </c>
      <c r="H63" s="92"/>
      <c r="I63" s="93">
        <f t="shared" si="1"/>
        <v>1202.05</v>
      </c>
      <c r="J63" s="162"/>
      <c r="K63" s="93">
        <f t="shared" si="2"/>
        <v>1202.05</v>
      </c>
      <c r="L63" s="162"/>
      <c r="M63" s="162" t="str">
        <f>IF(C63="","",IF(I63&gt;K63,"NON-COMPLIANT","COMPLIANT"))</f>
        <v>COMPLIANT</v>
      </c>
      <c r="N63" s="39"/>
      <c r="O63" s="163">
        <f t="shared" si="5"/>
        <v>1128.47</v>
      </c>
      <c r="P63" s="163">
        <f t="shared" si="6"/>
        <v>1149.3599999999999</v>
      </c>
      <c r="Q63" s="163">
        <f t="shared" si="7"/>
        <v>1202.05</v>
      </c>
      <c r="R63" s="163">
        <f t="shared" si="8"/>
        <v>1242</v>
      </c>
      <c r="S63" s="163">
        <f t="shared" si="9"/>
        <v>1282.52</v>
      </c>
      <c r="T63" s="39"/>
      <c r="U63" s="211">
        <v>1128.47</v>
      </c>
      <c r="V63" s="165">
        <f>ROUND(ROUND(U63,2)*(1+'General Inputs'!K$20)*(1-AA63)+'General Inputs'!K$27,2)</f>
        <v>1149.3599999999999</v>
      </c>
      <c r="W63" s="165">
        <f>ROUND(ROUND(V63,2)*(1+'General Inputs'!L$20)*(1-AB63)+'General Inputs'!L$27,2)</f>
        <v>1202.05</v>
      </c>
      <c r="X63" s="165">
        <f>ROUND(ROUND(W63,2)*(1+'General Inputs'!M$20)*(1-AC63)+'General Inputs'!M$27,2)</f>
        <v>1242</v>
      </c>
      <c r="Y63" s="165">
        <f>ROUND(ROUND(X63,2)*(1+'General Inputs'!N$20)*(1-AD63)+'General Inputs'!N$27,2)</f>
        <v>1282.52</v>
      </c>
      <c r="Z63" s="166"/>
      <c r="AA63" s="194">
        <f>IF($U63="",0,'General Inputs'!K$22)</f>
        <v>-9.8252646141938002E-3</v>
      </c>
      <c r="AB63" s="194">
        <f>IF($U63="",0,'General Inputs'!L$22)</f>
        <v>-1.0493456191476618E-2</v>
      </c>
      <c r="AC63" s="194">
        <f>IF($U63="",0,'General Inputs'!M$22)</f>
        <v>-1.0262247478872492E-2</v>
      </c>
      <c r="AD63" s="194">
        <f>IF($U63="",0,'General Inputs'!N$22)</f>
        <v>-9.6681803386212059E-3</v>
      </c>
      <c r="AE63" s="218"/>
      <c r="AF63" s="218"/>
      <c r="AG63" s="36"/>
      <c r="AH63" s="36"/>
      <c r="AI63" s="36"/>
      <c r="AJ63" s="36"/>
      <c r="AK63" s="36"/>
    </row>
    <row r="64" spans="1:37">
      <c r="A64" s="36"/>
      <c r="B64" s="36"/>
      <c r="C64" s="161" t="s">
        <v>477</v>
      </c>
      <c r="D64" s="161" t="s">
        <v>478</v>
      </c>
      <c r="E64" s="161" t="s">
        <v>305</v>
      </c>
      <c r="F64" s="71" t="s">
        <v>33</v>
      </c>
      <c r="G64" s="71" t="s">
        <v>190</v>
      </c>
      <c r="H64" s="92"/>
      <c r="I64" s="93">
        <f t="shared" si="1"/>
        <v>319.10000000000002</v>
      </c>
      <c r="J64" s="162"/>
      <c r="K64" s="93">
        <f t="shared" si="2"/>
        <v>319.10000000000002</v>
      </c>
      <c r="L64" s="162"/>
      <c r="M64" s="162" t="str">
        <f t="shared" ref="M64:M69" si="10">IF(C64="","",IF(I64&gt;K64,"NON-COMPLIANT","COMPLIANT"))</f>
        <v>COMPLIANT</v>
      </c>
      <c r="N64" s="39"/>
      <c r="O64" s="163">
        <f t="shared" si="5"/>
        <v>299.56</v>
      </c>
      <c r="P64" s="163">
        <f t="shared" si="6"/>
        <v>305.11</v>
      </c>
      <c r="Q64" s="163">
        <f t="shared" si="7"/>
        <v>319.10000000000002</v>
      </c>
      <c r="R64" s="163">
        <f t="shared" si="8"/>
        <v>329.71</v>
      </c>
      <c r="S64" s="163">
        <f t="shared" si="9"/>
        <v>340.47</v>
      </c>
      <c r="T64" s="39"/>
      <c r="U64" s="211">
        <v>299.56</v>
      </c>
      <c r="V64" s="165">
        <f>ROUND(ROUND(U64,2)*(1+'General Inputs'!K$20)*(1-AA64)+'General Inputs'!K$27,2)</f>
        <v>305.11</v>
      </c>
      <c r="W64" s="165">
        <f>ROUND(ROUND(V64,2)*(1+'General Inputs'!L$20)*(1-AB64)+'General Inputs'!L$27,2)</f>
        <v>319.10000000000002</v>
      </c>
      <c r="X64" s="165">
        <f>ROUND(ROUND(W64,2)*(1+'General Inputs'!M$20)*(1-AC64)+'General Inputs'!M$27,2)</f>
        <v>329.71</v>
      </c>
      <c r="Y64" s="165">
        <f>ROUND(ROUND(X64,2)*(1+'General Inputs'!N$20)*(1-AD64)+'General Inputs'!N$27,2)</f>
        <v>340.47</v>
      </c>
      <c r="Z64" s="166"/>
      <c r="AA64" s="194">
        <f>IF($U64="",0,'General Inputs'!K$22)</f>
        <v>-9.8252646141938002E-3</v>
      </c>
      <c r="AB64" s="194">
        <f>IF($U64="",0,'General Inputs'!L$22)</f>
        <v>-1.0493456191476618E-2</v>
      </c>
      <c r="AC64" s="194">
        <f>IF($U64="",0,'General Inputs'!M$22)</f>
        <v>-1.0262247478872492E-2</v>
      </c>
      <c r="AD64" s="194">
        <f>IF($U64="",0,'General Inputs'!N$22)</f>
        <v>-9.6681803386212059E-3</v>
      </c>
      <c r="AE64" s="218"/>
      <c r="AF64" s="218"/>
      <c r="AG64" s="36"/>
      <c r="AH64" s="36"/>
      <c r="AI64" s="36"/>
      <c r="AJ64" s="36"/>
      <c r="AK64" s="36"/>
    </row>
    <row r="65" spans="1:37">
      <c r="A65" s="36"/>
      <c r="B65" s="36"/>
      <c r="C65" s="161" t="s">
        <v>477</v>
      </c>
      <c r="D65" s="161" t="s">
        <v>479</v>
      </c>
      <c r="E65" s="161" t="s">
        <v>306</v>
      </c>
      <c r="F65" s="71" t="s">
        <v>33</v>
      </c>
      <c r="G65" s="71" t="s">
        <v>190</v>
      </c>
      <c r="H65" s="92"/>
      <c r="I65" s="93">
        <f t="shared" si="1"/>
        <v>79.78</v>
      </c>
      <c r="J65" s="162"/>
      <c r="K65" s="93">
        <f t="shared" si="2"/>
        <v>79.78</v>
      </c>
      <c r="L65" s="162"/>
      <c r="M65" s="162" t="str">
        <f t="shared" si="10"/>
        <v>COMPLIANT</v>
      </c>
      <c r="N65" s="39"/>
      <c r="O65" s="163">
        <f t="shared" si="5"/>
        <v>74.89</v>
      </c>
      <c r="P65" s="163">
        <f t="shared" si="6"/>
        <v>76.28</v>
      </c>
      <c r="Q65" s="163">
        <f t="shared" si="7"/>
        <v>79.78</v>
      </c>
      <c r="R65" s="163">
        <f t="shared" si="8"/>
        <v>82.43</v>
      </c>
      <c r="S65" s="163">
        <f t="shared" si="9"/>
        <v>85.12</v>
      </c>
      <c r="T65" s="39"/>
      <c r="U65" s="211">
        <v>74.89</v>
      </c>
      <c r="V65" s="165">
        <f>ROUND(ROUND(U65,2)*(1+'General Inputs'!K$20)*(1-AA65)+'General Inputs'!K$27,2)</f>
        <v>76.28</v>
      </c>
      <c r="W65" s="165">
        <f>ROUND(ROUND(V65,2)*(1+'General Inputs'!L$20)*(1-AB65)+'General Inputs'!L$27,2)</f>
        <v>79.78</v>
      </c>
      <c r="X65" s="165">
        <f>ROUND(ROUND(W65,2)*(1+'General Inputs'!M$20)*(1-AC65)+'General Inputs'!M$27,2)</f>
        <v>82.43</v>
      </c>
      <c r="Y65" s="165">
        <f>ROUND(ROUND(X65,2)*(1+'General Inputs'!N$20)*(1-AD65)+'General Inputs'!N$27,2)</f>
        <v>85.12</v>
      </c>
      <c r="Z65" s="166"/>
      <c r="AA65" s="194">
        <f>IF($U65="",0,'General Inputs'!K$22)</f>
        <v>-9.8252646141938002E-3</v>
      </c>
      <c r="AB65" s="194">
        <f>IF($U65="",0,'General Inputs'!L$22)</f>
        <v>-1.0493456191476618E-2</v>
      </c>
      <c r="AC65" s="194">
        <f>IF($U65="",0,'General Inputs'!M$22)</f>
        <v>-1.0262247478872492E-2</v>
      </c>
      <c r="AD65" s="194">
        <f>IF($U65="",0,'General Inputs'!N$22)</f>
        <v>-9.6681803386212059E-3</v>
      </c>
      <c r="AE65" s="218"/>
      <c r="AF65" s="218"/>
      <c r="AG65" s="36"/>
      <c r="AH65" s="36"/>
      <c r="AI65" s="36"/>
      <c r="AJ65" s="36"/>
      <c r="AK65" s="36"/>
    </row>
    <row r="66" spans="1:37">
      <c r="A66" s="36"/>
      <c r="B66" s="36"/>
      <c r="C66" s="161" t="s">
        <v>477</v>
      </c>
      <c r="D66" s="161" t="s">
        <v>480</v>
      </c>
      <c r="E66" s="161" t="s">
        <v>307</v>
      </c>
      <c r="F66" s="71" t="s">
        <v>33</v>
      </c>
      <c r="G66" s="71" t="s">
        <v>190</v>
      </c>
      <c r="H66" s="92"/>
      <c r="I66" s="93">
        <f t="shared" si="1"/>
        <v>446.88</v>
      </c>
      <c r="J66" s="162"/>
      <c r="K66" s="93">
        <f t="shared" si="2"/>
        <v>446.88</v>
      </c>
      <c r="L66" s="162"/>
      <c r="M66" s="162" t="str">
        <f t="shared" si="10"/>
        <v>COMPLIANT</v>
      </c>
      <c r="N66" s="39"/>
      <c r="O66" s="163">
        <f t="shared" si="5"/>
        <v>419.52</v>
      </c>
      <c r="P66" s="163">
        <f t="shared" si="6"/>
        <v>427.29</v>
      </c>
      <c r="Q66" s="163">
        <f t="shared" si="7"/>
        <v>446.88</v>
      </c>
      <c r="R66" s="163">
        <f t="shared" si="8"/>
        <v>461.73</v>
      </c>
      <c r="S66" s="163">
        <f t="shared" si="9"/>
        <v>476.8</v>
      </c>
      <c r="T66" s="39"/>
      <c r="U66" s="211">
        <v>419.52</v>
      </c>
      <c r="V66" s="165">
        <f>ROUND(ROUND(U66,2)*(1+'General Inputs'!K$20)*(1-AA66)+'General Inputs'!K$27,2)</f>
        <v>427.29</v>
      </c>
      <c r="W66" s="165">
        <f>ROUND(ROUND(V66,2)*(1+'General Inputs'!L$20)*(1-AB66)+'General Inputs'!L$27,2)</f>
        <v>446.88</v>
      </c>
      <c r="X66" s="165">
        <f>ROUND(ROUND(W66,2)*(1+'General Inputs'!M$20)*(1-AC66)+'General Inputs'!M$27,2)</f>
        <v>461.73</v>
      </c>
      <c r="Y66" s="165">
        <f>ROUND(ROUND(X66,2)*(1+'General Inputs'!N$20)*(1-AD66)+'General Inputs'!N$27,2)</f>
        <v>476.8</v>
      </c>
      <c r="Z66" s="166"/>
      <c r="AA66" s="194">
        <f>IF($U66="",0,'General Inputs'!K$22)</f>
        <v>-9.8252646141938002E-3</v>
      </c>
      <c r="AB66" s="194">
        <f>IF($U66="",0,'General Inputs'!L$22)</f>
        <v>-1.0493456191476618E-2</v>
      </c>
      <c r="AC66" s="194">
        <f>IF($U66="",0,'General Inputs'!M$22)</f>
        <v>-1.0262247478872492E-2</v>
      </c>
      <c r="AD66" s="194">
        <f>IF($U66="",0,'General Inputs'!N$22)</f>
        <v>-9.6681803386212059E-3</v>
      </c>
      <c r="AE66" s="218"/>
      <c r="AF66" s="218"/>
      <c r="AG66" s="36"/>
      <c r="AH66" s="36"/>
      <c r="AI66" s="36"/>
      <c r="AJ66" s="36"/>
      <c r="AK66" s="36"/>
    </row>
    <row r="67" spans="1:37">
      <c r="A67" s="36"/>
      <c r="B67" s="36"/>
      <c r="C67" s="161" t="s">
        <v>477</v>
      </c>
      <c r="D67" s="161" t="s">
        <v>481</v>
      </c>
      <c r="E67" s="161" t="s">
        <v>308</v>
      </c>
      <c r="F67" s="71" t="s">
        <v>33</v>
      </c>
      <c r="G67" s="71" t="s">
        <v>190</v>
      </c>
      <c r="H67" s="92"/>
      <c r="I67" s="93">
        <f t="shared" si="1"/>
        <v>111.72</v>
      </c>
      <c r="J67" s="162"/>
      <c r="K67" s="93">
        <f t="shared" si="2"/>
        <v>111.72</v>
      </c>
      <c r="L67" s="162"/>
      <c r="M67" s="162" t="str">
        <f t="shared" si="10"/>
        <v>COMPLIANT</v>
      </c>
      <c r="N67" s="39"/>
      <c r="O67" s="163">
        <f t="shared" si="5"/>
        <v>104.88</v>
      </c>
      <c r="P67" s="163">
        <f t="shared" si="6"/>
        <v>106.82</v>
      </c>
      <c r="Q67" s="163">
        <f t="shared" si="7"/>
        <v>111.72</v>
      </c>
      <c r="R67" s="163">
        <f t="shared" si="8"/>
        <v>115.43</v>
      </c>
      <c r="S67" s="163">
        <f t="shared" si="9"/>
        <v>119.2</v>
      </c>
      <c r="T67" s="39"/>
      <c r="U67" s="211">
        <v>104.88</v>
      </c>
      <c r="V67" s="165">
        <f>ROUND(ROUND(U67,2)*(1+'General Inputs'!K$20)*(1-AA67)+'General Inputs'!K$27,2)</f>
        <v>106.82</v>
      </c>
      <c r="W67" s="165">
        <f>ROUND(ROUND(V67,2)*(1+'General Inputs'!L$20)*(1-AB67)+'General Inputs'!L$27,2)</f>
        <v>111.72</v>
      </c>
      <c r="X67" s="165">
        <f>ROUND(ROUND(W67,2)*(1+'General Inputs'!M$20)*(1-AC67)+'General Inputs'!M$27,2)</f>
        <v>115.43</v>
      </c>
      <c r="Y67" s="165">
        <f>ROUND(ROUND(X67,2)*(1+'General Inputs'!N$20)*(1-AD67)+'General Inputs'!N$27,2)</f>
        <v>119.2</v>
      </c>
      <c r="Z67" s="166"/>
      <c r="AA67" s="194">
        <f>IF($U67="",0,'General Inputs'!K$22)</f>
        <v>-9.8252646141938002E-3</v>
      </c>
      <c r="AB67" s="194">
        <f>IF($U67="",0,'General Inputs'!L$22)</f>
        <v>-1.0493456191476618E-2</v>
      </c>
      <c r="AC67" s="194">
        <f>IF($U67="",0,'General Inputs'!M$22)</f>
        <v>-1.0262247478872492E-2</v>
      </c>
      <c r="AD67" s="194">
        <f>IF($U67="",0,'General Inputs'!N$22)</f>
        <v>-9.6681803386212059E-3</v>
      </c>
      <c r="AE67" s="218"/>
      <c r="AF67" s="218"/>
      <c r="AG67" s="36"/>
      <c r="AH67" s="36"/>
      <c r="AI67" s="36"/>
      <c r="AJ67" s="36"/>
      <c r="AK67" s="36"/>
    </row>
    <row r="68" spans="1:37">
      <c r="A68" s="36"/>
      <c r="B68" s="36"/>
      <c r="C68" s="161" t="s">
        <v>477</v>
      </c>
      <c r="D68" s="161" t="s">
        <v>482</v>
      </c>
      <c r="E68" s="161" t="s">
        <v>309</v>
      </c>
      <c r="F68" s="71" t="s">
        <v>33</v>
      </c>
      <c r="G68" s="71" t="s">
        <v>190</v>
      </c>
      <c r="H68" s="92"/>
      <c r="I68" s="93">
        <f t="shared" si="1"/>
        <v>446.88</v>
      </c>
      <c r="J68" s="162"/>
      <c r="K68" s="93">
        <f t="shared" si="2"/>
        <v>446.88</v>
      </c>
      <c r="L68" s="162"/>
      <c r="M68" s="162" t="str">
        <f t="shared" si="10"/>
        <v>COMPLIANT</v>
      </c>
      <c r="N68" s="39"/>
      <c r="O68" s="163">
        <f t="shared" si="5"/>
        <v>419.52</v>
      </c>
      <c r="P68" s="163">
        <f t="shared" si="6"/>
        <v>427.29</v>
      </c>
      <c r="Q68" s="163">
        <f t="shared" si="7"/>
        <v>446.88</v>
      </c>
      <c r="R68" s="163">
        <f t="shared" si="8"/>
        <v>461.73</v>
      </c>
      <c r="S68" s="163">
        <f t="shared" si="9"/>
        <v>476.8</v>
      </c>
      <c r="T68" s="39"/>
      <c r="U68" s="211">
        <v>419.52</v>
      </c>
      <c r="V68" s="165">
        <f>ROUND(ROUND(U68,2)*(1+'General Inputs'!K$20)*(1-AA68)+'General Inputs'!K$27,2)</f>
        <v>427.29</v>
      </c>
      <c r="W68" s="165">
        <f>ROUND(ROUND(V68,2)*(1+'General Inputs'!L$20)*(1-AB68)+'General Inputs'!L$27,2)</f>
        <v>446.88</v>
      </c>
      <c r="X68" s="165">
        <f>ROUND(ROUND(W68,2)*(1+'General Inputs'!M$20)*(1-AC68)+'General Inputs'!M$27,2)</f>
        <v>461.73</v>
      </c>
      <c r="Y68" s="165">
        <f>ROUND(ROUND(X68,2)*(1+'General Inputs'!N$20)*(1-AD68)+'General Inputs'!N$27,2)</f>
        <v>476.8</v>
      </c>
      <c r="Z68" s="166"/>
      <c r="AA68" s="194">
        <f>IF($U68="",0,'General Inputs'!K$22)</f>
        <v>-9.8252646141938002E-3</v>
      </c>
      <c r="AB68" s="194">
        <f>IF($U68="",0,'General Inputs'!L$22)</f>
        <v>-1.0493456191476618E-2</v>
      </c>
      <c r="AC68" s="194">
        <f>IF($U68="",0,'General Inputs'!M$22)</f>
        <v>-1.0262247478872492E-2</v>
      </c>
      <c r="AD68" s="194">
        <f>IF($U68="",0,'General Inputs'!N$22)</f>
        <v>-9.6681803386212059E-3</v>
      </c>
      <c r="AE68" s="218"/>
      <c r="AF68" s="218"/>
      <c r="AG68" s="36"/>
      <c r="AH68" s="36"/>
      <c r="AI68" s="36"/>
      <c r="AJ68" s="36"/>
      <c r="AK68" s="36"/>
    </row>
    <row r="69" spans="1:37">
      <c r="A69" s="36"/>
      <c r="B69" s="36"/>
      <c r="C69" s="161" t="s">
        <v>477</v>
      </c>
      <c r="D69" s="161" t="s">
        <v>483</v>
      </c>
      <c r="E69" s="161" t="s">
        <v>310</v>
      </c>
      <c r="F69" s="71" t="s">
        <v>33</v>
      </c>
      <c r="G69" s="71" t="s">
        <v>190</v>
      </c>
      <c r="H69" s="92"/>
      <c r="I69" s="93">
        <f t="shared" si="1"/>
        <v>111.72</v>
      </c>
      <c r="J69" s="162"/>
      <c r="K69" s="93">
        <f t="shared" si="2"/>
        <v>111.72</v>
      </c>
      <c r="L69" s="162"/>
      <c r="M69" s="162" t="str">
        <f t="shared" si="10"/>
        <v>COMPLIANT</v>
      </c>
      <c r="N69" s="39"/>
      <c r="O69" s="163">
        <f t="shared" si="5"/>
        <v>104.88</v>
      </c>
      <c r="P69" s="163">
        <f t="shared" si="6"/>
        <v>106.82</v>
      </c>
      <c r="Q69" s="163">
        <f t="shared" si="7"/>
        <v>111.72</v>
      </c>
      <c r="R69" s="163">
        <f t="shared" si="8"/>
        <v>115.43</v>
      </c>
      <c r="S69" s="163">
        <f t="shared" si="9"/>
        <v>119.2</v>
      </c>
      <c r="T69" s="39"/>
      <c r="U69" s="211">
        <v>104.88</v>
      </c>
      <c r="V69" s="165">
        <f>ROUND(ROUND(U69,2)*(1+'General Inputs'!K$20)*(1-AA69)+'General Inputs'!K$27,2)</f>
        <v>106.82</v>
      </c>
      <c r="W69" s="165">
        <f>ROUND(ROUND(V69,2)*(1+'General Inputs'!L$20)*(1-AB69)+'General Inputs'!L$27,2)</f>
        <v>111.72</v>
      </c>
      <c r="X69" s="165">
        <f>ROUND(ROUND(W69,2)*(1+'General Inputs'!M$20)*(1-AC69)+'General Inputs'!M$27,2)</f>
        <v>115.43</v>
      </c>
      <c r="Y69" s="165">
        <f>ROUND(ROUND(X69,2)*(1+'General Inputs'!N$20)*(1-AD69)+'General Inputs'!N$27,2)</f>
        <v>119.2</v>
      </c>
      <c r="Z69" s="166"/>
      <c r="AA69" s="194">
        <f>IF($U69="",0,'General Inputs'!K$22)</f>
        <v>-9.8252646141938002E-3</v>
      </c>
      <c r="AB69" s="194">
        <f>IF($U69="",0,'General Inputs'!L$22)</f>
        <v>-1.0493456191476618E-2</v>
      </c>
      <c r="AC69" s="194">
        <f>IF($U69="",0,'General Inputs'!M$22)</f>
        <v>-1.0262247478872492E-2</v>
      </c>
      <c r="AD69" s="194">
        <f>IF($U69="",0,'General Inputs'!N$22)</f>
        <v>-9.6681803386212059E-3</v>
      </c>
      <c r="AE69" s="218"/>
      <c r="AF69" s="218"/>
      <c r="AG69" s="36"/>
      <c r="AH69" s="36"/>
      <c r="AI69" s="36"/>
      <c r="AJ69" s="36"/>
      <c r="AK69" s="36"/>
    </row>
    <row r="70" spans="1:37">
      <c r="A70" s="36"/>
      <c r="B70" s="36"/>
      <c r="C70" s="161" t="s">
        <v>484</v>
      </c>
      <c r="D70" s="161" t="s">
        <v>441</v>
      </c>
      <c r="E70" s="161" t="s">
        <v>327</v>
      </c>
      <c r="F70" s="71" t="s">
        <v>33</v>
      </c>
      <c r="G70" s="71" t="s">
        <v>190</v>
      </c>
      <c r="H70" s="92"/>
      <c r="I70" s="93">
        <f t="shared" si="1"/>
        <v>398.86</v>
      </c>
      <c r="J70" s="162"/>
      <c r="K70" s="93">
        <f t="shared" si="2"/>
        <v>398.86</v>
      </c>
      <c r="L70" s="162"/>
      <c r="M70" s="162" t="str">
        <f t="shared" ref="M70:M113" si="11">IF(C70="","",IF(I70&gt;K70,"NON-COMPLIANT","COMPLIANT"))</f>
        <v>COMPLIANT</v>
      </c>
      <c r="N70" s="39"/>
      <c r="O70" s="163">
        <f t="shared" si="5"/>
        <v>374.45</v>
      </c>
      <c r="P70" s="163">
        <f t="shared" si="6"/>
        <v>381.38</v>
      </c>
      <c r="Q70" s="163">
        <f t="shared" si="7"/>
        <v>398.86</v>
      </c>
      <c r="R70" s="163">
        <f t="shared" si="8"/>
        <v>412.12</v>
      </c>
      <c r="S70" s="163">
        <f t="shared" si="9"/>
        <v>425.57</v>
      </c>
      <c r="T70" s="39"/>
      <c r="U70" s="211">
        <v>374.45</v>
      </c>
      <c r="V70" s="165">
        <f>ROUND(ROUND(U70,2)*(1+'General Inputs'!K$20)*(1-AA70)+'General Inputs'!K$27,2)</f>
        <v>381.38</v>
      </c>
      <c r="W70" s="165">
        <f>ROUND(ROUND(V70,2)*(1+'General Inputs'!L$20)*(1-AB70)+'General Inputs'!L$27,2)</f>
        <v>398.86</v>
      </c>
      <c r="X70" s="165">
        <f>ROUND(ROUND(W70,2)*(1+'General Inputs'!M$20)*(1-AC70)+'General Inputs'!M$27,2)</f>
        <v>412.12</v>
      </c>
      <c r="Y70" s="165">
        <f>ROUND(ROUND(X70,2)*(1+'General Inputs'!N$20)*(1-AD70)+'General Inputs'!N$27,2)</f>
        <v>425.57</v>
      </c>
      <c r="Z70" s="166"/>
      <c r="AA70" s="194">
        <f>IF($U70="",0,'General Inputs'!K$22)</f>
        <v>-9.8252646141938002E-3</v>
      </c>
      <c r="AB70" s="194">
        <f>IF($U70="",0,'General Inputs'!L$22)</f>
        <v>-1.0493456191476618E-2</v>
      </c>
      <c r="AC70" s="194">
        <f>IF($U70="",0,'General Inputs'!M$22)</f>
        <v>-1.0262247478872492E-2</v>
      </c>
      <c r="AD70" s="194">
        <f>IF($U70="",0,'General Inputs'!N$22)</f>
        <v>-9.6681803386212059E-3</v>
      </c>
      <c r="AE70" s="218"/>
      <c r="AF70" s="218"/>
      <c r="AG70" s="36"/>
      <c r="AH70" s="36"/>
      <c r="AI70" s="36"/>
      <c r="AJ70" s="36"/>
      <c r="AK70" s="36"/>
    </row>
    <row r="71" spans="1:37">
      <c r="A71" s="36"/>
      <c r="B71" s="36"/>
      <c r="C71" s="161" t="s">
        <v>484</v>
      </c>
      <c r="D71" s="161" t="s">
        <v>442</v>
      </c>
      <c r="E71" s="161" t="s">
        <v>328</v>
      </c>
      <c r="F71" s="71" t="s">
        <v>33</v>
      </c>
      <c r="G71" s="71" t="s">
        <v>190</v>
      </c>
      <c r="H71" s="92"/>
      <c r="I71" s="93">
        <f t="shared" ref="I71:I132" si="12">_xlfn.IFNA(INDEX($O71:$S71,1,MATCH(forecastyear,$O$5:$S$5,0)),0)</f>
        <v>558.6</v>
      </c>
      <c r="J71" s="162"/>
      <c r="K71" s="93">
        <f t="shared" ref="K71:K132" si="13">_xlfn.IFNA(INDEX($U71:$Y71,1,MATCH(forecastyear,$U$5:$Y$5,0)),0)</f>
        <v>558.6</v>
      </c>
      <c r="L71" s="162"/>
      <c r="M71" s="162" t="str">
        <f t="shared" si="11"/>
        <v>COMPLIANT</v>
      </c>
      <c r="N71" s="39"/>
      <c r="O71" s="163">
        <f t="shared" si="5"/>
        <v>524.4</v>
      </c>
      <c r="P71" s="163">
        <f t="shared" si="6"/>
        <v>534.11</v>
      </c>
      <c r="Q71" s="163">
        <f t="shared" si="7"/>
        <v>558.6</v>
      </c>
      <c r="R71" s="163">
        <f t="shared" si="8"/>
        <v>577.16999999999996</v>
      </c>
      <c r="S71" s="163">
        <f t="shared" si="9"/>
        <v>596</v>
      </c>
      <c r="T71" s="39"/>
      <c r="U71" s="211">
        <v>524.4</v>
      </c>
      <c r="V71" s="165">
        <f>ROUND(ROUND(U71,2)*(1+'General Inputs'!K$20)*(1-AA71)+'General Inputs'!K$27,2)</f>
        <v>534.11</v>
      </c>
      <c r="W71" s="165">
        <f>ROUND(ROUND(V71,2)*(1+'General Inputs'!L$20)*(1-AB71)+'General Inputs'!L$27,2)</f>
        <v>558.6</v>
      </c>
      <c r="X71" s="165">
        <f>ROUND(ROUND(W71,2)*(1+'General Inputs'!M$20)*(1-AC71)+'General Inputs'!M$27,2)</f>
        <v>577.16999999999996</v>
      </c>
      <c r="Y71" s="165">
        <f>ROUND(ROUND(X71,2)*(1+'General Inputs'!N$20)*(1-AD71)+'General Inputs'!N$27,2)</f>
        <v>596</v>
      </c>
      <c r="Z71" s="166"/>
      <c r="AA71" s="194">
        <f>IF($U71="",0,'General Inputs'!K$22)</f>
        <v>-9.8252646141938002E-3</v>
      </c>
      <c r="AB71" s="194">
        <f>IF($U71="",0,'General Inputs'!L$22)</f>
        <v>-1.0493456191476618E-2</v>
      </c>
      <c r="AC71" s="194">
        <f>IF($U71="",0,'General Inputs'!M$22)</f>
        <v>-1.0262247478872492E-2</v>
      </c>
      <c r="AD71" s="194">
        <f>IF($U71="",0,'General Inputs'!N$22)</f>
        <v>-9.6681803386212059E-3</v>
      </c>
      <c r="AE71" s="218"/>
      <c r="AF71" s="218"/>
      <c r="AG71" s="36"/>
      <c r="AH71" s="36"/>
      <c r="AI71" s="36"/>
      <c r="AJ71" s="36"/>
      <c r="AK71" s="36"/>
    </row>
    <row r="72" spans="1:37">
      <c r="A72" s="36"/>
      <c r="B72" s="36"/>
      <c r="C72" s="161" t="s">
        <v>484</v>
      </c>
      <c r="D72" s="161" t="s">
        <v>485</v>
      </c>
      <c r="E72" s="161" t="s">
        <v>329</v>
      </c>
      <c r="F72" s="71" t="s">
        <v>33</v>
      </c>
      <c r="G72" s="71" t="s">
        <v>190</v>
      </c>
      <c r="H72" s="92"/>
      <c r="I72" s="93">
        <f t="shared" si="12"/>
        <v>1042.3399999999999</v>
      </c>
      <c r="J72" s="162"/>
      <c r="K72" s="93">
        <f t="shared" si="13"/>
        <v>1042.3399999999999</v>
      </c>
      <c r="L72" s="162"/>
      <c r="M72" s="162" t="str">
        <f t="shared" si="11"/>
        <v>COMPLIANT</v>
      </c>
      <c r="N72" s="39"/>
      <c r="O72" s="163">
        <f t="shared" ref="O72:O133" si="14">U72</f>
        <v>978.53</v>
      </c>
      <c r="P72" s="163">
        <f t="shared" ref="P72:P133" si="15">V72</f>
        <v>996.65</v>
      </c>
      <c r="Q72" s="163">
        <f t="shared" ref="Q72:Q133" si="16">W72</f>
        <v>1042.3399999999999</v>
      </c>
      <c r="R72" s="163">
        <f t="shared" ref="R72:R133" si="17">X72</f>
        <v>1076.98</v>
      </c>
      <c r="S72" s="163">
        <f t="shared" ref="S72:S133" si="18">Y72</f>
        <v>1112.1199999999999</v>
      </c>
      <c r="T72" s="39"/>
      <c r="U72" s="211">
        <v>978.53</v>
      </c>
      <c r="V72" s="165">
        <f>ROUND(ROUND(U72,2)*(1+'General Inputs'!K$20)*(1-AA72)+'General Inputs'!K$27,2)</f>
        <v>996.65</v>
      </c>
      <c r="W72" s="165">
        <f>ROUND(ROUND(V72,2)*(1+'General Inputs'!L$20)*(1-AB72)+'General Inputs'!L$27,2)</f>
        <v>1042.3399999999999</v>
      </c>
      <c r="X72" s="165">
        <f>ROUND(ROUND(W72,2)*(1+'General Inputs'!M$20)*(1-AC72)+'General Inputs'!M$27,2)</f>
        <v>1076.98</v>
      </c>
      <c r="Y72" s="165">
        <f>ROUND(ROUND(X72,2)*(1+'General Inputs'!N$20)*(1-AD72)+'General Inputs'!N$27,2)</f>
        <v>1112.1199999999999</v>
      </c>
      <c r="Z72" s="166"/>
      <c r="AA72" s="194">
        <f>IF($U72="",0,'General Inputs'!K$22)</f>
        <v>-9.8252646141938002E-3</v>
      </c>
      <c r="AB72" s="194">
        <f>IF($U72="",0,'General Inputs'!L$22)</f>
        <v>-1.0493456191476618E-2</v>
      </c>
      <c r="AC72" s="194">
        <f>IF($U72="",0,'General Inputs'!M$22)</f>
        <v>-1.0262247478872492E-2</v>
      </c>
      <c r="AD72" s="194">
        <f>IF($U72="",0,'General Inputs'!N$22)</f>
        <v>-9.6681803386212059E-3</v>
      </c>
      <c r="AE72" s="218"/>
      <c r="AF72" s="218"/>
      <c r="AG72" s="36"/>
      <c r="AH72" s="36"/>
      <c r="AI72" s="36"/>
      <c r="AJ72" s="36"/>
      <c r="AK72" s="36"/>
    </row>
    <row r="73" spans="1:37">
      <c r="A73" s="36"/>
      <c r="B73" s="36"/>
      <c r="C73" s="161" t="s">
        <v>484</v>
      </c>
      <c r="D73" s="161" t="s">
        <v>486</v>
      </c>
      <c r="E73" s="161" t="s">
        <v>330</v>
      </c>
      <c r="F73" s="71" t="s">
        <v>33</v>
      </c>
      <c r="G73" s="71" t="s">
        <v>190</v>
      </c>
      <c r="H73" s="92"/>
      <c r="I73" s="93">
        <f t="shared" si="12"/>
        <v>1202.05</v>
      </c>
      <c r="J73" s="162"/>
      <c r="K73" s="93">
        <f t="shared" si="13"/>
        <v>1202.05</v>
      </c>
      <c r="L73" s="162"/>
      <c r="M73" s="162" t="str">
        <f t="shared" si="11"/>
        <v>COMPLIANT</v>
      </c>
      <c r="N73" s="39"/>
      <c r="O73" s="163">
        <f t="shared" si="14"/>
        <v>1128.47</v>
      </c>
      <c r="P73" s="163">
        <f t="shared" si="15"/>
        <v>1149.3599999999999</v>
      </c>
      <c r="Q73" s="163">
        <f t="shared" si="16"/>
        <v>1202.05</v>
      </c>
      <c r="R73" s="163">
        <f t="shared" si="17"/>
        <v>1242</v>
      </c>
      <c r="S73" s="163">
        <f t="shared" si="18"/>
        <v>1282.52</v>
      </c>
      <c r="T73" s="39"/>
      <c r="U73" s="211">
        <v>1128.47</v>
      </c>
      <c r="V73" s="165">
        <f>ROUND(ROUND(U73,2)*(1+'General Inputs'!K$20)*(1-AA73)+'General Inputs'!K$27,2)</f>
        <v>1149.3599999999999</v>
      </c>
      <c r="W73" s="165">
        <f>ROUND(ROUND(V73,2)*(1+'General Inputs'!L$20)*(1-AB73)+'General Inputs'!L$27,2)</f>
        <v>1202.05</v>
      </c>
      <c r="X73" s="165">
        <f>ROUND(ROUND(W73,2)*(1+'General Inputs'!M$20)*(1-AC73)+'General Inputs'!M$27,2)</f>
        <v>1242</v>
      </c>
      <c r="Y73" s="165">
        <f>ROUND(ROUND(X73,2)*(1+'General Inputs'!N$20)*(1-AD73)+'General Inputs'!N$27,2)</f>
        <v>1282.52</v>
      </c>
      <c r="Z73" s="166"/>
      <c r="AA73" s="194">
        <f>IF($U73="",0,'General Inputs'!K$22)</f>
        <v>-9.8252646141938002E-3</v>
      </c>
      <c r="AB73" s="194">
        <f>IF($U73="",0,'General Inputs'!L$22)</f>
        <v>-1.0493456191476618E-2</v>
      </c>
      <c r="AC73" s="194">
        <f>IF($U73="",0,'General Inputs'!M$22)</f>
        <v>-1.0262247478872492E-2</v>
      </c>
      <c r="AD73" s="194">
        <f>IF($U73="",0,'General Inputs'!N$22)</f>
        <v>-9.6681803386212059E-3</v>
      </c>
      <c r="AE73" s="218"/>
      <c r="AF73" s="218"/>
      <c r="AG73" s="36"/>
      <c r="AH73" s="36"/>
      <c r="AI73" s="36"/>
      <c r="AJ73" s="36"/>
      <c r="AK73" s="36"/>
    </row>
    <row r="74" spans="1:37">
      <c r="A74" s="36"/>
      <c r="B74" s="36"/>
      <c r="C74" s="161" t="s">
        <v>487</v>
      </c>
      <c r="D74" s="161" t="s">
        <v>488</v>
      </c>
      <c r="E74" s="161" t="s">
        <v>311</v>
      </c>
      <c r="F74" s="71" t="s">
        <v>33</v>
      </c>
      <c r="G74" s="71" t="s">
        <v>190</v>
      </c>
      <c r="H74" s="92"/>
      <c r="I74" s="93">
        <f t="shared" si="12"/>
        <v>1013.86</v>
      </c>
      <c r="J74" s="162"/>
      <c r="K74" s="93">
        <f t="shared" si="13"/>
        <v>1013.86</v>
      </c>
      <c r="L74" s="162"/>
      <c r="M74" s="162" t="str">
        <f t="shared" si="11"/>
        <v>COMPLIANT</v>
      </c>
      <c r="N74" s="39"/>
      <c r="O74" s="163">
        <f t="shared" si="14"/>
        <v>951.8</v>
      </c>
      <c r="P74" s="163">
        <f t="shared" si="15"/>
        <v>969.42</v>
      </c>
      <c r="Q74" s="163">
        <f t="shared" si="16"/>
        <v>1013.86</v>
      </c>
      <c r="R74" s="163">
        <f t="shared" si="17"/>
        <v>1047.56</v>
      </c>
      <c r="S74" s="163">
        <f t="shared" si="18"/>
        <v>1081.74</v>
      </c>
      <c r="T74" s="39"/>
      <c r="U74" s="211">
        <v>951.8</v>
      </c>
      <c r="V74" s="165">
        <f>ROUND(ROUND(U74,2)*(1+'General Inputs'!K$20)*(1-AA74)+'General Inputs'!K$27,2)</f>
        <v>969.42</v>
      </c>
      <c r="W74" s="165">
        <f>ROUND(ROUND(V74,2)*(1+'General Inputs'!L$20)*(1-AB74)+'General Inputs'!L$27,2)</f>
        <v>1013.86</v>
      </c>
      <c r="X74" s="165">
        <f>ROUND(ROUND(W74,2)*(1+'General Inputs'!M$20)*(1-AC74)+'General Inputs'!M$27,2)</f>
        <v>1047.56</v>
      </c>
      <c r="Y74" s="165">
        <f>ROUND(ROUND(X74,2)*(1+'General Inputs'!N$20)*(1-AD74)+'General Inputs'!N$27,2)</f>
        <v>1081.74</v>
      </c>
      <c r="Z74" s="166"/>
      <c r="AA74" s="194">
        <f>IF($U74="",0,'General Inputs'!K$22)</f>
        <v>-9.8252646141938002E-3</v>
      </c>
      <c r="AB74" s="194">
        <f>IF($U74="",0,'General Inputs'!L$22)</f>
        <v>-1.0493456191476618E-2</v>
      </c>
      <c r="AC74" s="194">
        <f>IF($U74="",0,'General Inputs'!M$22)</f>
        <v>-1.0262247478872492E-2</v>
      </c>
      <c r="AD74" s="194">
        <f>IF($U74="",0,'General Inputs'!N$22)</f>
        <v>-9.6681803386212059E-3</v>
      </c>
      <c r="AE74" s="218"/>
      <c r="AF74" s="218"/>
      <c r="AG74" s="36"/>
      <c r="AH74" s="36"/>
      <c r="AI74" s="36"/>
      <c r="AJ74" s="36"/>
      <c r="AK74" s="36"/>
    </row>
    <row r="75" spans="1:37">
      <c r="A75" s="36"/>
      <c r="B75" s="36"/>
      <c r="C75" s="161" t="s">
        <v>487</v>
      </c>
      <c r="D75" s="161" t="s">
        <v>489</v>
      </c>
      <c r="E75" s="161" t="s">
        <v>312</v>
      </c>
      <c r="F75" s="71" t="s">
        <v>33</v>
      </c>
      <c r="G75" s="71" t="s">
        <v>190</v>
      </c>
      <c r="H75" s="92"/>
      <c r="I75" s="93">
        <f t="shared" si="12"/>
        <v>1657.34</v>
      </c>
      <c r="J75" s="162"/>
      <c r="K75" s="93">
        <f t="shared" si="13"/>
        <v>1657.34</v>
      </c>
      <c r="L75" s="162"/>
      <c r="M75" s="162" t="str">
        <f t="shared" si="11"/>
        <v>COMPLIANT</v>
      </c>
      <c r="N75" s="39"/>
      <c r="O75" s="163">
        <f t="shared" si="14"/>
        <v>1555.88</v>
      </c>
      <c r="P75" s="163">
        <f t="shared" si="15"/>
        <v>1584.69</v>
      </c>
      <c r="Q75" s="163">
        <f t="shared" si="16"/>
        <v>1657.34</v>
      </c>
      <c r="R75" s="163">
        <f t="shared" si="17"/>
        <v>1712.42</v>
      </c>
      <c r="S75" s="163">
        <f t="shared" si="18"/>
        <v>1768.29</v>
      </c>
      <c r="T75" s="39"/>
      <c r="U75" s="211">
        <v>1555.88</v>
      </c>
      <c r="V75" s="165">
        <f>ROUND(ROUND(U75,2)*(1+'General Inputs'!K$20)*(1-AA75)+'General Inputs'!K$27,2)</f>
        <v>1584.69</v>
      </c>
      <c r="W75" s="165">
        <f>ROUND(ROUND(V75,2)*(1+'General Inputs'!L$20)*(1-AB75)+'General Inputs'!L$27,2)</f>
        <v>1657.34</v>
      </c>
      <c r="X75" s="165">
        <f>ROUND(ROUND(W75,2)*(1+'General Inputs'!M$20)*(1-AC75)+'General Inputs'!M$27,2)</f>
        <v>1712.42</v>
      </c>
      <c r="Y75" s="165">
        <f>ROUND(ROUND(X75,2)*(1+'General Inputs'!N$20)*(1-AD75)+'General Inputs'!N$27,2)</f>
        <v>1768.29</v>
      </c>
      <c r="Z75" s="166"/>
      <c r="AA75" s="194">
        <f>IF($U75="",0,'General Inputs'!K$22)</f>
        <v>-9.8252646141938002E-3</v>
      </c>
      <c r="AB75" s="194">
        <f>IF($U75="",0,'General Inputs'!L$22)</f>
        <v>-1.0493456191476618E-2</v>
      </c>
      <c r="AC75" s="194">
        <f>IF($U75="",0,'General Inputs'!M$22)</f>
        <v>-1.0262247478872492E-2</v>
      </c>
      <c r="AD75" s="194">
        <f>IF($U75="",0,'General Inputs'!N$22)</f>
        <v>-9.6681803386212059E-3</v>
      </c>
      <c r="AE75" s="218"/>
      <c r="AF75" s="218"/>
      <c r="AG75" s="36"/>
      <c r="AH75" s="36"/>
      <c r="AI75" s="36"/>
      <c r="AJ75" s="36"/>
      <c r="AK75" s="36"/>
    </row>
    <row r="76" spans="1:37">
      <c r="A76" s="36"/>
      <c r="B76" s="36"/>
      <c r="C76" s="161" t="s">
        <v>487</v>
      </c>
      <c r="D76" s="161" t="s">
        <v>490</v>
      </c>
      <c r="E76" s="161" t="s">
        <v>313</v>
      </c>
      <c r="F76" s="71" t="s">
        <v>33</v>
      </c>
      <c r="G76" s="71" t="s">
        <v>190</v>
      </c>
      <c r="H76" s="92"/>
      <c r="I76" s="93">
        <f t="shared" si="12"/>
        <v>1093.6400000000001</v>
      </c>
      <c r="J76" s="162"/>
      <c r="K76" s="93">
        <f t="shared" si="13"/>
        <v>1093.6400000000001</v>
      </c>
      <c r="L76" s="162"/>
      <c r="M76" s="162" t="str">
        <f t="shared" si="11"/>
        <v>COMPLIANT</v>
      </c>
      <c r="N76" s="39"/>
      <c r="O76" s="163">
        <f t="shared" si="14"/>
        <v>1026.69</v>
      </c>
      <c r="P76" s="163">
        <f t="shared" si="15"/>
        <v>1045.7</v>
      </c>
      <c r="Q76" s="163">
        <f t="shared" si="16"/>
        <v>1093.6400000000001</v>
      </c>
      <c r="R76" s="163">
        <f t="shared" si="17"/>
        <v>1129.99</v>
      </c>
      <c r="S76" s="163">
        <f t="shared" si="18"/>
        <v>1166.8599999999999</v>
      </c>
      <c r="T76" s="39"/>
      <c r="U76" s="211">
        <v>1026.69</v>
      </c>
      <c r="V76" s="165">
        <f>ROUND(ROUND(U76,2)*(1+'General Inputs'!K$20)*(1-AA76)+'General Inputs'!K$27,2)</f>
        <v>1045.7</v>
      </c>
      <c r="W76" s="165">
        <f>ROUND(ROUND(V76,2)*(1+'General Inputs'!L$20)*(1-AB76)+'General Inputs'!L$27,2)</f>
        <v>1093.6400000000001</v>
      </c>
      <c r="X76" s="165">
        <f>ROUND(ROUND(W76,2)*(1+'General Inputs'!M$20)*(1-AC76)+'General Inputs'!M$27,2)</f>
        <v>1129.99</v>
      </c>
      <c r="Y76" s="165">
        <f>ROUND(ROUND(X76,2)*(1+'General Inputs'!N$20)*(1-AD76)+'General Inputs'!N$27,2)</f>
        <v>1166.8599999999999</v>
      </c>
      <c r="Z76" s="166"/>
      <c r="AA76" s="194">
        <f>IF($U76="",0,'General Inputs'!K$22)</f>
        <v>-9.8252646141938002E-3</v>
      </c>
      <c r="AB76" s="194">
        <f>IF($U76="",0,'General Inputs'!L$22)</f>
        <v>-1.0493456191476618E-2</v>
      </c>
      <c r="AC76" s="194">
        <f>IF($U76="",0,'General Inputs'!M$22)</f>
        <v>-1.0262247478872492E-2</v>
      </c>
      <c r="AD76" s="194">
        <f>IF($U76="",0,'General Inputs'!N$22)</f>
        <v>-9.6681803386212059E-3</v>
      </c>
      <c r="AE76" s="218"/>
      <c r="AF76" s="218"/>
      <c r="AG76" s="36"/>
      <c r="AH76" s="36"/>
      <c r="AI76" s="36"/>
      <c r="AJ76" s="36"/>
      <c r="AK76" s="36"/>
    </row>
    <row r="77" spans="1:37">
      <c r="A77" s="36"/>
      <c r="B77" s="36"/>
      <c r="C77" s="161" t="s">
        <v>487</v>
      </c>
      <c r="D77" s="161" t="s">
        <v>491</v>
      </c>
      <c r="E77" s="161" t="s">
        <v>314</v>
      </c>
      <c r="F77" s="71" t="s">
        <v>33</v>
      </c>
      <c r="G77" s="71" t="s">
        <v>190</v>
      </c>
      <c r="H77" s="92"/>
      <c r="I77" s="93">
        <f t="shared" si="12"/>
        <v>1737.1</v>
      </c>
      <c r="J77" s="162"/>
      <c r="K77" s="93">
        <f t="shared" si="13"/>
        <v>1737.1</v>
      </c>
      <c r="L77" s="162"/>
      <c r="M77" s="162" t="str">
        <f t="shared" si="11"/>
        <v>COMPLIANT</v>
      </c>
      <c r="N77" s="39"/>
      <c r="O77" s="163">
        <f t="shared" si="14"/>
        <v>1630.77</v>
      </c>
      <c r="P77" s="163">
        <f t="shared" si="15"/>
        <v>1660.96</v>
      </c>
      <c r="Q77" s="163">
        <f t="shared" si="16"/>
        <v>1737.1</v>
      </c>
      <c r="R77" s="163">
        <f t="shared" si="17"/>
        <v>1794.83</v>
      </c>
      <c r="S77" s="163">
        <f t="shared" si="18"/>
        <v>1853.39</v>
      </c>
      <c r="T77" s="39"/>
      <c r="U77" s="211">
        <v>1630.77</v>
      </c>
      <c r="V77" s="165">
        <f>ROUND(ROUND(U77,2)*(1+'General Inputs'!K$20)*(1-AA77)+'General Inputs'!K$27,2)</f>
        <v>1660.96</v>
      </c>
      <c r="W77" s="165">
        <f>ROUND(ROUND(V77,2)*(1+'General Inputs'!L$20)*(1-AB77)+'General Inputs'!L$27,2)</f>
        <v>1737.1</v>
      </c>
      <c r="X77" s="165">
        <f>ROUND(ROUND(W77,2)*(1+'General Inputs'!M$20)*(1-AC77)+'General Inputs'!M$27,2)</f>
        <v>1794.83</v>
      </c>
      <c r="Y77" s="165">
        <f>ROUND(ROUND(X77,2)*(1+'General Inputs'!N$20)*(1-AD77)+'General Inputs'!N$27,2)</f>
        <v>1853.39</v>
      </c>
      <c r="Z77" s="166"/>
      <c r="AA77" s="194">
        <f>IF($U77="",0,'General Inputs'!K$22)</f>
        <v>-9.8252646141938002E-3</v>
      </c>
      <c r="AB77" s="194">
        <f>IF($U77="",0,'General Inputs'!L$22)</f>
        <v>-1.0493456191476618E-2</v>
      </c>
      <c r="AC77" s="194">
        <f>IF($U77="",0,'General Inputs'!M$22)</f>
        <v>-1.0262247478872492E-2</v>
      </c>
      <c r="AD77" s="194">
        <f>IF($U77="",0,'General Inputs'!N$22)</f>
        <v>-9.6681803386212059E-3</v>
      </c>
      <c r="AE77" s="218"/>
      <c r="AF77" s="218"/>
      <c r="AG77" s="36"/>
      <c r="AH77" s="36"/>
      <c r="AI77" s="36"/>
      <c r="AJ77" s="36"/>
      <c r="AK77" s="36"/>
    </row>
    <row r="78" spans="1:37">
      <c r="A78" s="36"/>
      <c r="B78" s="36"/>
      <c r="C78" s="161" t="s">
        <v>487</v>
      </c>
      <c r="D78" s="161" t="s">
        <v>492</v>
      </c>
      <c r="E78" s="161" t="s">
        <v>315</v>
      </c>
      <c r="F78" s="71" t="s">
        <v>33</v>
      </c>
      <c r="G78" s="71" t="s">
        <v>190</v>
      </c>
      <c r="H78" s="92"/>
      <c r="I78" s="93">
        <f t="shared" si="12"/>
        <v>1333.32</v>
      </c>
      <c r="J78" s="162"/>
      <c r="K78" s="93">
        <f t="shared" si="13"/>
        <v>1333.32</v>
      </c>
      <c r="L78" s="162"/>
      <c r="M78" s="162" t="str">
        <f t="shared" si="11"/>
        <v>COMPLIANT</v>
      </c>
      <c r="N78" s="39"/>
      <c r="O78" s="163">
        <f t="shared" si="14"/>
        <v>1251.7</v>
      </c>
      <c r="P78" s="163">
        <f t="shared" si="15"/>
        <v>1274.8800000000001</v>
      </c>
      <c r="Q78" s="163">
        <f t="shared" si="16"/>
        <v>1333.32</v>
      </c>
      <c r="R78" s="163">
        <f t="shared" si="17"/>
        <v>1377.63</v>
      </c>
      <c r="S78" s="163">
        <f t="shared" si="18"/>
        <v>1422.58</v>
      </c>
      <c r="T78" s="39"/>
      <c r="U78" s="211">
        <v>1251.7</v>
      </c>
      <c r="V78" s="165">
        <f>ROUND(ROUND(U78,2)*(1+'General Inputs'!K$20)*(1-AA78)+'General Inputs'!K$27,2)</f>
        <v>1274.8800000000001</v>
      </c>
      <c r="W78" s="165">
        <f>ROUND(ROUND(V78,2)*(1+'General Inputs'!L$20)*(1-AB78)+'General Inputs'!L$27,2)</f>
        <v>1333.32</v>
      </c>
      <c r="X78" s="165">
        <f>ROUND(ROUND(W78,2)*(1+'General Inputs'!M$20)*(1-AC78)+'General Inputs'!M$27,2)</f>
        <v>1377.63</v>
      </c>
      <c r="Y78" s="165">
        <f>ROUND(ROUND(X78,2)*(1+'General Inputs'!N$20)*(1-AD78)+'General Inputs'!N$27,2)</f>
        <v>1422.58</v>
      </c>
      <c r="Z78" s="166"/>
      <c r="AA78" s="194">
        <f>IF($U78="",0,'General Inputs'!K$22)</f>
        <v>-9.8252646141938002E-3</v>
      </c>
      <c r="AB78" s="194">
        <f>IF($U78="",0,'General Inputs'!L$22)</f>
        <v>-1.0493456191476618E-2</v>
      </c>
      <c r="AC78" s="194">
        <f>IF($U78="",0,'General Inputs'!M$22)</f>
        <v>-1.0262247478872492E-2</v>
      </c>
      <c r="AD78" s="194">
        <f>IF($U78="",0,'General Inputs'!N$22)</f>
        <v>-9.6681803386212059E-3</v>
      </c>
      <c r="AE78" s="218"/>
      <c r="AF78" s="218"/>
      <c r="AG78" s="36"/>
      <c r="AH78" s="36"/>
      <c r="AI78" s="36"/>
      <c r="AJ78" s="36"/>
      <c r="AK78" s="36"/>
    </row>
    <row r="79" spans="1:37">
      <c r="A79" s="36"/>
      <c r="B79" s="36"/>
      <c r="C79" s="161" t="s">
        <v>487</v>
      </c>
      <c r="D79" s="161" t="s">
        <v>493</v>
      </c>
      <c r="E79" s="161" t="s">
        <v>316</v>
      </c>
      <c r="F79" s="71" t="s">
        <v>33</v>
      </c>
      <c r="G79" s="71" t="s">
        <v>190</v>
      </c>
      <c r="H79" s="92"/>
      <c r="I79" s="93">
        <f t="shared" si="12"/>
        <v>1976.78</v>
      </c>
      <c r="J79" s="162"/>
      <c r="K79" s="93">
        <f t="shared" si="13"/>
        <v>1976.78</v>
      </c>
      <c r="L79" s="162"/>
      <c r="M79" s="162" t="str">
        <f t="shared" si="11"/>
        <v>COMPLIANT</v>
      </c>
      <c r="N79" s="39"/>
      <c r="O79" s="163">
        <f t="shared" si="14"/>
        <v>1855.77</v>
      </c>
      <c r="P79" s="163">
        <f t="shared" si="15"/>
        <v>1890.13</v>
      </c>
      <c r="Q79" s="163">
        <f t="shared" si="16"/>
        <v>1976.78</v>
      </c>
      <c r="R79" s="163">
        <f t="shared" si="17"/>
        <v>2042.48</v>
      </c>
      <c r="S79" s="163">
        <f t="shared" si="18"/>
        <v>2109.12</v>
      </c>
      <c r="T79" s="39"/>
      <c r="U79" s="211">
        <v>1855.77</v>
      </c>
      <c r="V79" s="165">
        <f>ROUND(ROUND(U79,2)*(1+'General Inputs'!K$20)*(1-AA79)+'General Inputs'!K$27,2)</f>
        <v>1890.13</v>
      </c>
      <c r="W79" s="165">
        <f>ROUND(ROUND(V79,2)*(1+'General Inputs'!L$20)*(1-AB79)+'General Inputs'!L$27,2)</f>
        <v>1976.78</v>
      </c>
      <c r="X79" s="165">
        <f>ROUND(ROUND(W79,2)*(1+'General Inputs'!M$20)*(1-AC79)+'General Inputs'!M$27,2)</f>
        <v>2042.48</v>
      </c>
      <c r="Y79" s="165">
        <f>ROUND(ROUND(X79,2)*(1+'General Inputs'!N$20)*(1-AD79)+'General Inputs'!N$27,2)</f>
        <v>2109.12</v>
      </c>
      <c r="Z79" s="166"/>
      <c r="AA79" s="194">
        <f>IF($U79="",0,'General Inputs'!K$22)</f>
        <v>-9.8252646141938002E-3</v>
      </c>
      <c r="AB79" s="194">
        <f>IF($U79="",0,'General Inputs'!L$22)</f>
        <v>-1.0493456191476618E-2</v>
      </c>
      <c r="AC79" s="194">
        <f>IF($U79="",0,'General Inputs'!M$22)</f>
        <v>-1.0262247478872492E-2</v>
      </c>
      <c r="AD79" s="194">
        <f>IF($U79="",0,'General Inputs'!N$22)</f>
        <v>-9.6681803386212059E-3</v>
      </c>
      <c r="AE79" s="218"/>
      <c r="AF79" s="218"/>
      <c r="AG79" s="36"/>
      <c r="AH79" s="36"/>
      <c r="AI79" s="36"/>
      <c r="AJ79" s="36"/>
      <c r="AK79" s="36"/>
    </row>
    <row r="80" spans="1:37">
      <c r="A80" s="36"/>
      <c r="B80" s="36"/>
      <c r="C80" s="161" t="s">
        <v>487</v>
      </c>
      <c r="D80" s="161" t="s">
        <v>494</v>
      </c>
      <c r="E80" s="161" t="s">
        <v>317</v>
      </c>
      <c r="F80" s="71" t="s">
        <v>33</v>
      </c>
      <c r="G80" s="71" t="s">
        <v>190</v>
      </c>
      <c r="H80" s="92"/>
      <c r="I80" s="93">
        <f t="shared" si="12"/>
        <v>1445.04</v>
      </c>
      <c r="J80" s="162"/>
      <c r="K80" s="93">
        <f t="shared" si="13"/>
        <v>1445.04</v>
      </c>
      <c r="L80" s="162"/>
      <c r="M80" s="162" t="str">
        <f t="shared" si="11"/>
        <v>COMPLIANT</v>
      </c>
      <c r="N80" s="39"/>
      <c r="O80" s="163">
        <f t="shared" si="14"/>
        <v>1356.58</v>
      </c>
      <c r="P80" s="163">
        <f t="shared" si="15"/>
        <v>1381.7</v>
      </c>
      <c r="Q80" s="163">
        <f t="shared" si="16"/>
        <v>1445.04</v>
      </c>
      <c r="R80" s="163">
        <f t="shared" si="17"/>
        <v>1493.07</v>
      </c>
      <c r="S80" s="163">
        <f t="shared" si="18"/>
        <v>1541.79</v>
      </c>
      <c r="T80" s="39"/>
      <c r="U80" s="211">
        <v>1356.58</v>
      </c>
      <c r="V80" s="165">
        <f>ROUND(ROUND(U80,2)*(1+'General Inputs'!K$20)*(1-AA80)+'General Inputs'!K$27,2)</f>
        <v>1381.7</v>
      </c>
      <c r="W80" s="165">
        <f>ROUND(ROUND(V80,2)*(1+'General Inputs'!L$20)*(1-AB80)+'General Inputs'!L$27,2)</f>
        <v>1445.04</v>
      </c>
      <c r="X80" s="165">
        <f>ROUND(ROUND(W80,2)*(1+'General Inputs'!M$20)*(1-AC80)+'General Inputs'!M$27,2)</f>
        <v>1493.07</v>
      </c>
      <c r="Y80" s="165">
        <f>ROUND(ROUND(X80,2)*(1+'General Inputs'!N$20)*(1-AD80)+'General Inputs'!N$27,2)</f>
        <v>1541.79</v>
      </c>
      <c r="Z80" s="166"/>
      <c r="AA80" s="194">
        <f>IF($U80="",0,'General Inputs'!K$22)</f>
        <v>-9.8252646141938002E-3</v>
      </c>
      <c r="AB80" s="194">
        <f>IF($U80="",0,'General Inputs'!L$22)</f>
        <v>-1.0493456191476618E-2</v>
      </c>
      <c r="AC80" s="194">
        <f>IF($U80="",0,'General Inputs'!M$22)</f>
        <v>-1.0262247478872492E-2</v>
      </c>
      <c r="AD80" s="194">
        <f>IF($U80="",0,'General Inputs'!N$22)</f>
        <v>-9.6681803386212059E-3</v>
      </c>
      <c r="AE80" s="218"/>
      <c r="AF80" s="218"/>
      <c r="AG80" s="36"/>
      <c r="AH80" s="36"/>
      <c r="AI80" s="36"/>
      <c r="AJ80" s="36"/>
      <c r="AK80" s="36"/>
    </row>
    <row r="81" spans="1:37">
      <c r="A81" s="36"/>
      <c r="B81" s="36"/>
      <c r="C81" s="161" t="s">
        <v>487</v>
      </c>
      <c r="D81" s="161" t="s">
        <v>495</v>
      </c>
      <c r="E81" s="161" t="s">
        <v>318</v>
      </c>
      <c r="F81" s="71" t="s">
        <v>33</v>
      </c>
      <c r="G81" s="71" t="s">
        <v>190</v>
      </c>
      <c r="H81" s="92"/>
      <c r="I81" s="93">
        <f t="shared" si="12"/>
        <v>2088.5</v>
      </c>
      <c r="J81" s="162"/>
      <c r="K81" s="93">
        <f t="shared" si="13"/>
        <v>2088.5</v>
      </c>
      <c r="L81" s="162"/>
      <c r="M81" s="162" t="str">
        <f t="shared" si="11"/>
        <v>COMPLIANT</v>
      </c>
      <c r="N81" s="39"/>
      <c r="O81" s="163">
        <f t="shared" si="14"/>
        <v>1960.65</v>
      </c>
      <c r="P81" s="163">
        <f t="shared" si="15"/>
        <v>1996.95</v>
      </c>
      <c r="Q81" s="163">
        <f t="shared" si="16"/>
        <v>2088.5</v>
      </c>
      <c r="R81" s="163">
        <f t="shared" si="17"/>
        <v>2157.91</v>
      </c>
      <c r="S81" s="163">
        <f t="shared" si="18"/>
        <v>2228.3200000000002</v>
      </c>
      <c r="T81" s="39"/>
      <c r="U81" s="211">
        <v>1960.65</v>
      </c>
      <c r="V81" s="165">
        <f>ROUND(ROUND(U81,2)*(1+'General Inputs'!K$20)*(1-AA81)+'General Inputs'!K$27,2)</f>
        <v>1996.95</v>
      </c>
      <c r="W81" s="165">
        <f>ROUND(ROUND(V81,2)*(1+'General Inputs'!L$20)*(1-AB81)+'General Inputs'!L$27,2)</f>
        <v>2088.5</v>
      </c>
      <c r="X81" s="165">
        <f>ROUND(ROUND(W81,2)*(1+'General Inputs'!M$20)*(1-AC81)+'General Inputs'!M$27,2)</f>
        <v>2157.91</v>
      </c>
      <c r="Y81" s="165">
        <f>ROUND(ROUND(X81,2)*(1+'General Inputs'!N$20)*(1-AD81)+'General Inputs'!N$27,2)</f>
        <v>2228.3200000000002</v>
      </c>
      <c r="Z81" s="166"/>
      <c r="AA81" s="194">
        <f>IF($U81="",0,'General Inputs'!K$22)</f>
        <v>-9.8252646141938002E-3</v>
      </c>
      <c r="AB81" s="194">
        <f>IF($U81="",0,'General Inputs'!L$22)</f>
        <v>-1.0493456191476618E-2</v>
      </c>
      <c r="AC81" s="194">
        <f>IF($U81="",0,'General Inputs'!M$22)</f>
        <v>-1.0262247478872492E-2</v>
      </c>
      <c r="AD81" s="194">
        <f>IF($U81="",0,'General Inputs'!N$22)</f>
        <v>-9.6681803386212059E-3</v>
      </c>
      <c r="AE81" s="218"/>
      <c r="AF81" s="218"/>
      <c r="AG81" s="36"/>
      <c r="AH81" s="36"/>
      <c r="AI81" s="36"/>
      <c r="AJ81" s="36"/>
      <c r="AK81" s="36"/>
    </row>
    <row r="82" spans="1:37">
      <c r="A82" s="36"/>
      <c r="B82" s="36"/>
      <c r="C82" s="161" t="s">
        <v>496</v>
      </c>
      <c r="D82" s="161" t="s">
        <v>488</v>
      </c>
      <c r="E82" s="161" t="s">
        <v>319</v>
      </c>
      <c r="F82" s="71" t="s">
        <v>33</v>
      </c>
      <c r="G82" s="71" t="s">
        <v>190</v>
      </c>
      <c r="H82" s="92"/>
      <c r="I82" s="93">
        <f t="shared" si="12"/>
        <v>239.32</v>
      </c>
      <c r="J82" s="162"/>
      <c r="K82" s="93">
        <f t="shared" si="13"/>
        <v>239.32</v>
      </c>
      <c r="L82" s="162"/>
      <c r="M82" s="162" t="str">
        <f t="shared" si="11"/>
        <v>COMPLIANT</v>
      </c>
      <c r="N82" s="39"/>
      <c r="O82" s="163">
        <f t="shared" si="14"/>
        <v>224.67</v>
      </c>
      <c r="P82" s="163">
        <f t="shared" si="15"/>
        <v>228.83</v>
      </c>
      <c r="Q82" s="163">
        <f t="shared" si="16"/>
        <v>239.32</v>
      </c>
      <c r="R82" s="163">
        <f t="shared" si="17"/>
        <v>247.27</v>
      </c>
      <c r="S82" s="163">
        <f t="shared" si="18"/>
        <v>255.34</v>
      </c>
      <c r="T82" s="39"/>
      <c r="U82" s="211">
        <v>224.67</v>
      </c>
      <c r="V82" s="165">
        <f>ROUND(ROUND(U82,2)*(1+'General Inputs'!K$20)*(1-AA82)+'General Inputs'!K$27,2)</f>
        <v>228.83</v>
      </c>
      <c r="W82" s="165">
        <f>ROUND(ROUND(V82,2)*(1+'General Inputs'!L$20)*(1-AB82)+'General Inputs'!L$27,2)</f>
        <v>239.32</v>
      </c>
      <c r="X82" s="165">
        <f>ROUND(ROUND(W82,2)*(1+'General Inputs'!M$20)*(1-AC82)+'General Inputs'!M$27,2)</f>
        <v>247.27</v>
      </c>
      <c r="Y82" s="165">
        <f>ROUND(ROUND(X82,2)*(1+'General Inputs'!N$20)*(1-AD82)+'General Inputs'!N$27,2)</f>
        <v>255.34</v>
      </c>
      <c r="Z82" s="166"/>
      <c r="AA82" s="194">
        <f>IF($U82="",0,'General Inputs'!K$22)</f>
        <v>-9.8252646141938002E-3</v>
      </c>
      <c r="AB82" s="194">
        <f>IF($U82="",0,'General Inputs'!L$22)</f>
        <v>-1.0493456191476618E-2</v>
      </c>
      <c r="AC82" s="194">
        <f>IF($U82="",0,'General Inputs'!M$22)</f>
        <v>-1.0262247478872492E-2</v>
      </c>
      <c r="AD82" s="194">
        <f>IF($U82="",0,'General Inputs'!N$22)</f>
        <v>-9.6681803386212059E-3</v>
      </c>
      <c r="AE82" s="218"/>
      <c r="AF82" s="218"/>
      <c r="AG82" s="36"/>
      <c r="AH82" s="36"/>
      <c r="AI82" s="36"/>
      <c r="AJ82" s="36"/>
      <c r="AK82" s="36"/>
    </row>
    <row r="83" spans="1:37">
      <c r="A83" s="36"/>
      <c r="B83" s="36"/>
      <c r="C83" s="161" t="s">
        <v>496</v>
      </c>
      <c r="D83" s="161" t="s">
        <v>489</v>
      </c>
      <c r="E83" s="161" t="s">
        <v>320</v>
      </c>
      <c r="F83" s="71" t="s">
        <v>33</v>
      </c>
      <c r="G83" s="71" t="s">
        <v>190</v>
      </c>
      <c r="H83" s="92"/>
      <c r="I83" s="93">
        <f t="shared" si="12"/>
        <v>882.79</v>
      </c>
      <c r="J83" s="162"/>
      <c r="K83" s="93">
        <f t="shared" si="13"/>
        <v>882.79</v>
      </c>
      <c r="L83" s="162"/>
      <c r="M83" s="162" t="str">
        <f t="shared" si="11"/>
        <v>COMPLIANT</v>
      </c>
      <c r="N83" s="39"/>
      <c r="O83" s="163">
        <f t="shared" si="14"/>
        <v>828.75</v>
      </c>
      <c r="P83" s="163">
        <f t="shared" si="15"/>
        <v>844.09</v>
      </c>
      <c r="Q83" s="163">
        <f t="shared" si="16"/>
        <v>882.79</v>
      </c>
      <c r="R83" s="163">
        <f t="shared" si="17"/>
        <v>912.13</v>
      </c>
      <c r="S83" s="163">
        <f t="shared" si="18"/>
        <v>941.89</v>
      </c>
      <c r="T83" s="39"/>
      <c r="U83" s="211">
        <v>828.75</v>
      </c>
      <c r="V83" s="165">
        <f>ROUND(ROUND(U83,2)*(1+'General Inputs'!K$20)*(1-AA83)+'General Inputs'!K$27,2)</f>
        <v>844.09</v>
      </c>
      <c r="W83" s="165">
        <f>ROUND(ROUND(V83,2)*(1+'General Inputs'!L$20)*(1-AB83)+'General Inputs'!L$27,2)</f>
        <v>882.79</v>
      </c>
      <c r="X83" s="165">
        <f>ROUND(ROUND(W83,2)*(1+'General Inputs'!M$20)*(1-AC83)+'General Inputs'!M$27,2)</f>
        <v>912.13</v>
      </c>
      <c r="Y83" s="165">
        <f>ROUND(ROUND(X83,2)*(1+'General Inputs'!N$20)*(1-AD83)+'General Inputs'!N$27,2)</f>
        <v>941.89</v>
      </c>
      <c r="Z83" s="166"/>
      <c r="AA83" s="194">
        <f>IF($U83="",0,'General Inputs'!K$22)</f>
        <v>-9.8252646141938002E-3</v>
      </c>
      <c r="AB83" s="194">
        <f>IF($U83="",0,'General Inputs'!L$22)</f>
        <v>-1.0493456191476618E-2</v>
      </c>
      <c r="AC83" s="194">
        <f>IF($U83="",0,'General Inputs'!M$22)</f>
        <v>-1.0262247478872492E-2</v>
      </c>
      <c r="AD83" s="194">
        <f>IF($U83="",0,'General Inputs'!N$22)</f>
        <v>-9.6681803386212059E-3</v>
      </c>
      <c r="AE83" s="218"/>
      <c r="AF83" s="218"/>
      <c r="AG83" s="36"/>
      <c r="AH83" s="36"/>
      <c r="AI83" s="36"/>
      <c r="AJ83" s="36"/>
      <c r="AK83" s="36"/>
    </row>
    <row r="84" spans="1:37">
      <c r="A84" s="36"/>
      <c r="B84" s="36"/>
      <c r="C84" s="161" t="s">
        <v>496</v>
      </c>
      <c r="D84" s="161" t="s">
        <v>490</v>
      </c>
      <c r="E84" s="161" t="s">
        <v>321</v>
      </c>
      <c r="F84" s="71" t="s">
        <v>33</v>
      </c>
      <c r="G84" s="71" t="s">
        <v>190</v>
      </c>
      <c r="H84" s="92"/>
      <c r="I84" s="93">
        <f t="shared" si="12"/>
        <v>239.32</v>
      </c>
      <c r="J84" s="162"/>
      <c r="K84" s="93">
        <f t="shared" si="13"/>
        <v>239.32</v>
      </c>
      <c r="L84" s="162"/>
      <c r="M84" s="162" t="str">
        <f t="shared" si="11"/>
        <v>COMPLIANT</v>
      </c>
      <c r="N84" s="39"/>
      <c r="O84" s="163">
        <f t="shared" si="14"/>
        <v>224.67</v>
      </c>
      <c r="P84" s="163">
        <f t="shared" si="15"/>
        <v>228.83</v>
      </c>
      <c r="Q84" s="163">
        <f t="shared" si="16"/>
        <v>239.32</v>
      </c>
      <c r="R84" s="163">
        <f t="shared" si="17"/>
        <v>247.27</v>
      </c>
      <c r="S84" s="163">
        <f t="shared" si="18"/>
        <v>255.34</v>
      </c>
      <c r="T84" s="39"/>
      <c r="U84" s="211">
        <v>224.67</v>
      </c>
      <c r="V84" s="165">
        <f>ROUND(ROUND(U84,2)*(1+'General Inputs'!K$20)*(1-AA84)+'General Inputs'!K$27,2)</f>
        <v>228.83</v>
      </c>
      <c r="W84" s="165">
        <f>ROUND(ROUND(V84,2)*(1+'General Inputs'!L$20)*(1-AB84)+'General Inputs'!L$27,2)</f>
        <v>239.32</v>
      </c>
      <c r="X84" s="165">
        <f>ROUND(ROUND(W84,2)*(1+'General Inputs'!M$20)*(1-AC84)+'General Inputs'!M$27,2)</f>
        <v>247.27</v>
      </c>
      <c r="Y84" s="165">
        <f>ROUND(ROUND(X84,2)*(1+'General Inputs'!N$20)*(1-AD84)+'General Inputs'!N$27,2)</f>
        <v>255.34</v>
      </c>
      <c r="Z84" s="166"/>
      <c r="AA84" s="194">
        <f>IF($U84="",0,'General Inputs'!K$22)</f>
        <v>-9.8252646141938002E-3</v>
      </c>
      <c r="AB84" s="194">
        <f>IF($U84="",0,'General Inputs'!L$22)</f>
        <v>-1.0493456191476618E-2</v>
      </c>
      <c r="AC84" s="194">
        <f>IF($U84="",0,'General Inputs'!M$22)</f>
        <v>-1.0262247478872492E-2</v>
      </c>
      <c r="AD84" s="194">
        <f>IF($U84="",0,'General Inputs'!N$22)</f>
        <v>-9.6681803386212059E-3</v>
      </c>
      <c r="AE84" s="218"/>
      <c r="AF84" s="218"/>
      <c r="AG84" s="36"/>
      <c r="AH84" s="36"/>
      <c r="AI84" s="36"/>
      <c r="AJ84" s="36"/>
      <c r="AK84" s="36"/>
    </row>
    <row r="85" spans="1:37">
      <c r="A85" s="36"/>
      <c r="B85" s="36"/>
      <c r="C85" s="161" t="s">
        <v>496</v>
      </c>
      <c r="D85" s="161" t="s">
        <v>491</v>
      </c>
      <c r="E85" s="161" t="s">
        <v>322</v>
      </c>
      <c r="F85" s="71" t="s">
        <v>33</v>
      </c>
      <c r="G85" s="71" t="s">
        <v>190</v>
      </c>
      <c r="H85" s="92"/>
      <c r="I85" s="93">
        <f t="shared" si="12"/>
        <v>882.79</v>
      </c>
      <c r="J85" s="162"/>
      <c r="K85" s="93">
        <f t="shared" si="13"/>
        <v>882.79</v>
      </c>
      <c r="L85" s="162"/>
      <c r="M85" s="162" t="str">
        <f t="shared" si="11"/>
        <v>COMPLIANT</v>
      </c>
      <c r="N85" s="39"/>
      <c r="O85" s="163">
        <f t="shared" si="14"/>
        <v>828.75</v>
      </c>
      <c r="P85" s="163">
        <f t="shared" si="15"/>
        <v>844.09</v>
      </c>
      <c r="Q85" s="163">
        <f t="shared" si="16"/>
        <v>882.79</v>
      </c>
      <c r="R85" s="163">
        <f t="shared" si="17"/>
        <v>912.13</v>
      </c>
      <c r="S85" s="163">
        <f t="shared" si="18"/>
        <v>941.89</v>
      </c>
      <c r="T85" s="39"/>
      <c r="U85" s="211">
        <v>828.75</v>
      </c>
      <c r="V85" s="165">
        <f>ROUND(ROUND(U85,2)*(1+'General Inputs'!K$20)*(1-AA85)+'General Inputs'!K$27,2)</f>
        <v>844.09</v>
      </c>
      <c r="W85" s="165">
        <f>ROUND(ROUND(V85,2)*(1+'General Inputs'!L$20)*(1-AB85)+'General Inputs'!L$27,2)</f>
        <v>882.79</v>
      </c>
      <c r="X85" s="165">
        <f>ROUND(ROUND(W85,2)*(1+'General Inputs'!M$20)*(1-AC85)+'General Inputs'!M$27,2)</f>
        <v>912.13</v>
      </c>
      <c r="Y85" s="165">
        <f>ROUND(ROUND(X85,2)*(1+'General Inputs'!N$20)*(1-AD85)+'General Inputs'!N$27,2)</f>
        <v>941.89</v>
      </c>
      <c r="Z85" s="166"/>
      <c r="AA85" s="194">
        <f>IF($U85="",0,'General Inputs'!K$22)</f>
        <v>-9.8252646141938002E-3</v>
      </c>
      <c r="AB85" s="194">
        <f>IF($U85="",0,'General Inputs'!L$22)</f>
        <v>-1.0493456191476618E-2</v>
      </c>
      <c r="AC85" s="194">
        <f>IF($U85="",0,'General Inputs'!M$22)</f>
        <v>-1.0262247478872492E-2</v>
      </c>
      <c r="AD85" s="194">
        <f>IF($U85="",0,'General Inputs'!N$22)</f>
        <v>-9.6681803386212059E-3</v>
      </c>
      <c r="AE85" s="218"/>
      <c r="AF85" s="218"/>
      <c r="AG85" s="36"/>
      <c r="AH85" s="36"/>
      <c r="AI85" s="36"/>
      <c r="AJ85" s="36"/>
      <c r="AK85" s="36"/>
    </row>
    <row r="86" spans="1:37">
      <c r="A86" s="36"/>
      <c r="B86" s="36"/>
      <c r="C86" s="161" t="s">
        <v>496</v>
      </c>
      <c r="D86" s="161" t="s">
        <v>492</v>
      </c>
      <c r="E86" s="161" t="s">
        <v>323</v>
      </c>
      <c r="F86" s="71" t="s">
        <v>33</v>
      </c>
      <c r="G86" s="71" t="s">
        <v>190</v>
      </c>
      <c r="H86" s="92"/>
      <c r="I86" s="93">
        <f t="shared" si="12"/>
        <v>335.16</v>
      </c>
      <c r="J86" s="162"/>
      <c r="K86" s="93">
        <f t="shared" si="13"/>
        <v>335.16</v>
      </c>
      <c r="L86" s="162"/>
      <c r="M86" s="162" t="str">
        <f t="shared" si="11"/>
        <v>COMPLIANT</v>
      </c>
      <c r="N86" s="39"/>
      <c r="O86" s="163">
        <f t="shared" si="14"/>
        <v>314.64</v>
      </c>
      <c r="P86" s="163">
        <f t="shared" si="15"/>
        <v>320.47000000000003</v>
      </c>
      <c r="Q86" s="163">
        <f t="shared" si="16"/>
        <v>335.16</v>
      </c>
      <c r="R86" s="163">
        <f t="shared" si="17"/>
        <v>346.3</v>
      </c>
      <c r="S86" s="163">
        <f t="shared" si="18"/>
        <v>357.6</v>
      </c>
      <c r="T86" s="39"/>
      <c r="U86" s="211">
        <v>314.64</v>
      </c>
      <c r="V86" s="165">
        <f>ROUND(ROUND(U86,2)*(1+'General Inputs'!K$20)*(1-AA86)+'General Inputs'!K$27,2)</f>
        <v>320.47000000000003</v>
      </c>
      <c r="W86" s="165">
        <f>ROUND(ROUND(V86,2)*(1+'General Inputs'!L$20)*(1-AB86)+'General Inputs'!L$27,2)</f>
        <v>335.16</v>
      </c>
      <c r="X86" s="165">
        <f>ROUND(ROUND(W86,2)*(1+'General Inputs'!M$20)*(1-AC86)+'General Inputs'!M$27,2)</f>
        <v>346.3</v>
      </c>
      <c r="Y86" s="165">
        <f>ROUND(ROUND(X86,2)*(1+'General Inputs'!N$20)*(1-AD86)+'General Inputs'!N$27,2)</f>
        <v>357.6</v>
      </c>
      <c r="Z86" s="166"/>
      <c r="AA86" s="194">
        <f>IF($U86="",0,'General Inputs'!K$22)</f>
        <v>-9.8252646141938002E-3</v>
      </c>
      <c r="AB86" s="194">
        <f>IF($U86="",0,'General Inputs'!L$22)</f>
        <v>-1.0493456191476618E-2</v>
      </c>
      <c r="AC86" s="194">
        <f>IF($U86="",0,'General Inputs'!M$22)</f>
        <v>-1.0262247478872492E-2</v>
      </c>
      <c r="AD86" s="194">
        <f>IF($U86="",0,'General Inputs'!N$22)</f>
        <v>-9.6681803386212059E-3</v>
      </c>
      <c r="AE86" s="218"/>
      <c r="AF86" s="218"/>
      <c r="AG86" s="36"/>
      <c r="AH86" s="36"/>
      <c r="AI86" s="36"/>
      <c r="AJ86" s="36"/>
      <c r="AK86" s="36"/>
    </row>
    <row r="87" spans="1:37">
      <c r="A87" s="36"/>
      <c r="B87" s="36"/>
      <c r="C87" s="161" t="s">
        <v>496</v>
      </c>
      <c r="D87" s="161" t="s">
        <v>493</v>
      </c>
      <c r="E87" s="161" t="s">
        <v>324</v>
      </c>
      <c r="F87" s="71" t="s">
        <v>33</v>
      </c>
      <c r="G87" s="71" t="s">
        <v>190</v>
      </c>
      <c r="H87" s="92"/>
      <c r="I87" s="93">
        <f t="shared" si="12"/>
        <v>978.62</v>
      </c>
      <c r="J87" s="162"/>
      <c r="K87" s="93">
        <f t="shared" si="13"/>
        <v>978.62</v>
      </c>
      <c r="L87" s="162"/>
      <c r="M87" s="162" t="str">
        <f t="shared" si="11"/>
        <v>COMPLIANT</v>
      </c>
      <c r="N87" s="39"/>
      <c r="O87" s="163">
        <f t="shared" si="14"/>
        <v>918.71</v>
      </c>
      <c r="P87" s="163">
        <f t="shared" si="15"/>
        <v>935.72</v>
      </c>
      <c r="Q87" s="163">
        <f t="shared" si="16"/>
        <v>978.62</v>
      </c>
      <c r="R87" s="163">
        <f t="shared" si="17"/>
        <v>1011.14</v>
      </c>
      <c r="S87" s="163">
        <f t="shared" si="18"/>
        <v>1044.1300000000001</v>
      </c>
      <c r="T87" s="39"/>
      <c r="U87" s="211">
        <v>918.71</v>
      </c>
      <c r="V87" s="165">
        <f>ROUND(ROUND(U87,2)*(1+'General Inputs'!K$20)*(1-AA87)+'General Inputs'!K$27,2)</f>
        <v>935.72</v>
      </c>
      <c r="W87" s="165">
        <f>ROUND(ROUND(V87,2)*(1+'General Inputs'!L$20)*(1-AB87)+'General Inputs'!L$27,2)</f>
        <v>978.62</v>
      </c>
      <c r="X87" s="165">
        <f>ROUND(ROUND(W87,2)*(1+'General Inputs'!M$20)*(1-AC87)+'General Inputs'!M$27,2)</f>
        <v>1011.14</v>
      </c>
      <c r="Y87" s="165">
        <f>ROUND(ROUND(X87,2)*(1+'General Inputs'!N$20)*(1-AD87)+'General Inputs'!N$27,2)</f>
        <v>1044.1300000000001</v>
      </c>
      <c r="Z87" s="166"/>
      <c r="AA87" s="194">
        <f>IF($U87="",0,'General Inputs'!K$22)</f>
        <v>-9.8252646141938002E-3</v>
      </c>
      <c r="AB87" s="194">
        <f>IF($U87="",0,'General Inputs'!L$22)</f>
        <v>-1.0493456191476618E-2</v>
      </c>
      <c r="AC87" s="194">
        <f>IF($U87="",0,'General Inputs'!M$22)</f>
        <v>-1.0262247478872492E-2</v>
      </c>
      <c r="AD87" s="194">
        <f>IF($U87="",0,'General Inputs'!N$22)</f>
        <v>-9.6681803386212059E-3</v>
      </c>
      <c r="AE87" s="218"/>
      <c r="AF87" s="218"/>
      <c r="AG87" s="36"/>
      <c r="AH87" s="36"/>
      <c r="AI87" s="36"/>
      <c r="AJ87" s="36"/>
      <c r="AK87" s="36"/>
    </row>
    <row r="88" spans="1:37">
      <c r="A88" s="36"/>
      <c r="B88" s="36"/>
      <c r="C88" s="161" t="s">
        <v>496</v>
      </c>
      <c r="D88" s="161" t="s">
        <v>494</v>
      </c>
      <c r="E88" s="161" t="s">
        <v>325</v>
      </c>
      <c r="F88" s="71" t="s">
        <v>33</v>
      </c>
      <c r="G88" s="71" t="s">
        <v>190</v>
      </c>
      <c r="H88" s="92"/>
      <c r="I88" s="93">
        <f t="shared" si="12"/>
        <v>335.16</v>
      </c>
      <c r="J88" s="162"/>
      <c r="K88" s="93">
        <f t="shared" si="13"/>
        <v>335.16</v>
      </c>
      <c r="L88" s="162"/>
      <c r="M88" s="162" t="str">
        <f t="shared" si="11"/>
        <v>COMPLIANT</v>
      </c>
      <c r="N88" s="39"/>
      <c r="O88" s="163">
        <f t="shared" si="14"/>
        <v>314.64</v>
      </c>
      <c r="P88" s="163">
        <f t="shared" si="15"/>
        <v>320.47000000000003</v>
      </c>
      <c r="Q88" s="163">
        <f t="shared" si="16"/>
        <v>335.16</v>
      </c>
      <c r="R88" s="163">
        <f t="shared" si="17"/>
        <v>346.3</v>
      </c>
      <c r="S88" s="163">
        <f t="shared" si="18"/>
        <v>357.6</v>
      </c>
      <c r="T88" s="39"/>
      <c r="U88" s="211">
        <v>314.64</v>
      </c>
      <c r="V88" s="165">
        <f>ROUND(ROUND(U88,2)*(1+'General Inputs'!K$20)*(1-AA88)+'General Inputs'!K$27,2)</f>
        <v>320.47000000000003</v>
      </c>
      <c r="W88" s="165">
        <f>ROUND(ROUND(V88,2)*(1+'General Inputs'!L$20)*(1-AB88)+'General Inputs'!L$27,2)</f>
        <v>335.16</v>
      </c>
      <c r="X88" s="165">
        <f>ROUND(ROUND(W88,2)*(1+'General Inputs'!M$20)*(1-AC88)+'General Inputs'!M$27,2)</f>
        <v>346.3</v>
      </c>
      <c r="Y88" s="165">
        <f>ROUND(ROUND(X88,2)*(1+'General Inputs'!N$20)*(1-AD88)+'General Inputs'!N$27,2)</f>
        <v>357.6</v>
      </c>
      <c r="Z88" s="166"/>
      <c r="AA88" s="194">
        <f>IF($U88="",0,'General Inputs'!K$22)</f>
        <v>-9.8252646141938002E-3</v>
      </c>
      <c r="AB88" s="194">
        <f>IF($U88="",0,'General Inputs'!L$22)</f>
        <v>-1.0493456191476618E-2</v>
      </c>
      <c r="AC88" s="194">
        <f>IF($U88="",0,'General Inputs'!M$22)</f>
        <v>-1.0262247478872492E-2</v>
      </c>
      <c r="AD88" s="194">
        <f>IF($U88="",0,'General Inputs'!N$22)</f>
        <v>-9.6681803386212059E-3</v>
      </c>
      <c r="AE88" s="218"/>
      <c r="AF88" s="218"/>
      <c r="AG88" s="36"/>
      <c r="AH88" s="36"/>
      <c r="AI88" s="36"/>
      <c r="AJ88" s="36"/>
      <c r="AK88" s="36"/>
    </row>
    <row r="89" spans="1:37">
      <c r="A89" s="36"/>
      <c r="B89" s="36"/>
      <c r="C89" s="161" t="s">
        <v>496</v>
      </c>
      <c r="D89" s="161" t="s">
        <v>495</v>
      </c>
      <c r="E89" s="161" t="s">
        <v>326</v>
      </c>
      <c r="F89" s="71" t="s">
        <v>33</v>
      </c>
      <c r="G89" s="71" t="s">
        <v>190</v>
      </c>
      <c r="H89" s="92"/>
      <c r="I89" s="93">
        <f t="shared" si="12"/>
        <v>978.62</v>
      </c>
      <c r="J89" s="162"/>
      <c r="K89" s="93">
        <f t="shared" si="13"/>
        <v>978.62</v>
      </c>
      <c r="L89" s="162"/>
      <c r="M89" s="162" t="str">
        <f t="shared" si="11"/>
        <v>COMPLIANT</v>
      </c>
      <c r="N89" s="39"/>
      <c r="O89" s="163">
        <f t="shared" si="14"/>
        <v>918.71</v>
      </c>
      <c r="P89" s="163">
        <f t="shared" si="15"/>
        <v>935.72</v>
      </c>
      <c r="Q89" s="163">
        <f t="shared" si="16"/>
        <v>978.62</v>
      </c>
      <c r="R89" s="163">
        <f t="shared" si="17"/>
        <v>1011.14</v>
      </c>
      <c r="S89" s="163">
        <f t="shared" si="18"/>
        <v>1044.1300000000001</v>
      </c>
      <c r="T89" s="39"/>
      <c r="U89" s="211">
        <v>918.71</v>
      </c>
      <c r="V89" s="165">
        <f>ROUND(ROUND(U89,2)*(1+'General Inputs'!K$20)*(1-AA89)+'General Inputs'!K$27,2)</f>
        <v>935.72</v>
      </c>
      <c r="W89" s="165">
        <f>ROUND(ROUND(V89,2)*(1+'General Inputs'!L$20)*(1-AB89)+'General Inputs'!L$27,2)</f>
        <v>978.62</v>
      </c>
      <c r="X89" s="165">
        <f>ROUND(ROUND(W89,2)*(1+'General Inputs'!M$20)*(1-AC89)+'General Inputs'!M$27,2)</f>
        <v>1011.14</v>
      </c>
      <c r="Y89" s="165">
        <f>ROUND(ROUND(X89,2)*(1+'General Inputs'!N$20)*(1-AD89)+'General Inputs'!N$27,2)</f>
        <v>1044.1300000000001</v>
      </c>
      <c r="Z89" s="166"/>
      <c r="AA89" s="194">
        <f>IF($U89="",0,'General Inputs'!K$22)</f>
        <v>-9.8252646141938002E-3</v>
      </c>
      <c r="AB89" s="194">
        <f>IF($U89="",0,'General Inputs'!L$22)</f>
        <v>-1.0493456191476618E-2</v>
      </c>
      <c r="AC89" s="194">
        <f>IF($U89="",0,'General Inputs'!M$22)</f>
        <v>-1.0262247478872492E-2</v>
      </c>
      <c r="AD89" s="194">
        <f>IF($U89="",0,'General Inputs'!N$22)</f>
        <v>-9.6681803386212059E-3</v>
      </c>
      <c r="AE89" s="218"/>
      <c r="AF89" s="218"/>
      <c r="AG89" s="36"/>
      <c r="AH89" s="36"/>
      <c r="AI89" s="36"/>
      <c r="AJ89" s="36"/>
      <c r="AK89" s="36"/>
    </row>
    <row r="90" spans="1:37">
      <c r="A90" s="36"/>
      <c r="B90" s="36"/>
      <c r="C90" s="161" t="s">
        <v>497</v>
      </c>
      <c r="D90" s="161" t="s">
        <v>498</v>
      </c>
      <c r="E90" s="161" t="s">
        <v>331</v>
      </c>
      <c r="F90" s="71" t="s">
        <v>33</v>
      </c>
      <c r="G90" s="71" t="s">
        <v>190</v>
      </c>
      <c r="H90" s="92"/>
      <c r="I90" s="93">
        <f t="shared" si="12"/>
        <v>668.26</v>
      </c>
      <c r="J90" s="162"/>
      <c r="K90" s="93">
        <f t="shared" si="13"/>
        <v>668.26</v>
      </c>
      <c r="L90" s="162"/>
      <c r="M90" s="162" t="str">
        <f t="shared" si="11"/>
        <v>COMPLIANT</v>
      </c>
      <c r="N90" s="39"/>
      <c r="O90" s="163">
        <f t="shared" si="14"/>
        <v>627.35</v>
      </c>
      <c r="P90" s="163">
        <f t="shared" si="15"/>
        <v>638.97</v>
      </c>
      <c r="Q90" s="163">
        <f t="shared" si="16"/>
        <v>668.26</v>
      </c>
      <c r="R90" s="163">
        <f t="shared" si="17"/>
        <v>690.47</v>
      </c>
      <c r="S90" s="163">
        <f t="shared" si="18"/>
        <v>713</v>
      </c>
      <c r="T90" s="39"/>
      <c r="U90" s="211">
        <v>627.35</v>
      </c>
      <c r="V90" s="165">
        <f>ROUND(ROUND(U90,2)*(1+'General Inputs'!K$20)*(1-AA90)+'General Inputs'!K$27,2)</f>
        <v>638.97</v>
      </c>
      <c r="W90" s="165">
        <f>ROUND(ROUND(V90,2)*(1+'General Inputs'!L$20)*(1-AB90)+'General Inputs'!L$27,2)</f>
        <v>668.26</v>
      </c>
      <c r="X90" s="165">
        <f>ROUND(ROUND(W90,2)*(1+'General Inputs'!M$20)*(1-AC90)+'General Inputs'!M$27,2)</f>
        <v>690.47</v>
      </c>
      <c r="Y90" s="165">
        <f>ROUND(ROUND(X90,2)*(1+'General Inputs'!N$20)*(1-AD90)+'General Inputs'!N$27,2)</f>
        <v>713</v>
      </c>
      <c r="Z90" s="166"/>
      <c r="AA90" s="194">
        <f>IF($U90="",0,'General Inputs'!K$22)</f>
        <v>-9.8252646141938002E-3</v>
      </c>
      <c r="AB90" s="194">
        <f>IF($U90="",0,'General Inputs'!L$22)</f>
        <v>-1.0493456191476618E-2</v>
      </c>
      <c r="AC90" s="194">
        <f>IF($U90="",0,'General Inputs'!M$22)</f>
        <v>-1.0262247478872492E-2</v>
      </c>
      <c r="AD90" s="194">
        <f>IF($U90="",0,'General Inputs'!N$22)</f>
        <v>-9.6681803386212059E-3</v>
      </c>
      <c r="AE90" s="218"/>
      <c r="AF90" s="218"/>
      <c r="AG90" s="36"/>
      <c r="AH90" s="36"/>
      <c r="AI90" s="36"/>
      <c r="AJ90" s="36"/>
      <c r="AK90" s="36"/>
    </row>
    <row r="91" spans="1:37">
      <c r="A91" s="36"/>
      <c r="B91" s="36"/>
      <c r="C91" s="161" t="s">
        <v>497</v>
      </c>
      <c r="D91" s="161" t="s">
        <v>499</v>
      </c>
      <c r="E91" s="161" t="s">
        <v>332</v>
      </c>
      <c r="F91" s="71" t="s">
        <v>33</v>
      </c>
      <c r="G91" s="71" t="s">
        <v>190</v>
      </c>
      <c r="H91" s="92"/>
      <c r="I91" s="93">
        <f t="shared" si="12"/>
        <v>1311.73</v>
      </c>
      <c r="J91" s="162"/>
      <c r="K91" s="93">
        <f t="shared" si="13"/>
        <v>1311.73</v>
      </c>
      <c r="L91" s="162"/>
      <c r="M91" s="162" t="str">
        <f t="shared" si="11"/>
        <v>COMPLIANT</v>
      </c>
      <c r="N91" s="39"/>
      <c r="O91" s="163">
        <f t="shared" si="14"/>
        <v>1231.43</v>
      </c>
      <c r="P91" s="163">
        <f t="shared" si="15"/>
        <v>1254.23</v>
      </c>
      <c r="Q91" s="163">
        <f t="shared" si="16"/>
        <v>1311.73</v>
      </c>
      <c r="R91" s="163">
        <f t="shared" si="17"/>
        <v>1355.33</v>
      </c>
      <c r="S91" s="163">
        <f t="shared" si="18"/>
        <v>1399.55</v>
      </c>
      <c r="T91" s="39"/>
      <c r="U91" s="211">
        <v>1231.43</v>
      </c>
      <c r="V91" s="165">
        <f>ROUND(ROUND(U91,2)*(1+'General Inputs'!K$20)*(1-AA91)+'General Inputs'!K$27,2)</f>
        <v>1254.23</v>
      </c>
      <c r="W91" s="165">
        <f>ROUND(ROUND(V91,2)*(1+'General Inputs'!L$20)*(1-AB91)+'General Inputs'!L$27,2)</f>
        <v>1311.73</v>
      </c>
      <c r="X91" s="165">
        <f>ROUND(ROUND(W91,2)*(1+'General Inputs'!M$20)*(1-AC91)+'General Inputs'!M$27,2)</f>
        <v>1355.33</v>
      </c>
      <c r="Y91" s="165">
        <f>ROUND(ROUND(X91,2)*(1+'General Inputs'!N$20)*(1-AD91)+'General Inputs'!N$27,2)</f>
        <v>1399.55</v>
      </c>
      <c r="Z91" s="166"/>
      <c r="AA91" s="194">
        <f>IF($U91="",0,'General Inputs'!K$22)</f>
        <v>-9.8252646141938002E-3</v>
      </c>
      <c r="AB91" s="194">
        <f>IF($U91="",0,'General Inputs'!L$22)</f>
        <v>-1.0493456191476618E-2</v>
      </c>
      <c r="AC91" s="194">
        <f>IF($U91="",0,'General Inputs'!M$22)</f>
        <v>-1.0262247478872492E-2</v>
      </c>
      <c r="AD91" s="194">
        <f>IF($U91="",0,'General Inputs'!N$22)</f>
        <v>-9.6681803386212059E-3</v>
      </c>
      <c r="AE91" s="218"/>
      <c r="AF91" s="218"/>
      <c r="AG91" s="36"/>
      <c r="AH91" s="36"/>
      <c r="AI91" s="36"/>
      <c r="AJ91" s="36"/>
      <c r="AK91" s="36"/>
    </row>
    <row r="92" spans="1:37">
      <c r="A92" s="36"/>
      <c r="B92" s="36"/>
      <c r="C92" s="161" t="s">
        <v>497</v>
      </c>
      <c r="D92" s="161" t="s">
        <v>500</v>
      </c>
      <c r="E92" s="161" t="s">
        <v>333</v>
      </c>
      <c r="F92" s="71" t="s">
        <v>33</v>
      </c>
      <c r="G92" s="71" t="s">
        <v>190</v>
      </c>
      <c r="H92" s="92"/>
      <c r="I92" s="93">
        <f t="shared" si="12"/>
        <v>879.09</v>
      </c>
      <c r="J92" s="162"/>
      <c r="K92" s="93">
        <f t="shared" si="13"/>
        <v>879.09</v>
      </c>
      <c r="L92" s="162"/>
      <c r="M92" s="162" t="str">
        <f t="shared" si="11"/>
        <v>COMPLIANT</v>
      </c>
      <c r="N92" s="39"/>
      <c r="O92" s="163">
        <f t="shared" si="14"/>
        <v>825.28</v>
      </c>
      <c r="P92" s="163">
        <f t="shared" si="15"/>
        <v>840.56</v>
      </c>
      <c r="Q92" s="163">
        <f t="shared" si="16"/>
        <v>879.09</v>
      </c>
      <c r="R92" s="163">
        <f t="shared" si="17"/>
        <v>908.31</v>
      </c>
      <c r="S92" s="163">
        <f t="shared" si="18"/>
        <v>937.95</v>
      </c>
      <c r="T92" s="39"/>
      <c r="U92" s="211">
        <v>825.28</v>
      </c>
      <c r="V92" s="165">
        <f>ROUND(ROUND(U92,2)*(1+'General Inputs'!K$20)*(1-AA92)+'General Inputs'!K$27,2)</f>
        <v>840.56</v>
      </c>
      <c r="W92" s="165">
        <f>ROUND(ROUND(V92,2)*(1+'General Inputs'!L$20)*(1-AB92)+'General Inputs'!L$27,2)</f>
        <v>879.09</v>
      </c>
      <c r="X92" s="165">
        <f>ROUND(ROUND(W92,2)*(1+'General Inputs'!M$20)*(1-AC92)+'General Inputs'!M$27,2)</f>
        <v>908.31</v>
      </c>
      <c r="Y92" s="165">
        <f>ROUND(ROUND(X92,2)*(1+'General Inputs'!N$20)*(1-AD92)+'General Inputs'!N$27,2)</f>
        <v>937.95</v>
      </c>
      <c r="Z92" s="166"/>
      <c r="AA92" s="194">
        <f>IF($U92="",0,'General Inputs'!K$22)</f>
        <v>-9.8252646141938002E-3</v>
      </c>
      <c r="AB92" s="194">
        <f>IF($U92="",0,'General Inputs'!L$22)</f>
        <v>-1.0493456191476618E-2</v>
      </c>
      <c r="AC92" s="194">
        <f>IF($U92="",0,'General Inputs'!M$22)</f>
        <v>-1.0262247478872492E-2</v>
      </c>
      <c r="AD92" s="194">
        <f>IF($U92="",0,'General Inputs'!N$22)</f>
        <v>-9.6681803386212059E-3</v>
      </c>
      <c r="AE92" s="218"/>
      <c r="AF92" s="218"/>
      <c r="AG92" s="36"/>
      <c r="AH92" s="36"/>
      <c r="AI92" s="36"/>
      <c r="AJ92" s="36"/>
      <c r="AK92" s="36"/>
    </row>
    <row r="93" spans="1:37">
      <c r="A93" s="36"/>
      <c r="B93" s="36"/>
      <c r="C93" s="161" t="s">
        <v>497</v>
      </c>
      <c r="D93" s="161" t="s">
        <v>501</v>
      </c>
      <c r="E93" s="161" t="s">
        <v>334</v>
      </c>
      <c r="F93" s="71" t="s">
        <v>33</v>
      </c>
      <c r="G93" s="71" t="s">
        <v>190</v>
      </c>
      <c r="H93" s="92"/>
      <c r="I93" s="93">
        <f t="shared" si="12"/>
        <v>1522.57</v>
      </c>
      <c r="J93" s="162"/>
      <c r="K93" s="93">
        <f t="shared" si="13"/>
        <v>1522.57</v>
      </c>
      <c r="L93" s="162"/>
      <c r="M93" s="162" t="str">
        <f t="shared" si="11"/>
        <v>COMPLIANT</v>
      </c>
      <c r="N93" s="39"/>
      <c r="O93" s="163">
        <f t="shared" si="14"/>
        <v>1429.36</v>
      </c>
      <c r="P93" s="163">
        <f t="shared" si="15"/>
        <v>1455.83</v>
      </c>
      <c r="Q93" s="163">
        <f t="shared" si="16"/>
        <v>1522.57</v>
      </c>
      <c r="R93" s="163">
        <f t="shared" si="17"/>
        <v>1573.17</v>
      </c>
      <c r="S93" s="163">
        <f t="shared" si="18"/>
        <v>1624.5</v>
      </c>
      <c r="T93" s="39"/>
      <c r="U93" s="211">
        <v>1429.36</v>
      </c>
      <c r="V93" s="165">
        <f>ROUND(ROUND(U93,2)*(1+'General Inputs'!K$20)*(1-AA93)+'General Inputs'!K$27,2)</f>
        <v>1455.83</v>
      </c>
      <c r="W93" s="165">
        <f>ROUND(ROUND(V93,2)*(1+'General Inputs'!L$20)*(1-AB93)+'General Inputs'!L$27,2)</f>
        <v>1522.57</v>
      </c>
      <c r="X93" s="165">
        <f>ROUND(ROUND(W93,2)*(1+'General Inputs'!M$20)*(1-AC93)+'General Inputs'!M$27,2)</f>
        <v>1573.17</v>
      </c>
      <c r="Y93" s="165">
        <f>ROUND(ROUND(X93,2)*(1+'General Inputs'!N$20)*(1-AD93)+'General Inputs'!N$27,2)</f>
        <v>1624.5</v>
      </c>
      <c r="Z93" s="166"/>
      <c r="AA93" s="194">
        <f>IF($U93="",0,'General Inputs'!K$22)</f>
        <v>-9.8252646141938002E-3</v>
      </c>
      <c r="AB93" s="194">
        <f>IF($U93="",0,'General Inputs'!L$22)</f>
        <v>-1.0493456191476618E-2</v>
      </c>
      <c r="AC93" s="194">
        <f>IF($U93="",0,'General Inputs'!M$22)</f>
        <v>-1.0262247478872492E-2</v>
      </c>
      <c r="AD93" s="194">
        <f>IF($U93="",0,'General Inputs'!N$22)</f>
        <v>-9.6681803386212059E-3</v>
      </c>
      <c r="AE93" s="218"/>
      <c r="AF93" s="218"/>
      <c r="AG93" s="36"/>
      <c r="AH93" s="36"/>
      <c r="AI93" s="36"/>
      <c r="AJ93" s="36"/>
      <c r="AK93" s="36"/>
    </row>
    <row r="94" spans="1:37">
      <c r="A94" s="36"/>
      <c r="B94" s="36"/>
      <c r="C94" s="161" t="s">
        <v>497</v>
      </c>
      <c r="D94" s="161" t="s">
        <v>502</v>
      </c>
      <c r="E94" s="161" t="s">
        <v>335</v>
      </c>
      <c r="F94" s="71" t="s">
        <v>33</v>
      </c>
      <c r="G94" s="71" t="s">
        <v>190</v>
      </c>
      <c r="H94" s="92"/>
      <c r="I94" s="93">
        <f t="shared" si="12"/>
        <v>990.26</v>
      </c>
      <c r="J94" s="162"/>
      <c r="K94" s="93">
        <f t="shared" si="13"/>
        <v>990.26</v>
      </c>
      <c r="L94" s="162"/>
      <c r="M94" s="162" t="str">
        <f t="shared" si="11"/>
        <v>COMPLIANT</v>
      </c>
      <c r="N94" s="39"/>
      <c r="O94" s="163">
        <f t="shared" si="14"/>
        <v>929.64</v>
      </c>
      <c r="P94" s="163">
        <f t="shared" si="15"/>
        <v>946.85</v>
      </c>
      <c r="Q94" s="163">
        <f t="shared" si="16"/>
        <v>990.26</v>
      </c>
      <c r="R94" s="163">
        <f t="shared" si="17"/>
        <v>1023.17</v>
      </c>
      <c r="S94" s="163">
        <f t="shared" si="18"/>
        <v>1056.55</v>
      </c>
      <c r="T94" s="39"/>
      <c r="U94" s="211">
        <v>929.64</v>
      </c>
      <c r="V94" s="165">
        <f>ROUND(ROUND(U94,2)*(1+'General Inputs'!K$20)*(1-AA94)+'General Inputs'!K$27,2)</f>
        <v>946.85</v>
      </c>
      <c r="W94" s="165">
        <f>ROUND(ROUND(V94,2)*(1+'General Inputs'!L$20)*(1-AB94)+'General Inputs'!L$27,2)</f>
        <v>990.26</v>
      </c>
      <c r="X94" s="165">
        <f>ROUND(ROUND(W94,2)*(1+'General Inputs'!M$20)*(1-AC94)+'General Inputs'!M$27,2)</f>
        <v>1023.17</v>
      </c>
      <c r="Y94" s="165">
        <f>ROUND(ROUND(X94,2)*(1+'General Inputs'!N$20)*(1-AD94)+'General Inputs'!N$27,2)</f>
        <v>1056.55</v>
      </c>
      <c r="Z94" s="166"/>
      <c r="AA94" s="194">
        <f>IF($U94="",0,'General Inputs'!K$22)</f>
        <v>-9.8252646141938002E-3</v>
      </c>
      <c r="AB94" s="194">
        <f>IF($U94="",0,'General Inputs'!L$22)</f>
        <v>-1.0493456191476618E-2</v>
      </c>
      <c r="AC94" s="194">
        <f>IF($U94="",0,'General Inputs'!M$22)</f>
        <v>-1.0262247478872492E-2</v>
      </c>
      <c r="AD94" s="194">
        <f>IF($U94="",0,'General Inputs'!N$22)</f>
        <v>-9.6681803386212059E-3</v>
      </c>
      <c r="AE94" s="218"/>
      <c r="AF94" s="218"/>
      <c r="AG94" s="36"/>
      <c r="AH94" s="36"/>
      <c r="AI94" s="36"/>
      <c r="AJ94" s="36"/>
      <c r="AK94" s="36"/>
    </row>
    <row r="95" spans="1:37">
      <c r="A95" s="36"/>
      <c r="B95" s="36"/>
      <c r="C95" s="161" t="s">
        <v>497</v>
      </c>
      <c r="D95" s="161" t="s">
        <v>503</v>
      </c>
      <c r="E95" s="161" t="s">
        <v>336</v>
      </c>
      <c r="F95" s="71" t="s">
        <v>33</v>
      </c>
      <c r="G95" s="71" t="s">
        <v>190</v>
      </c>
      <c r="H95" s="92"/>
      <c r="I95" s="93">
        <f t="shared" si="12"/>
        <v>1633.72</v>
      </c>
      <c r="J95" s="162"/>
      <c r="K95" s="93">
        <f t="shared" si="13"/>
        <v>1633.72</v>
      </c>
      <c r="L95" s="162"/>
      <c r="M95" s="162" t="str">
        <f t="shared" si="11"/>
        <v>COMPLIANT</v>
      </c>
      <c r="N95" s="39"/>
      <c r="O95" s="163">
        <f t="shared" si="14"/>
        <v>1533.71</v>
      </c>
      <c r="P95" s="163">
        <f t="shared" si="15"/>
        <v>1562.11</v>
      </c>
      <c r="Q95" s="163">
        <f t="shared" si="16"/>
        <v>1633.72</v>
      </c>
      <c r="R95" s="163">
        <f t="shared" si="17"/>
        <v>1688.02</v>
      </c>
      <c r="S95" s="163">
        <f t="shared" si="18"/>
        <v>1743.1</v>
      </c>
      <c r="T95" s="39"/>
      <c r="U95" s="211">
        <v>1533.71</v>
      </c>
      <c r="V95" s="165">
        <f>ROUND(ROUND(U95,2)*(1+'General Inputs'!K$20)*(1-AA95)+'General Inputs'!K$27,2)</f>
        <v>1562.11</v>
      </c>
      <c r="W95" s="165">
        <f>ROUND(ROUND(V95,2)*(1+'General Inputs'!L$20)*(1-AB95)+'General Inputs'!L$27,2)</f>
        <v>1633.72</v>
      </c>
      <c r="X95" s="165">
        <f>ROUND(ROUND(W95,2)*(1+'General Inputs'!M$20)*(1-AC95)+'General Inputs'!M$27,2)</f>
        <v>1688.02</v>
      </c>
      <c r="Y95" s="165">
        <f>ROUND(ROUND(X95,2)*(1+'General Inputs'!N$20)*(1-AD95)+'General Inputs'!N$27,2)</f>
        <v>1743.1</v>
      </c>
      <c r="Z95" s="166"/>
      <c r="AA95" s="194">
        <f>IF($U95="",0,'General Inputs'!K$22)</f>
        <v>-9.8252646141938002E-3</v>
      </c>
      <c r="AB95" s="194">
        <f>IF($U95="",0,'General Inputs'!L$22)</f>
        <v>-1.0493456191476618E-2</v>
      </c>
      <c r="AC95" s="194">
        <f>IF($U95="",0,'General Inputs'!M$22)</f>
        <v>-1.0262247478872492E-2</v>
      </c>
      <c r="AD95" s="194">
        <f>IF($U95="",0,'General Inputs'!N$22)</f>
        <v>-9.6681803386212059E-3</v>
      </c>
      <c r="AE95" s="218"/>
      <c r="AF95" s="218"/>
      <c r="AG95" s="36"/>
      <c r="AH95" s="36"/>
      <c r="AI95" s="36"/>
      <c r="AJ95" s="36"/>
      <c r="AK95" s="36"/>
    </row>
    <row r="96" spans="1:37">
      <c r="A96" s="36"/>
      <c r="B96" s="36"/>
      <c r="C96" s="161" t="s">
        <v>497</v>
      </c>
      <c r="D96" s="161" t="s">
        <v>504</v>
      </c>
      <c r="E96" s="161" t="s">
        <v>337</v>
      </c>
      <c r="F96" s="71" t="s">
        <v>33</v>
      </c>
      <c r="G96" s="71" t="s">
        <v>190</v>
      </c>
      <c r="H96" s="92"/>
      <c r="I96" s="93">
        <f t="shared" si="12"/>
        <v>1250.92</v>
      </c>
      <c r="J96" s="162"/>
      <c r="K96" s="93">
        <f t="shared" si="13"/>
        <v>1250.92</v>
      </c>
      <c r="L96" s="162"/>
      <c r="M96" s="162" t="str">
        <f t="shared" si="11"/>
        <v>COMPLIANT</v>
      </c>
      <c r="N96" s="39"/>
      <c r="O96" s="163">
        <f t="shared" si="14"/>
        <v>1174.3499999999999</v>
      </c>
      <c r="P96" s="163">
        <f t="shared" si="15"/>
        <v>1196.0899999999999</v>
      </c>
      <c r="Q96" s="163">
        <f t="shared" si="16"/>
        <v>1250.92</v>
      </c>
      <c r="R96" s="163">
        <f t="shared" si="17"/>
        <v>1292.49</v>
      </c>
      <c r="S96" s="163">
        <f t="shared" si="18"/>
        <v>1334.66</v>
      </c>
      <c r="T96" s="39"/>
      <c r="U96" s="211">
        <v>1174.3499999999999</v>
      </c>
      <c r="V96" s="165">
        <f>ROUND(ROUND(U96,2)*(1+'General Inputs'!K$20)*(1-AA96)+'General Inputs'!K$27,2)</f>
        <v>1196.0899999999999</v>
      </c>
      <c r="W96" s="165">
        <f>ROUND(ROUND(V96,2)*(1+'General Inputs'!L$20)*(1-AB96)+'General Inputs'!L$27,2)</f>
        <v>1250.92</v>
      </c>
      <c r="X96" s="165">
        <f>ROUND(ROUND(W96,2)*(1+'General Inputs'!M$20)*(1-AC96)+'General Inputs'!M$27,2)</f>
        <v>1292.49</v>
      </c>
      <c r="Y96" s="165">
        <f>ROUND(ROUND(X96,2)*(1+'General Inputs'!N$20)*(1-AD96)+'General Inputs'!N$27,2)</f>
        <v>1334.66</v>
      </c>
      <c r="Z96" s="166"/>
      <c r="AA96" s="194">
        <f>IF($U96="",0,'General Inputs'!K$22)</f>
        <v>-9.8252646141938002E-3</v>
      </c>
      <c r="AB96" s="194">
        <f>IF($U96="",0,'General Inputs'!L$22)</f>
        <v>-1.0493456191476618E-2</v>
      </c>
      <c r="AC96" s="194">
        <f>IF($U96="",0,'General Inputs'!M$22)</f>
        <v>-1.0262247478872492E-2</v>
      </c>
      <c r="AD96" s="194">
        <f>IF($U96="",0,'General Inputs'!N$22)</f>
        <v>-9.6681803386212059E-3</v>
      </c>
      <c r="AE96" s="218"/>
      <c r="AF96" s="218"/>
      <c r="AG96" s="36"/>
      <c r="AH96" s="36"/>
      <c r="AI96" s="36"/>
      <c r="AJ96" s="36"/>
      <c r="AK96" s="36"/>
    </row>
    <row r="97" spans="1:37">
      <c r="A97" s="36"/>
      <c r="B97" s="36"/>
      <c r="C97" s="161" t="s">
        <v>497</v>
      </c>
      <c r="D97" s="161" t="s">
        <v>505</v>
      </c>
      <c r="E97" s="161" t="s">
        <v>338</v>
      </c>
      <c r="F97" s="71" t="s">
        <v>33</v>
      </c>
      <c r="G97" s="71" t="s">
        <v>190</v>
      </c>
      <c r="H97" s="92"/>
      <c r="I97" s="93">
        <f t="shared" si="12"/>
        <v>1894.4</v>
      </c>
      <c r="J97" s="162"/>
      <c r="K97" s="93">
        <f t="shared" si="13"/>
        <v>1894.4</v>
      </c>
      <c r="L97" s="162"/>
      <c r="M97" s="162" t="str">
        <f t="shared" si="11"/>
        <v>COMPLIANT</v>
      </c>
      <c r="N97" s="39"/>
      <c r="O97" s="163">
        <f t="shared" si="14"/>
        <v>1778.43</v>
      </c>
      <c r="P97" s="163">
        <f t="shared" si="15"/>
        <v>1811.36</v>
      </c>
      <c r="Q97" s="163">
        <f t="shared" si="16"/>
        <v>1894.4</v>
      </c>
      <c r="R97" s="163">
        <f t="shared" si="17"/>
        <v>1957.36</v>
      </c>
      <c r="S97" s="163">
        <f t="shared" si="18"/>
        <v>2021.22</v>
      </c>
      <c r="T97" s="39"/>
      <c r="U97" s="211">
        <v>1778.43</v>
      </c>
      <c r="V97" s="165">
        <f>ROUND(ROUND(U97,2)*(1+'General Inputs'!K$20)*(1-AA97)+'General Inputs'!K$27,2)</f>
        <v>1811.36</v>
      </c>
      <c r="W97" s="165">
        <f>ROUND(ROUND(V97,2)*(1+'General Inputs'!L$20)*(1-AB97)+'General Inputs'!L$27,2)</f>
        <v>1894.4</v>
      </c>
      <c r="X97" s="165">
        <f>ROUND(ROUND(W97,2)*(1+'General Inputs'!M$20)*(1-AC97)+'General Inputs'!M$27,2)</f>
        <v>1957.36</v>
      </c>
      <c r="Y97" s="165">
        <f>ROUND(ROUND(X97,2)*(1+'General Inputs'!N$20)*(1-AD97)+'General Inputs'!N$27,2)</f>
        <v>2021.22</v>
      </c>
      <c r="Z97" s="166"/>
      <c r="AA97" s="194">
        <f>IF($U97="",0,'General Inputs'!K$22)</f>
        <v>-9.8252646141938002E-3</v>
      </c>
      <c r="AB97" s="194">
        <f>IF($U97="",0,'General Inputs'!L$22)</f>
        <v>-1.0493456191476618E-2</v>
      </c>
      <c r="AC97" s="194">
        <f>IF($U97="",0,'General Inputs'!M$22)</f>
        <v>-1.0262247478872492E-2</v>
      </c>
      <c r="AD97" s="194">
        <f>IF($U97="",0,'General Inputs'!N$22)</f>
        <v>-9.6681803386212059E-3</v>
      </c>
      <c r="AE97" s="218"/>
      <c r="AF97" s="218"/>
      <c r="AG97" s="36"/>
      <c r="AH97" s="36"/>
      <c r="AI97" s="36"/>
      <c r="AJ97" s="36"/>
      <c r="AK97" s="36"/>
    </row>
    <row r="98" spans="1:37" ht="11.25" customHeight="1">
      <c r="A98" s="36"/>
      <c r="B98" s="36"/>
      <c r="C98" s="161" t="s">
        <v>534</v>
      </c>
      <c r="D98" s="161" t="s">
        <v>498</v>
      </c>
      <c r="E98" s="161" t="s">
        <v>339</v>
      </c>
      <c r="F98" s="71" t="s">
        <v>33</v>
      </c>
      <c r="G98" s="71" t="s">
        <v>190</v>
      </c>
      <c r="H98" s="92"/>
      <c r="I98" s="93">
        <f t="shared" si="12"/>
        <v>797.74</v>
      </c>
      <c r="J98" s="162"/>
      <c r="K98" s="93">
        <f t="shared" si="13"/>
        <v>797.74</v>
      </c>
      <c r="L98" s="162"/>
      <c r="M98" s="162" t="str">
        <f t="shared" si="11"/>
        <v>COMPLIANT</v>
      </c>
      <c r="N98" s="39"/>
      <c r="O98" s="163">
        <f t="shared" si="14"/>
        <v>748.9</v>
      </c>
      <c r="P98" s="163">
        <f t="shared" si="15"/>
        <v>762.77</v>
      </c>
      <c r="Q98" s="163">
        <f t="shared" si="16"/>
        <v>797.74</v>
      </c>
      <c r="R98" s="163">
        <f t="shared" si="17"/>
        <v>824.25</v>
      </c>
      <c r="S98" s="163">
        <f t="shared" si="18"/>
        <v>851.14</v>
      </c>
      <c r="T98" s="39"/>
      <c r="U98" s="211">
        <v>748.9</v>
      </c>
      <c r="V98" s="165">
        <f>ROUND(ROUND(U98,2)*(1+'General Inputs'!K$20)*(1-AA98)+'General Inputs'!K$27,2)</f>
        <v>762.77</v>
      </c>
      <c r="W98" s="165">
        <f>ROUND(ROUND(V98,2)*(1+'General Inputs'!L$20)*(1-AB98)+'General Inputs'!L$27,2)</f>
        <v>797.74</v>
      </c>
      <c r="X98" s="165">
        <f>ROUND(ROUND(W98,2)*(1+'General Inputs'!M$20)*(1-AC98)+'General Inputs'!M$27,2)</f>
        <v>824.25</v>
      </c>
      <c r="Y98" s="165">
        <f>ROUND(ROUND(X98,2)*(1+'General Inputs'!N$20)*(1-AD98)+'General Inputs'!N$27,2)</f>
        <v>851.14</v>
      </c>
      <c r="Z98" s="166"/>
      <c r="AA98" s="194">
        <f>IF($U98="",0,'General Inputs'!K$22)</f>
        <v>-9.8252646141938002E-3</v>
      </c>
      <c r="AB98" s="194">
        <f>IF($U98="",0,'General Inputs'!L$22)</f>
        <v>-1.0493456191476618E-2</v>
      </c>
      <c r="AC98" s="194">
        <f>IF($U98="",0,'General Inputs'!M$22)</f>
        <v>-1.0262247478872492E-2</v>
      </c>
      <c r="AD98" s="194">
        <f>IF($U98="",0,'General Inputs'!N$22)</f>
        <v>-9.6681803386212059E-3</v>
      </c>
      <c r="AE98" s="218"/>
      <c r="AF98" s="218"/>
      <c r="AG98" s="36"/>
      <c r="AH98" s="36"/>
      <c r="AI98" s="36"/>
      <c r="AJ98" s="36"/>
      <c r="AK98" s="36"/>
    </row>
    <row r="99" spans="1:37">
      <c r="A99" s="36"/>
      <c r="B99" s="36"/>
      <c r="C99" s="161" t="s">
        <v>534</v>
      </c>
      <c r="D99" s="161" t="s">
        <v>499</v>
      </c>
      <c r="E99" s="161" t="s">
        <v>340</v>
      </c>
      <c r="F99" s="71" t="s">
        <v>33</v>
      </c>
      <c r="G99" s="71" t="s">
        <v>190</v>
      </c>
      <c r="H99" s="92"/>
      <c r="I99" s="93">
        <f t="shared" si="12"/>
        <v>1441.2</v>
      </c>
      <c r="J99" s="162"/>
      <c r="K99" s="93">
        <f t="shared" si="13"/>
        <v>1441.2</v>
      </c>
      <c r="L99" s="162"/>
      <c r="M99" s="162" t="str">
        <f t="shared" si="11"/>
        <v>COMPLIANT</v>
      </c>
      <c r="N99" s="39"/>
      <c r="O99" s="163">
        <f t="shared" si="14"/>
        <v>1352.98</v>
      </c>
      <c r="P99" s="163">
        <f t="shared" si="15"/>
        <v>1378.03</v>
      </c>
      <c r="Q99" s="163">
        <f t="shared" si="16"/>
        <v>1441.2</v>
      </c>
      <c r="R99" s="163">
        <f t="shared" si="17"/>
        <v>1489.1</v>
      </c>
      <c r="S99" s="163">
        <f t="shared" si="18"/>
        <v>1537.69</v>
      </c>
      <c r="T99" s="39"/>
      <c r="U99" s="211">
        <v>1352.98</v>
      </c>
      <c r="V99" s="165">
        <f>ROUND(ROUND(U99,2)*(1+'General Inputs'!K$20)*(1-AA99)+'General Inputs'!K$27,2)</f>
        <v>1378.03</v>
      </c>
      <c r="W99" s="165">
        <f>ROUND(ROUND(V99,2)*(1+'General Inputs'!L$20)*(1-AB99)+'General Inputs'!L$27,2)</f>
        <v>1441.2</v>
      </c>
      <c r="X99" s="165">
        <f>ROUND(ROUND(W99,2)*(1+'General Inputs'!M$20)*(1-AC99)+'General Inputs'!M$27,2)</f>
        <v>1489.1</v>
      </c>
      <c r="Y99" s="165">
        <f>ROUND(ROUND(X99,2)*(1+'General Inputs'!N$20)*(1-AD99)+'General Inputs'!N$27,2)</f>
        <v>1537.69</v>
      </c>
      <c r="Z99" s="166"/>
      <c r="AA99" s="194">
        <f>IF($U99="",0,'General Inputs'!K$22)</f>
        <v>-9.8252646141938002E-3</v>
      </c>
      <c r="AB99" s="194">
        <f>IF($U99="",0,'General Inputs'!L$22)</f>
        <v>-1.0493456191476618E-2</v>
      </c>
      <c r="AC99" s="194">
        <f>IF($U99="",0,'General Inputs'!M$22)</f>
        <v>-1.0262247478872492E-2</v>
      </c>
      <c r="AD99" s="194">
        <f>IF($U99="",0,'General Inputs'!N$22)</f>
        <v>-9.6681803386212059E-3</v>
      </c>
      <c r="AE99" s="218"/>
      <c r="AF99" s="218"/>
      <c r="AG99" s="36"/>
      <c r="AH99" s="36"/>
      <c r="AI99" s="36"/>
      <c r="AJ99" s="36"/>
      <c r="AK99" s="36"/>
    </row>
    <row r="100" spans="1:37">
      <c r="A100" s="36"/>
      <c r="B100" s="36"/>
      <c r="C100" s="161" t="s">
        <v>506</v>
      </c>
      <c r="D100" s="161" t="s">
        <v>500</v>
      </c>
      <c r="E100" s="161" t="s">
        <v>341</v>
      </c>
      <c r="F100" s="71" t="s">
        <v>33</v>
      </c>
      <c r="G100" s="71" t="s">
        <v>190</v>
      </c>
      <c r="H100" s="92"/>
      <c r="I100" s="93">
        <f t="shared" si="12"/>
        <v>1117.19</v>
      </c>
      <c r="J100" s="162"/>
      <c r="K100" s="93">
        <f t="shared" si="13"/>
        <v>1117.19</v>
      </c>
      <c r="L100" s="162"/>
      <c r="M100" s="162" t="str">
        <f t="shared" si="11"/>
        <v>COMPLIANT</v>
      </c>
      <c r="N100" s="39"/>
      <c r="O100" s="163">
        <f t="shared" si="14"/>
        <v>1048.8</v>
      </c>
      <c r="P100" s="163">
        <f t="shared" si="15"/>
        <v>1068.22</v>
      </c>
      <c r="Q100" s="163">
        <f t="shared" si="16"/>
        <v>1117.19</v>
      </c>
      <c r="R100" s="163">
        <f t="shared" si="17"/>
        <v>1154.32</v>
      </c>
      <c r="S100" s="163">
        <f t="shared" si="18"/>
        <v>1191.98</v>
      </c>
      <c r="T100" s="39"/>
      <c r="U100" s="211">
        <v>1048.8</v>
      </c>
      <c r="V100" s="165">
        <f>ROUND(ROUND(U100,2)*(1+'General Inputs'!K$20)*(1-AA100)+'General Inputs'!K$27,2)</f>
        <v>1068.22</v>
      </c>
      <c r="W100" s="165">
        <f>ROUND(ROUND(V100,2)*(1+'General Inputs'!L$20)*(1-AB100)+'General Inputs'!L$27,2)</f>
        <v>1117.19</v>
      </c>
      <c r="X100" s="165">
        <f>ROUND(ROUND(W100,2)*(1+'General Inputs'!M$20)*(1-AC100)+'General Inputs'!M$27,2)</f>
        <v>1154.32</v>
      </c>
      <c r="Y100" s="165">
        <f>ROUND(ROUND(X100,2)*(1+'General Inputs'!N$20)*(1-AD100)+'General Inputs'!N$27,2)</f>
        <v>1191.98</v>
      </c>
      <c r="Z100" s="166"/>
      <c r="AA100" s="194">
        <f>IF($U100="",0,'General Inputs'!K$22)</f>
        <v>-9.8252646141938002E-3</v>
      </c>
      <c r="AB100" s="194">
        <f>IF($U100="",0,'General Inputs'!L$22)</f>
        <v>-1.0493456191476618E-2</v>
      </c>
      <c r="AC100" s="194">
        <f>IF($U100="",0,'General Inputs'!M$22)</f>
        <v>-1.0262247478872492E-2</v>
      </c>
      <c r="AD100" s="194">
        <f>IF($U100="",0,'General Inputs'!N$22)</f>
        <v>-9.6681803386212059E-3</v>
      </c>
      <c r="AE100" s="218"/>
      <c r="AF100" s="218"/>
      <c r="AG100" s="36"/>
      <c r="AH100" s="36"/>
      <c r="AI100" s="36"/>
      <c r="AJ100" s="36"/>
      <c r="AK100" s="36"/>
    </row>
    <row r="101" spans="1:37">
      <c r="A101" s="36"/>
      <c r="B101" s="36"/>
      <c r="C101" s="161" t="s">
        <v>506</v>
      </c>
      <c r="D101" s="161" t="s">
        <v>507</v>
      </c>
      <c r="E101" s="161" t="s">
        <v>342</v>
      </c>
      <c r="F101" s="71" t="s">
        <v>33</v>
      </c>
      <c r="G101" s="71" t="s">
        <v>190</v>
      </c>
      <c r="H101" s="92"/>
      <c r="I101" s="93">
        <f t="shared" si="12"/>
        <v>1760.65</v>
      </c>
      <c r="J101" s="162"/>
      <c r="K101" s="93">
        <f t="shared" si="13"/>
        <v>1760.65</v>
      </c>
      <c r="L101" s="162"/>
      <c r="M101" s="162" t="str">
        <f t="shared" si="11"/>
        <v>COMPLIANT</v>
      </c>
      <c r="N101" s="39"/>
      <c r="O101" s="163">
        <f t="shared" si="14"/>
        <v>1652.87</v>
      </c>
      <c r="P101" s="163">
        <f t="shared" si="15"/>
        <v>1683.47</v>
      </c>
      <c r="Q101" s="163">
        <f t="shared" si="16"/>
        <v>1760.65</v>
      </c>
      <c r="R101" s="163">
        <f t="shared" si="17"/>
        <v>1819.17</v>
      </c>
      <c r="S101" s="163">
        <f t="shared" si="18"/>
        <v>1878.53</v>
      </c>
      <c r="T101" s="39"/>
      <c r="U101" s="211">
        <v>1652.87</v>
      </c>
      <c r="V101" s="165">
        <f>ROUND(ROUND(U101,2)*(1+'General Inputs'!K$20)*(1-AA101)+'General Inputs'!K$27,2)</f>
        <v>1683.47</v>
      </c>
      <c r="W101" s="165">
        <f>ROUND(ROUND(V101,2)*(1+'General Inputs'!L$20)*(1-AB101)+'General Inputs'!L$27,2)</f>
        <v>1760.65</v>
      </c>
      <c r="X101" s="165">
        <f>ROUND(ROUND(W101,2)*(1+'General Inputs'!M$20)*(1-AC101)+'General Inputs'!M$27,2)</f>
        <v>1819.17</v>
      </c>
      <c r="Y101" s="165">
        <f>ROUND(ROUND(X101,2)*(1+'General Inputs'!N$20)*(1-AD101)+'General Inputs'!N$27,2)</f>
        <v>1878.53</v>
      </c>
      <c r="Z101" s="166"/>
      <c r="AA101" s="194">
        <f>IF($U101="",0,'General Inputs'!K$22)</f>
        <v>-9.8252646141938002E-3</v>
      </c>
      <c r="AB101" s="194">
        <f>IF($U101="",0,'General Inputs'!L$22)</f>
        <v>-1.0493456191476618E-2</v>
      </c>
      <c r="AC101" s="194">
        <f>IF($U101="",0,'General Inputs'!M$22)</f>
        <v>-1.0262247478872492E-2</v>
      </c>
      <c r="AD101" s="194">
        <f>IF($U101="",0,'General Inputs'!N$22)</f>
        <v>-9.6681803386212059E-3</v>
      </c>
      <c r="AE101" s="218"/>
      <c r="AF101" s="218"/>
      <c r="AG101" s="36"/>
      <c r="AH101" s="36"/>
      <c r="AI101" s="36"/>
      <c r="AJ101" s="36"/>
      <c r="AK101" s="36"/>
    </row>
    <row r="102" spans="1:37">
      <c r="A102" s="36"/>
      <c r="B102" s="36"/>
      <c r="C102" s="161" t="s">
        <v>506</v>
      </c>
      <c r="D102" s="161" t="s">
        <v>502</v>
      </c>
      <c r="E102" s="161" t="s">
        <v>343</v>
      </c>
      <c r="F102" s="71" t="s">
        <v>33</v>
      </c>
      <c r="G102" s="71" t="s">
        <v>190</v>
      </c>
      <c r="H102" s="92"/>
      <c r="I102" s="93">
        <f t="shared" si="12"/>
        <v>877.5</v>
      </c>
      <c r="J102" s="162"/>
      <c r="K102" s="93">
        <f t="shared" si="13"/>
        <v>877.5</v>
      </c>
      <c r="L102" s="162"/>
      <c r="M102" s="162" t="str">
        <f t="shared" si="11"/>
        <v>COMPLIANT</v>
      </c>
      <c r="N102" s="39"/>
      <c r="O102" s="163">
        <f t="shared" si="14"/>
        <v>823.79</v>
      </c>
      <c r="P102" s="163">
        <f t="shared" si="15"/>
        <v>839.04</v>
      </c>
      <c r="Q102" s="163">
        <f t="shared" si="16"/>
        <v>877.5</v>
      </c>
      <c r="R102" s="163">
        <f t="shared" si="17"/>
        <v>906.66</v>
      </c>
      <c r="S102" s="163">
        <f t="shared" si="18"/>
        <v>936.24</v>
      </c>
      <c r="T102" s="39"/>
      <c r="U102" s="211">
        <v>823.79</v>
      </c>
      <c r="V102" s="165">
        <f>ROUND(ROUND(U102,2)*(1+'General Inputs'!K$20)*(1-AA102)+'General Inputs'!K$27,2)</f>
        <v>839.04</v>
      </c>
      <c r="W102" s="165">
        <f>ROUND(ROUND(V102,2)*(1+'General Inputs'!L$20)*(1-AB102)+'General Inputs'!L$27,2)</f>
        <v>877.5</v>
      </c>
      <c r="X102" s="165">
        <f>ROUND(ROUND(W102,2)*(1+'General Inputs'!M$20)*(1-AC102)+'General Inputs'!M$27,2)</f>
        <v>906.66</v>
      </c>
      <c r="Y102" s="165">
        <f>ROUND(ROUND(X102,2)*(1+'General Inputs'!N$20)*(1-AD102)+'General Inputs'!N$27,2)</f>
        <v>936.24</v>
      </c>
      <c r="Z102" s="166"/>
      <c r="AA102" s="194">
        <f>IF($U102="",0,'General Inputs'!K$22)</f>
        <v>-9.8252646141938002E-3</v>
      </c>
      <c r="AB102" s="194">
        <f>IF($U102="",0,'General Inputs'!L$22)</f>
        <v>-1.0493456191476618E-2</v>
      </c>
      <c r="AC102" s="194">
        <f>IF($U102="",0,'General Inputs'!M$22)</f>
        <v>-1.0262247478872492E-2</v>
      </c>
      <c r="AD102" s="194">
        <f>IF($U102="",0,'General Inputs'!N$22)</f>
        <v>-9.6681803386212059E-3</v>
      </c>
      <c r="AE102" s="218"/>
      <c r="AF102" s="218"/>
      <c r="AG102" s="36"/>
      <c r="AH102" s="36"/>
      <c r="AI102" s="36"/>
      <c r="AJ102" s="36"/>
      <c r="AK102" s="36"/>
    </row>
    <row r="103" spans="1:37">
      <c r="A103" s="36"/>
      <c r="B103" s="36"/>
      <c r="C103" s="161" t="s">
        <v>506</v>
      </c>
      <c r="D103" s="161" t="s">
        <v>503</v>
      </c>
      <c r="E103" s="161" t="s">
        <v>344</v>
      </c>
      <c r="F103" s="71" t="s">
        <v>33</v>
      </c>
      <c r="G103" s="71" t="s">
        <v>190</v>
      </c>
      <c r="H103" s="92"/>
      <c r="I103" s="93">
        <f t="shared" si="12"/>
        <v>1520.98</v>
      </c>
      <c r="J103" s="162"/>
      <c r="K103" s="93">
        <f t="shared" si="13"/>
        <v>1520.98</v>
      </c>
      <c r="L103" s="162"/>
      <c r="M103" s="162" t="str">
        <f t="shared" si="11"/>
        <v>COMPLIANT</v>
      </c>
      <c r="N103" s="39"/>
      <c r="O103" s="163">
        <f t="shared" si="14"/>
        <v>1427.87</v>
      </c>
      <c r="P103" s="163">
        <f t="shared" si="15"/>
        <v>1454.31</v>
      </c>
      <c r="Q103" s="163">
        <f t="shared" si="16"/>
        <v>1520.98</v>
      </c>
      <c r="R103" s="163">
        <f t="shared" si="17"/>
        <v>1571.53</v>
      </c>
      <c r="S103" s="163">
        <f t="shared" si="18"/>
        <v>1622.81</v>
      </c>
      <c r="T103" s="39"/>
      <c r="U103" s="211">
        <v>1427.87</v>
      </c>
      <c r="V103" s="165">
        <f>ROUND(ROUND(U103,2)*(1+'General Inputs'!K$20)*(1-AA103)+'General Inputs'!K$27,2)</f>
        <v>1454.31</v>
      </c>
      <c r="W103" s="165">
        <f>ROUND(ROUND(V103,2)*(1+'General Inputs'!L$20)*(1-AB103)+'General Inputs'!L$27,2)</f>
        <v>1520.98</v>
      </c>
      <c r="X103" s="165">
        <f>ROUND(ROUND(W103,2)*(1+'General Inputs'!M$20)*(1-AC103)+'General Inputs'!M$27,2)</f>
        <v>1571.53</v>
      </c>
      <c r="Y103" s="165">
        <f>ROUND(ROUND(X103,2)*(1+'General Inputs'!N$20)*(1-AD103)+'General Inputs'!N$27,2)</f>
        <v>1622.81</v>
      </c>
      <c r="Z103" s="166"/>
      <c r="AA103" s="194">
        <f>IF($U103="",0,'General Inputs'!K$22)</f>
        <v>-9.8252646141938002E-3</v>
      </c>
      <c r="AB103" s="194">
        <f>IF($U103="",0,'General Inputs'!L$22)</f>
        <v>-1.0493456191476618E-2</v>
      </c>
      <c r="AC103" s="194">
        <f>IF($U103="",0,'General Inputs'!M$22)</f>
        <v>-1.0262247478872492E-2</v>
      </c>
      <c r="AD103" s="194">
        <f>IF($U103="",0,'General Inputs'!N$22)</f>
        <v>-9.6681803386212059E-3</v>
      </c>
      <c r="AE103" s="218"/>
      <c r="AF103" s="218"/>
      <c r="AG103" s="36"/>
      <c r="AH103" s="36"/>
      <c r="AI103" s="36"/>
      <c r="AJ103" s="36"/>
      <c r="AK103" s="36"/>
    </row>
    <row r="104" spans="1:37">
      <c r="A104" s="36"/>
      <c r="B104" s="36"/>
      <c r="C104" s="161" t="s">
        <v>506</v>
      </c>
      <c r="D104" s="161" t="s">
        <v>504</v>
      </c>
      <c r="E104" s="161" t="s">
        <v>345</v>
      </c>
      <c r="F104" s="71" t="s">
        <v>33</v>
      </c>
      <c r="G104" s="71" t="s">
        <v>190</v>
      </c>
      <c r="H104" s="92"/>
      <c r="I104" s="93">
        <f t="shared" si="12"/>
        <v>1228.9100000000001</v>
      </c>
      <c r="J104" s="162"/>
      <c r="K104" s="93">
        <f t="shared" si="13"/>
        <v>1228.9100000000001</v>
      </c>
      <c r="L104" s="162"/>
      <c r="M104" s="162" t="str">
        <f t="shared" si="11"/>
        <v>COMPLIANT</v>
      </c>
      <c r="N104" s="39"/>
      <c r="O104" s="163">
        <f t="shared" si="14"/>
        <v>1153.68</v>
      </c>
      <c r="P104" s="163">
        <f t="shared" si="15"/>
        <v>1175.04</v>
      </c>
      <c r="Q104" s="163">
        <f t="shared" si="16"/>
        <v>1228.9100000000001</v>
      </c>
      <c r="R104" s="163">
        <f t="shared" si="17"/>
        <v>1269.75</v>
      </c>
      <c r="S104" s="163">
        <f t="shared" si="18"/>
        <v>1311.18</v>
      </c>
      <c r="T104" s="39"/>
      <c r="U104" s="211">
        <v>1153.68</v>
      </c>
      <c r="V104" s="165">
        <f>ROUND(ROUND(U104,2)*(1+'General Inputs'!K$20)*(1-AA104)+'General Inputs'!K$27,2)</f>
        <v>1175.04</v>
      </c>
      <c r="W104" s="165">
        <f>ROUND(ROUND(V104,2)*(1+'General Inputs'!L$20)*(1-AB104)+'General Inputs'!L$27,2)</f>
        <v>1228.9100000000001</v>
      </c>
      <c r="X104" s="165">
        <f>ROUND(ROUND(W104,2)*(1+'General Inputs'!M$20)*(1-AC104)+'General Inputs'!M$27,2)</f>
        <v>1269.75</v>
      </c>
      <c r="Y104" s="165">
        <f>ROUND(ROUND(X104,2)*(1+'General Inputs'!N$20)*(1-AD104)+'General Inputs'!N$27,2)</f>
        <v>1311.18</v>
      </c>
      <c r="Z104" s="166"/>
      <c r="AA104" s="194">
        <f>IF($U104="",0,'General Inputs'!K$22)</f>
        <v>-9.8252646141938002E-3</v>
      </c>
      <c r="AB104" s="194">
        <f>IF($U104="",0,'General Inputs'!L$22)</f>
        <v>-1.0493456191476618E-2</v>
      </c>
      <c r="AC104" s="194">
        <f>IF($U104="",0,'General Inputs'!M$22)</f>
        <v>-1.0262247478872492E-2</v>
      </c>
      <c r="AD104" s="194">
        <f>IF($U104="",0,'General Inputs'!N$22)</f>
        <v>-9.6681803386212059E-3</v>
      </c>
      <c r="AE104" s="218"/>
      <c r="AF104" s="218"/>
      <c r="AG104" s="36"/>
      <c r="AH104" s="36"/>
      <c r="AI104" s="36"/>
      <c r="AJ104" s="36"/>
      <c r="AK104" s="36"/>
    </row>
    <row r="105" spans="1:37">
      <c r="A105" s="36"/>
      <c r="B105" s="36"/>
      <c r="C105" s="161" t="s">
        <v>506</v>
      </c>
      <c r="D105" s="161" t="s">
        <v>505</v>
      </c>
      <c r="E105" s="161" t="s">
        <v>346</v>
      </c>
      <c r="F105" s="71" t="s">
        <v>33</v>
      </c>
      <c r="G105" s="71" t="s">
        <v>190</v>
      </c>
      <c r="H105" s="92"/>
      <c r="I105" s="93">
        <f t="shared" si="12"/>
        <v>1872.37</v>
      </c>
      <c r="J105" s="162"/>
      <c r="K105" s="93">
        <f t="shared" si="13"/>
        <v>1872.37</v>
      </c>
      <c r="L105" s="162"/>
      <c r="M105" s="162" t="str">
        <f t="shared" si="11"/>
        <v>COMPLIANT</v>
      </c>
      <c r="N105" s="39"/>
      <c r="O105" s="163">
        <f t="shared" si="14"/>
        <v>1757.75</v>
      </c>
      <c r="P105" s="163">
        <f t="shared" si="15"/>
        <v>1790.3</v>
      </c>
      <c r="Q105" s="163">
        <f t="shared" si="16"/>
        <v>1872.37</v>
      </c>
      <c r="R105" s="163">
        <f t="shared" si="17"/>
        <v>1934.6</v>
      </c>
      <c r="S105" s="163">
        <f t="shared" si="18"/>
        <v>1997.72</v>
      </c>
      <c r="T105" s="39"/>
      <c r="U105" s="211">
        <v>1757.75</v>
      </c>
      <c r="V105" s="165">
        <f>ROUND(ROUND(U105,2)*(1+'General Inputs'!K$20)*(1-AA105)+'General Inputs'!K$27,2)</f>
        <v>1790.3</v>
      </c>
      <c r="W105" s="165">
        <f>ROUND(ROUND(V105,2)*(1+'General Inputs'!L$20)*(1-AB105)+'General Inputs'!L$27,2)</f>
        <v>1872.37</v>
      </c>
      <c r="X105" s="165">
        <f>ROUND(ROUND(W105,2)*(1+'General Inputs'!M$20)*(1-AC105)+'General Inputs'!M$27,2)</f>
        <v>1934.6</v>
      </c>
      <c r="Y105" s="165">
        <f>ROUND(ROUND(X105,2)*(1+'General Inputs'!N$20)*(1-AD105)+'General Inputs'!N$27,2)</f>
        <v>1997.72</v>
      </c>
      <c r="Z105" s="166"/>
      <c r="AA105" s="194">
        <f>IF($U105="",0,'General Inputs'!K$22)</f>
        <v>-9.8252646141938002E-3</v>
      </c>
      <c r="AB105" s="194">
        <f>IF($U105="",0,'General Inputs'!L$22)</f>
        <v>-1.0493456191476618E-2</v>
      </c>
      <c r="AC105" s="194">
        <f>IF($U105="",0,'General Inputs'!M$22)</f>
        <v>-1.0262247478872492E-2</v>
      </c>
      <c r="AD105" s="194">
        <f>IF($U105="",0,'General Inputs'!N$22)</f>
        <v>-9.6681803386212059E-3</v>
      </c>
      <c r="AE105" s="218"/>
      <c r="AF105" s="218"/>
      <c r="AG105" s="36"/>
      <c r="AH105" s="36"/>
      <c r="AI105" s="36"/>
      <c r="AJ105" s="36"/>
      <c r="AK105" s="36"/>
    </row>
    <row r="106" spans="1:37">
      <c r="A106" s="36"/>
      <c r="B106" s="36"/>
      <c r="C106" s="161" t="s">
        <v>508</v>
      </c>
      <c r="D106" s="161" t="s">
        <v>434</v>
      </c>
      <c r="E106" s="161" t="s">
        <v>386</v>
      </c>
      <c r="F106" s="71" t="s">
        <v>33</v>
      </c>
      <c r="G106" s="71" t="s">
        <v>190</v>
      </c>
      <c r="H106" s="92"/>
      <c r="I106" s="93">
        <f t="shared" si="12"/>
        <v>127.7</v>
      </c>
      <c r="J106" s="162"/>
      <c r="K106" s="93">
        <f t="shared" si="13"/>
        <v>127.7</v>
      </c>
      <c r="L106" s="162"/>
      <c r="M106" s="162" t="str">
        <f t="shared" si="11"/>
        <v>COMPLIANT</v>
      </c>
      <c r="N106" s="39"/>
      <c r="O106" s="163">
        <f t="shared" si="14"/>
        <v>119.88</v>
      </c>
      <c r="P106" s="163">
        <f t="shared" si="15"/>
        <v>122.1</v>
      </c>
      <c r="Q106" s="163">
        <f t="shared" si="16"/>
        <v>127.7</v>
      </c>
      <c r="R106" s="163">
        <f t="shared" si="17"/>
        <v>131.94</v>
      </c>
      <c r="S106" s="163">
        <f t="shared" si="18"/>
        <v>136.24</v>
      </c>
      <c r="T106" s="39"/>
      <c r="U106" s="211">
        <v>119.88</v>
      </c>
      <c r="V106" s="165">
        <f>ROUND(ROUND(U106,2)*(1+'General Inputs'!K$20)*(1-AA106)+'General Inputs'!K$27,2)</f>
        <v>122.1</v>
      </c>
      <c r="W106" s="165">
        <f>ROUND(ROUND(V106,2)*(1+'General Inputs'!L$20)*(1-AB106)+'General Inputs'!L$27,2)</f>
        <v>127.7</v>
      </c>
      <c r="X106" s="165">
        <f>ROUND(ROUND(W106,2)*(1+'General Inputs'!M$20)*(1-AC106)+'General Inputs'!M$27,2)</f>
        <v>131.94</v>
      </c>
      <c r="Y106" s="165">
        <f>ROUND(ROUND(X106,2)*(1+'General Inputs'!N$20)*(1-AD106)+'General Inputs'!N$27,2)</f>
        <v>136.24</v>
      </c>
      <c r="Z106" s="166"/>
      <c r="AA106" s="194">
        <f>IF($U106="",0,'General Inputs'!K$22)</f>
        <v>-9.8252646141938002E-3</v>
      </c>
      <c r="AB106" s="194">
        <f>IF($U106="",0,'General Inputs'!L$22)</f>
        <v>-1.0493456191476618E-2</v>
      </c>
      <c r="AC106" s="194">
        <f>IF($U106="",0,'General Inputs'!M$22)</f>
        <v>-1.0262247478872492E-2</v>
      </c>
      <c r="AD106" s="194">
        <f>IF($U106="",0,'General Inputs'!N$22)</f>
        <v>-9.6681803386212059E-3</v>
      </c>
      <c r="AE106" s="218"/>
      <c r="AF106" s="218"/>
      <c r="AG106" s="36"/>
      <c r="AH106" s="36"/>
      <c r="AI106" s="36"/>
      <c r="AJ106" s="36"/>
      <c r="AK106" s="36"/>
    </row>
    <row r="107" spans="1:37">
      <c r="A107" s="36"/>
      <c r="B107" s="36"/>
      <c r="C107" s="161" t="s">
        <v>508</v>
      </c>
      <c r="D107" s="161" t="s">
        <v>436</v>
      </c>
      <c r="E107" s="161" t="s">
        <v>387</v>
      </c>
      <c r="F107" s="71" t="s">
        <v>33</v>
      </c>
      <c r="G107" s="71" t="s">
        <v>190</v>
      </c>
      <c r="H107" s="92"/>
      <c r="I107" s="93">
        <f t="shared" si="12"/>
        <v>127.7</v>
      </c>
      <c r="J107" s="162"/>
      <c r="K107" s="93">
        <f t="shared" si="13"/>
        <v>127.7</v>
      </c>
      <c r="L107" s="162"/>
      <c r="M107" s="162" t="str">
        <f t="shared" si="11"/>
        <v>COMPLIANT</v>
      </c>
      <c r="N107" s="39"/>
      <c r="O107" s="163">
        <f t="shared" si="14"/>
        <v>119.88</v>
      </c>
      <c r="P107" s="163">
        <f t="shared" si="15"/>
        <v>122.1</v>
      </c>
      <c r="Q107" s="163">
        <f t="shared" si="16"/>
        <v>127.7</v>
      </c>
      <c r="R107" s="163">
        <f t="shared" si="17"/>
        <v>131.94</v>
      </c>
      <c r="S107" s="163">
        <f t="shared" si="18"/>
        <v>136.24</v>
      </c>
      <c r="T107" s="39"/>
      <c r="U107" s="211">
        <v>119.88</v>
      </c>
      <c r="V107" s="165">
        <f>ROUND(ROUND(U107,2)*(1+'General Inputs'!K$20)*(1-AA107)+'General Inputs'!K$27,2)</f>
        <v>122.1</v>
      </c>
      <c r="W107" s="165">
        <f>ROUND(ROUND(V107,2)*(1+'General Inputs'!L$20)*(1-AB107)+'General Inputs'!L$27,2)</f>
        <v>127.7</v>
      </c>
      <c r="X107" s="165">
        <f>ROUND(ROUND(W107,2)*(1+'General Inputs'!M$20)*(1-AC107)+'General Inputs'!M$27,2)</f>
        <v>131.94</v>
      </c>
      <c r="Y107" s="165">
        <f>ROUND(ROUND(X107,2)*(1+'General Inputs'!N$20)*(1-AD107)+'General Inputs'!N$27,2)</f>
        <v>136.24</v>
      </c>
      <c r="Z107" s="166"/>
      <c r="AA107" s="194">
        <f>IF($U107="",0,'General Inputs'!K$22)</f>
        <v>-9.8252646141938002E-3</v>
      </c>
      <c r="AB107" s="194">
        <f>IF($U107="",0,'General Inputs'!L$22)</f>
        <v>-1.0493456191476618E-2</v>
      </c>
      <c r="AC107" s="194">
        <f>IF($U107="",0,'General Inputs'!M$22)</f>
        <v>-1.0262247478872492E-2</v>
      </c>
      <c r="AD107" s="194">
        <f>IF($U107="",0,'General Inputs'!N$22)</f>
        <v>-9.6681803386212059E-3</v>
      </c>
      <c r="AE107" s="218"/>
      <c r="AF107" s="218"/>
      <c r="AG107" s="36"/>
      <c r="AH107" s="36"/>
      <c r="AI107" s="36"/>
      <c r="AJ107" s="36"/>
      <c r="AK107" s="36"/>
    </row>
    <row r="108" spans="1:37">
      <c r="A108" s="36"/>
      <c r="B108" s="36"/>
      <c r="C108" s="161" t="s">
        <v>508</v>
      </c>
      <c r="D108" s="161" t="s">
        <v>435</v>
      </c>
      <c r="E108" s="161" t="s">
        <v>347</v>
      </c>
      <c r="F108" s="71" t="s">
        <v>33</v>
      </c>
      <c r="G108" s="71" t="s">
        <v>190</v>
      </c>
      <c r="H108" s="92"/>
      <c r="I108" s="93">
        <f t="shared" si="12"/>
        <v>168.65</v>
      </c>
      <c r="J108" s="162"/>
      <c r="K108" s="93">
        <f t="shared" si="13"/>
        <v>168.65</v>
      </c>
      <c r="L108" s="162"/>
      <c r="M108" s="162" t="str">
        <f t="shared" si="11"/>
        <v>COMPLIANT</v>
      </c>
      <c r="N108" s="39"/>
      <c r="O108" s="163">
        <f t="shared" si="14"/>
        <v>158.33000000000001</v>
      </c>
      <c r="P108" s="163">
        <f t="shared" si="15"/>
        <v>161.26</v>
      </c>
      <c r="Q108" s="163">
        <f t="shared" si="16"/>
        <v>168.65</v>
      </c>
      <c r="R108" s="163">
        <f t="shared" si="17"/>
        <v>174.26</v>
      </c>
      <c r="S108" s="163">
        <f t="shared" si="18"/>
        <v>179.95</v>
      </c>
      <c r="T108" s="39"/>
      <c r="U108" s="211">
        <v>158.33000000000001</v>
      </c>
      <c r="V108" s="165">
        <f>ROUND(ROUND(U108,2)*(1+'General Inputs'!K$20)*(1-AA108)+'General Inputs'!K$27,2)</f>
        <v>161.26</v>
      </c>
      <c r="W108" s="165">
        <f>ROUND(ROUND(V108,2)*(1+'General Inputs'!L$20)*(1-AB108)+'General Inputs'!L$27,2)</f>
        <v>168.65</v>
      </c>
      <c r="X108" s="165">
        <f>ROUND(ROUND(W108,2)*(1+'General Inputs'!M$20)*(1-AC108)+'General Inputs'!M$27,2)</f>
        <v>174.26</v>
      </c>
      <c r="Y108" s="165">
        <f>ROUND(ROUND(X108,2)*(1+'General Inputs'!N$20)*(1-AD108)+'General Inputs'!N$27,2)</f>
        <v>179.95</v>
      </c>
      <c r="Z108" s="166"/>
      <c r="AA108" s="194">
        <f>IF($U108="",0,'General Inputs'!K$22)</f>
        <v>-9.8252646141938002E-3</v>
      </c>
      <c r="AB108" s="194">
        <f>IF($U108="",0,'General Inputs'!L$22)</f>
        <v>-1.0493456191476618E-2</v>
      </c>
      <c r="AC108" s="194">
        <f>IF($U108="",0,'General Inputs'!M$22)</f>
        <v>-1.0262247478872492E-2</v>
      </c>
      <c r="AD108" s="194">
        <f>IF($U108="",0,'General Inputs'!N$22)</f>
        <v>-9.6681803386212059E-3</v>
      </c>
      <c r="AE108" s="218"/>
      <c r="AF108" s="218"/>
      <c r="AG108" s="36"/>
      <c r="AH108" s="36"/>
      <c r="AI108" s="36"/>
      <c r="AJ108" s="36"/>
      <c r="AK108" s="36"/>
    </row>
    <row r="109" spans="1:37">
      <c r="A109" s="36"/>
      <c r="B109" s="36"/>
      <c r="C109" s="161" t="s">
        <v>508</v>
      </c>
      <c r="D109" s="161" t="s">
        <v>437</v>
      </c>
      <c r="E109" s="161" t="s">
        <v>348</v>
      </c>
      <c r="F109" s="71" t="s">
        <v>33</v>
      </c>
      <c r="G109" s="71" t="s">
        <v>190</v>
      </c>
      <c r="H109" s="92"/>
      <c r="I109" s="93">
        <f t="shared" si="12"/>
        <v>168.65</v>
      </c>
      <c r="J109" s="162"/>
      <c r="K109" s="93">
        <f t="shared" si="13"/>
        <v>168.65</v>
      </c>
      <c r="L109" s="162"/>
      <c r="M109" s="162" t="str">
        <f t="shared" si="11"/>
        <v>COMPLIANT</v>
      </c>
      <c r="N109" s="39"/>
      <c r="O109" s="163">
        <f t="shared" si="14"/>
        <v>158.33000000000001</v>
      </c>
      <c r="P109" s="163">
        <f t="shared" si="15"/>
        <v>161.26</v>
      </c>
      <c r="Q109" s="163">
        <f t="shared" si="16"/>
        <v>168.65</v>
      </c>
      <c r="R109" s="163">
        <f t="shared" si="17"/>
        <v>174.26</v>
      </c>
      <c r="S109" s="163">
        <f t="shared" si="18"/>
        <v>179.95</v>
      </c>
      <c r="T109" s="39"/>
      <c r="U109" s="211">
        <v>158.33000000000001</v>
      </c>
      <c r="V109" s="165">
        <f>ROUND(ROUND(U109,2)*(1+'General Inputs'!K$20)*(1-AA109)+'General Inputs'!K$27,2)</f>
        <v>161.26</v>
      </c>
      <c r="W109" s="165">
        <f>ROUND(ROUND(V109,2)*(1+'General Inputs'!L$20)*(1-AB109)+'General Inputs'!L$27,2)</f>
        <v>168.65</v>
      </c>
      <c r="X109" s="165">
        <f>ROUND(ROUND(W109,2)*(1+'General Inputs'!M$20)*(1-AC109)+'General Inputs'!M$27,2)</f>
        <v>174.26</v>
      </c>
      <c r="Y109" s="165">
        <f>ROUND(ROUND(X109,2)*(1+'General Inputs'!N$20)*(1-AD109)+'General Inputs'!N$27,2)</f>
        <v>179.95</v>
      </c>
      <c r="Z109" s="166"/>
      <c r="AA109" s="194">
        <f>IF($U109="",0,'General Inputs'!K$22)</f>
        <v>-9.8252646141938002E-3</v>
      </c>
      <c r="AB109" s="194">
        <f>IF($U109="",0,'General Inputs'!L$22)</f>
        <v>-1.0493456191476618E-2</v>
      </c>
      <c r="AC109" s="194">
        <f>IF($U109="",0,'General Inputs'!M$22)</f>
        <v>-1.0262247478872492E-2</v>
      </c>
      <c r="AD109" s="194">
        <f>IF($U109="",0,'General Inputs'!N$22)</f>
        <v>-9.6681803386212059E-3</v>
      </c>
      <c r="AE109" s="218"/>
      <c r="AF109" s="218"/>
      <c r="AG109" s="36"/>
      <c r="AH109" s="36"/>
      <c r="AI109" s="36"/>
      <c r="AJ109" s="36"/>
      <c r="AK109" s="36"/>
    </row>
    <row r="110" spans="1:37">
      <c r="A110" s="36"/>
      <c r="B110" s="36"/>
      <c r="C110" s="161" t="s">
        <v>509</v>
      </c>
      <c r="D110" s="161" t="s">
        <v>434</v>
      </c>
      <c r="E110" s="161" t="s">
        <v>349</v>
      </c>
      <c r="F110" s="71" t="s">
        <v>33</v>
      </c>
      <c r="G110" s="71" t="s">
        <v>190</v>
      </c>
      <c r="H110" s="92"/>
      <c r="I110" s="93">
        <f t="shared" si="12"/>
        <v>821.23</v>
      </c>
      <c r="J110" s="162"/>
      <c r="K110" s="93">
        <f t="shared" si="13"/>
        <v>821.23</v>
      </c>
      <c r="L110" s="162"/>
      <c r="M110" s="162" t="str">
        <f t="shared" si="11"/>
        <v>COMPLIANT</v>
      </c>
      <c r="N110" s="39"/>
      <c r="O110" s="163">
        <f t="shared" si="14"/>
        <v>770.96</v>
      </c>
      <c r="P110" s="163">
        <f t="shared" si="15"/>
        <v>785.23</v>
      </c>
      <c r="Q110" s="163">
        <f t="shared" si="16"/>
        <v>821.23</v>
      </c>
      <c r="R110" s="163">
        <f t="shared" si="17"/>
        <v>848.52</v>
      </c>
      <c r="S110" s="163">
        <f t="shared" si="18"/>
        <v>876.21</v>
      </c>
      <c r="T110" s="39"/>
      <c r="U110" s="211">
        <v>770.96</v>
      </c>
      <c r="V110" s="165">
        <f>ROUND(ROUND(U110,2)*(1+'General Inputs'!K$20)*(1-AA110)+'General Inputs'!K$27,2)</f>
        <v>785.23</v>
      </c>
      <c r="W110" s="165">
        <f>ROUND(ROUND(V110,2)*(1+'General Inputs'!L$20)*(1-AB110)+'General Inputs'!L$27,2)</f>
        <v>821.23</v>
      </c>
      <c r="X110" s="165">
        <f>ROUND(ROUND(W110,2)*(1+'General Inputs'!M$20)*(1-AC110)+'General Inputs'!M$27,2)</f>
        <v>848.52</v>
      </c>
      <c r="Y110" s="165">
        <f>ROUND(ROUND(X110,2)*(1+'General Inputs'!N$20)*(1-AD110)+'General Inputs'!N$27,2)</f>
        <v>876.21</v>
      </c>
      <c r="Z110" s="166"/>
      <c r="AA110" s="194">
        <f>IF($U110="",0,'General Inputs'!K$22)</f>
        <v>-9.8252646141938002E-3</v>
      </c>
      <c r="AB110" s="194">
        <f>IF($U110="",0,'General Inputs'!L$22)</f>
        <v>-1.0493456191476618E-2</v>
      </c>
      <c r="AC110" s="194">
        <f>IF($U110="",0,'General Inputs'!M$22)</f>
        <v>-1.0262247478872492E-2</v>
      </c>
      <c r="AD110" s="194">
        <f>IF($U110="",0,'General Inputs'!N$22)</f>
        <v>-9.6681803386212059E-3</v>
      </c>
      <c r="AE110" s="218"/>
      <c r="AF110" s="218"/>
      <c r="AG110" s="36"/>
      <c r="AH110" s="36"/>
      <c r="AI110" s="36"/>
      <c r="AJ110" s="36"/>
      <c r="AK110" s="36"/>
    </row>
    <row r="111" spans="1:37">
      <c r="A111" s="36"/>
      <c r="B111" s="36"/>
      <c r="C111" s="161" t="s">
        <v>509</v>
      </c>
      <c r="D111" s="161" t="s">
        <v>436</v>
      </c>
      <c r="E111" s="161" t="s">
        <v>350</v>
      </c>
      <c r="F111" s="71" t="s">
        <v>33</v>
      </c>
      <c r="G111" s="71" t="s">
        <v>190</v>
      </c>
      <c r="H111" s="92"/>
      <c r="I111" s="93">
        <f t="shared" si="12"/>
        <v>858.46</v>
      </c>
      <c r="J111" s="162"/>
      <c r="K111" s="93">
        <f t="shared" si="13"/>
        <v>858.46</v>
      </c>
      <c r="L111" s="162"/>
      <c r="M111" s="162" t="str">
        <f t="shared" si="11"/>
        <v>COMPLIANT</v>
      </c>
      <c r="N111" s="39"/>
      <c r="O111" s="163">
        <f t="shared" si="14"/>
        <v>805.91</v>
      </c>
      <c r="P111" s="163">
        <f t="shared" si="15"/>
        <v>820.83</v>
      </c>
      <c r="Q111" s="163">
        <f t="shared" si="16"/>
        <v>858.46</v>
      </c>
      <c r="R111" s="163">
        <f t="shared" si="17"/>
        <v>886.99</v>
      </c>
      <c r="S111" s="163">
        <f t="shared" si="18"/>
        <v>915.93</v>
      </c>
      <c r="T111" s="39"/>
      <c r="U111" s="211">
        <v>805.91</v>
      </c>
      <c r="V111" s="165">
        <f>ROUND(ROUND(U111,2)*(1+'General Inputs'!K$20)*(1-AA111)+'General Inputs'!K$27,2)</f>
        <v>820.83</v>
      </c>
      <c r="W111" s="165">
        <f>ROUND(ROUND(V111,2)*(1+'General Inputs'!L$20)*(1-AB111)+'General Inputs'!L$27,2)</f>
        <v>858.46</v>
      </c>
      <c r="X111" s="165">
        <f>ROUND(ROUND(W111,2)*(1+'General Inputs'!M$20)*(1-AC111)+'General Inputs'!M$27,2)</f>
        <v>886.99</v>
      </c>
      <c r="Y111" s="165">
        <f>ROUND(ROUND(X111,2)*(1+'General Inputs'!N$20)*(1-AD111)+'General Inputs'!N$27,2)</f>
        <v>915.93</v>
      </c>
      <c r="Z111" s="166"/>
      <c r="AA111" s="194">
        <f>IF($U111="",0,'General Inputs'!K$22)</f>
        <v>-9.8252646141938002E-3</v>
      </c>
      <c r="AB111" s="194">
        <f>IF($U111="",0,'General Inputs'!L$22)</f>
        <v>-1.0493456191476618E-2</v>
      </c>
      <c r="AC111" s="194">
        <f>IF($U111="",0,'General Inputs'!M$22)</f>
        <v>-1.0262247478872492E-2</v>
      </c>
      <c r="AD111" s="194">
        <f>IF($U111="",0,'General Inputs'!N$22)</f>
        <v>-9.6681803386212059E-3</v>
      </c>
      <c r="AE111" s="218"/>
      <c r="AF111" s="218"/>
      <c r="AG111" s="36"/>
      <c r="AH111" s="36"/>
      <c r="AI111" s="36"/>
      <c r="AJ111" s="36"/>
      <c r="AK111" s="36"/>
    </row>
    <row r="112" spans="1:37">
      <c r="A112" s="36"/>
      <c r="B112" s="36"/>
      <c r="C112" s="161" t="s">
        <v>509</v>
      </c>
      <c r="D112" s="161" t="s">
        <v>435</v>
      </c>
      <c r="E112" s="161" t="s">
        <v>351</v>
      </c>
      <c r="F112" s="71" t="s">
        <v>33</v>
      </c>
      <c r="G112" s="71" t="s">
        <v>190</v>
      </c>
      <c r="H112" s="92"/>
      <c r="I112" s="93">
        <f t="shared" si="12"/>
        <v>1147.07</v>
      </c>
      <c r="J112" s="162"/>
      <c r="K112" s="93">
        <f t="shared" si="13"/>
        <v>1147.07</v>
      </c>
      <c r="L112" s="162"/>
      <c r="M112" s="162" t="str">
        <f t="shared" si="11"/>
        <v>COMPLIANT</v>
      </c>
      <c r="N112" s="39"/>
      <c r="O112" s="163">
        <f t="shared" si="14"/>
        <v>1076.8499999999999</v>
      </c>
      <c r="P112" s="163">
        <f t="shared" si="15"/>
        <v>1096.79</v>
      </c>
      <c r="Q112" s="163">
        <f t="shared" si="16"/>
        <v>1147.07</v>
      </c>
      <c r="R112" s="163">
        <f t="shared" si="17"/>
        <v>1185.19</v>
      </c>
      <c r="S112" s="163">
        <f t="shared" si="18"/>
        <v>1223.8599999999999</v>
      </c>
      <c r="T112" s="39"/>
      <c r="U112" s="211">
        <v>1076.8499999999999</v>
      </c>
      <c r="V112" s="165">
        <f>ROUND(ROUND(U112,2)*(1+'General Inputs'!K$20)*(1-AA112)+'General Inputs'!K$27,2)</f>
        <v>1096.79</v>
      </c>
      <c r="W112" s="165">
        <f>ROUND(ROUND(V112,2)*(1+'General Inputs'!L$20)*(1-AB112)+'General Inputs'!L$27,2)</f>
        <v>1147.07</v>
      </c>
      <c r="X112" s="165">
        <f>ROUND(ROUND(W112,2)*(1+'General Inputs'!M$20)*(1-AC112)+'General Inputs'!M$27,2)</f>
        <v>1185.19</v>
      </c>
      <c r="Y112" s="165">
        <f>ROUND(ROUND(X112,2)*(1+'General Inputs'!N$20)*(1-AD112)+'General Inputs'!N$27,2)</f>
        <v>1223.8599999999999</v>
      </c>
      <c r="Z112" s="166"/>
      <c r="AA112" s="194">
        <f>IF($U112="",0,'General Inputs'!K$22)</f>
        <v>-9.8252646141938002E-3</v>
      </c>
      <c r="AB112" s="194">
        <f>IF($U112="",0,'General Inputs'!L$22)</f>
        <v>-1.0493456191476618E-2</v>
      </c>
      <c r="AC112" s="194">
        <f>IF($U112="",0,'General Inputs'!M$22)</f>
        <v>-1.0262247478872492E-2</v>
      </c>
      <c r="AD112" s="194">
        <f>IF($U112="",0,'General Inputs'!N$22)</f>
        <v>-9.6681803386212059E-3</v>
      </c>
      <c r="AE112" s="218"/>
      <c r="AF112" s="218"/>
      <c r="AG112" s="36"/>
      <c r="AH112" s="36"/>
      <c r="AI112" s="36"/>
      <c r="AJ112" s="36"/>
      <c r="AK112" s="36"/>
    </row>
    <row r="113" spans="1:37">
      <c r="A113" s="36"/>
      <c r="B113" s="36"/>
      <c r="C113" s="161" t="s">
        <v>509</v>
      </c>
      <c r="D113" s="161" t="s">
        <v>437</v>
      </c>
      <c r="E113" s="161" t="s">
        <v>352</v>
      </c>
      <c r="F113" s="71" t="s">
        <v>33</v>
      </c>
      <c r="G113" s="71" t="s">
        <v>190</v>
      </c>
      <c r="H113" s="92"/>
      <c r="I113" s="93">
        <f t="shared" si="12"/>
        <v>1199.21</v>
      </c>
      <c r="J113" s="162"/>
      <c r="K113" s="93">
        <f t="shared" si="13"/>
        <v>1199.21</v>
      </c>
      <c r="L113" s="162"/>
      <c r="M113" s="162" t="str">
        <f t="shared" si="11"/>
        <v>COMPLIANT</v>
      </c>
      <c r="N113" s="39"/>
      <c r="O113" s="163">
        <f t="shared" si="14"/>
        <v>1125.8</v>
      </c>
      <c r="P113" s="163">
        <f t="shared" si="15"/>
        <v>1146.6400000000001</v>
      </c>
      <c r="Q113" s="163">
        <f t="shared" si="16"/>
        <v>1199.21</v>
      </c>
      <c r="R113" s="163">
        <f t="shared" si="17"/>
        <v>1239.07</v>
      </c>
      <c r="S113" s="163">
        <f t="shared" si="18"/>
        <v>1279.5</v>
      </c>
      <c r="T113" s="39"/>
      <c r="U113" s="211">
        <v>1125.8</v>
      </c>
      <c r="V113" s="165">
        <f>ROUND(ROUND(U113,2)*(1+'General Inputs'!K$20)*(1-AA113)+'General Inputs'!K$27,2)</f>
        <v>1146.6400000000001</v>
      </c>
      <c r="W113" s="165">
        <f>ROUND(ROUND(V113,2)*(1+'General Inputs'!L$20)*(1-AB113)+'General Inputs'!L$27,2)</f>
        <v>1199.21</v>
      </c>
      <c r="X113" s="165">
        <f>ROUND(ROUND(W113,2)*(1+'General Inputs'!M$20)*(1-AC113)+'General Inputs'!M$27,2)</f>
        <v>1239.07</v>
      </c>
      <c r="Y113" s="165">
        <f>ROUND(ROUND(X113,2)*(1+'General Inputs'!N$20)*(1-AD113)+'General Inputs'!N$27,2)</f>
        <v>1279.5</v>
      </c>
      <c r="Z113" s="166"/>
      <c r="AA113" s="194">
        <f>IF($U113="",0,'General Inputs'!K$22)</f>
        <v>-9.8252646141938002E-3</v>
      </c>
      <c r="AB113" s="194">
        <f>IF($U113="",0,'General Inputs'!L$22)</f>
        <v>-1.0493456191476618E-2</v>
      </c>
      <c r="AC113" s="194">
        <f>IF($U113="",0,'General Inputs'!M$22)</f>
        <v>-1.0262247478872492E-2</v>
      </c>
      <c r="AD113" s="194">
        <f>IF($U113="",0,'General Inputs'!N$22)</f>
        <v>-9.6681803386212059E-3</v>
      </c>
      <c r="AE113" s="218"/>
      <c r="AF113" s="218"/>
      <c r="AG113" s="36"/>
      <c r="AH113" s="36"/>
      <c r="AI113" s="36"/>
      <c r="AJ113" s="36"/>
      <c r="AK113" s="36"/>
    </row>
    <row r="114" spans="1:37">
      <c r="A114" s="36"/>
      <c r="B114" s="36"/>
      <c r="C114" s="161" t="s">
        <v>510</v>
      </c>
      <c r="D114" s="161" t="s">
        <v>434</v>
      </c>
      <c r="E114" s="161" t="s">
        <v>353</v>
      </c>
      <c r="F114" s="71" t="s">
        <v>33</v>
      </c>
      <c r="G114" s="71" t="s">
        <v>190</v>
      </c>
      <c r="H114" s="92"/>
      <c r="I114" s="93">
        <f t="shared" si="12"/>
        <v>100.27</v>
      </c>
      <c r="J114" s="162"/>
      <c r="K114" s="93">
        <f t="shared" si="13"/>
        <v>100.27</v>
      </c>
      <c r="L114" s="162"/>
      <c r="M114" s="162" t="str">
        <f t="shared" ref="M114:M152" si="19">IF(C114="","",IF(I114&gt;K114,"NON-COMPLIANT","COMPLIANT"))</f>
        <v>COMPLIANT</v>
      </c>
      <c r="N114" s="39"/>
      <c r="O114" s="163">
        <f t="shared" si="14"/>
        <v>94.13</v>
      </c>
      <c r="P114" s="163">
        <f t="shared" si="15"/>
        <v>95.87</v>
      </c>
      <c r="Q114" s="163">
        <f t="shared" si="16"/>
        <v>100.27</v>
      </c>
      <c r="R114" s="163">
        <f t="shared" si="17"/>
        <v>103.6</v>
      </c>
      <c r="S114" s="163">
        <f t="shared" si="18"/>
        <v>106.98</v>
      </c>
      <c r="T114" s="39"/>
      <c r="U114" s="211">
        <v>94.13</v>
      </c>
      <c r="V114" s="165">
        <f>ROUND(ROUND(U114,2)*(1+'General Inputs'!K$20)*(1-AA114)+'General Inputs'!K$27,2)</f>
        <v>95.87</v>
      </c>
      <c r="W114" s="165">
        <f>ROUND(ROUND(V114,2)*(1+'General Inputs'!L$20)*(1-AB114)+'General Inputs'!L$27,2)</f>
        <v>100.27</v>
      </c>
      <c r="X114" s="165">
        <f>ROUND(ROUND(W114,2)*(1+'General Inputs'!M$20)*(1-AC114)+'General Inputs'!M$27,2)</f>
        <v>103.6</v>
      </c>
      <c r="Y114" s="165">
        <f>ROUND(ROUND(X114,2)*(1+'General Inputs'!N$20)*(1-AD114)+'General Inputs'!N$27,2)</f>
        <v>106.98</v>
      </c>
      <c r="Z114" s="166"/>
      <c r="AA114" s="194">
        <f>IF($U114="",0,'General Inputs'!K$22)</f>
        <v>-9.8252646141938002E-3</v>
      </c>
      <c r="AB114" s="194">
        <f>IF($U114="",0,'General Inputs'!L$22)</f>
        <v>-1.0493456191476618E-2</v>
      </c>
      <c r="AC114" s="194">
        <f>IF($U114="",0,'General Inputs'!M$22)</f>
        <v>-1.0262247478872492E-2</v>
      </c>
      <c r="AD114" s="194">
        <f>IF($U114="",0,'General Inputs'!N$22)</f>
        <v>-9.6681803386212059E-3</v>
      </c>
      <c r="AE114" s="218"/>
      <c r="AF114" s="218"/>
      <c r="AG114" s="36"/>
      <c r="AH114" s="36"/>
      <c r="AI114" s="36"/>
      <c r="AJ114" s="36"/>
      <c r="AK114" s="36"/>
    </row>
    <row r="115" spans="1:37">
      <c r="A115" s="36"/>
      <c r="B115" s="36"/>
      <c r="C115" s="161" t="s">
        <v>510</v>
      </c>
      <c r="D115" s="161" t="s">
        <v>435</v>
      </c>
      <c r="E115" s="161" t="s">
        <v>354</v>
      </c>
      <c r="F115" s="71" t="s">
        <v>33</v>
      </c>
      <c r="G115" s="71" t="s">
        <v>190</v>
      </c>
      <c r="H115" s="92"/>
      <c r="I115" s="93">
        <f t="shared" si="12"/>
        <v>171.05</v>
      </c>
      <c r="J115" s="162"/>
      <c r="K115" s="93">
        <f t="shared" si="13"/>
        <v>171.05</v>
      </c>
      <c r="L115" s="162"/>
      <c r="M115" s="162" t="str">
        <f t="shared" si="19"/>
        <v>COMPLIANT</v>
      </c>
      <c r="N115" s="39"/>
      <c r="O115" s="163">
        <f t="shared" si="14"/>
        <v>160.58000000000001</v>
      </c>
      <c r="P115" s="163">
        <f t="shared" si="15"/>
        <v>163.55000000000001</v>
      </c>
      <c r="Q115" s="163">
        <f t="shared" si="16"/>
        <v>171.05</v>
      </c>
      <c r="R115" s="163">
        <f t="shared" si="17"/>
        <v>176.73</v>
      </c>
      <c r="S115" s="163">
        <f t="shared" si="18"/>
        <v>182.5</v>
      </c>
      <c r="T115" s="39"/>
      <c r="U115" s="211">
        <v>160.58000000000001</v>
      </c>
      <c r="V115" s="165">
        <f>ROUND(ROUND(U115,2)*(1+'General Inputs'!K$20)*(1-AA115)+'General Inputs'!K$27,2)</f>
        <v>163.55000000000001</v>
      </c>
      <c r="W115" s="165">
        <f>ROUND(ROUND(V115,2)*(1+'General Inputs'!L$20)*(1-AB115)+'General Inputs'!L$27,2)</f>
        <v>171.05</v>
      </c>
      <c r="X115" s="165">
        <f>ROUND(ROUND(W115,2)*(1+'General Inputs'!M$20)*(1-AC115)+'General Inputs'!M$27,2)</f>
        <v>176.73</v>
      </c>
      <c r="Y115" s="165">
        <f>ROUND(ROUND(X115,2)*(1+'General Inputs'!N$20)*(1-AD115)+'General Inputs'!N$27,2)</f>
        <v>182.5</v>
      </c>
      <c r="Z115" s="166"/>
      <c r="AA115" s="194">
        <f>IF($U115="",0,'General Inputs'!K$22)</f>
        <v>-9.8252646141938002E-3</v>
      </c>
      <c r="AB115" s="194">
        <f>IF($U115="",0,'General Inputs'!L$22)</f>
        <v>-1.0493456191476618E-2</v>
      </c>
      <c r="AC115" s="194">
        <f>IF($U115="",0,'General Inputs'!M$22)</f>
        <v>-1.0262247478872492E-2</v>
      </c>
      <c r="AD115" s="194">
        <f>IF($U115="",0,'General Inputs'!N$22)</f>
        <v>-9.6681803386212059E-3</v>
      </c>
      <c r="AE115" s="218"/>
      <c r="AF115" s="218"/>
      <c r="AG115" s="36"/>
      <c r="AH115" s="36"/>
      <c r="AI115" s="36"/>
      <c r="AJ115" s="36"/>
      <c r="AK115" s="36"/>
    </row>
    <row r="116" spans="1:37">
      <c r="A116" s="36"/>
      <c r="B116" s="36"/>
      <c r="C116" s="161" t="s">
        <v>510</v>
      </c>
      <c r="D116" s="161" t="s">
        <v>436</v>
      </c>
      <c r="E116" s="161" t="s">
        <v>355</v>
      </c>
      <c r="F116" s="71" t="s">
        <v>33</v>
      </c>
      <c r="G116" s="71" t="s">
        <v>190</v>
      </c>
      <c r="H116" s="92"/>
      <c r="I116" s="93">
        <f t="shared" si="12"/>
        <v>390.46</v>
      </c>
      <c r="J116" s="162"/>
      <c r="K116" s="93">
        <f t="shared" si="13"/>
        <v>390.46</v>
      </c>
      <c r="L116" s="162"/>
      <c r="M116" s="162" t="str">
        <f t="shared" si="19"/>
        <v>COMPLIANT</v>
      </c>
      <c r="N116" s="39"/>
      <c r="O116" s="163">
        <f t="shared" si="14"/>
        <v>366.55</v>
      </c>
      <c r="P116" s="163">
        <f t="shared" si="15"/>
        <v>373.34</v>
      </c>
      <c r="Q116" s="163">
        <f t="shared" si="16"/>
        <v>390.46</v>
      </c>
      <c r="R116" s="163">
        <f t="shared" si="17"/>
        <v>403.44</v>
      </c>
      <c r="S116" s="163">
        <f t="shared" si="18"/>
        <v>416.6</v>
      </c>
      <c r="T116" s="39"/>
      <c r="U116" s="211">
        <v>366.55</v>
      </c>
      <c r="V116" s="165">
        <f>ROUND(ROUND(U116,2)*(1+'General Inputs'!K$20)*(1-AA116)+'General Inputs'!K$27,2)</f>
        <v>373.34</v>
      </c>
      <c r="W116" s="165">
        <f>ROUND(ROUND(V116,2)*(1+'General Inputs'!L$20)*(1-AB116)+'General Inputs'!L$27,2)</f>
        <v>390.46</v>
      </c>
      <c r="X116" s="165">
        <f>ROUND(ROUND(W116,2)*(1+'General Inputs'!M$20)*(1-AC116)+'General Inputs'!M$27,2)</f>
        <v>403.44</v>
      </c>
      <c r="Y116" s="165">
        <f>ROUND(ROUND(X116,2)*(1+'General Inputs'!N$20)*(1-AD116)+'General Inputs'!N$27,2)</f>
        <v>416.6</v>
      </c>
      <c r="Z116" s="166"/>
      <c r="AA116" s="194">
        <f>IF($U116="",0,'General Inputs'!K$22)</f>
        <v>-9.8252646141938002E-3</v>
      </c>
      <c r="AB116" s="194">
        <f>IF($U116="",0,'General Inputs'!L$22)</f>
        <v>-1.0493456191476618E-2</v>
      </c>
      <c r="AC116" s="194">
        <f>IF($U116="",0,'General Inputs'!M$22)</f>
        <v>-1.0262247478872492E-2</v>
      </c>
      <c r="AD116" s="194">
        <f>IF($U116="",0,'General Inputs'!N$22)</f>
        <v>-9.6681803386212059E-3</v>
      </c>
      <c r="AE116" s="218"/>
      <c r="AF116" s="218"/>
      <c r="AG116" s="36"/>
      <c r="AH116" s="36"/>
      <c r="AI116" s="36"/>
      <c r="AJ116" s="36"/>
      <c r="AK116" s="36"/>
    </row>
    <row r="117" spans="1:37">
      <c r="A117" s="36"/>
      <c r="B117" s="36"/>
      <c r="C117" s="161" t="s">
        <v>510</v>
      </c>
      <c r="D117" s="161" t="s">
        <v>437</v>
      </c>
      <c r="E117" s="161" t="s">
        <v>356</v>
      </c>
      <c r="F117" s="71" t="s">
        <v>33</v>
      </c>
      <c r="G117" s="71" t="s">
        <v>190</v>
      </c>
      <c r="H117" s="92"/>
      <c r="I117" s="93">
        <f t="shared" si="12"/>
        <v>543.79</v>
      </c>
      <c r="J117" s="162"/>
      <c r="K117" s="93">
        <f t="shared" si="13"/>
        <v>543.79</v>
      </c>
      <c r="L117" s="162"/>
      <c r="M117" s="162" t="str">
        <f t="shared" si="19"/>
        <v>COMPLIANT</v>
      </c>
      <c r="N117" s="39"/>
      <c r="O117" s="163">
        <f t="shared" si="14"/>
        <v>510.5</v>
      </c>
      <c r="P117" s="163">
        <f t="shared" si="15"/>
        <v>519.95000000000005</v>
      </c>
      <c r="Q117" s="163">
        <f t="shared" si="16"/>
        <v>543.79</v>
      </c>
      <c r="R117" s="163">
        <f t="shared" si="17"/>
        <v>561.86</v>
      </c>
      <c r="S117" s="163">
        <f t="shared" si="18"/>
        <v>580.19000000000005</v>
      </c>
      <c r="T117" s="39"/>
      <c r="U117" s="211">
        <v>510.5</v>
      </c>
      <c r="V117" s="165">
        <f>ROUND(ROUND(U117,2)*(1+'General Inputs'!K$20)*(1-AA117)+'General Inputs'!K$27,2)</f>
        <v>519.95000000000005</v>
      </c>
      <c r="W117" s="165">
        <f>ROUND(ROUND(V117,2)*(1+'General Inputs'!L$20)*(1-AB117)+'General Inputs'!L$27,2)</f>
        <v>543.79</v>
      </c>
      <c r="X117" s="165">
        <f>ROUND(ROUND(W117,2)*(1+'General Inputs'!M$20)*(1-AC117)+'General Inputs'!M$27,2)</f>
        <v>561.86</v>
      </c>
      <c r="Y117" s="165">
        <f>ROUND(ROUND(X117,2)*(1+'General Inputs'!N$20)*(1-AD117)+'General Inputs'!N$27,2)</f>
        <v>580.19000000000005</v>
      </c>
      <c r="Z117" s="166"/>
      <c r="AA117" s="194">
        <f>IF($U117="",0,'General Inputs'!K$22)</f>
        <v>-9.8252646141938002E-3</v>
      </c>
      <c r="AB117" s="194">
        <f>IF($U117="",0,'General Inputs'!L$22)</f>
        <v>-1.0493456191476618E-2</v>
      </c>
      <c r="AC117" s="194">
        <f>IF($U117="",0,'General Inputs'!M$22)</f>
        <v>-1.0262247478872492E-2</v>
      </c>
      <c r="AD117" s="194">
        <f>IF($U117="",0,'General Inputs'!N$22)</f>
        <v>-9.6681803386212059E-3</v>
      </c>
      <c r="AE117" s="218"/>
      <c r="AF117" s="218"/>
      <c r="AG117" s="36"/>
      <c r="AH117" s="36"/>
      <c r="AI117" s="36"/>
      <c r="AJ117" s="36"/>
      <c r="AK117" s="36"/>
    </row>
    <row r="118" spans="1:37">
      <c r="A118" s="36"/>
      <c r="B118" s="36"/>
      <c r="C118" s="161" t="s">
        <v>511</v>
      </c>
      <c r="D118" s="161" t="s">
        <v>441</v>
      </c>
      <c r="E118" s="161" t="s">
        <v>357</v>
      </c>
      <c r="F118" s="71" t="s">
        <v>33</v>
      </c>
      <c r="G118" s="71" t="s">
        <v>190</v>
      </c>
      <c r="H118" s="92"/>
      <c r="I118" s="93">
        <f t="shared" si="12"/>
        <v>156.44999999999999</v>
      </c>
      <c r="J118" s="162"/>
      <c r="K118" s="93">
        <f t="shared" si="13"/>
        <v>156.44999999999999</v>
      </c>
      <c r="L118" s="162"/>
      <c r="M118" s="162" t="str">
        <f t="shared" si="19"/>
        <v>COMPLIANT</v>
      </c>
      <c r="N118" s="39"/>
      <c r="O118" s="163">
        <f t="shared" si="14"/>
        <v>146.87</v>
      </c>
      <c r="P118" s="163">
        <f t="shared" si="15"/>
        <v>149.59</v>
      </c>
      <c r="Q118" s="163">
        <f t="shared" si="16"/>
        <v>156.44999999999999</v>
      </c>
      <c r="R118" s="163">
        <f t="shared" si="17"/>
        <v>161.65</v>
      </c>
      <c r="S118" s="163">
        <f t="shared" si="18"/>
        <v>166.92</v>
      </c>
      <c r="T118" s="39"/>
      <c r="U118" s="211">
        <v>146.87</v>
      </c>
      <c r="V118" s="165">
        <f>ROUND(ROUND(U118,2)*(1+'General Inputs'!K$20)*(1-AA118)+'General Inputs'!K$27,2)</f>
        <v>149.59</v>
      </c>
      <c r="W118" s="165">
        <f>ROUND(ROUND(V118,2)*(1+'General Inputs'!L$20)*(1-AB118)+'General Inputs'!L$27,2)</f>
        <v>156.44999999999999</v>
      </c>
      <c r="X118" s="165">
        <f>ROUND(ROUND(W118,2)*(1+'General Inputs'!M$20)*(1-AC118)+'General Inputs'!M$27,2)</f>
        <v>161.65</v>
      </c>
      <c r="Y118" s="165">
        <f>ROUND(ROUND(X118,2)*(1+'General Inputs'!N$20)*(1-AD118)+'General Inputs'!N$27,2)</f>
        <v>166.92</v>
      </c>
      <c r="Z118" s="166"/>
      <c r="AA118" s="194">
        <f>IF($U118="",0,'General Inputs'!K$22)</f>
        <v>-9.8252646141938002E-3</v>
      </c>
      <c r="AB118" s="194">
        <f>IF($U118="",0,'General Inputs'!L$22)</f>
        <v>-1.0493456191476618E-2</v>
      </c>
      <c r="AC118" s="194">
        <f>IF($U118="",0,'General Inputs'!M$22)</f>
        <v>-1.0262247478872492E-2</v>
      </c>
      <c r="AD118" s="194">
        <f>IF($U118="",0,'General Inputs'!N$22)</f>
        <v>-9.6681803386212059E-3</v>
      </c>
      <c r="AE118" s="218"/>
      <c r="AF118" s="218"/>
      <c r="AG118" s="36"/>
      <c r="AH118" s="36"/>
      <c r="AI118" s="36"/>
      <c r="AJ118" s="36"/>
      <c r="AK118" s="36"/>
    </row>
    <row r="119" spans="1:37">
      <c r="A119" s="36"/>
      <c r="B119" s="36"/>
      <c r="C119" s="161" t="s">
        <v>511</v>
      </c>
      <c r="D119" s="161" t="s">
        <v>442</v>
      </c>
      <c r="E119" s="161" t="s">
        <v>358</v>
      </c>
      <c r="F119" s="71" t="s">
        <v>33</v>
      </c>
      <c r="G119" s="71" t="s">
        <v>190</v>
      </c>
      <c r="H119" s="92"/>
      <c r="I119" s="93">
        <f t="shared" si="12"/>
        <v>216.08</v>
      </c>
      <c r="J119" s="162"/>
      <c r="K119" s="93">
        <f t="shared" si="13"/>
        <v>216.08</v>
      </c>
      <c r="L119" s="162"/>
      <c r="M119" s="162" t="str">
        <f t="shared" si="19"/>
        <v>COMPLIANT</v>
      </c>
      <c r="N119" s="39"/>
      <c r="O119" s="163">
        <f t="shared" si="14"/>
        <v>202.85</v>
      </c>
      <c r="P119" s="163">
        <f t="shared" si="15"/>
        <v>206.61</v>
      </c>
      <c r="Q119" s="163">
        <f t="shared" si="16"/>
        <v>216.08</v>
      </c>
      <c r="R119" s="163">
        <f t="shared" si="17"/>
        <v>223.26</v>
      </c>
      <c r="S119" s="163">
        <f t="shared" si="18"/>
        <v>230.54</v>
      </c>
      <c r="T119" s="39"/>
      <c r="U119" s="211">
        <v>202.85</v>
      </c>
      <c r="V119" s="165">
        <f>ROUND(ROUND(U119,2)*(1+'General Inputs'!K$20)*(1-AA119)+'General Inputs'!K$27,2)</f>
        <v>206.61</v>
      </c>
      <c r="W119" s="165">
        <f>ROUND(ROUND(V119,2)*(1+'General Inputs'!L$20)*(1-AB119)+'General Inputs'!L$27,2)</f>
        <v>216.08</v>
      </c>
      <c r="X119" s="165">
        <f>ROUND(ROUND(W119,2)*(1+'General Inputs'!M$20)*(1-AC119)+'General Inputs'!M$27,2)</f>
        <v>223.26</v>
      </c>
      <c r="Y119" s="165">
        <f>ROUND(ROUND(X119,2)*(1+'General Inputs'!N$20)*(1-AD119)+'General Inputs'!N$27,2)</f>
        <v>230.54</v>
      </c>
      <c r="Z119" s="166"/>
      <c r="AA119" s="194">
        <f>IF($U119="",0,'General Inputs'!K$22)</f>
        <v>-9.8252646141938002E-3</v>
      </c>
      <c r="AB119" s="194">
        <f>IF($U119="",0,'General Inputs'!L$22)</f>
        <v>-1.0493456191476618E-2</v>
      </c>
      <c r="AC119" s="194">
        <f>IF($U119="",0,'General Inputs'!M$22)</f>
        <v>-1.0262247478872492E-2</v>
      </c>
      <c r="AD119" s="194">
        <f>IF($U119="",0,'General Inputs'!N$22)</f>
        <v>-9.6681803386212059E-3</v>
      </c>
      <c r="AE119" s="218"/>
      <c r="AF119" s="218"/>
      <c r="AG119" s="36"/>
      <c r="AH119" s="36"/>
      <c r="AI119" s="36"/>
      <c r="AJ119" s="36"/>
      <c r="AK119" s="36"/>
    </row>
    <row r="120" spans="1:37">
      <c r="A120" s="36"/>
      <c r="B120" s="36"/>
      <c r="C120" s="161" t="s">
        <v>512</v>
      </c>
      <c r="D120" s="161" t="s">
        <v>441</v>
      </c>
      <c r="E120" s="161" t="s">
        <v>359</v>
      </c>
      <c r="F120" s="71" t="s">
        <v>33</v>
      </c>
      <c r="G120" s="71" t="s">
        <v>190</v>
      </c>
      <c r="H120" s="92"/>
      <c r="I120" s="93">
        <f t="shared" si="12"/>
        <v>76.67</v>
      </c>
      <c r="J120" s="162"/>
      <c r="K120" s="93">
        <f t="shared" si="13"/>
        <v>76.67</v>
      </c>
      <c r="L120" s="162"/>
      <c r="M120" s="162" t="str">
        <f t="shared" si="19"/>
        <v>COMPLIANT</v>
      </c>
      <c r="N120" s="39"/>
      <c r="O120" s="163">
        <f t="shared" si="14"/>
        <v>71.98</v>
      </c>
      <c r="P120" s="163">
        <f t="shared" si="15"/>
        <v>73.31</v>
      </c>
      <c r="Q120" s="163">
        <f t="shared" si="16"/>
        <v>76.67</v>
      </c>
      <c r="R120" s="163">
        <f t="shared" si="17"/>
        <v>79.22</v>
      </c>
      <c r="S120" s="163">
        <f t="shared" si="18"/>
        <v>81.8</v>
      </c>
      <c r="T120" s="39"/>
      <c r="U120" s="211">
        <v>71.98</v>
      </c>
      <c r="V120" s="165">
        <f>ROUND(ROUND(U120,2)*(1+'General Inputs'!K$20)*(1-AA120)+'General Inputs'!K$27,2)</f>
        <v>73.31</v>
      </c>
      <c r="W120" s="165">
        <f>ROUND(ROUND(V120,2)*(1+'General Inputs'!L$20)*(1-AB120)+'General Inputs'!L$27,2)</f>
        <v>76.67</v>
      </c>
      <c r="X120" s="165">
        <f>ROUND(ROUND(W120,2)*(1+'General Inputs'!M$20)*(1-AC120)+'General Inputs'!M$27,2)</f>
        <v>79.22</v>
      </c>
      <c r="Y120" s="165">
        <f>ROUND(ROUND(X120,2)*(1+'General Inputs'!N$20)*(1-AD120)+'General Inputs'!N$27,2)</f>
        <v>81.8</v>
      </c>
      <c r="Z120" s="166"/>
      <c r="AA120" s="194">
        <f>IF($U120="",0,'General Inputs'!K$22)</f>
        <v>-9.8252646141938002E-3</v>
      </c>
      <c r="AB120" s="194">
        <f>IF($U120="",0,'General Inputs'!L$22)</f>
        <v>-1.0493456191476618E-2</v>
      </c>
      <c r="AC120" s="194">
        <f>IF($U120="",0,'General Inputs'!M$22)</f>
        <v>-1.0262247478872492E-2</v>
      </c>
      <c r="AD120" s="194">
        <f>IF($U120="",0,'General Inputs'!N$22)</f>
        <v>-9.6681803386212059E-3</v>
      </c>
      <c r="AE120" s="218"/>
      <c r="AF120" s="218"/>
      <c r="AG120" s="36"/>
      <c r="AH120" s="36"/>
      <c r="AI120" s="36"/>
      <c r="AJ120" s="36"/>
      <c r="AK120" s="36"/>
    </row>
    <row r="121" spans="1:37">
      <c r="A121" s="36"/>
      <c r="B121" s="36"/>
      <c r="C121" s="161" t="s">
        <v>512</v>
      </c>
      <c r="D121" s="161" t="s">
        <v>442</v>
      </c>
      <c r="E121" s="161" t="s">
        <v>360</v>
      </c>
      <c r="F121" s="71" t="s">
        <v>33</v>
      </c>
      <c r="G121" s="71" t="s">
        <v>190</v>
      </c>
      <c r="H121" s="92"/>
      <c r="I121" s="93">
        <f t="shared" si="12"/>
        <v>104.35</v>
      </c>
      <c r="J121" s="162"/>
      <c r="K121" s="93">
        <f t="shared" si="13"/>
        <v>104.35</v>
      </c>
      <c r="L121" s="162"/>
      <c r="M121" s="162" t="str">
        <f t="shared" si="19"/>
        <v>COMPLIANT</v>
      </c>
      <c r="N121" s="39"/>
      <c r="O121" s="163">
        <f t="shared" si="14"/>
        <v>97.97</v>
      </c>
      <c r="P121" s="163">
        <f t="shared" si="15"/>
        <v>99.78</v>
      </c>
      <c r="Q121" s="163">
        <f t="shared" si="16"/>
        <v>104.35</v>
      </c>
      <c r="R121" s="163">
        <f t="shared" si="17"/>
        <v>107.82</v>
      </c>
      <c r="S121" s="163">
        <f t="shared" si="18"/>
        <v>111.34</v>
      </c>
      <c r="T121" s="39"/>
      <c r="U121" s="211">
        <v>97.97</v>
      </c>
      <c r="V121" s="165">
        <f>ROUND(ROUND(U121,2)*(1+'General Inputs'!K$20)*(1-AA121)+'General Inputs'!K$27,2)</f>
        <v>99.78</v>
      </c>
      <c r="W121" s="165">
        <f>ROUND(ROUND(V121,2)*(1+'General Inputs'!L$20)*(1-AB121)+'General Inputs'!L$27,2)</f>
        <v>104.35</v>
      </c>
      <c r="X121" s="165">
        <f>ROUND(ROUND(W121,2)*(1+'General Inputs'!M$20)*(1-AC121)+'General Inputs'!M$27,2)</f>
        <v>107.82</v>
      </c>
      <c r="Y121" s="165">
        <f>ROUND(ROUND(X121,2)*(1+'General Inputs'!N$20)*(1-AD121)+'General Inputs'!N$27,2)</f>
        <v>111.34</v>
      </c>
      <c r="Z121" s="166"/>
      <c r="AA121" s="194">
        <f>IF($U121="",0,'General Inputs'!K$22)</f>
        <v>-9.8252646141938002E-3</v>
      </c>
      <c r="AB121" s="194">
        <f>IF($U121="",0,'General Inputs'!L$22)</f>
        <v>-1.0493456191476618E-2</v>
      </c>
      <c r="AC121" s="194">
        <f>IF($U121="",0,'General Inputs'!M$22)</f>
        <v>-1.0262247478872492E-2</v>
      </c>
      <c r="AD121" s="194">
        <f>IF($U121="",0,'General Inputs'!N$22)</f>
        <v>-9.6681803386212059E-3</v>
      </c>
      <c r="AE121" s="218"/>
      <c r="AF121" s="218"/>
      <c r="AG121" s="36"/>
      <c r="AH121" s="36"/>
      <c r="AI121" s="36"/>
      <c r="AJ121" s="36"/>
      <c r="AK121" s="36"/>
    </row>
    <row r="122" spans="1:37">
      <c r="A122" s="36"/>
      <c r="B122" s="36"/>
      <c r="C122" s="161" t="s">
        <v>513</v>
      </c>
      <c r="D122" s="161" t="s">
        <v>434</v>
      </c>
      <c r="E122" s="161" t="s">
        <v>361</v>
      </c>
      <c r="F122" s="71" t="s">
        <v>33</v>
      </c>
      <c r="G122" s="71" t="s">
        <v>190</v>
      </c>
      <c r="H122" s="92"/>
      <c r="I122" s="93">
        <f t="shared" si="12"/>
        <v>99.57</v>
      </c>
      <c r="J122" s="162"/>
      <c r="K122" s="93">
        <f t="shared" si="13"/>
        <v>99.57</v>
      </c>
      <c r="L122" s="162"/>
      <c r="M122" s="162" t="str">
        <f t="shared" si="19"/>
        <v>COMPLIANT</v>
      </c>
      <c r="N122" s="39"/>
      <c r="O122" s="163">
        <f t="shared" si="14"/>
        <v>93.48</v>
      </c>
      <c r="P122" s="163">
        <f t="shared" si="15"/>
        <v>95.21</v>
      </c>
      <c r="Q122" s="163">
        <f t="shared" si="16"/>
        <v>99.57</v>
      </c>
      <c r="R122" s="163">
        <f t="shared" si="17"/>
        <v>102.88</v>
      </c>
      <c r="S122" s="163">
        <f t="shared" si="18"/>
        <v>106.24</v>
      </c>
      <c r="T122" s="39"/>
      <c r="U122" s="211">
        <v>93.48</v>
      </c>
      <c r="V122" s="165">
        <f>ROUND(ROUND(U122,2)*(1+'General Inputs'!K$20)*(1-AA122)+'General Inputs'!K$27,2)</f>
        <v>95.21</v>
      </c>
      <c r="W122" s="165">
        <f>ROUND(ROUND(V122,2)*(1+'General Inputs'!L$20)*(1-AB122)+'General Inputs'!L$27,2)</f>
        <v>99.57</v>
      </c>
      <c r="X122" s="165">
        <f>ROUND(ROUND(W122,2)*(1+'General Inputs'!M$20)*(1-AC122)+'General Inputs'!M$27,2)</f>
        <v>102.88</v>
      </c>
      <c r="Y122" s="165">
        <f>ROUND(ROUND(X122,2)*(1+'General Inputs'!N$20)*(1-AD122)+'General Inputs'!N$27,2)</f>
        <v>106.24</v>
      </c>
      <c r="Z122" s="166"/>
      <c r="AA122" s="194">
        <f>IF($U122="",0,'General Inputs'!K$22)</f>
        <v>-9.8252646141938002E-3</v>
      </c>
      <c r="AB122" s="194">
        <f>IF($U122="",0,'General Inputs'!L$22)</f>
        <v>-1.0493456191476618E-2</v>
      </c>
      <c r="AC122" s="194">
        <f>IF($U122="",0,'General Inputs'!M$22)</f>
        <v>-1.0262247478872492E-2</v>
      </c>
      <c r="AD122" s="194">
        <f>IF($U122="",0,'General Inputs'!N$22)</f>
        <v>-9.6681803386212059E-3</v>
      </c>
      <c r="AE122" s="218"/>
      <c r="AF122" s="218"/>
      <c r="AG122" s="36"/>
      <c r="AH122" s="36"/>
      <c r="AI122" s="36"/>
      <c r="AJ122" s="36"/>
      <c r="AK122" s="36"/>
    </row>
    <row r="123" spans="1:37">
      <c r="A123" s="36"/>
      <c r="B123" s="36"/>
      <c r="C123" s="161" t="s">
        <v>513</v>
      </c>
      <c r="D123" s="161" t="s">
        <v>435</v>
      </c>
      <c r="E123" s="161" t="s">
        <v>362</v>
      </c>
      <c r="F123" s="71" t="s">
        <v>33</v>
      </c>
      <c r="G123" s="71" t="s">
        <v>190</v>
      </c>
      <c r="H123" s="92"/>
      <c r="I123" s="93">
        <f t="shared" si="12"/>
        <v>170.08</v>
      </c>
      <c r="J123" s="162"/>
      <c r="K123" s="93">
        <f t="shared" si="13"/>
        <v>170.08</v>
      </c>
      <c r="L123" s="162"/>
      <c r="M123" s="162" t="str">
        <f t="shared" si="19"/>
        <v>COMPLIANT</v>
      </c>
      <c r="N123" s="39"/>
      <c r="O123" s="163">
        <f t="shared" si="14"/>
        <v>159.66</v>
      </c>
      <c r="P123" s="163">
        <f t="shared" si="15"/>
        <v>162.62</v>
      </c>
      <c r="Q123" s="163">
        <f t="shared" si="16"/>
        <v>170.08</v>
      </c>
      <c r="R123" s="163">
        <f t="shared" si="17"/>
        <v>175.73</v>
      </c>
      <c r="S123" s="163">
        <f t="shared" si="18"/>
        <v>181.46</v>
      </c>
      <c r="T123" s="39"/>
      <c r="U123" s="211">
        <v>159.66</v>
      </c>
      <c r="V123" s="165">
        <f>ROUND(ROUND(U123,2)*(1+'General Inputs'!K$20)*(1-AA123)+'General Inputs'!K$27,2)</f>
        <v>162.62</v>
      </c>
      <c r="W123" s="165">
        <f>ROUND(ROUND(V123,2)*(1+'General Inputs'!L$20)*(1-AB123)+'General Inputs'!L$27,2)</f>
        <v>170.08</v>
      </c>
      <c r="X123" s="165">
        <f>ROUND(ROUND(W123,2)*(1+'General Inputs'!M$20)*(1-AC123)+'General Inputs'!M$27,2)</f>
        <v>175.73</v>
      </c>
      <c r="Y123" s="165">
        <f>ROUND(ROUND(X123,2)*(1+'General Inputs'!N$20)*(1-AD123)+'General Inputs'!N$27,2)</f>
        <v>181.46</v>
      </c>
      <c r="Z123" s="166"/>
      <c r="AA123" s="194">
        <f>IF($U123="",0,'General Inputs'!K$22)</f>
        <v>-9.8252646141938002E-3</v>
      </c>
      <c r="AB123" s="194">
        <f>IF($U123="",0,'General Inputs'!L$22)</f>
        <v>-1.0493456191476618E-2</v>
      </c>
      <c r="AC123" s="194">
        <f>IF($U123="",0,'General Inputs'!M$22)</f>
        <v>-1.0262247478872492E-2</v>
      </c>
      <c r="AD123" s="194">
        <f>IF($U123="",0,'General Inputs'!N$22)</f>
        <v>-9.6681803386212059E-3</v>
      </c>
      <c r="AE123" s="218"/>
      <c r="AF123" s="218"/>
      <c r="AG123" s="36"/>
      <c r="AH123" s="36"/>
      <c r="AI123" s="36"/>
      <c r="AJ123" s="36"/>
      <c r="AK123" s="36"/>
    </row>
    <row r="124" spans="1:37">
      <c r="A124" s="36"/>
      <c r="B124" s="36"/>
      <c r="C124" s="161" t="s">
        <v>513</v>
      </c>
      <c r="D124" s="161" t="s">
        <v>436</v>
      </c>
      <c r="E124" s="161" t="s">
        <v>363</v>
      </c>
      <c r="F124" s="71" t="s">
        <v>33</v>
      </c>
      <c r="G124" s="71" t="s">
        <v>190</v>
      </c>
      <c r="H124" s="92"/>
      <c r="I124" s="93">
        <f t="shared" si="12"/>
        <v>326.64</v>
      </c>
      <c r="J124" s="162"/>
      <c r="K124" s="93">
        <f t="shared" si="13"/>
        <v>326.64</v>
      </c>
      <c r="L124" s="162"/>
      <c r="M124" s="162" t="str">
        <f t="shared" si="19"/>
        <v>COMPLIANT</v>
      </c>
      <c r="N124" s="39"/>
      <c r="O124" s="163">
        <f t="shared" si="14"/>
        <v>306.64</v>
      </c>
      <c r="P124" s="163">
        <f t="shared" si="15"/>
        <v>312.32</v>
      </c>
      <c r="Q124" s="163">
        <f t="shared" si="16"/>
        <v>326.64</v>
      </c>
      <c r="R124" s="163">
        <f t="shared" si="17"/>
        <v>337.5</v>
      </c>
      <c r="S124" s="163">
        <f t="shared" si="18"/>
        <v>348.51</v>
      </c>
      <c r="T124" s="39"/>
      <c r="U124" s="211">
        <v>306.64</v>
      </c>
      <c r="V124" s="165">
        <f>ROUND(ROUND(U124,2)*(1+'General Inputs'!K$20)*(1-AA124)+'General Inputs'!K$27,2)</f>
        <v>312.32</v>
      </c>
      <c r="W124" s="165">
        <f>ROUND(ROUND(V124,2)*(1+'General Inputs'!L$20)*(1-AB124)+'General Inputs'!L$27,2)</f>
        <v>326.64</v>
      </c>
      <c r="X124" s="165">
        <f>ROUND(ROUND(W124,2)*(1+'General Inputs'!M$20)*(1-AC124)+'General Inputs'!M$27,2)</f>
        <v>337.5</v>
      </c>
      <c r="Y124" s="165">
        <f>ROUND(ROUND(X124,2)*(1+'General Inputs'!N$20)*(1-AD124)+'General Inputs'!N$27,2)</f>
        <v>348.51</v>
      </c>
      <c r="Z124" s="166"/>
      <c r="AA124" s="194">
        <f>IF($U124="",0,'General Inputs'!K$22)</f>
        <v>-9.8252646141938002E-3</v>
      </c>
      <c r="AB124" s="194">
        <f>IF($U124="",0,'General Inputs'!L$22)</f>
        <v>-1.0493456191476618E-2</v>
      </c>
      <c r="AC124" s="194">
        <f>IF($U124="",0,'General Inputs'!M$22)</f>
        <v>-1.0262247478872492E-2</v>
      </c>
      <c r="AD124" s="194">
        <f>IF($U124="",0,'General Inputs'!N$22)</f>
        <v>-9.6681803386212059E-3</v>
      </c>
      <c r="AE124" s="218"/>
      <c r="AF124" s="218"/>
      <c r="AG124" s="36"/>
      <c r="AH124" s="36"/>
      <c r="AI124" s="36"/>
      <c r="AJ124" s="36"/>
      <c r="AK124" s="36"/>
    </row>
    <row r="125" spans="1:37">
      <c r="A125" s="36"/>
      <c r="B125" s="36"/>
      <c r="C125" s="161" t="s">
        <v>513</v>
      </c>
      <c r="D125" s="161" t="s">
        <v>437</v>
      </c>
      <c r="E125" s="161" t="s">
        <v>364</v>
      </c>
      <c r="F125" s="71" t="s">
        <v>33</v>
      </c>
      <c r="G125" s="71" t="s">
        <v>190</v>
      </c>
      <c r="H125" s="92"/>
      <c r="I125" s="93">
        <f t="shared" si="12"/>
        <v>454.42</v>
      </c>
      <c r="J125" s="162"/>
      <c r="K125" s="93">
        <f t="shared" si="13"/>
        <v>454.42</v>
      </c>
      <c r="L125" s="162"/>
      <c r="M125" s="162" t="str">
        <f t="shared" si="19"/>
        <v>COMPLIANT</v>
      </c>
      <c r="N125" s="39"/>
      <c r="O125" s="163">
        <f t="shared" si="14"/>
        <v>426.6</v>
      </c>
      <c r="P125" s="163">
        <f t="shared" si="15"/>
        <v>434.5</v>
      </c>
      <c r="Q125" s="163">
        <f t="shared" si="16"/>
        <v>454.42</v>
      </c>
      <c r="R125" s="163">
        <f t="shared" si="17"/>
        <v>469.52</v>
      </c>
      <c r="S125" s="163">
        <f t="shared" si="18"/>
        <v>484.84</v>
      </c>
      <c r="T125" s="39"/>
      <c r="U125" s="211">
        <v>426.6</v>
      </c>
      <c r="V125" s="165">
        <f>ROUND(ROUND(U125,2)*(1+'General Inputs'!K$20)*(1-AA125)+'General Inputs'!K$27,2)</f>
        <v>434.5</v>
      </c>
      <c r="W125" s="165">
        <f>ROUND(ROUND(V125,2)*(1+'General Inputs'!L$20)*(1-AB125)+'General Inputs'!L$27,2)</f>
        <v>454.42</v>
      </c>
      <c r="X125" s="165">
        <f>ROUND(ROUND(W125,2)*(1+'General Inputs'!M$20)*(1-AC125)+'General Inputs'!M$27,2)</f>
        <v>469.52</v>
      </c>
      <c r="Y125" s="165">
        <f>ROUND(ROUND(X125,2)*(1+'General Inputs'!N$20)*(1-AD125)+'General Inputs'!N$27,2)</f>
        <v>484.84</v>
      </c>
      <c r="Z125" s="166"/>
      <c r="AA125" s="194">
        <f>IF($U125="",0,'General Inputs'!K$22)</f>
        <v>-9.8252646141938002E-3</v>
      </c>
      <c r="AB125" s="194">
        <f>IF($U125="",0,'General Inputs'!L$22)</f>
        <v>-1.0493456191476618E-2</v>
      </c>
      <c r="AC125" s="194">
        <f>IF($U125="",0,'General Inputs'!M$22)</f>
        <v>-1.0262247478872492E-2</v>
      </c>
      <c r="AD125" s="194">
        <f>IF($U125="",0,'General Inputs'!N$22)</f>
        <v>-9.6681803386212059E-3</v>
      </c>
      <c r="AE125" s="218"/>
      <c r="AF125" s="218"/>
      <c r="AG125" s="36"/>
      <c r="AH125" s="36"/>
      <c r="AI125" s="36"/>
      <c r="AJ125" s="36"/>
      <c r="AK125" s="36"/>
    </row>
    <row r="126" spans="1:37">
      <c r="A126" s="36"/>
      <c r="B126" s="36"/>
      <c r="C126" s="161" t="s">
        <v>514</v>
      </c>
      <c r="D126" s="161" t="s">
        <v>434</v>
      </c>
      <c r="E126" s="161" t="s">
        <v>365</v>
      </c>
      <c r="F126" s="71" t="s">
        <v>33</v>
      </c>
      <c r="G126" s="71" t="s">
        <v>190</v>
      </c>
      <c r="H126" s="92"/>
      <c r="I126" s="93">
        <f t="shared" si="12"/>
        <v>99.57</v>
      </c>
      <c r="J126" s="162"/>
      <c r="K126" s="93">
        <f t="shared" si="13"/>
        <v>99.57</v>
      </c>
      <c r="L126" s="162"/>
      <c r="M126" s="162" t="str">
        <f t="shared" si="19"/>
        <v>COMPLIANT</v>
      </c>
      <c r="N126" s="39"/>
      <c r="O126" s="163">
        <f t="shared" si="14"/>
        <v>93.48</v>
      </c>
      <c r="P126" s="163">
        <f t="shared" si="15"/>
        <v>95.21</v>
      </c>
      <c r="Q126" s="163">
        <f t="shared" si="16"/>
        <v>99.57</v>
      </c>
      <c r="R126" s="163">
        <f t="shared" si="17"/>
        <v>102.88</v>
      </c>
      <c r="S126" s="163">
        <f t="shared" si="18"/>
        <v>106.24</v>
      </c>
      <c r="T126" s="39"/>
      <c r="U126" s="211">
        <v>93.48</v>
      </c>
      <c r="V126" s="165">
        <f>ROUND(ROUND(U126,2)*(1+'General Inputs'!K$20)*(1-AA126)+'General Inputs'!K$27,2)</f>
        <v>95.21</v>
      </c>
      <c r="W126" s="165">
        <f>ROUND(ROUND(V126,2)*(1+'General Inputs'!L$20)*(1-AB126)+'General Inputs'!L$27,2)</f>
        <v>99.57</v>
      </c>
      <c r="X126" s="165">
        <f>ROUND(ROUND(W126,2)*(1+'General Inputs'!M$20)*(1-AC126)+'General Inputs'!M$27,2)</f>
        <v>102.88</v>
      </c>
      <c r="Y126" s="165">
        <f>ROUND(ROUND(X126,2)*(1+'General Inputs'!N$20)*(1-AD126)+'General Inputs'!N$27,2)</f>
        <v>106.24</v>
      </c>
      <c r="Z126" s="166"/>
      <c r="AA126" s="194">
        <f>IF($U126="",0,'General Inputs'!K$22)</f>
        <v>-9.8252646141938002E-3</v>
      </c>
      <c r="AB126" s="194">
        <f>IF($U126="",0,'General Inputs'!L$22)</f>
        <v>-1.0493456191476618E-2</v>
      </c>
      <c r="AC126" s="194">
        <f>IF($U126="",0,'General Inputs'!M$22)</f>
        <v>-1.0262247478872492E-2</v>
      </c>
      <c r="AD126" s="194">
        <f>IF($U126="",0,'General Inputs'!N$22)</f>
        <v>-9.6681803386212059E-3</v>
      </c>
      <c r="AE126" s="218"/>
      <c r="AF126" s="218"/>
      <c r="AG126" s="36"/>
      <c r="AH126" s="36"/>
      <c r="AI126" s="36"/>
      <c r="AJ126" s="36"/>
      <c r="AK126" s="36"/>
    </row>
    <row r="127" spans="1:37">
      <c r="A127" s="36"/>
      <c r="B127" s="36"/>
      <c r="C127" s="161" t="s">
        <v>514</v>
      </c>
      <c r="D127" s="161" t="s">
        <v>435</v>
      </c>
      <c r="E127" s="161" t="s">
        <v>366</v>
      </c>
      <c r="F127" s="71" t="s">
        <v>33</v>
      </c>
      <c r="G127" s="71" t="s">
        <v>190</v>
      </c>
      <c r="H127" s="92"/>
      <c r="I127" s="93">
        <f t="shared" si="12"/>
        <v>170.08</v>
      </c>
      <c r="J127" s="162"/>
      <c r="K127" s="93">
        <f t="shared" si="13"/>
        <v>170.08</v>
      </c>
      <c r="L127" s="162"/>
      <c r="M127" s="162" t="str">
        <f t="shared" si="19"/>
        <v>COMPLIANT</v>
      </c>
      <c r="N127" s="39"/>
      <c r="O127" s="163">
        <f t="shared" si="14"/>
        <v>159.66</v>
      </c>
      <c r="P127" s="163">
        <f t="shared" si="15"/>
        <v>162.62</v>
      </c>
      <c r="Q127" s="163">
        <f t="shared" si="16"/>
        <v>170.08</v>
      </c>
      <c r="R127" s="163">
        <f t="shared" si="17"/>
        <v>175.73</v>
      </c>
      <c r="S127" s="163">
        <f t="shared" si="18"/>
        <v>181.46</v>
      </c>
      <c r="T127" s="39"/>
      <c r="U127" s="211">
        <v>159.66</v>
      </c>
      <c r="V127" s="165">
        <f>ROUND(ROUND(U127,2)*(1+'General Inputs'!K$20)*(1-AA127)+'General Inputs'!K$27,2)</f>
        <v>162.62</v>
      </c>
      <c r="W127" s="165">
        <f>ROUND(ROUND(V127,2)*(1+'General Inputs'!L$20)*(1-AB127)+'General Inputs'!L$27,2)</f>
        <v>170.08</v>
      </c>
      <c r="X127" s="165">
        <f>ROUND(ROUND(W127,2)*(1+'General Inputs'!M$20)*(1-AC127)+'General Inputs'!M$27,2)</f>
        <v>175.73</v>
      </c>
      <c r="Y127" s="165">
        <f>ROUND(ROUND(X127,2)*(1+'General Inputs'!N$20)*(1-AD127)+'General Inputs'!N$27,2)</f>
        <v>181.46</v>
      </c>
      <c r="Z127" s="166"/>
      <c r="AA127" s="194">
        <f>IF($U127="",0,'General Inputs'!K$22)</f>
        <v>-9.8252646141938002E-3</v>
      </c>
      <c r="AB127" s="194">
        <f>IF($U127="",0,'General Inputs'!L$22)</f>
        <v>-1.0493456191476618E-2</v>
      </c>
      <c r="AC127" s="194">
        <f>IF($U127="",0,'General Inputs'!M$22)</f>
        <v>-1.0262247478872492E-2</v>
      </c>
      <c r="AD127" s="194">
        <f>IF($U127="",0,'General Inputs'!N$22)</f>
        <v>-9.6681803386212059E-3</v>
      </c>
      <c r="AE127" s="218"/>
      <c r="AF127" s="218"/>
      <c r="AG127" s="36"/>
      <c r="AH127" s="36"/>
      <c r="AI127" s="36"/>
      <c r="AJ127" s="36"/>
      <c r="AK127" s="36"/>
    </row>
    <row r="128" spans="1:37">
      <c r="A128" s="36"/>
      <c r="B128" s="36"/>
      <c r="C128" s="161" t="s">
        <v>514</v>
      </c>
      <c r="D128" s="161" t="s">
        <v>436</v>
      </c>
      <c r="E128" s="161" t="s">
        <v>367</v>
      </c>
      <c r="F128" s="71" t="s">
        <v>33</v>
      </c>
      <c r="G128" s="71" t="s">
        <v>190</v>
      </c>
      <c r="H128" s="92"/>
      <c r="I128" s="93">
        <f t="shared" si="12"/>
        <v>486.18</v>
      </c>
      <c r="J128" s="162"/>
      <c r="K128" s="93">
        <f t="shared" si="13"/>
        <v>486.18</v>
      </c>
      <c r="L128" s="162"/>
      <c r="M128" s="162" t="str">
        <f t="shared" si="19"/>
        <v>COMPLIANT</v>
      </c>
      <c r="N128" s="39"/>
      <c r="O128" s="163">
        <f t="shared" si="14"/>
        <v>456.42</v>
      </c>
      <c r="P128" s="163">
        <f t="shared" si="15"/>
        <v>464.87</v>
      </c>
      <c r="Q128" s="163">
        <f t="shared" si="16"/>
        <v>486.18</v>
      </c>
      <c r="R128" s="163">
        <f t="shared" si="17"/>
        <v>502.34</v>
      </c>
      <c r="S128" s="163">
        <f t="shared" si="18"/>
        <v>518.73</v>
      </c>
      <c r="T128" s="39"/>
      <c r="U128" s="211">
        <v>456.42</v>
      </c>
      <c r="V128" s="165">
        <f>ROUND(ROUND(U128,2)*(1+'General Inputs'!K$20)*(1-AA128)+'General Inputs'!K$27,2)</f>
        <v>464.87</v>
      </c>
      <c r="W128" s="165">
        <f>ROUND(ROUND(V128,2)*(1+'General Inputs'!L$20)*(1-AB128)+'General Inputs'!L$27,2)</f>
        <v>486.18</v>
      </c>
      <c r="X128" s="165">
        <f>ROUND(ROUND(W128,2)*(1+'General Inputs'!M$20)*(1-AC128)+'General Inputs'!M$27,2)</f>
        <v>502.34</v>
      </c>
      <c r="Y128" s="165">
        <f>ROUND(ROUND(X128,2)*(1+'General Inputs'!N$20)*(1-AD128)+'General Inputs'!N$27,2)</f>
        <v>518.73</v>
      </c>
      <c r="Z128" s="166"/>
      <c r="AA128" s="194">
        <f>IF($U128="",0,'General Inputs'!K$22)</f>
        <v>-9.8252646141938002E-3</v>
      </c>
      <c r="AB128" s="194">
        <f>IF($U128="",0,'General Inputs'!L$22)</f>
        <v>-1.0493456191476618E-2</v>
      </c>
      <c r="AC128" s="194">
        <f>IF($U128="",0,'General Inputs'!M$22)</f>
        <v>-1.0262247478872492E-2</v>
      </c>
      <c r="AD128" s="194">
        <f>IF($U128="",0,'General Inputs'!N$22)</f>
        <v>-9.6681803386212059E-3</v>
      </c>
      <c r="AE128" s="218"/>
      <c r="AF128" s="218"/>
      <c r="AG128" s="36"/>
      <c r="AH128" s="36"/>
      <c r="AI128" s="36"/>
      <c r="AJ128" s="36"/>
      <c r="AK128" s="36"/>
    </row>
    <row r="129" spans="1:37">
      <c r="A129" s="36"/>
      <c r="B129" s="36"/>
      <c r="C129" s="161" t="s">
        <v>514</v>
      </c>
      <c r="D129" s="161" t="s">
        <v>437</v>
      </c>
      <c r="E129" s="161" t="s">
        <v>368</v>
      </c>
      <c r="F129" s="71" t="s">
        <v>33</v>
      </c>
      <c r="G129" s="71" t="s">
        <v>190</v>
      </c>
      <c r="H129" s="92"/>
      <c r="I129" s="93">
        <f t="shared" si="12"/>
        <v>677.85</v>
      </c>
      <c r="J129" s="162"/>
      <c r="K129" s="93">
        <f t="shared" si="13"/>
        <v>677.85</v>
      </c>
      <c r="L129" s="162"/>
      <c r="M129" s="162" t="str">
        <f t="shared" si="19"/>
        <v>COMPLIANT</v>
      </c>
      <c r="N129" s="39"/>
      <c r="O129" s="163">
        <f t="shared" si="14"/>
        <v>636.36</v>
      </c>
      <c r="P129" s="163">
        <f t="shared" si="15"/>
        <v>648.14</v>
      </c>
      <c r="Q129" s="163">
        <f t="shared" si="16"/>
        <v>677.85</v>
      </c>
      <c r="R129" s="163">
        <f t="shared" si="17"/>
        <v>700.38</v>
      </c>
      <c r="S129" s="163">
        <f t="shared" si="18"/>
        <v>723.23</v>
      </c>
      <c r="T129" s="39"/>
      <c r="U129" s="211">
        <v>636.36</v>
      </c>
      <c r="V129" s="165">
        <f>ROUND(ROUND(U129,2)*(1+'General Inputs'!K$20)*(1-AA129)+'General Inputs'!K$27,2)</f>
        <v>648.14</v>
      </c>
      <c r="W129" s="165">
        <f>ROUND(ROUND(V129,2)*(1+'General Inputs'!L$20)*(1-AB129)+'General Inputs'!L$27,2)</f>
        <v>677.85</v>
      </c>
      <c r="X129" s="165">
        <f>ROUND(ROUND(W129,2)*(1+'General Inputs'!M$20)*(1-AC129)+'General Inputs'!M$27,2)</f>
        <v>700.38</v>
      </c>
      <c r="Y129" s="165">
        <f>ROUND(ROUND(X129,2)*(1+'General Inputs'!N$20)*(1-AD129)+'General Inputs'!N$27,2)</f>
        <v>723.23</v>
      </c>
      <c r="Z129" s="166"/>
      <c r="AA129" s="194">
        <f>IF($U129="",0,'General Inputs'!K$22)</f>
        <v>-9.8252646141938002E-3</v>
      </c>
      <c r="AB129" s="194">
        <f>IF($U129="",0,'General Inputs'!L$22)</f>
        <v>-1.0493456191476618E-2</v>
      </c>
      <c r="AC129" s="194">
        <f>IF($U129="",0,'General Inputs'!M$22)</f>
        <v>-1.0262247478872492E-2</v>
      </c>
      <c r="AD129" s="194">
        <f>IF($U129="",0,'General Inputs'!N$22)</f>
        <v>-9.6681803386212059E-3</v>
      </c>
      <c r="AE129" s="218"/>
      <c r="AF129" s="218"/>
      <c r="AG129" s="36"/>
      <c r="AH129" s="36"/>
      <c r="AI129" s="36"/>
      <c r="AJ129" s="36"/>
      <c r="AK129" s="36"/>
    </row>
    <row r="130" spans="1:37">
      <c r="A130" s="36"/>
      <c r="B130" s="36"/>
      <c r="C130" s="161" t="s">
        <v>515</v>
      </c>
      <c r="D130" s="161" t="s">
        <v>434</v>
      </c>
      <c r="E130" s="161" t="s">
        <v>369</v>
      </c>
      <c r="F130" s="71" t="s">
        <v>33</v>
      </c>
      <c r="G130" s="71" t="s">
        <v>190</v>
      </c>
      <c r="H130" s="92"/>
      <c r="I130" s="93">
        <f t="shared" si="12"/>
        <v>151.13</v>
      </c>
      <c r="J130" s="162"/>
      <c r="K130" s="93">
        <f t="shared" si="13"/>
        <v>151.13</v>
      </c>
      <c r="L130" s="162"/>
      <c r="M130" s="162" t="str">
        <f t="shared" si="19"/>
        <v>COMPLIANT</v>
      </c>
      <c r="N130" s="39"/>
      <c r="O130" s="163">
        <f t="shared" si="14"/>
        <v>141.88</v>
      </c>
      <c r="P130" s="163">
        <f t="shared" si="15"/>
        <v>144.51</v>
      </c>
      <c r="Q130" s="163">
        <f t="shared" si="16"/>
        <v>151.13</v>
      </c>
      <c r="R130" s="163">
        <f t="shared" si="17"/>
        <v>156.15</v>
      </c>
      <c r="S130" s="163">
        <f t="shared" si="18"/>
        <v>161.24</v>
      </c>
      <c r="T130" s="39"/>
      <c r="U130" s="211">
        <v>141.88</v>
      </c>
      <c r="V130" s="165">
        <f>ROUND(ROUND(U130,2)*(1+'General Inputs'!K$20)*(1-AA130)+'General Inputs'!K$27,2)</f>
        <v>144.51</v>
      </c>
      <c r="W130" s="165">
        <f>ROUND(ROUND(V130,2)*(1+'General Inputs'!L$20)*(1-AB130)+'General Inputs'!L$27,2)</f>
        <v>151.13</v>
      </c>
      <c r="X130" s="165">
        <f>ROUND(ROUND(W130,2)*(1+'General Inputs'!M$20)*(1-AC130)+'General Inputs'!M$27,2)</f>
        <v>156.15</v>
      </c>
      <c r="Y130" s="165">
        <f>ROUND(ROUND(X130,2)*(1+'General Inputs'!N$20)*(1-AD130)+'General Inputs'!N$27,2)</f>
        <v>161.24</v>
      </c>
      <c r="Z130" s="166"/>
      <c r="AA130" s="194">
        <f>IF($U130="",0,'General Inputs'!K$22)</f>
        <v>-9.8252646141938002E-3</v>
      </c>
      <c r="AB130" s="194">
        <f>IF($U130="",0,'General Inputs'!L$22)</f>
        <v>-1.0493456191476618E-2</v>
      </c>
      <c r="AC130" s="194">
        <f>IF($U130="",0,'General Inputs'!M$22)</f>
        <v>-1.0262247478872492E-2</v>
      </c>
      <c r="AD130" s="194">
        <f>IF($U130="",0,'General Inputs'!N$22)</f>
        <v>-9.6681803386212059E-3</v>
      </c>
      <c r="AE130" s="218"/>
      <c r="AF130" s="218"/>
      <c r="AG130" s="36"/>
      <c r="AH130" s="36"/>
      <c r="AI130" s="36"/>
      <c r="AJ130" s="36"/>
      <c r="AK130" s="36"/>
    </row>
    <row r="131" spans="1:37">
      <c r="A131" s="36"/>
      <c r="B131" s="36"/>
      <c r="C131" s="161" t="s">
        <v>515</v>
      </c>
      <c r="D131" s="161" t="s">
        <v>436</v>
      </c>
      <c r="E131" s="161" t="s">
        <v>370</v>
      </c>
      <c r="F131" s="71" t="s">
        <v>33</v>
      </c>
      <c r="G131" s="71" t="s">
        <v>190</v>
      </c>
      <c r="H131" s="92"/>
      <c r="I131" s="93">
        <f t="shared" si="12"/>
        <v>448.95</v>
      </c>
      <c r="J131" s="162"/>
      <c r="K131" s="93">
        <f t="shared" si="13"/>
        <v>448.95</v>
      </c>
      <c r="L131" s="162"/>
      <c r="M131" s="162" t="str">
        <f t="shared" si="19"/>
        <v>COMPLIANT</v>
      </c>
      <c r="N131" s="39"/>
      <c r="O131" s="163">
        <f t="shared" si="14"/>
        <v>421.47</v>
      </c>
      <c r="P131" s="163">
        <f t="shared" si="15"/>
        <v>429.27</v>
      </c>
      <c r="Q131" s="163">
        <f t="shared" si="16"/>
        <v>448.95</v>
      </c>
      <c r="R131" s="163">
        <f t="shared" si="17"/>
        <v>463.87</v>
      </c>
      <c r="S131" s="163">
        <f t="shared" si="18"/>
        <v>479.01</v>
      </c>
      <c r="T131" s="39"/>
      <c r="U131" s="211">
        <v>421.47</v>
      </c>
      <c r="V131" s="165">
        <f>ROUND(ROUND(U131,2)*(1+'General Inputs'!K$20)*(1-AA131)+'General Inputs'!K$27,2)</f>
        <v>429.27</v>
      </c>
      <c r="W131" s="165">
        <f>ROUND(ROUND(V131,2)*(1+'General Inputs'!L$20)*(1-AB131)+'General Inputs'!L$27,2)</f>
        <v>448.95</v>
      </c>
      <c r="X131" s="165">
        <f>ROUND(ROUND(W131,2)*(1+'General Inputs'!M$20)*(1-AC131)+'General Inputs'!M$27,2)</f>
        <v>463.87</v>
      </c>
      <c r="Y131" s="165">
        <f>ROUND(ROUND(X131,2)*(1+'General Inputs'!N$20)*(1-AD131)+'General Inputs'!N$27,2)</f>
        <v>479.01</v>
      </c>
      <c r="Z131" s="166"/>
      <c r="AA131" s="194">
        <f>IF($U131="",0,'General Inputs'!K$22)</f>
        <v>-9.8252646141938002E-3</v>
      </c>
      <c r="AB131" s="194">
        <f>IF($U131="",0,'General Inputs'!L$22)</f>
        <v>-1.0493456191476618E-2</v>
      </c>
      <c r="AC131" s="194">
        <f>IF($U131="",0,'General Inputs'!M$22)</f>
        <v>-1.0262247478872492E-2</v>
      </c>
      <c r="AD131" s="194">
        <f>IF($U131="",0,'General Inputs'!N$22)</f>
        <v>-9.6681803386212059E-3</v>
      </c>
      <c r="AE131" s="218"/>
      <c r="AF131" s="218"/>
      <c r="AG131" s="36"/>
      <c r="AH131" s="36"/>
      <c r="AI131" s="36"/>
      <c r="AJ131" s="36"/>
      <c r="AK131" s="36"/>
    </row>
    <row r="132" spans="1:37">
      <c r="A132" s="36"/>
      <c r="B132" s="36"/>
      <c r="C132" s="161" t="s">
        <v>516</v>
      </c>
      <c r="D132" s="161" t="s">
        <v>434</v>
      </c>
      <c r="E132" s="161" t="s">
        <v>371</v>
      </c>
      <c r="F132" s="71" t="s">
        <v>33</v>
      </c>
      <c r="G132" s="71" t="s">
        <v>190</v>
      </c>
      <c r="H132" s="92"/>
      <c r="I132" s="93">
        <f t="shared" si="12"/>
        <v>140.71</v>
      </c>
      <c r="J132" s="162"/>
      <c r="K132" s="93">
        <f t="shared" si="13"/>
        <v>140.71</v>
      </c>
      <c r="L132" s="162"/>
      <c r="M132" s="162" t="str">
        <f t="shared" si="19"/>
        <v>COMPLIANT</v>
      </c>
      <c r="N132" s="39"/>
      <c r="O132" s="163">
        <f t="shared" si="14"/>
        <v>132.09</v>
      </c>
      <c r="P132" s="163">
        <f t="shared" si="15"/>
        <v>134.54</v>
      </c>
      <c r="Q132" s="163">
        <f t="shared" si="16"/>
        <v>140.71</v>
      </c>
      <c r="R132" s="163">
        <f t="shared" si="17"/>
        <v>145.38999999999999</v>
      </c>
      <c r="S132" s="163">
        <f t="shared" si="18"/>
        <v>150.13</v>
      </c>
      <c r="T132" s="39"/>
      <c r="U132" s="211">
        <v>132.09</v>
      </c>
      <c r="V132" s="165">
        <f>ROUND(ROUND(U132,2)*(1+'General Inputs'!K$20)*(1-AA132)+'General Inputs'!K$27,2)</f>
        <v>134.54</v>
      </c>
      <c r="W132" s="165">
        <f>ROUND(ROUND(V132,2)*(1+'General Inputs'!L$20)*(1-AB132)+'General Inputs'!L$27,2)</f>
        <v>140.71</v>
      </c>
      <c r="X132" s="165">
        <f>ROUND(ROUND(W132,2)*(1+'General Inputs'!M$20)*(1-AC132)+'General Inputs'!M$27,2)</f>
        <v>145.38999999999999</v>
      </c>
      <c r="Y132" s="165">
        <f>ROUND(ROUND(X132,2)*(1+'General Inputs'!N$20)*(1-AD132)+'General Inputs'!N$27,2)</f>
        <v>150.13</v>
      </c>
      <c r="Z132" s="166"/>
      <c r="AA132" s="194">
        <f>IF($U132="",0,'General Inputs'!K$22)</f>
        <v>-9.8252646141938002E-3</v>
      </c>
      <c r="AB132" s="194">
        <f>IF($U132="",0,'General Inputs'!L$22)</f>
        <v>-1.0493456191476618E-2</v>
      </c>
      <c r="AC132" s="194">
        <f>IF($U132="",0,'General Inputs'!M$22)</f>
        <v>-1.0262247478872492E-2</v>
      </c>
      <c r="AD132" s="194">
        <f>IF($U132="",0,'General Inputs'!N$22)</f>
        <v>-9.6681803386212059E-3</v>
      </c>
      <c r="AE132" s="218"/>
      <c r="AF132" s="218"/>
      <c r="AG132" s="36"/>
      <c r="AH132" s="36"/>
      <c r="AI132" s="36"/>
      <c r="AJ132" s="36"/>
      <c r="AK132" s="36"/>
    </row>
    <row r="133" spans="1:37">
      <c r="A133" s="36"/>
      <c r="B133" s="36"/>
      <c r="C133" s="161" t="s">
        <v>516</v>
      </c>
      <c r="D133" s="161" t="s">
        <v>435</v>
      </c>
      <c r="E133" s="161" t="s">
        <v>372</v>
      </c>
      <c r="F133" s="71" t="s">
        <v>33</v>
      </c>
      <c r="G133" s="71" t="s">
        <v>190</v>
      </c>
      <c r="H133" s="92"/>
      <c r="I133" s="93">
        <f t="shared" ref="I133:I196" si="20">_xlfn.IFNA(INDEX($O133:$S133,1,MATCH(forecastyear,$O$5:$S$5,0)),0)</f>
        <v>196.17</v>
      </c>
      <c r="J133" s="162"/>
      <c r="K133" s="93">
        <f t="shared" ref="K133:K196" si="21">_xlfn.IFNA(INDEX($U133:$Y133,1,MATCH(forecastyear,$U$5:$Y$5,0)),0)</f>
        <v>196.17</v>
      </c>
      <c r="L133" s="162"/>
      <c r="M133" s="162" t="str">
        <f t="shared" si="19"/>
        <v>COMPLIANT</v>
      </c>
      <c r="N133" s="39"/>
      <c r="O133" s="163">
        <f t="shared" si="14"/>
        <v>184.16</v>
      </c>
      <c r="P133" s="163">
        <f t="shared" si="15"/>
        <v>187.57</v>
      </c>
      <c r="Q133" s="163">
        <f t="shared" si="16"/>
        <v>196.17</v>
      </c>
      <c r="R133" s="163">
        <f t="shared" si="17"/>
        <v>202.69</v>
      </c>
      <c r="S133" s="163">
        <f t="shared" si="18"/>
        <v>209.3</v>
      </c>
      <c r="T133" s="39"/>
      <c r="U133" s="211">
        <v>184.16</v>
      </c>
      <c r="V133" s="165">
        <f>ROUND(ROUND(U133,2)*(1+'General Inputs'!K$20)*(1-AA133)+'General Inputs'!K$27,2)</f>
        <v>187.57</v>
      </c>
      <c r="W133" s="165">
        <f>ROUND(ROUND(V133,2)*(1+'General Inputs'!L$20)*(1-AB133)+'General Inputs'!L$27,2)</f>
        <v>196.17</v>
      </c>
      <c r="X133" s="165">
        <f>ROUND(ROUND(W133,2)*(1+'General Inputs'!M$20)*(1-AC133)+'General Inputs'!M$27,2)</f>
        <v>202.69</v>
      </c>
      <c r="Y133" s="165">
        <f>ROUND(ROUND(X133,2)*(1+'General Inputs'!N$20)*(1-AD133)+'General Inputs'!N$27,2)</f>
        <v>209.3</v>
      </c>
      <c r="Z133" s="166"/>
      <c r="AA133" s="194">
        <f>IF($U133="",0,'General Inputs'!K$22)</f>
        <v>-9.8252646141938002E-3</v>
      </c>
      <c r="AB133" s="194">
        <f>IF($U133="",0,'General Inputs'!L$22)</f>
        <v>-1.0493456191476618E-2</v>
      </c>
      <c r="AC133" s="194">
        <f>IF($U133="",0,'General Inputs'!M$22)</f>
        <v>-1.0262247478872492E-2</v>
      </c>
      <c r="AD133" s="194">
        <f>IF($U133="",0,'General Inputs'!N$22)</f>
        <v>-9.6681803386212059E-3</v>
      </c>
      <c r="AE133" s="218"/>
      <c r="AF133" s="218"/>
      <c r="AG133" s="36"/>
      <c r="AH133" s="36"/>
      <c r="AI133" s="36"/>
      <c r="AJ133" s="36"/>
      <c r="AK133" s="36"/>
    </row>
    <row r="134" spans="1:37">
      <c r="A134" s="36"/>
      <c r="B134" s="36"/>
      <c r="C134" s="161" t="s">
        <v>516</v>
      </c>
      <c r="D134" s="161" t="s">
        <v>436</v>
      </c>
      <c r="E134" s="161" t="s">
        <v>373</v>
      </c>
      <c r="F134" s="71" t="s">
        <v>33</v>
      </c>
      <c r="G134" s="71" t="s">
        <v>190</v>
      </c>
      <c r="H134" s="92"/>
      <c r="I134" s="93">
        <f t="shared" si="20"/>
        <v>890.37</v>
      </c>
      <c r="J134" s="162"/>
      <c r="K134" s="93">
        <f t="shared" si="21"/>
        <v>890.37</v>
      </c>
      <c r="L134" s="162"/>
      <c r="M134" s="162" t="str">
        <f t="shared" si="19"/>
        <v>COMPLIANT</v>
      </c>
      <c r="N134" s="39"/>
      <c r="O134" s="163">
        <f t="shared" ref="O134:O197" si="22">U134</f>
        <v>835.86</v>
      </c>
      <c r="P134" s="163">
        <f t="shared" ref="P134:P197" si="23">V134</f>
        <v>851.34</v>
      </c>
      <c r="Q134" s="163">
        <f t="shared" ref="Q134:Q197" si="24">W134</f>
        <v>890.37</v>
      </c>
      <c r="R134" s="163">
        <f t="shared" ref="R134:R197" si="25">X134</f>
        <v>919.96</v>
      </c>
      <c r="S134" s="163">
        <f t="shared" ref="S134:S197" si="26">Y134</f>
        <v>949.98</v>
      </c>
      <c r="T134" s="39"/>
      <c r="U134" s="211">
        <v>835.86</v>
      </c>
      <c r="V134" s="165">
        <f>ROUND(ROUND(U134,2)*(1+'General Inputs'!K$20)*(1-AA134)+'General Inputs'!K$27,2)</f>
        <v>851.34</v>
      </c>
      <c r="W134" s="165">
        <f>ROUND(ROUND(V134,2)*(1+'General Inputs'!L$20)*(1-AB134)+'General Inputs'!L$27,2)</f>
        <v>890.37</v>
      </c>
      <c r="X134" s="165">
        <f>ROUND(ROUND(W134,2)*(1+'General Inputs'!M$20)*(1-AC134)+'General Inputs'!M$27,2)</f>
        <v>919.96</v>
      </c>
      <c r="Y134" s="165">
        <f>ROUND(ROUND(X134,2)*(1+'General Inputs'!N$20)*(1-AD134)+'General Inputs'!N$27,2)</f>
        <v>949.98</v>
      </c>
      <c r="Z134" s="166"/>
      <c r="AA134" s="194">
        <f>IF($U134="",0,'General Inputs'!K$22)</f>
        <v>-9.8252646141938002E-3</v>
      </c>
      <c r="AB134" s="194">
        <f>IF($U134="",0,'General Inputs'!L$22)</f>
        <v>-1.0493456191476618E-2</v>
      </c>
      <c r="AC134" s="194">
        <f>IF($U134="",0,'General Inputs'!M$22)</f>
        <v>-1.0262247478872492E-2</v>
      </c>
      <c r="AD134" s="194">
        <f>IF($U134="",0,'General Inputs'!N$22)</f>
        <v>-9.6681803386212059E-3</v>
      </c>
      <c r="AE134" s="218"/>
      <c r="AF134" s="218"/>
      <c r="AG134" s="36"/>
      <c r="AH134" s="36"/>
      <c r="AI134" s="36"/>
      <c r="AJ134" s="36"/>
      <c r="AK134" s="36"/>
    </row>
    <row r="135" spans="1:37">
      <c r="A135" s="36"/>
      <c r="B135" s="36"/>
      <c r="C135" s="161" t="s">
        <v>516</v>
      </c>
      <c r="D135" s="161" t="s">
        <v>437</v>
      </c>
      <c r="E135" s="161" t="s">
        <v>374</v>
      </c>
      <c r="F135" s="71" t="s">
        <v>33</v>
      </c>
      <c r="G135" s="71" t="s">
        <v>190</v>
      </c>
      <c r="H135" s="92"/>
      <c r="I135" s="93">
        <f t="shared" si="20"/>
        <v>1243.8900000000001</v>
      </c>
      <c r="J135" s="162"/>
      <c r="K135" s="93">
        <f t="shared" si="21"/>
        <v>1243.8900000000001</v>
      </c>
      <c r="L135" s="162"/>
      <c r="M135" s="162" t="str">
        <f t="shared" si="19"/>
        <v>COMPLIANT</v>
      </c>
      <c r="N135" s="39"/>
      <c r="O135" s="163">
        <f t="shared" si="22"/>
        <v>1167.75</v>
      </c>
      <c r="P135" s="163">
        <f t="shared" si="23"/>
        <v>1189.3699999999999</v>
      </c>
      <c r="Q135" s="163">
        <f t="shared" si="24"/>
        <v>1243.8900000000001</v>
      </c>
      <c r="R135" s="163">
        <f t="shared" si="25"/>
        <v>1285.23</v>
      </c>
      <c r="S135" s="163">
        <f t="shared" si="26"/>
        <v>1327.16</v>
      </c>
      <c r="T135" s="39"/>
      <c r="U135" s="211">
        <v>1167.75</v>
      </c>
      <c r="V135" s="165">
        <f>ROUND(ROUND(U135,2)*(1+'General Inputs'!K$20)*(1-AA135)+'General Inputs'!K$27,2)</f>
        <v>1189.3699999999999</v>
      </c>
      <c r="W135" s="165">
        <f>ROUND(ROUND(V135,2)*(1+'General Inputs'!L$20)*(1-AB135)+'General Inputs'!L$27,2)</f>
        <v>1243.8900000000001</v>
      </c>
      <c r="X135" s="165">
        <f>ROUND(ROUND(W135,2)*(1+'General Inputs'!M$20)*(1-AC135)+'General Inputs'!M$27,2)</f>
        <v>1285.23</v>
      </c>
      <c r="Y135" s="165">
        <f>ROUND(ROUND(X135,2)*(1+'General Inputs'!N$20)*(1-AD135)+'General Inputs'!N$27,2)</f>
        <v>1327.16</v>
      </c>
      <c r="Z135" s="166"/>
      <c r="AA135" s="194">
        <f>IF($U135="",0,'General Inputs'!K$22)</f>
        <v>-9.8252646141938002E-3</v>
      </c>
      <c r="AB135" s="194">
        <f>IF($U135="",0,'General Inputs'!L$22)</f>
        <v>-1.0493456191476618E-2</v>
      </c>
      <c r="AC135" s="194">
        <f>IF($U135="",0,'General Inputs'!M$22)</f>
        <v>-1.0262247478872492E-2</v>
      </c>
      <c r="AD135" s="194">
        <f>IF($U135="",0,'General Inputs'!N$22)</f>
        <v>-9.6681803386212059E-3</v>
      </c>
      <c r="AE135" s="218"/>
      <c r="AF135" s="218"/>
      <c r="AG135" s="36"/>
      <c r="AH135" s="36"/>
      <c r="AI135" s="36"/>
      <c r="AJ135" s="36"/>
      <c r="AK135" s="36"/>
    </row>
    <row r="136" spans="1:37">
      <c r="A136" s="36"/>
      <c r="B136" s="36"/>
      <c r="C136" s="161" t="s">
        <v>517</v>
      </c>
      <c r="D136" s="161" t="s">
        <v>441</v>
      </c>
      <c r="E136" s="161" t="s">
        <v>375</v>
      </c>
      <c r="F136" s="71" t="s">
        <v>33</v>
      </c>
      <c r="G136" s="71" t="s">
        <v>190</v>
      </c>
      <c r="H136" s="92"/>
      <c r="I136" s="93">
        <f t="shared" si="20"/>
        <v>12.06</v>
      </c>
      <c r="J136" s="162"/>
      <c r="K136" s="93">
        <f t="shared" si="21"/>
        <v>12.06</v>
      </c>
      <c r="L136" s="162"/>
      <c r="M136" s="162" t="str">
        <f t="shared" si="19"/>
        <v>COMPLIANT</v>
      </c>
      <c r="N136" s="39"/>
      <c r="O136" s="163">
        <f t="shared" si="22"/>
        <v>11.32</v>
      </c>
      <c r="P136" s="163">
        <f t="shared" si="23"/>
        <v>11.53</v>
      </c>
      <c r="Q136" s="163">
        <f t="shared" si="24"/>
        <v>12.06</v>
      </c>
      <c r="R136" s="163">
        <f t="shared" si="25"/>
        <v>12.46</v>
      </c>
      <c r="S136" s="163">
        <f t="shared" si="26"/>
        <v>12.87</v>
      </c>
      <c r="T136" s="39"/>
      <c r="U136" s="211">
        <v>11.32</v>
      </c>
      <c r="V136" s="165">
        <f>ROUND(ROUND(U136,2)*(1+'General Inputs'!K$20)*(1-AA136)+'General Inputs'!K$27,2)</f>
        <v>11.53</v>
      </c>
      <c r="W136" s="165">
        <f>ROUND(ROUND(V136,2)*(1+'General Inputs'!L$20)*(1-AB136)+'General Inputs'!L$27,2)</f>
        <v>12.06</v>
      </c>
      <c r="X136" s="165">
        <f>ROUND(ROUND(W136,2)*(1+'General Inputs'!M$20)*(1-AC136)+'General Inputs'!M$27,2)</f>
        <v>12.46</v>
      </c>
      <c r="Y136" s="165">
        <f>ROUND(ROUND(X136,2)*(1+'General Inputs'!N$20)*(1-AD136)+'General Inputs'!N$27,2)</f>
        <v>12.87</v>
      </c>
      <c r="Z136" s="166"/>
      <c r="AA136" s="194">
        <f>IF($U136="",0,'General Inputs'!K$22)</f>
        <v>-9.8252646141938002E-3</v>
      </c>
      <c r="AB136" s="194">
        <f>IF($U136="",0,'General Inputs'!L$22)</f>
        <v>-1.0493456191476618E-2</v>
      </c>
      <c r="AC136" s="194">
        <f>IF($U136="",0,'General Inputs'!M$22)</f>
        <v>-1.0262247478872492E-2</v>
      </c>
      <c r="AD136" s="194">
        <f>IF($U136="",0,'General Inputs'!N$22)</f>
        <v>-9.6681803386212059E-3</v>
      </c>
      <c r="AE136" s="218"/>
      <c r="AF136" s="218"/>
      <c r="AG136" s="36"/>
      <c r="AH136" s="36"/>
      <c r="AI136" s="36"/>
      <c r="AJ136" s="36"/>
      <c r="AK136" s="36"/>
    </row>
    <row r="137" spans="1:37">
      <c r="A137" s="36"/>
      <c r="B137" s="36"/>
      <c r="C137" s="161" t="s">
        <v>518</v>
      </c>
      <c r="D137" s="161" t="s">
        <v>441</v>
      </c>
      <c r="E137" s="161" t="s">
        <v>376</v>
      </c>
      <c r="F137" s="71" t="s">
        <v>33</v>
      </c>
      <c r="G137" s="71" t="s">
        <v>190</v>
      </c>
      <c r="H137" s="92"/>
      <c r="I137" s="93">
        <f t="shared" si="20"/>
        <v>12.06</v>
      </c>
      <c r="J137" s="162"/>
      <c r="K137" s="93">
        <f t="shared" si="21"/>
        <v>12.06</v>
      </c>
      <c r="L137" s="162"/>
      <c r="M137" s="162" t="str">
        <f t="shared" si="19"/>
        <v>COMPLIANT</v>
      </c>
      <c r="N137" s="39"/>
      <c r="O137" s="163">
        <f t="shared" si="22"/>
        <v>11.32</v>
      </c>
      <c r="P137" s="163">
        <f t="shared" si="23"/>
        <v>11.53</v>
      </c>
      <c r="Q137" s="163">
        <f t="shared" si="24"/>
        <v>12.06</v>
      </c>
      <c r="R137" s="163">
        <f t="shared" si="25"/>
        <v>12.46</v>
      </c>
      <c r="S137" s="163">
        <f t="shared" si="26"/>
        <v>12.87</v>
      </c>
      <c r="T137" s="39"/>
      <c r="U137" s="211">
        <v>11.32</v>
      </c>
      <c r="V137" s="165">
        <f>ROUND(ROUND(U137,2)*(1+'General Inputs'!K$20)*(1-AA137)+'General Inputs'!K$27,2)</f>
        <v>11.53</v>
      </c>
      <c r="W137" s="165">
        <f>ROUND(ROUND(V137,2)*(1+'General Inputs'!L$20)*(1-AB137)+'General Inputs'!L$27,2)</f>
        <v>12.06</v>
      </c>
      <c r="X137" s="165">
        <f>ROUND(ROUND(W137,2)*(1+'General Inputs'!M$20)*(1-AC137)+'General Inputs'!M$27,2)</f>
        <v>12.46</v>
      </c>
      <c r="Y137" s="165">
        <f>ROUND(ROUND(X137,2)*(1+'General Inputs'!N$20)*(1-AD137)+'General Inputs'!N$27,2)</f>
        <v>12.87</v>
      </c>
      <c r="Z137" s="166"/>
      <c r="AA137" s="194">
        <f>IF($U137="",0,'General Inputs'!K$22)</f>
        <v>-9.8252646141938002E-3</v>
      </c>
      <c r="AB137" s="194">
        <f>IF($U137="",0,'General Inputs'!L$22)</f>
        <v>-1.0493456191476618E-2</v>
      </c>
      <c r="AC137" s="194">
        <f>IF($U137="",0,'General Inputs'!M$22)</f>
        <v>-1.0262247478872492E-2</v>
      </c>
      <c r="AD137" s="194">
        <f>IF($U137="",0,'General Inputs'!N$22)</f>
        <v>-9.6681803386212059E-3</v>
      </c>
      <c r="AE137" s="218"/>
      <c r="AF137" s="218"/>
      <c r="AG137" s="36"/>
      <c r="AH137" s="36"/>
      <c r="AI137" s="36"/>
      <c r="AJ137" s="36"/>
      <c r="AK137" s="36"/>
    </row>
    <row r="138" spans="1:37">
      <c r="A138" s="36"/>
      <c r="B138" s="36"/>
      <c r="C138" s="161" t="s">
        <v>540</v>
      </c>
      <c r="D138" s="161" t="s">
        <v>441</v>
      </c>
      <c r="E138" s="161" t="s">
        <v>377</v>
      </c>
      <c r="F138" s="71" t="s">
        <v>33</v>
      </c>
      <c r="G138" s="71" t="s">
        <v>190</v>
      </c>
      <c r="H138" s="92"/>
      <c r="I138" s="93">
        <f t="shared" si="20"/>
        <v>12.06</v>
      </c>
      <c r="J138" s="162"/>
      <c r="K138" s="93">
        <f t="shared" si="21"/>
        <v>12.06</v>
      </c>
      <c r="L138" s="162"/>
      <c r="M138" s="162" t="str">
        <f t="shared" si="19"/>
        <v>COMPLIANT</v>
      </c>
      <c r="N138" s="39"/>
      <c r="O138" s="163">
        <f t="shared" si="22"/>
        <v>11.32</v>
      </c>
      <c r="P138" s="163">
        <f t="shared" si="23"/>
        <v>11.53</v>
      </c>
      <c r="Q138" s="163">
        <f t="shared" si="24"/>
        <v>12.06</v>
      </c>
      <c r="R138" s="163">
        <f t="shared" si="25"/>
        <v>12.46</v>
      </c>
      <c r="S138" s="163">
        <f t="shared" si="26"/>
        <v>12.87</v>
      </c>
      <c r="T138" s="39"/>
      <c r="U138" s="211">
        <v>11.32</v>
      </c>
      <c r="V138" s="165">
        <f>ROUND(ROUND(U138,2)*(1+'General Inputs'!K$20)*(1-AA138)+'General Inputs'!K$27,2)</f>
        <v>11.53</v>
      </c>
      <c r="W138" s="165">
        <f>ROUND(ROUND(V138,2)*(1+'General Inputs'!L$20)*(1-AB138)+'General Inputs'!L$27,2)</f>
        <v>12.06</v>
      </c>
      <c r="X138" s="165">
        <f>ROUND(ROUND(W138,2)*(1+'General Inputs'!M$20)*(1-AC138)+'General Inputs'!M$27,2)</f>
        <v>12.46</v>
      </c>
      <c r="Y138" s="165">
        <f>ROUND(ROUND(X138,2)*(1+'General Inputs'!N$20)*(1-AD138)+'General Inputs'!N$27,2)</f>
        <v>12.87</v>
      </c>
      <c r="Z138" s="166"/>
      <c r="AA138" s="194">
        <f>IF($U138="",0,'General Inputs'!K$22)</f>
        <v>-9.8252646141938002E-3</v>
      </c>
      <c r="AB138" s="194">
        <f>IF($U138="",0,'General Inputs'!L$22)</f>
        <v>-1.0493456191476618E-2</v>
      </c>
      <c r="AC138" s="194">
        <f>IF($U138="",0,'General Inputs'!M$22)</f>
        <v>-1.0262247478872492E-2</v>
      </c>
      <c r="AD138" s="194">
        <f>IF($U138="",0,'General Inputs'!N$22)</f>
        <v>-9.6681803386212059E-3</v>
      </c>
      <c r="AE138" s="218"/>
      <c r="AF138" s="218"/>
      <c r="AG138" s="36"/>
      <c r="AH138" s="36"/>
      <c r="AI138" s="36"/>
      <c r="AJ138" s="36"/>
      <c r="AK138" s="36"/>
    </row>
    <row r="139" spans="1:37">
      <c r="A139" s="36"/>
      <c r="B139" s="36"/>
      <c r="C139" s="161" t="s">
        <v>519</v>
      </c>
      <c r="D139" s="161" t="s">
        <v>441</v>
      </c>
      <c r="E139" s="161" t="s">
        <v>378</v>
      </c>
      <c r="F139" s="71" t="s">
        <v>33</v>
      </c>
      <c r="G139" s="71" t="s">
        <v>190</v>
      </c>
      <c r="H139" s="92"/>
      <c r="I139" s="93">
        <f t="shared" si="20"/>
        <v>167.08</v>
      </c>
      <c r="J139" s="162"/>
      <c r="K139" s="93">
        <f t="shared" si="21"/>
        <v>167.08</v>
      </c>
      <c r="L139" s="162"/>
      <c r="M139" s="162" t="str">
        <f t="shared" si="19"/>
        <v>COMPLIANT</v>
      </c>
      <c r="N139" s="39"/>
      <c r="O139" s="163">
        <f t="shared" si="22"/>
        <v>156.86000000000001</v>
      </c>
      <c r="P139" s="163">
        <f t="shared" si="23"/>
        <v>159.76</v>
      </c>
      <c r="Q139" s="163">
        <f t="shared" si="24"/>
        <v>167.08</v>
      </c>
      <c r="R139" s="163">
        <f t="shared" si="25"/>
        <v>172.63</v>
      </c>
      <c r="S139" s="163">
        <f t="shared" si="26"/>
        <v>178.26</v>
      </c>
      <c r="T139" s="39"/>
      <c r="U139" s="211">
        <v>156.86000000000001</v>
      </c>
      <c r="V139" s="165">
        <f>ROUND(ROUND(U139,2)*(1+'General Inputs'!K$20)*(1-AA139)+'General Inputs'!K$27,2)</f>
        <v>159.76</v>
      </c>
      <c r="W139" s="165">
        <f>ROUND(ROUND(V139,2)*(1+'General Inputs'!L$20)*(1-AB139)+'General Inputs'!L$27,2)</f>
        <v>167.08</v>
      </c>
      <c r="X139" s="165">
        <f>ROUND(ROUND(W139,2)*(1+'General Inputs'!M$20)*(1-AC139)+'General Inputs'!M$27,2)</f>
        <v>172.63</v>
      </c>
      <c r="Y139" s="165">
        <f>ROUND(ROUND(X139,2)*(1+'General Inputs'!N$20)*(1-AD139)+'General Inputs'!N$27,2)</f>
        <v>178.26</v>
      </c>
      <c r="Z139" s="166"/>
      <c r="AA139" s="194">
        <f>IF($U139="",0,'General Inputs'!K$22)</f>
        <v>-9.8252646141938002E-3</v>
      </c>
      <c r="AB139" s="194">
        <f>IF($U139="",0,'General Inputs'!L$22)</f>
        <v>-1.0493456191476618E-2</v>
      </c>
      <c r="AC139" s="194">
        <f>IF($U139="",0,'General Inputs'!M$22)</f>
        <v>-1.0262247478872492E-2</v>
      </c>
      <c r="AD139" s="194">
        <f>IF($U139="",0,'General Inputs'!N$22)</f>
        <v>-9.6681803386212059E-3</v>
      </c>
      <c r="AE139" s="218"/>
      <c r="AF139" s="218"/>
      <c r="AG139" s="36"/>
      <c r="AH139" s="36"/>
      <c r="AI139" s="36"/>
      <c r="AJ139" s="36"/>
      <c r="AK139" s="36"/>
    </row>
    <row r="140" spans="1:37">
      <c r="A140" s="36"/>
      <c r="B140" s="36"/>
      <c r="C140" s="161" t="s">
        <v>541</v>
      </c>
      <c r="D140" s="161" t="s">
        <v>441</v>
      </c>
      <c r="E140" s="161" t="s">
        <v>379</v>
      </c>
      <c r="F140" s="71" t="s">
        <v>33</v>
      </c>
      <c r="G140" s="71" t="s">
        <v>190</v>
      </c>
      <c r="H140" s="92"/>
      <c r="I140" s="93">
        <f t="shared" si="20"/>
        <v>66.31</v>
      </c>
      <c r="J140" s="162"/>
      <c r="K140" s="93">
        <f t="shared" si="21"/>
        <v>66.31</v>
      </c>
      <c r="L140" s="162"/>
      <c r="M140" s="162" t="str">
        <f t="shared" si="19"/>
        <v>COMPLIANT</v>
      </c>
      <c r="N140" s="39"/>
      <c r="O140" s="163">
        <f t="shared" si="22"/>
        <v>62.25</v>
      </c>
      <c r="P140" s="163">
        <f t="shared" si="23"/>
        <v>63.4</v>
      </c>
      <c r="Q140" s="163">
        <f t="shared" si="24"/>
        <v>66.31</v>
      </c>
      <c r="R140" s="163">
        <f t="shared" si="25"/>
        <v>68.510000000000005</v>
      </c>
      <c r="S140" s="163">
        <f t="shared" si="26"/>
        <v>70.75</v>
      </c>
      <c r="T140" s="39"/>
      <c r="U140" s="211">
        <v>62.25</v>
      </c>
      <c r="V140" s="165">
        <f>ROUND(ROUND(U140,2)*(1+'General Inputs'!K$20)*(1-AA140)+'General Inputs'!K$27,2)</f>
        <v>63.4</v>
      </c>
      <c r="W140" s="165">
        <f>ROUND(ROUND(V140,2)*(1+'General Inputs'!L$20)*(1-AB140)+'General Inputs'!L$27,2)</f>
        <v>66.31</v>
      </c>
      <c r="X140" s="165">
        <f>ROUND(ROUND(W140,2)*(1+'General Inputs'!M$20)*(1-AC140)+'General Inputs'!M$27,2)</f>
        <v>68.510000000000005</v>
      </c>
      <c r="Y140" s="165">
        <f>ROUND(ROUND(X140,2)*(1+'General Inputs'!N$20)*(1-AD140)+'General Inputs'!N$27,2)</f>
        <v>70.75</v>
      </c>
      <c r="Z140" s="166"/>
      <c r="AA140" s="194">
        <f>IF($U140="",0,'General Inputs'!K$22)</f>
        <v>-9.8252646141938002E-3</v>
      </c>
      <c r="AB140" s="194">
        <f>IF($U140="",0,'General Inputs'!L$22)</f>
        <v>-1.0493456191476618E-2</v>
      </c>
      <c r="AC140" s="194">
        <f>IF($U140="",0,'General Inputs'!M$22)</f>
        <v>-1.0262247478872492E-2</v>
      </c>
      <c r="AD140" s="194">
        <f>IF($U140="",0,'General Inputs'!N$22)</f>
        <v>-9.6681803386212059E-3</v>
      </c>
      <c r="AE140" s="218"/>
      <c r="AF140" s="218"/>
      <c r="AG140" s="36"/>
      <c r="AH140" s="36"/>
      <c r="AI140" s="36"/>
      <c r="AJ140" s="36"/>
      <c r="AK140" s="36"/>
    </row>
    <row r="141" spans="1:37">
      <c r="A141" s="36"/>
      <c r="B141" s="36"/>
      <c r="C141" s="161" t="s">
        <v>535</v>
      </c>
      <c r="D141" s="161" t="s">
        <v>520</v>
      </c>
      <c r="E141" s="161" t="s">
        <v>380</v>
      </c>
      <c r="F141" s="71" t="s">
        <v>33</v>
      </c>
      <c r="G141" s="71" t="s">
        <v>190</v>
      </c>
      <c r="H141" s="92"/>
      <c r="I141" s="93">
        <f t="shared" si="20"/>
        <v>106.9</v>
      </c>
      <c r="J141" s="162"/>
      <c r="K141" s="93">
        <f t="shared" si="21"/>
        <v>106.9</v>
      </c>
      <c r="L141" s="162"/>
      <c r="M141" s="162" t="str">
        <f t="shared" si="19"/>
        <v>COMPLIANT</v>
      </c>
      <c r="N141" s="39"/>
      <c r="O141" s="163">
        <f t="shared" si="22"/>
        <v>100.35</v>
      </c>
      <c r="P141" s="163">
        <f t="shared" si="23"/>
        <v>102.21</v>
      </c>
      <c r="Q141" s="163">
        <f t="shared" si="24"/>
        <v>106.9</v>
      </c>
      <c r="R141" s="163">
        <f t="shared" si="25"/>
        <v>110.45</v>
      </c>
      <c r="S141" s="163">
        <f t="shared" si="26"/>
        <v>114.05</v>
      </c>
      <c r="T141" s="39"/>
      <c r="U141" s="211">
        <v>100.35</v>
      </c>
      <c r="V141" s="165">
        <f>ROUND(ROUND(U141,2)*(1+'General Inputs'!K$20)*(1-AA141)+'General Inputs'!K$27,2)</f>
        <v>102.21</v>
      </c>
      <c r="W141" s="165">
        <f>ROUND(ROUND(V141,2)*(1+'General Inputs'!L$20)*(1-AB141)+'General Inputs'!L$27,2)</f>
        <v>106.9</v>
      </c>
      <c r="X141" s="165">
        <f>ROUND(ROUND(W141,2)*(1+'General Inputs'!M$20)*(1-AC141)+'General Inputs'!M$27,2)</f>
        <v>110.45</v>
      </c>
      <c r="Y141" s="165">
        <f>ROUND(ROUND(X141,2)*(1+'General Inputs'!N$20)*(1-AD141)+'General Inputs'!N$27,2)</f>
        <v>114.05</v>
      </c>
      <c r="Z141" s="166"/>
      <c r="AA141" s="194">
        <f>IF($U141="",0,'General Inputs'!K$22)</f>
        <v>-9.8252646141938002E-3</v>
      </c>
      <c r="AB141" s="194">
        <f>IF($U141="",0,'General Inputs'!L$22)</f>
        <v>-1.0493456191476618E-2</v>
      </c>
      <c r="AC141" s="194">
        <f>IF($U141="",0,'General Inputs'!M$22)</f>
        <v>-1.0262247478872492E-2</v>
      </c>
      <c r="AD141" s="194">
        <f>IF($U141="",0,'General Inputs'!N$22)</f>
        <v>-9.6681803386212059E-3</v>
      </c>
      <c r="AE141" s="218"/>
      <c r="AF141" s="218"/>
      <c r="AG141" s="36"/>
      <c r="AH141" s="36"/>
      <c r="AI141" s="36"/>
      <c r="AJ141" s="36"/>
      <c r="AK141" s="36"/>
    </row>
    <row r="142" spans="1:37">
      <c r="A142" s="36"/>
      <c r="B142" s="36"/>
      <c r="C142" s="161" t="s">
        <v>535</v>
      </c>
      <c r="D142" s="161" t="s">
        <v>521</v>
      </c>
      <c r="E142" s="161" t="s">
        <v>381</v>
      </c>
      <c r="F142" s="71" t="s">
        <v>33</v>
      </c>
      <c r="G142" s="71" t="s">
        <v>190</v>
      </c>
      <c r="H142" s="92"/>
      <c r="I142" s="93">
        <f t="shared" si="20"/>
        <v>213.8</v>
      </c>
      <c r="J142" s="162"/>
      <c r="K142" s="93">
        <f t="shared" si="21"/>
        <v>213.8</v>
      </c>
      <c r="L142" s="162"/>
      <c r="M142" s="162" t="str">
        <f t="shared" si="19"/>
        <v>COMPLIANT</v>
      </c>
      <c r="N142" s="39"/>
      <c r="O142" s="163">
        <f t="shared" si="22"/>
        <v>200.71</v>
      </c>
      <c r="P142" s="163">
        <f t="shared" si="23"/>
        <v>204.43</v>
      </c>
      <c r="Q142" s="163">
        <f t="shared" si="24"/>
        <v>213.8</v>
      </c>
      <c r="R142" s="163">
        <f t="shared" si="25"/>
        <v>220.91</v>
      </c>
      <c r="S142" s="163">
        <f t="shared" si="26"/>
        <v>228.12</v>
      </c>
      <c r="T142" s="39"/>
      <c r="U142" s="211">
        <v>200.71</v>
      </c>
      <c r="V142" s="165">
        <f>ROUND(ROUND(U142,2)*(1+'General Inputs'!K$20)*(1-AA142)+'General Inputs'!K$27,2)</f>
        <v>204.43</v>
      </c>
      <c r="W142" s="165">
        <f>ROUND(ROUND(V142,2)*(1+'General Inputs'!L$20)*(1-AB142)+'General Inputs'!L$27,2)</f>
        <v>213.8</v>
      </c>
      <c r="X142" s="165">
        <f>ROUND(ROUND(W142,2)*(1+'General Inputs'!M$20)*(1-AC142)+'General Inputs'!M$27,2)</f>
        <v>220.91</v>
      </c>
      <c r="Y142" s="165">
        <f>ROUND(ROUND(X142,2)*(1+'General Inputs'!N$20)*(1-AD142)+'General Inputs'!N$27,2)</f>
        <v>228.12</v>
      </c>
      <c r="Z142" s="166"/>
      <c r="AA142" s="194">
        <f>IF($U142="",0,'General Inputs'!K$22)</f>
        <v>-9.8252646141938002E-3</v>
      </c>
      <c r="AB142" s="194">
        <f>IF($U142="",0,'General Inputs'!L$22)</f>
        <v>-1.0493456191476618E-2</v>
      </c>
      <c r="AC142" s="194">
        <f>IF($U142="",0,'General Inputs'!M$22)</f>
        <v>-1.0262247478872492E-2</v>
      </c>
      <c r="AD142" s="194">
        <f>IF($U142="",0,'General Inputs'!N$22)</f>
        <v>-9.6681803386212059E-3</v>
      </c>
      <c r="AE142" s="218"/>
      <c r="AF142" s="218"/>
      <c r="AG142" s="36"/>
      <c r="AH142" s="36"/>
      <c r="AI142" s="36"/>
      <c r="AJ142" s="36"/>
      <c r="AK142" s="36"/>
    </row>
    <row r="143" spans="1:37">
      <c r="A143" s="36"/>
      <c r="B143" s="36"/>
      <c r="C143" s="161" t="s">
        <v>535</v>
      </c>
      <c r="D143" s="161" t="s">
        <v>522</v>
      </c>
      <c r="E143" s="161" t="s">
        <v>382</v>
      </c>
      <c r="F143" s="71" t="s">
        <v>33</v>
      </c>
      <c r="G143" s="71" t="s">
        <v>190</v>
      </c>
      <c r="H143" s="92"/>
      <c r="I143" s="93">
        <f t="shared" si="20"/>
        <v>149.69999999999999</v>
      </c>
      <c r="J143" s="162"/>
      <c r="K143" s="93">
        <f t="shared" si="21"/>
        <v>149.69999999999999</v>
      </c>
      <c r="L143" s="162"/>
      <c r="M143" s="162" t="str">
        <f t="shared" si="19"/>
        <v>COMPLIANT</v>
      </c>
      <c r="N143" s="39"/>
      <c r="O143" s="163">
        <f t="shared" si="22"/>
        <v>140.54</v>
      </c>
      <c r="P143" s="163">
        <f t="shared" si="23"/>
        <v>143.13999999999999</v>
      </c>
      <c r="Q143" s="163">
        <f t="shared" si="24"/>
        <v>149.69999999999999</v>
      </c>
      <c r="R143" s="163">
        <f t="shared" si="25"/>
        <v>154.68</v>
      </c>
      <c r="S143" s="163">
        <f t="shared" si="26"/>
        <v>159.72999999999999</v>
      </c>
      <c r="T143" s="39"/>
      <c r="U143" s="211">
        <v>140.54</v>
      </c>
      <c r="V143" s="165">
        <f>ROUND(ROUND(U143,2)*(1+'General Inputs'!K$20)*(1-AA143)+'General Inputs'!K$27,2)</f>
        <v>143.13999999999999</v>
      </c>
      <c r="W143" s="165">
        <f>ROUND(ROUND(V143,2)*(1+'General Inputs'!L$20)*(1-AB143)+'General Inputs'!L$27,2)</f>
        <v>149.69999999999999</v>
      </c>
      <c r="X143" s="165">
        <f>ROUND(ROUND(W143,2)*(1+'General Inputs'!M$20)*(1-AC143)+'General Inputs'!M$27,2)</f>
        <v>154.68</v>
      </c>
      <c r="Y143" s="165">
        <f>ROUND(ROUND(X143,2)*(1+'General Inputs'!N$20)*(1-AD143)+'General Inputs'!N$27,2)</f>
        <v>159.72999999999999</v>
      </c>
      <c r="Z143" s="166"/>
      <c r="AA143" s="194">
        <f>IF($U143="",0,'General Inputs'!K$22)</f>
        <v>-9.8252646141938002E-3</v>
      </c>
      <c r="AB143" s="194">
        <f>IF($U143="",0,'General Inputs'!L$22)</f>
        <v>-1.0493456191476618E-2</v>
      </c>
      <c r="AC143" s="194">
        <f>IF($U143="",0,'General Inputs'!M$22)</f>
        <v>-1.0262247478872492E-2</v>
      </c>
      <c r="AD143" s="194">
        <f>IF($U143="",0,'General Inputs'!N$22)</f>
        <v>-9.6681803386212059E-3</v>
      </c>
      <c r="AE143" s="218"/>
      <c r="AF143" s="218"/>
      <c r="AG143" s="36"/>
      <c r="AH143" s="36"/>
      <c r="AI143" s="36"/>
      <c r="AJ143" s="36"/>
      <c r="AK143" s="36"/>
    </row>
    <row r="144" spans="1:37">
      <c r="A144" s="36"/>
      <c r="B144" s="36"/>
      <c r="C144" s="161" t="s">
        <v>535</v>
      </c>
      <c r="D144" s="161" t="s">
        <v>523</v>
      </c>
      <c r="E144" s="161" t="s">
        <v>383</v>
      </c>
      <c r="F144" s="71" t="s">
        <v>33</v>
      </c>
      <c r="G144" s="71" t="s">
        <v>190</v>
      </c>
      <c r="H144" s="92"/>
      <c r="I144" s="93">
        <f t="shared" si="20"/>
        <v>299.39999999999998</v>
      </c>
      <c r="J144" s="162"/>
      <c r="K144" s="93">
        <f t="shared" si="21"/>
        <v>299.39999999999998</v>
      </c>
      <c r="L144" s="162"/>
      <c r="M144" s="162" t="str">
        <f t="shared" si="19"/>
        <v>COMPLIANT</v>
      </c>
      <c r="N144" s="39"/>
      <c r="O144" s="163">
        <f t="shared" si="22"/>
        <v>281.08</v>
      </c>
      <c r="P144" s="163">
        <f t="shared" si="23"/>
        <v>286.27999999999997</v>
      </c>
      <c r="Q144" s="163">
        <f t="shared" si="24"/>
        <v>299.39999999999998</v>
      </c>
      <c r="R144" s="163">
        <f t="shared" si="25"/>
        <v>309.35000000000002</v>
      </c>
      <c r="S144" s="163">
        <f t="shared" si="26"/>
        <v>319.44</v>
      </c>
      <c r="T144" s="39"/>
      <c r="U144" s="211">
        <v>281.08</v>
      </c>
      <c r="V144" s="165">
        <f>ROUND(ROUND(U144,2)*(1+'General Inputs'!K$20)*(1-AA144)+'General Inputs'!K$27,2)</f>
        <v>286.27999999999997</v>
      </c>
      <c r="W144" s="165">
        <f>ROUND(ROUND(V144,2)*(1+'General Inputs'!L$20)*(1-AB144)+'General Inputs'!L$27,2)</f>
        <v>299.39999999999998</v>
      </c>
      <c r="X144" s="165">
        <f>ROUND(ROUND(W144,2)*(1+'General Inputs'!M$20)*(1-AC144)+'General Inputs'!M$27,2)</f>
        <v>309.35000000000002</v>
      </c>
      <c r="Y144" s="165">
        <f>ROUND(ROUND(X144,2)*(1+'General Inputs'!N$20)*(1-AD144)+'General Inputs'!N$27,2)</f>
        <v>319.44</v>
      </c>
      <c r="Z144" s="166"/>
      <c r="AA144" s="194">
        <f>IF($U144="",0,'General Inputs'!K$22)</f>
        <v>-9.8252646141938002E-3</v>
      </c>
      <c r="AB144" s="194">
        <f>IF($U144="",0,'General Inputs'!L$22)</f>
        <v>-1.0493456191476618E-2</v>
      </c>
      <c r="AC144" s="194">
        <f>IF($U144="",0,'General Inputs'!M$22)</f>
        <v>-1.0262247478872492E-2</v>
      </c>
      <c r="AD144" s="194">
        <f>IF($U144="",0,'General Inputs'!N$22)</f>
        <v>-9.6681803386212059E-3</v>
      </c>
      <c r="AE144" s="218"/>
      <c r="AF144" s="218"/>
      <c r="AG144" s="36"/>
      <c r="AH144" s="36"/>
      <c r="AI144" s="36"/>
      <c r="AJ144" s="36"/>
      <c r="AK144" s="36"/>
    </row>
    <row r="145" spans="1:37">
      <c r="A145" s="36"/>
      <c r="B145" s="36"/>
      <c r="C145" s="161" t="s">
        <v>536</v>
      </c>
      <c r="D145" s="161" t="s">
        <v>441</v>
      </c>
      <c r="E145" s="161" t="s">
        <v>384</v>
      </c>
      <c r="F145" s="71" t="s">
        <v>33</v>
      </c>
      <c r="G145" s="71" t="s">
        <v>190</v>
      </c>
      <c r="H145" s="92"/>
      <c r="I145" s="93">
        <f t="shared" si="20"/>
        <v>7.91</v>
      </c>
      <c r="J145" s="162"/>
      <c r="K145" s="93">
        <f t="shared" si="21"/>
        <v>7.91</v>
      </c>
      <c r="L145" s="162"/>
      <c r="M145" s="162" t="str">
        <f t="shared" si="19"/>
        <v>COMPLIANT</v>
      </c>
      <c r="N145" s="39"/>
      <c r="O145" s="163">
        <f t="shared" si="22"/>
        <v>7.42</v>
      </c>
      <c r="P145" s="163">
        <f t="shared" si="23"/>
        <v>7.56</v>
      </c>
      <c r="Q145" s="163">
        <f t="shared" si="24"/>
        <v>7.91</v>
      </c>
      <c r="R145" s="163">
        <f t="shared" si="25"/>
        <v>8.17</v>
      </c>
      <c r="S145" s="163">
        <f t="shared" si="26"/>
        <v>8.44</v>
      </c>
      <c r="T145" s="39"/>
      <c r="U145" s="211">
        <v>7.42</v>
      </c>
      <c r="V145" s="165">
        <f>ROUND(ROUND(U145,2)*(1+'General Inputs'!K$20)*(1-AA145)+'General Inputs'!K$27,2)</f>
        <v>7.56</v>
      </c>
      <c r="W145" s="165">
        <f>ROUND(ROUND(V145,2)*(1+'General Inputs'!L$20)*(1-AB145)+'General Inputs'!L$27,2)</f>
        <v>7.91</v>
      </c>
      <c r="X145" s="165">
        <f>ROUND(ROUND(W145,2)*(1+'General Inputs'!M$20)*(1-AC145)+'General Inputs'!M$27,2)</f>
        <v>8.17</v>
      </c>
      <c r="Y145" s="165">
        <f>ROUND(ROUND(X145,2)*(1+'General Inputs'!N$20)*(1-AD145)+'General Inputs'!N$27,2)</f>
        <v>8.44</v>
      </c>
      <c r="Z145" s="166"/>
      <c r="AA145" s="194">
        <f>IF($U145="",0,'General Inputs'!K$22)</f>
        <v>-9.8252646141938002E-3</v>
      </c>
      <c r="AB145" s="194">
        <f>IF($U145="",0,'General Inputs'!L$22)</f>
        <v>-1.0493456191476618E-2</v>
      </c>
      <c r="AC145" s="194">
        <f>IF($U145="",0,'General Inputs'!M$22)</f>
        <v>-1.0262247478872492E-2</v>
      </c>
      <c r="AD145" s="194">
        <f>IF($U145="",0,'General Inputs'!N$22)</f>
        <v>-9.6681803386212059E-3</v>
      </c>
      <c r="AE145" s="218"/>
      <c r="AF145" s="218"/>
      <c r="AG145" s="36"/>
      <c r="AH145" s="36"/>
      <c r="AI145" s="36"/>
      <c r="AJ145" s="36"/>
      <c r="AK145" s="36"/>
    </row>
    <row r="146" spans="1:37">
      <c r="A146" s="36"/>
      <c r="B146" s="36"/>
      <c r="C146" s="161" t="s">
        <v>536</v>
      </c>
      <c r="D146" s="161" t="s">
        <v>442</v>
      </c>
      <c r="E146" s="161" t="s">
        <v>385</v>
      </c>
      <c r="F146" s="71" t="s">
        <v>33</v>
      </c>
      <c r="G146" s="71" t="s">
        <v>190</v>
      </c>
      <c r="H146" s="92"/>
      <c r="I146" s="93">
        <f t="shared" si="20"/>
        <v>10.28</v>
      </c>
      <c r="J146" s="162"/>
      <c r="K146" s="93">
        <f t="shared" si="21"/>
        <v>10.28</v>
      </c>
      <c r="L146" s="162"/>
      <c r="M146" s="162" t="str">
        <f t="shared" si="19"/>
        <v>COMPLIANT</v>
      </c>
      <c r="N146" s="39"/>
      <c r="O146" s="163">
        <f t="shared" si="22"/>
        <v>9.65</v>
      </c>
      <c r="P146" s="163">
        <f t="shared" si="23"/>
        <v>9.83</v>
      </c>
      <c r="Q146" s="163">
        <f t="shared" si="24"/>
        <v>10.28</v>
      </c>
      <c r="R146" s="163">
        <f t="shared" si="25"/>
        <v>10.62</v>
      </c>
      <c r="S146" s="163">
        <f t="shared" si="26"/>
        <v>10.97</v>
      </c>
      <c r="T146" s="39"/>
      <c r="U146" s="211">
        <v>9.65</v>
      </c>
      <c r="V146" s="165">
        <f>ROUND(ROUND(U146,2)*(1+'General Inputs'!K$20)*(1-AA146)+'General Inputs'!K$27,2)</f>
        <v>9.83</v>
      </c>
      <c r="W146" s="165">
        <f>ROUND(ROUND(V146,2)*(1+'General Inputs'!L$20)*(1-AB146)+'General Inputs'!L$27,2)</f>
        <v>10.28</v>
      </c>
      <c r="X146" s="165">
        <f>ROUND(ROUND(W146,2)*(1+'General Inputs'!M$20)*(1-AC146)+'General Inputs'!M$27,2)</f>
        <v>10.62</v>
      </c>
      <c r="Y146" s="165">
        <f>ROUND(ROUND(X146,2)*(1+'General Inputs'!N$20)*(1-AD146)+'General Inputs'!N$27,2)</f>
        <v>10.97</v>
      </c>
      <c r="Z146" s="166"/>
      <c r="AA146" s="194">
        <f>IF($U146="",0,'General Inputs'!K$22)</f>
        <v>-9.8252646141938002E-3</v>
      </c>
      <c r="AB146" s="194">
        <f>IF($U146="",0,'General Inputs'!L$22)</f>
        <v>-1.0493456191476618E-2</v>
      </c>
      <c r="AC146" s="194">
        <f>IF($U146="",0,'General Inputs'!M$22)</f>
        <v>-1.0262247478872492E-2</v>
      </c>
      <c r="AD146" s="194">
        <f>IF($U146="",0,'General Inputs'!N$22)</f>
        <v>-9.6681803386212059E-3</v>
      </c>
      <c r="AE146" s="218"/>
      <c r="AF146" s="219" t="s">
        <v>531</v>
      </c>
      <c r="AG146" s="22"/>
      <c r="AH146" s="22"/>
      <c r="AI146" s="36"/>
      <c r="AJ146" s="36"/>
      <c r="AK146" s="36"/>
    </row>
    <row r="147" spans="1:37">
      <c r="A147" s="36"/>
      <c r="B147" s="36"/>
      <c r="C147" s="161"/>
      <c r="D147" s="161"/>
      <c r="E147" s="161"/>
      <c r="F147" s="71"/>
      <c r="G147" s="71"/>
      <c r="H147" s="92"/>
      <c r="I147" s="93">
        <f t="shared" si="20"/>
        <v>0</v>
      </c>
      <c r="J147" s="162"/>
      <c r="K147" s="93">
        <f t="shared" si="21"/>
        <v>0</v>
      </c>
      <c r="L147" s="162"/>
      <c r="M147" s="162" t="str">
        <f t="shared" si="19"/>
        <v/>
      </c>
      <c r="N147" s="39"/>
      <c r="O147" s="163">
        <f t="shared" si="22"/>
        <v>0</v>
      </c>
      <c r="P147" s="163">
        <f t="shared" si="23"/>
        <v>0</v>
      </c>
      <c r="Q147" s="163">
        <f t="shared" si="24"/>
        <v>0</v>
      </c>
      <c r="R147" s="163">
        <f t="shared" si="25"/>
        <v>0</v>
      </c>
      <c r="S147" s="163">
        <f t="shared" si="26"/>
        <v>0</v>
      </c>
      <c r="T147" s="39"/>
      <c r="U147" s="164"/>
      <c r="V147" s="165">
        <f>ROUND(ROUND(U147,2)*(1+'General Inputs'!K$20)*(1-AA147)+'General Inputs'!K$27,2)</f>
        <v>0</v>
      </c>
      <c r="W147" s="165">
        <f>ROUND(ROUND(V147,2)*(1+'General Inputs'!L$20)*(1-AB147)+'General Inputs'!L$27,2)</f>
        <v>0</v>
      </c>
      <c r="X147" s="165">
        <f>ROUND(ROUND(W147,2)*(1+'General Inputs'!M$20)*(1-AC147)+'General Inputs'!M$27,2)</f>
        <v>0</v>
      </c>
      <c r="Y147" s="165">
        <f>ROUND(ROUND(X147,2)*(1+'General Inputs'!N$20)*(1-AD147)+'General Inputs'!N$27,2)</f>
        <v>0</v>
      </c>
      <c r="Z147" s="166"/>
      <c r="AA147" s="194">
        <f>IF($U147="",0,'General Inputs'!K$22)</f>
        <v>0</v>
      </c>
      <c r="AB147" s="194">
        <f>IF($U147="",0,'General Inputs'!L$22)</f>
        <v>0</v>
      </c>
      <c r="AC147" s="194">
        <f>IF($U147="",0,'General Inputs'!M$22)</f>
        <v>0</v>
      </c>
      <c r="AD147" s="194">
        <f>IF($U147="",0,'General Inputs'!N$22)</f>
        <v>0</v>
      </c>
      <c r="AE147" s="36"/>
      <c r="AF147" s="27" t="s">
        <v>246</v>
      </c>
      <c r="AG147" s="27" t="s">
        <v>532</v>
      </c>
      <c r="AH147" s="27" t="s">
        <v>533</v>
      </c>
      <c r="AI147" s="36"/>
      <c r="AJ147" s="36"/>
      <c r="AK147" s="36"/>
    </row>
    <row r="148" spans="1:37">
      <c r="A148" s="36"/>
      <c r="B148" s="36"/>
      <c r="C148" s="161" t="s">
        <v>388</v>
      </c>
      <c r="D148" s="161"/>
      <c r="E148" s="161"/>
      <c r="F148" s="71" t="s">
        <v>33</v>
      </c>
      <c r="G148" s="71" t="s">
        <v>188</v>
      </c>
      <c r="H148" s="92"/>
      <c r="I148" s="93">
        <f t="shared" si="20"/>
        <v>207.9</v>
      </c>
      <c r="J148" s="162"/>
      <c r="K148" s="93">
        <f t="shared" si="21"/>
        <v>207.9</v>
      </c>
      <c r="L148" s="162"/>
      <c r="M148" s="162" t="str">
        <f t="shared" si="19"/>
        <v>COMPLIANT</v>
      </c>
      <c r="N148" s="39"/>
      <c r="O148" s="163">
        <f t="shared" si="22"/>
        <v>196.53</v>
      </c>
      <c r="P148" s="163">
        <f t="shared" si="23"/>
        <v>199.5</v>
      </c>
      <c r="Q148" s="163">
        <f t="shared" si="24"/>
        <v>207.9</v>
      </c>
      <c r="R148" s="163">
        <f t="shared" si="25"/>
        <v>214.06</v>
      </c>
      <c r="S148" s="163">
        <f t="shared" si="26"/>
        <v>220.32</v>
      </c>
      <c r="T148" s="39"/>
      <c r="U148" s="164">
        <v>196.53</v>
      </c>
      <c r="V148" s="165">
        <f>ROUND(ROUND(U148,2)*(1+'General Inputs'!K$20)*(1-AA148)+'General Inputs'!K$27,2)</f>
        <v>199.5</v>
      </c>
      <c r="W148" s="165">
        <f>ROUND(ROUND(V148,2)*(1+'General Inputs'!L$20)*(1-AB148)+'General Inputs'!L$27,2)</f>
        <v>207.9</v>
      </c>
      <c r="X148" s="165">
        <f>ROUND(ROUND(W148,2)*(1+'General Inputs'!M$20)*(1-AC148)+'General Inputs'!M$27,2)</f>
        <v>214.06</v>
      </c>
      <c r="Y148" s="165">
        <f>ROUND(ROUND(X148,2)*(1+'General Inputs'!N$20)*(1-AD148)+'General Inputs'!N$27,2)</f>
        <v>220.32</v>
      </c>
      <c r="Z148" s="166"/>
      <c r="AA148" s="194">
        <v>-6.4628501733505527E-3</v>
      </c>
      <c r="AB148" s="194">
        <v>-6.9023723868118598E-3</v>
      </c>
      <c r="AC148" s="194">
        <v>-6.7502882112696651E-3</v>
      </c>
      <c r="AD148" s="194">
        <v>-6.3595234765663894E-3</v>
      </c>
      <c r="AE148" s="36"/>
      <c r="AF148" s="220">
        <f>ROUND($W148/365,5)</f>
        <v>0.56959000000000004</v>
      </c>
      <c r="AG148" s="220">
        <f>ROUND($X148/366,5)</f>
        <v>0.58486000000000005</v>
      </c>
      <c r="AH148" s="220">
        <f>ROUND($Y148/365,5)</f>
        <v>0.60362000000000005</v>
      </c>
      <c r="AI148" s="36"/>
      <c r="AJ148" s="36"/>
      <c r="AK148" s="36"/>
    </row>
    <row r="149" spans="1:37">
      <c r="A149" s="36"/>
      <c r="B149" s="36"/>
      <c r="C149" s="161" t="s">
        <v>389</v>
      </c>
      <c r="D149" s="161"/>
      <c r="E149" s="161"/>
      <c r="F149" s="71" t="s">
        <v>33</v>
      </c>
      <c r="G149" s="71" t="s">
        <v>188</v>
      </c>
      <c r="H149" s="92"/>
      <c r="I149" s="93">
        <f t="shared" si="20"/>
        <v>266.7</v>
      </c>
      <c r="J149" s="162"/>
      <c r="K149" s="93">
        <f t="shared" si="21"/>
        <v>266.7</v>
      </c>
      <c r="L149" s="162"/>
      <c r="M149" s="162" t="str">
        <f t="shared" si="19"/>
        <v>COMPLIANT</v>
      </c>
      <c r="N149" s="39"/>
      <c r="O149" s="163">
        <f t="shared" si="22"/>
        <v>252.11</v>
      </c>
      <c r="P149" s="163">
        <f t="shared" si="23"/>
        <v>255.92</v>
      </c>
      <c r="Q149" s="163">
        <f t="shared" si="24"/>
        <v>266.7</v>
      </c>
      <c r="R149" s="163">
        <f t="shared" si="25"/>
        <v>274.61</v>
      </c>
      <c r="S149" s="163">
        <f t="shared" si="26"/>
        <v>282.64</v>
      </c>
      <c r="T149" s="39"/>
      <c r="U149" s="164">
        <v>252.11</v>
      </c>
      <c r="V149" s="165">
        <f>ROUND(ROUND(U149,2)*(1+'General Inputs'!K$20)*(1-AA149)+'General Inputs'!K$27,2)</f>
        <v>255.92</v>
      </c>
      <c r="W149" s="165">
        <f>ROUND(ROUND(V149,2)*(1+'General Inputs'!L$20)*(1-AB149)+'General Inputs'!L$27,2)</f>
        <v>266.7</v>
      </c>
      <c r="X149" s="165">
        <f>ROUND(ROUND(W149,2)*(1+'General Inputs'!M$20)*(1-AC149)+'General Inputs'!M$27,2)</f>
        <v>274.61</v>
      </c>
      <c r="Y149" s="165">
        <f>ROUND(ROUND(X149,2)*(1+'General Inputs'!N$20)*(1-AD149)+'General Inputs'!N$27,2)</f>
        <v>282.64</v>
      </c>
      <c r="Z149" s="166"/>
      <c r="AA149" s="194">
        <v>-6.4628501733505527E-3</v>
      </c>
      <c r="AB149" s="194">
        <v>-6.9023723868118598E-3</v>
      </c>
      <c r="AC149" s="194">
        <v>-6.7502882112696651E-3</v>
      </c>
      <c r="AD149" s="194">
        <v>-6.3595234765663894E-3</v>
      </c>
      <c r="AE149" s="36"/>
      <c r="AF149" s="220">
        <f t="shared" ref="AF149:AF152" si="27">ROUND($W149/365,5)</f>
        <v>0.73068</v>
      </c>
      <c r="AG149" s="220">
        <f t="shared" ref="AG149:AG152" si="28">ROUND($X149/366,5)</f>
        <v>0.75029999999999997</v>
      </c>
      <c r="AH149" s="220">
        <f t="shared" ref="AH149:AH152" si="29">ROUND($Y149/365,5)</f>
        <v>0.77436000000000005</v>
      </c>
      <c r="AI149" s="36"/>
      <c r="AJ149" s="36"/>
      <c r="AK149" s="36"/>
    </row>
    <row r="150" spans="1:37">
      <c r="A150" s="36"/>
      <c r="B150" s="36"/>
      <c r="C150" s="161" t="s">
        <v>390</v>
      </c>
      <c r="D150" s="161"/>
      <c r="E150" s="161"/>
      <c r="F150" s="71" t="s">
        <v>33</v>
      </c>
      <c r="G150" s="71" t="s">
        <v>188</v>
      </c>
      <c r="H150" s="92"/>
      <c r="I150" s="93">
        <f t="shared" si="20"/>
        <v>293.41000000000003</v>
      </c>
      <c r="J150" s="162"/>
      <c r="K150" s="93">
        <f t="shared" si="21"/>
        <v>293.41000000000003</v>
      </c>
      <c r="L150" s="162"/>
      <c r="M150" s="162" t="str">
        <f t="shared" si="19"/>
        <v>COMPLIANT</v>
      </c>
      <c r="N150" s="39"/>
      <c r="O150" s="163">
        <f t="shared" si="22"/>
        <v>277.36</v>
      </c>
      <c r="P150" s="163">
        <f t="shared" si="23"/>
        <v>281.55</v>
      </c>
      <c r="Q150" s="163">
        <f t="shared" si="24"/>
        <v>293.41000000000003</v>
      </c>
      <c r="R150" s="163">
        <f t="shared" si="25"/>
        <v>302.11</v>
      </c>
      <c r="S150" s="163">
        <f t="shared" si="26"/>
        <v>310.94</v>
      </c>
      <c r="T150" s="39"/>
      <c r="U150" s="164">
        <v>277.36</v>
      </c>
      <c r="V150" s="165">
        <f>ROUND(ROUND(U150,2)*(1+'General Inputs'!K$20)*(1-AA150)+'General Inputs'!K$27,2)</f>
        <v>281.55</v>
      </c>
      <c r="W150" s="165">
        <f>ROUND(ROUND(V150,2)*(1+'General Inputs'!L$20)*(1-AB150)+'General Inputs'!L$27,2)</f>
        <v>293.41000000000003</v>
      </c>
      <c r="X150" s="165">
        <f>ROUND(ROUND(W150,2)*(1+'General Inputs'!M$20)*(1-AC150)+'General Inputs'!M$27,2)</f>
        <v>302.11</v>
      </c>
      <c r="Y150" s="165">
        <f>ROUND(ROUND(X150,2)*(1+'General Inputs'!N$20)*(1-AD150)+'General Inputs'!N$27,2)</f>
        <v>310.94</v>
      </c>
      <c r="Z150" s="166"/>
      <c r="AA150" s="194">
        <v>-6.4628501733505527E-3</v>
      </c>
      <c r="AB150" s="194">
        <v>-6.9023723868118598E-3</v>
      </c>
      <c r="AC150" s="194">
        <v>-6.7502882112696651E-3</v>
      </c>
      <c r="AD150" s="194">
        <v>-6.3595234765663894E-3</v>
      </c>
      <c r="AE150" s="36"/>
      <c r="AF150" s="220">
        <f t="shared" si="27"/>
        <v>0.80386000000000002</v>
      </c>
      <c r="AG150" s="220">
        <f t="shared" si="28"/>
        <v>0.82543999999999995</v>
      </c>
      <c r="AH150" s="220">
        <f t="shared" si="29"/>
        <v>0.85189000000000004</v>
      </c>
      <c r="AI150" s="36"/>
      <c r="AJ150" s="36"/>
      <c r="AK150" s="36"/>
    </row>
    <row r="151" spans="1:37">
      <c r="A151" s="36"/>
      <c r="B151" s="36"/>
      <c r="C151" s="161" t="s">
        <v>391</v>
      </c>
      <c r="D151" s="161"/>
      <c r="E151" s="161"/>
      <c r="F151" s="71" t="s">
        <v>33</v>
      </c>
      <c r="G151" s="71" t="s">
        <v>188</v>
      </c>
      <c r="H151" s="92"/>
      <c r="I151" s="93">
        <f t="shared" si="20"/>
        <v>305.83</v>
      </c>
      <c r="J151" s="162"/>
      <c r="K151" s="93">
        <f t="shared" si="21"/>
        <v>305.83</v>
      </c>
      <c r="L151" s="162"/>
      <c r="M151" s="162" t="str">
        <f t="shared" si="19"/>
        <v>COMPLIANT</v>
      </c>
      <c r="N151" s="39"/>
      <c r="O151" s="163">
        <f t="shared" si="22"/>
        <v>289.10000000000002</v>
      </c>
      <c r="P151" s="163">
        <f t="shared" si="23"/>
        <v>293.47000000000003</v>
      </c>
      <c r="Q151" s="163">
        <f t="shared" si="24"/>
        <v>305.83</v>
      </c>
      <c r="R151" s="163">
        <f t="shared" si="25"/>
        <v>314.89999999999998</v>
      </c>
      <c r="S151" s="163">
        <f t="shared" si="26"/>
        <v>324.11</v>
      </c>
      <c r="T151" s="39"/>
      <c r="U151" s="164">
        <v>289.10000000000002</v>
      </c>
      <c r="V151" s="165">
        <f>ROUND(ROUND(U151,2)*(1+'General Inputs'!K$20)*(1-AA151)+'General Inputs'!K$27,2)</f>
        <v>293.47000000000003</v>
      </c>
      <c r="W151" s="165">
        <f>ROUND(ROUND(V151,2)*(1+'General Inputs'!L$20)*(1-AB151)+'General Inputs'!L$27,2)</f>
        <v>305.83</v>
      </c>
      <c r="X151" s="165">
        <f>ROUND(ROUND(W151,2)*(1+'General Inputs'!M$20)*(1-AC151)+'General Inputs'!M$27,2)</f>
        <v>314.89999999999998</v>
      </c>
      <c r="Y151" s="165">
        <f>ROUND(ROUND(X151,2)*(1+'General Inputs'!N$20)*(1-AD151)+'General Inputs'!N$27,2)</f>
        <v>324.11</v>
      </c>
      <c r="Z151" s="166"/>
      <c r="AA151" s="194">
        <v>-6.4628501733505527E-3</v>
      </c>
      <c r="AB151" s="194">
        <v>-6.9023723868118598E-3</v>
      </c>
      <c r="AC151" s="194">
        <v>-6.7502882112696651E-3</v>
      </c>
      <c r="AD151" s="194">
        <v>-6.3595234765663894E-3</v>
      </c>
      <c r="AE151" s="36"/>
      <c r="AF151" s="220">
        <f t="shared" si="27"/>
        <v>0.83789000000000002</v>
      </c>
      <c r="AG151" s="220">
        <f t="shared" si="28"/>
        <v>0.86038000000000003</v>
      </c>
      <c r="AH151" s="220">
        <f t="shared" si="29"/>
        <v>0.88797000000000004</v>
      </c>
      <c r="AI151" s="36"/>
      <c r="AJ151" s="36"/>
      <c r="AK151" s="36"/>
    </row>
    <row r="152" spans="1:37">
      <c r="A152" s="36"/>
      <c r="B152" s="36"/>
      <c r="C152" s="161" t="s">
        <v>392</v>
      </c>
      <c r="D152" s="161"/>
      <c r="E152" s="161"/>
      <c r="F152" s="71" t="s">
        <v>33</v>
      </c>
      <c r="G152" s="71" t="s">
        <v>188</v>
      </c>
      <c r="H152" s="92"/>
      <c r="I152" s="93">
        <f t="shared" si="20"/>
        <v>308.88</v>
      </c>
      <c r="J152" s="162"/>
      <c r="K152" s="93">
        <f t="shared" si="21"/>
        <v>308.88</v>
      </c>
      <c r="L152" s="162"/>
      <c r="M152" s="162" t="str">
        <f t="shared" si="19"/>
        <v>COMPLIANT</v>
      </c>
      <c r="N152" s="39"/>
      <c r="O152" s="163">
        <f t="shared" si="22"/>
        <v>291.97000000000003</v>
      </c>
      <c r="P152" s="163">
        <f t="shared" si="23"/>
        <v>296.39</v>
      </c>
      <c r="Q152" s="163">
        <f t="shared" si="24"/>
        <v>308.88</v>
      </c>
      <c r="R152" s="163">
        <f t="shared" si="25"/>
        <v>318.04000000000002</v>
      </c>
      <c r="S152" s="163">
        <f t="shared" si="26"/>
        <v>327.33999999999997</v>
      </c>
      <c r="T152" s="39"/>
      <c r="U152" s="164">
        <v>291.97000000000003</v>
      </c>
      <c r="V152" s="165">
        <f>ROUND(ROUND(U152,2)*(1+'General Inputs'!K$20)*(1-AA152)+'General Inputs'!K$27,2)</f>
        <v>296.39</v>
      </c>
      <c r="W152" s="165">
        <f>ROUND(ROUND(V152,2)*(1+'General Inputs'!L$20)*(1-AB152)+'General Inputs'!L$27,2)</f>
        <v>308.88</v>
      </c>
      <c r="X152" s="165">
        <f>ROUND(ROUND(W152,2)*(1+'General Inputs'!M$20)*(1-AC152)+'General Inputs'!M$27,2)</f>
        <v>318.04000000000002</v>
      </c>
      <c r="Y152" s="165">
        <f>ROUND(ROUND(X152,2)*(1+'General Inputs'!N$20)*(1-AD152)+'General Inputs'!N$27,2)</f>
        <v>327.33999999999997</v>
      </c>
      <c r="Z152" s="166"/>
      <c r="AA152" s="194">
        <v>-6.4628501733505527E-3</v>
      </c>
      <c r="AB152" s="194">
        <v>-6.9023723868118598E-3</v>
      </c>
      <c r="AC152" s="194">
        <v>-6.7502882112696651E-3</v>
      </c>
      <c r="AD152" s="194">
        <v>-6.3595234765663894E-3</v>
      </c>
      <c r="AE152" s="36"/>
      <c r="AF152" s="220">
        <f t="shared" si="27"/>
        <v>0.84624999999999995</v>
      </c>
      <c r="AG152" s="220">
        <f t="shared" si="28"/>
        <v>0.86895999999999995</v>
      </c>
      <c r="AH152" s="220">
        <f t="shared" si="29"/>
        <v>0.89681999999999995</v>
      </c>
      <c r="AI152" s="36"/>
      <c r="AJ152" s="36"/>
      <c r="AK152" s="36"/>
    </row>
    <row r="153" spans="1:37">
      <c r="A153" s="36"/>
      <c r="B153" s="36"/>
      <c r="C153" s="161"/>
      <c r="D153" s="161"/>
      <c r="E153" s="161"/>
      <c r="F153" s="71"/>
      <c r="G153" s="71"/>
      <c r="H153" s="92"/>
      <c r="I153" s="93">
        <f t="shared" si="20"/>
        <v>0</v>
      </c>
      <c r="J153" s="162"/>
      <c r="K153" s="93">
        <f t="shared" si="21"/>
        <v>0</v>
      </c>
      <c r="L153" s="162"/>
      <c r="M153" s="162" t="str">
        <f t="shared" ref="M153:M197" si="30">IF(C153="","",IF(I153&gt;K153,"NON-COMPLIANT","COMPLIANT"))</f>
        <v/>
      </c>
      <c r="N153" s="39"/>
      <c r="O153" s="163">
        <f t="shared" si="22"/>
        <v>0</v>
      </c>
      <c r="P153" s="163">
        <f t="shared" si="23"/>
        <v>0</v>
      </c>
      <c r="Q153" s="163">
        <f t="shared" si="24"/>
        <v>0</v>
      </c>
      <c r="R153" s="163">
        <f t="shared" si="25"/>
        <v>0</v>
      </c>
      <c r="S153" s="163">
        <f t="shared" si="26"/>
        <v>0</v>
      </c>
      <c r="T153" s="39"/>
      <c r="U153" s="164"/>
      <c r="V153" s="165">
        <f>ROUND(ROUND(U153,2)*(1+'General Inputs'!K$20)*(1-AA153)+'General Inputs'!K$27,2)</f>
        <v>0</v>
      </c>
      <c r="W153" s="165">
        <f>ROUND(ROUND(V153,2)*(1+'General Inputs'!L$20)*(1-AB153)+'General Inputs'!L$27,2)</f>
        <v>0</v>
      </c>
      <c r="X153" s="165">
        <f>ROUND(ROUND(W153,2)*(1+'General Inputs'!M$20)*(1-AC153)+'General Inputs'!M$27,2)</f>
        <v>0</v>
      </c>
      <c r="Y153" s="165">
        <f>ROUND(ROUND(X153,2)*(1+'General Inputs'!N$20)*(1-AD153)+'General Inputs'!N$27,2)</f>
        <v>0</v>
      </c>
      <c r="Z153" s="166"/>
      <c r="AA153" s="194">
        <f>IF($U153="",0,'General Inputs'!K$22)</f>
        <v>0</v>
      </c>
      <c r="AB153" s="194">
        <f>IF($U153="",0,'General Inputs'!L$22)</f>
        <v>0</v>
      </c>
      <c r="AC153" s="194">
        <f>IF($U153="",0,'General Inputs'!M$22)</f>
        <v>0</v>
      </c>
      <c r="AD153" s="194">
        <f>IF($U153="",0,'General Inputs'!N$22)</f>
        <v>0</v>
      </c>
      <c r="AE153" s="36"/>
      <c r="AF153" s="220"/>
      <c r="AG153" s="220"/>
      <c r="AH153" s="220"/>
      <c r="AI153" s="36"/>
      <c r="AJ153" s="36"/>
      <c r="AK153" s="36"/>
    </row>
    <row r="154" spans="1:37" hidden="1" outlineLevel="1">
      <c r="A154" s="36"/>
      <c r="B154" s="36"/>
      <c r="C154" s="161"/>
      <c r="D154" s="161"/>
      <c r="E154" s="161"/>
      <c r="F154" s="71"/>
      <c r="G154" s="71"/>
      <c r="H154" s="92"/>
      <c r="I154" s="93">
        <f t="shared" si="20"/>
        <v>0</v>
      </c>
      <c r="J154" s="162"/>
      <c r="K154" s="93">
        <f t="shared" si="21"/>
        <v>0</v>
      </c>
      <c r="L154" s="162"/>
      <c r="M154" s="162" t="str">
        <f t="shared" si="30"/>
        <v/>
      </c>
      <c r="N154" s="39"/>
      <c r="O154" s="163">
        <f t="shared" si="22"/>
        <v>0</v>
      </c>
      <c r="P154" s="163">
        <f t="shared" si="23"/>
        <v>0</v>
      </c>
      <c r="Q154" s="163">
        <f t="shared" si="24"/>
        <v>0</v>
      </c>
      <c r="R154" s="163">
        <f t="shared" si="25"/>
        <v>0</v>
      </c>
      <c r="S154" s="163">
        <f t="shared" si="26"/>
        <v>0</v>
      </c>
      <c r="T154" s="39"/>
      <c r="U154" s="164"/>
      <c r="V154" s="165">
        <f>ROUND(ROUND(U154,2)*(1+'General Inputs'!K$20)*(1-AA154)+'General Inputs'!K$27,2)</f>
        <v>0</v>
      </c>
      <c r="W154" s="165">
        <f>ROUND(ROUND(V154,2)*(1+'General Inputs'!L$20)*(1-AB154)+'General Inputs'!L$27,2)</f>
        <v>0</v>
      </c>
      <c r="X154" s="165">
        <f>ROUND(ROUND(W154,2)*(1+'General Inputs'!M$20)*(1-AC154)+'General Inputs'!M$27,2)</f>
        <v>0</v>
      </c>
      <c r="Y154" s="165">
        <f>ROUND(ROUND(X154,2)*(1+'General Inputs'!N$20)*(1-AD154)+'General Inputs'!N$27,2)</f>
        <v>0</v>
      </c>
      <c r="Z154" s="166"/>
      <c r="AA154" s="194">
        <f>IF($U154="",0,'General Inputs'!K$22)</f>
        <v>0</v>
      </c>
      <c r="AB154" s="194">
        <f>IF($U154="",0,'General Inputs'!L$22)</f>
        <v>0</v>
      </c>
      <c r="AC154" s="194">
        <f>IF($U154="",0,'General Inputs'!M$22)</f>
        <v>0</v>
      </c>
      <c r="AD154" s="194">
        <f>IF($U154="",0,'General Inputs'!N$22)</f>
        <v>0</v>
      </c>
      <c r="AE154" s="36"/>
      <c r="AF154" s="218"/>
      <c r="AG154" s="36"/>
      <c r="AH154" s="36"/>
      <c r="AI154" s="36"/>
      <c r="AJ154" s="36"/>
      <c r="AK154" s="36"/>
    </row>
    <row r="155" spans="1:37" hidden="1" outlineLevel="1">
      <c r="A155" s="36"/>
      <c r="B155" s="36"/>
      <c r="C155" s="161"/>
      <c r="D155" s="161"/>
      <c r="E155" s="161"/>
      <c r="F155" s="71"/>
      <c r="G155" s="71"/>
      <c r="H155" s="92"/>
      <c r="I155" s="93">
        <f t="shared" si="20"/>
        <v>0</v>
      </c>
      <c r="J155" s="162"/>
      <c r="K155" s="93">
        <f t="shared" si="21"/>
        <v>0</v>
      </c>
      <c r="L155" s="162"/>
      <c r="M155" s="162" t="str">
        <f t="shared" si="30"/>
        <v/>
      </c>
      <c r="N155" s="39"/>
      <c r="O155" s="163">
        <f t="shared" si="22"/>
        <v>0</v>
      </c>
      <c r="P155" s="163">
        <f t="shared" si="23"/>
        <v>0</v>
      </c>
      <c r="Q155" s="163">
        <f t="shared" si="24"/>
        <v>0</v>
      </c>
      <c r="R155" s="163">
        <f t="shared" si="25"/>
        <v>0</v>
      </c>
      <c r="S155" s="163">
        <f t="shared" si="26"/>
        <v>0</v>
      </c>
      <c r="T155" s="39"/>
      <c r="U155" s="164"/>
      <c r="V155" s="165">
        <f>ROUND(ROUND(U155,2)*(1+'General Inputs'!K$20)*(1-AA155)+'General Inputs'!K$27,2)</f>
        <v>0</v>
      </c>
      <c r="W155" s="165">
        <f>ROUND(ROUND(V155,2)*(1+'General Inputs'!L$20)*(1-AB155)+'General Inputs'!L$27,2)</f>
        <v>0</v>
      </c>
      <c r="X155" s="165">
        <f>ROUND(ROUND(W155,2)*(1+'General Inputs'!M$20)*(1-AC155)+'General Inputs'!M$27,2)</f>
        <v>0</v>
      </c>
      <c r="Y155" s="165">
        <f>ROUND(ROUND(X155,2)*(1+'General Inputs'!N$20)*(1-AD155)+'General Inputs'!N$27,2)</f>
        <v>0</v>
      </c>
      <c r="Z155" s="166"/>
      <c r="AA155" s="194">
        <f>IF($U155="",0,'General Inputs'!K$22)</f>
        <v>0</v>
      </c>
      <c r="AB155" s="194">
        <f>IF($U155="",0,'General Inputs'!L$22)</f>
        <v>0</v>
      </c>
      <c r="AC155" s="194">
        <f>IF($U155="",0,'General Inputs'!M$22)</f>
        <v>0</v>
      </c>
      <c r="AD155" s="194">
        <f>IF($U155="",0,'General Inputs'!N$22)</f>
        <v>0</v>
      </c>
      <c r="AE155" s="36"/>
      <c r="AF155" s="218"/>
      <c r="AG155" s="36"/>
      <c r="AH155" s="36"/>
      <c r="AI155" s="36"/>
      <c r="AJ155" s="36"/>
      <c r="AK155" s="36"/>
    </row>
    <row r="156" spans="1:37" hidden="1" outlineLevel="1">
      <c r="A156" s="36"/>
      <c r="B156" s="36"/>
      <c r="C156" s="161"/>
      <c r="D156" s="161"/>
      <c r="E156" s="161"/>
      <c r="F156" s="71"/>
      <c r="G156" s="71"/>
      <c r="H156" s="92"/>
      <c r="I156" s="93">
        <f t="shared" si="20"/>
        <v>0</v>
      </c>
      <c r="J156" s="162"/>
      <c r="K156" s="93">
        <f t="shared" si="21"/>
        <v>0</v>
      </c>
      <c r="L156" s="162"/>
      <c r="M156" s="162" t="str">
        <f t="shared" si="30"/>
        <v/>
      </c>
      <c r="N156" s="39"/>
      <c r="O156" s="163">
        <f t="shared" si="22"/>
        <v>0</v>
      </c>
      <c r="P156" s="163">
        <f t="shared" si="23"/>
        <v>0</v>
      </c>
      <c r="Q156" s="163">
        <f t="shared" si="24"/>
        <v>0</v>
      </c>
      <c r="R156" s="163">
        <f t="shared" si="25"/>
        <v>0</v>
      </c>
      <c r="S156" s="163">
        <f t="shared" si="26"/>
        <v>0</v>
      </c>
      <c r="T156" s="39"/>
      <c r="U156" s="164"/>
      <c r="V156" s="165">
        <f>ROUND(ROUND(U156,2)*(1+'General Inputs'!K$20)*(1-AA156)+'General Inputs'!K$27,2)</f>
        <v>0</v>
      </c>
      <c r="W156" s="165">
        <f>ROUND(ROUND(V156,2)*(1+'General Inputs'!L$20)*(1-AB156)+'General Inputs'!L$27,2)</f>
        <v>0</v>
      </c>
      <c r="X156" s="165">
        <f>ROUND(ROUND(W156,2)*(1+'General Inputs'!M$20)*(1-AC156)+'General Inputs'!M$27,2)</f>
        <v>0</v>
      </c>
      <c r="Y156" s="165">
        <f>ROUND(ROUND(X156,2)*(1+'General Inputs'!N$20)*(1-AD156)+'General Inputs'!N$27,2)</f>
        <v>0</v>
      </c>
      <c r="Z156" s="166"/>
      <c r="AA156" s="194">
        <f>IF($U156="",0,'General Inputs'!K$22)</f>
        <v>0</v>
      </c>
      <c r="AB156" s="194">
        <f>IF($U156="",0,'General Inputs'!L$22)</f>
        <v>0</v>
      </c>
      <c r="AC156" s="194">
        <f>IF($U156="",0,'General Inputs'!M$22)</f>
        <v>0</v>
      </c>
      <c r="AD156" s="194">
        <f>IF($U156="",0,'General Inputs'!N$22)</f>
        <v>0</v>
      </c>
      <c r="AE156" s="36"/>
      <c r="AF156" s="218"/>
      <c r="AG156" s="36"/>
      <c r="AH156" s="36"/>
      <c r="AI156" s="36"/>
      <c r="AJ156" s="36"/>
      <c r="AK156" s="36"/>
    </row>
    <row r="157" spans="1:37" hidden="1" outlineLevel="1">
      <c r="A157" s="36"/>
      <c r="B157" s="36"/>
      <c r="C157" s="161"/>
      <c r="D157" s="161"/>
      <c r="E157" s="161"/>
      <c r="F157" s="71"/>
      <c r="G157" s="71"/>
      <c r="H157" s="92"/>
      <c r="I157" s="93">
        <f t="shared" si="20"/>
        <v>0</v>
      </c>
      <c r="J157" s="162"/>
      <c r="K157" s="93">
        <f t="shared" si="21"/>
        <v>0</v>
      </c>
      <c r="L157" s="162"/>
      <c r="M157" s="162" t="str">
        <f t="shared" si="30"/>
        <v/>
      </c>
      <c r="N157" s="39"/>
      <c r="O157" s="163">
        <f t="shared" si="22"/>
        <v>0</v>
      </c>
      <c r="P157" s="163">
        <f t="shared" si="23"/>
        <v>0</v>
      </c>
      <c r="Q157" s="163">
        <f t="shared" si="24"/>
        <v>0</v>
      </c>
      <c r="R157" s="163">
        <f t="shared" si="25"/>
        <v>0</v>
      </c>
      <c r="S157" s="163">
        <f t="shared" si="26"/>
        <v>0</v>
      </c>
      <c r="T157" s="39"/>
      <c r="U157" s="164"/>
      <c r="V157" s="165">
        <f>ROUND(ROUND(U157,2)*(1+'General Inputs'!K$20)*(1-AA157)+'General Inputs'!K$27,2)</f>
        <v>0</v>
      </c>
      <c r="W157" s="165">
        <f>ROUND(ROUND(V157,2)*(1+'General Inputs'!L$20)*(1-AB157)+'General Inputs'!L$27,2)</f>
        <v>0</v>
      </c>
      <c r="X157" s="165">
        <f>ROUND(ROUND(W157,2)*(1+'General Inputs'!M$20)*(1-AC157)+'General Inputs'!M$27,2)</f>
        <v>0</v>
      </c>
      <c r="Y157" s="165">
        <f>ROUND(ROUND(X157,2)*(1+'General Inputs'!N$20)*(1-AD157)+'General Inputs'!N$27,2)</f>
        <v>0</v>
      </c>
      <c r="Z157" s="166"/>
      <c r="AA157" s="194">
        <f>IF($U157="",0,'General Inputs'!K$22)</f>
        <v>0</v>
      </c>
      <c r="AB157" s="194">
        <f>IF($U157="",0,'General Inputs'!L$22)</f>
        <v>0</v>
      </c>
      <c r="AC157" s="194">
        <f>IF($U157="",0,'General Inputs'!M$22)</f>
        <v>0</v>
      </c>
      <c r="AD157" s="194">
        <f>IF($U157="",0,'General Inputs'!N$22)</f>
        <v>0</v>
      </c>
      <c r="AE157" s="36"/>
      <c r="AF157" s="218"/>
      <c r="AG157" s="36"/>
      <c r="AH157" s="36"/>
      <c r="AI157" s="36"/>
      <c r="AJ157" s="36"/>
      <c r="AK157" s="36"/>
    </row>
    <row r="158" spans="1:37" hidden="1" outlineLevel="1">
      <c r="A158" s="36"/>
      <c r="B158" s="36"/>
      <c r="C158" s="161"/>
      <c r="D158" s="161"/>
      <c r="E158" s="161"/>
      <c r="F158" s="71"/>
      <c r="G158" s="71"/>
      <c r="H158" s="92"/>
      <c r="I158" s="93">
        <f t="shared" si="20"/>
        <v>0</v>
      </c>
      <c r="J158" s="162"/>
      <c r="K158" s="93">
        <f t="shared" si="21"/>
        <v>0</v>
      </c>
      <c r="L158" s="162"/>
      <c r="M158" s="162" t="str">
        <f t="shared" si="30"/>
        <v/>
      </c>
      <c r="N158" s="39"/>
      <c r="O158" s="163">
        <f t="shared" si="22"/>
        <v>0</v>
      </c>
      <c r="P158" s="163">
        <f t="shared" si="23"/>
        <v>0</v>
      </c>
      <c r="Q158" s="163">
        <f t="shared" si="24"/>
        <v>0</v>
      </c>
      <c r="R158" s="163">
        <f t="shared" si="25"/>
        <v>0</v>
      </c>
      <c r="S158" s="163">
        <f t="shared" si="26"/>
        <v>0</v>
      </c>
      <c r="T158" s="39"/>
      <c r="U158" s="164"/>
      <c r="V158" s="165">
        <f>ROUND(ROUND(U158,2)*(1+'General Inputs'!K$20)*(1-AA158)+'General Inputs'!K$27,2)</f>
        <v>0</v>
      </c>
      <c r="W158" s="165">
        <f>ROUND(ROUND(V158,2)*(1+'General Inputs'!L$20)*(1-AB158)+'General Inputs'!L$27,2)</f>
        <v>0</v>
      </c>
      <c r="X158" s="165">
        <f>ROUND(ROUND(W158,2)*(1+'General Inputs'!M$20)*(1-AC158)+'General Inputs'!M$27,2)</f>
        <v>0</v>
      </c>
      <c r="Y158" s="165">
        <f>ROUND(ROUND(X158,2)*(1+'General Inputs'!N$20)*(1-AD158)+'General Inputs'!N$27,2)</f>
        <v>0</v>
      </c>
      <c r="Z158" s="166"/>
      <c r="AA158" s="194">
        <f>IF($U158="",0,'General Inputs'!K$22)</f>
        <v>0</v>
      </c>
      <c r="AB158" s="194">
        <f>IF($U158="",0,'General Inputs'!L$22)</f>
        <v>0</v>
      </c>
      <c r="AC158" s="194">
        <f>IF($U158="",0,'General Inputs'!M$22)</f>
        <v>0</v>
      </c>
      <c r="AD158" s="194">
        <f>IF($U158="",0,'General Inputs'!N$22)</f>
        <v>0</v>
      </c>
      <c r="AE158" s="36"/>
      <c r="AF158" s="218"/>
      <c r="AG158" s="36"/>
      <c r="AH158" s="36"/>
      <c r="AI158" s="36"/>
      <c r="AJ158" s="36"/>
      <c r="AK158" s="36"/>
    </row>
    <row r="159" spans="1:37" hidden="1" outlineLevel="1">
      <c r="A159" s="36"/>
      <c r="B159" s="36"/>
      <c r="C159" s="161"/>
      <c r="D159" s="161"/>
      <c r="E159" s="161"/>
      <c r="F159" s="71"/>
      <c r="G159" s="71"/>
      <c r="H159" s="92"/>
      <c r="I159" s="93">
        <f t="shared" si="20"/>
        <v>0</v>
      </c>
      <c r="J159" s="162"/>
      <c r="K159" s="93">
        <f t="shared" si="21"/>
        <v>0</v>
      </c>
      <c r="L159" s="162"/>
      <c r="M159" s="162" t="str">
        <f t="shared" si="30"/>
        <v/>
      </c>
      <c r="N159" s="39"/>
      <c r="O159" s="163">
        <f t="shared" si="22"/>
        <v>0</v>
      </c>
      <c r="P159" s="163">
        <f t="shared" si="23"/>
        <v>0</v>
      </c>
      <c r="Q159" s="163">
        <f t="shared" si="24"/>
        <v>0</v>
      </c>
      <c r="R159" s="163">
        <f t="shared" si="25"/>
        <v>0</v>
      </c>
      <c r="S159" s="163">
        <f t="shared" si="26"/>
        <v>0</v>
      </c>
      <c r="T159" s="39"/>
      <c r="U159" s="164"/>
      <c r="V159" s="165">
        <f>ROUND(ROUND(U159,2)*(1+'General Inputs'!K$20)*(1-AA159)+'General Inputs'!K$27,2)</f>
        <v>0</v>
      </c>
      <c r="W159" s="165">
        <f>ROUND(ROUND(V159,2)*(1+'General Inputs'!L$20)*(1-AB159)+'General Inputs'!L$27,2)</f>
        <v>0</v>
      </c>
      <c r="X159" s="165">
        <f>ROUND(ROUND(W159,2)*(1+'General Inputs'!M$20)*(1-AC159)+'General Inputs'!M$27,2)</f>
        <v>0</v>
      </c>
      <c r="Y159" s="165">
        <f>ROUND(ROUND(X159,2)*(1+'General Inputs'!N$20)*(1-AD159)+'General Inputs'!N$27,2)</f>
        <v>0</v>
      </c>
      <c r="Z159" s="166"/>
      <c r="AA159" s="194">
        <f>IF($U159="",0,'General Inputs'!K$22)</f>
        <v>0</v>
      </c>
      <c r="AB159" s="194">
        <f>IF($U159="",0,'General Inputs'!L$22)</f>
        <v>0</v>
      </c>
      <c r="AC159" s="194">
        <f>IF($U159="",0,'General Inputs'!M$22)</f>
        <v>0</v>
      </c>
      <c r="AD159" s="194">
        <f>IF($U159="",0,'General Inputs'!N$22)</f>
        <v>0</v>
      </c>
      <c r="AE159" s="36"/>
      <c r="AF159" s="218"/>
      <c r="AG159" s="36"/>
      <c r="AH159" s="36"/>
      <c r="AI159" s="36"/>
      <c r="AJ159" s="36"/>
      <c r="AK159" s="36"/>
    </row>
    <row r="160" spans="1:37" hidden="1" outlineLevel="1">
      <c r="A160" s="36"/>
      <c r="B160" s="36"/>
      <c r="C160" s="161"/>
      <c r="D160" s="161"/>
      <c r="E160" s="161"/>
      <c r="F160" s="71"/>
      <c r="G160" s="71"/>
      <c r="H160" s="92"/>
      <c r="I160" s="93">
        <f t="shared" si="20"/>
        <v>0</v>
      </c>
      <c r="J160" s="162"/>
      <c r="K160" s="93">
        <f t="shared" si="21"/>
        <v>0</v>
      </c>
      <c r="L160" s="162"/>
      <c r="M160" s="162" t="str">
        <f t="shared" si="30"/>
        <v/>
      </c>
      <c r="N160" s="39"/>
      <c r="O160" s="163">
        <f t="shared" si="22"/>
        <v>0</v>
      </c>
      <c r="P160" s="163">
        <f t="shared" si="23"/>
        <v>0</v>
      </c>
      <c r="Q160" s="163">
        <f t="shared" si="24"/>
        <v>0</v>
      </c>
      <c r="R160" s="163">
        <f t="shared" si="25"/>
        <v>0</v>
      </c>
      <c r="S160" s="163">
        <f t="shared" si="26"/>
        <v>0</v>
      </c>
      <c r="T160" s="39"/>
      <c r="U160" s="164"/>
      <c r="V160" s="165">
        <f>ROUND(ROUND(U160,2)*(1+'General Inputs'!K$20)*(1-AA160)+'General Inputs'!K$27,2)</f>
        <v>0</v>
      </c>
      <c r="W160" s="165">
        <f>ROUND(ROUND(V160,2)*(1+'General Inputs'!L$20)*(1-AB160)+'General Inputs'!L$27,2)</f>
        <v>0</v>
      </c>
      <c r="X160" s="165">
        <f>ROUND(ROUND(W160,2)*(1+'General Inputs'!M$20)*(1-AC160)+'General Inputs'!M$27,2)</f>
        <v>0</v>
      </c>
      <c r="Y160" s="165">
        <f>ROUND(ROUND(X160,2)*(1+'General Inputs'!N$20)*(1-AD160)+'General Inputs'!N$27,2)</f>
        <v>0</v>
      </c>
      <c r="Z160" s="166"/>
      <c r="AA160" s="194">
        <f>IF($U160="",0,'General Inputs'!K$22)</f>
        <v>0</v>
      </c>
      <c r="AB160" s="194">
        <f>IF($U160="",0,'General Inputs'!L$22)</f>
        <v>0</v>
      </c>
      <c r="AC160" s="194">
        <f>IF($U160="",0,'General Inputs'!M$22)</f>
        <v>0</v>
      </c>
      <c r="AD160" s="194">
        <f>IF($U160="",0,'General Inputs'!N$22)</f>
        <v>0</v>
      </c>
      <c r="AE160" s="36"/>
      <c r="AF160" s="218"/>
      <c r="AG160" s="36"/>
      <c r="AH160" s="36"/>
      <c r="AI160" s="36"/>
      <c r="AJ160" s="36"/>
      <c r="AK160" s="36"/>
    </row>
    <row r="161" spans="1:37" hidden="1" outlineLevel="1">
      <c r="A161" s="36"/>
      <c r="B161" s="36"/>
      <c r="C161" s="161"/>
      <c r="D161" s="161"/>
      <c r="E161" s="161"/>
      <c r="F161" s="71"/>
      <c r="G161" s="71"/>
      <c r="H161" s="92"/>
      <c r="I161" s="93">
        <f t="shared" si="20"/>
        <v>0</v>
      </c>
      <c r="J161" s="162"/>
      <c r="K161" s="93">
        <f t="shared" si="21"/>
        <v>0</v>
      </c>
      <c r="L161" s="162"/>
      <c r="M161" s="162" t="str">
        <f t="shared" si="30"/>
        <v/>
      </c>
      <c r="N161" s="39"/>
      <c r="O161" s="163">
        <f t="shared" si="22"/>
        <v>0</v>
      </c>
      <c r="P161" s="163">
        <f t="shared" si="23"/>
        <v>0</v>
      </c>
      <c r="Q161" s="163">
        <f t="shared" si="24"/>
        <v>0</v>
      </c>
      <c r="R161" s="163">
        <f t="shared" si="25"/>
        <v>0</v>
      </c>
      <c r="S161" s="163">
        <f t="shared" si="26"/>
        <v>0</v>
      </c>
      <c r="T161" s="39"/>
      <c r="U161" s="164"/>
      <c r="V161" s="165">
        <f>ROUND(ROUND(U161,2)*(1+'General Inputs'!K$20)*(1-AA161)+'General Inputs'!K$27,2)</f>
        <v>0</v>
      </c>
      <c r="W161" s="165">
        <f>ROUND(ROUND(V161,2)*(1+'General Inputs'!L$20)*(1-AB161)+'General Inputs'!L$27,2)</f>
        <v>0</v>
      </c>
      <c r="X161" s="165">
        <f>ROUND(ROUND(W161,2)*(1+'General Inputs'!M$20)*(1-AC161)+'General Inputs'!M$27,2)</f>
        <v>0</v>
      </c>
      <c r="Y161" s="165">
        <f>ROUND(ROUND(X161,2)*(1+'General Inputs'!N$20)*(1-AD161)+'General Inputs'!N$27,2)</f>
        <v>0</v>
      </c>
      <c r="Z161" s="166"/>
      <c r="AA161" s="194">
        <f>IF($U161="",0,'General Inputs'!K$22)</f>
        <v>0</v>
      </c>
      <c r="AB161" s="194">
        <f>IF($U161="",0,'General Inputs'!L$22)</f>
        <v>0</v>
      </c>
      <c r="AC161" s="194">
        <f>IF($U161="",0,'General Inputs'!M$22)</f>
        <v>0</v>
      </c>
      <c r="AD161" s="194">
        <f>IF($U161="",0,'General Inputs'!N$22)</f>
        <v>0</v>
      </c>
      <c r="AE161" s="36"/>
      <c r="AF161" s="218"/>
      <c r="AG161" s="36"/>
      <c r="AH161" s="36"/>
      <c r="AI161" s="36"/>
      <c r="AJ161" s="36"/>
      <c r="AK161" s="36"/>
    </row>
    <row r="162" spans="1:37" hidden="1" outlineLevel="1">
      <c r="A162" s="36"/>
      <c r="B162" s="36"/>
      <c r="C162" s="161"/>
      <c r="D162" s="161"/>
      <c r="E162" s="161"/>
      <c r="F162" s="71"/>
      <c r="G162" s="71"/>
      <c r="H162" s="92"/>
      <c r="I162" s="93">
        <f t="shared" si="20"/>
        <v>0</v>
      </c>
      <c r="J162" s="162"/>
      <c r="K162" s="93">
        <f t="shared" si="21"/>
        <v>0</v>
      </c>
      <c r="L162" s="162"/>
      <c r="M162" s="162" t="str">
        <f t="shared" si="30"/>
        <v/>
      </c>
      <c r="N162" s="39"/>
      <c r="O162" s="163">
        <f t="shared" si="22"/>
        <v>0</v>
      </c>
      <c r="P162" s="163">
        <f t="shared" si="23"/>
        <v>0</v>
      </c>
      <c r="Q162" s="163">
        <f t="shared" si="24"/>
        <v>0</v>
      </c>
      <c r="R162" s="163">
        <f t="shared" si="25"/>
        <v>0</v>
      </c>
      <c r="S162" s="163">
        <f t="shared" si="26"/>
        <v>0</v>
      </c>
      <c r="T162" s="39"/>
      <c r="U162" s="164"/>
      <c r="V162" s="165">
        <f>ROUND(ROUND(U162,2)*(1+'General Inputs'!K$20)*(1-AA162)+'General Inputs'!K$27,2)</f>
        <v>0</v>
      </c>
      <c r="W162" s="165">
        <f>ROUND(ROUND(V162,2)*(1+'General Inputs'!L$20)*(1-AB162)+'General Inputs'!L$27,2)</f>
        <v>0</v>
      </c>
      <c r="X162" s="165">
        <f>ROUND(ROUND(W162,2)*(1+'General Inputs'!M$20)*(1-AC162)+'General Inputs'!M$27,2)</f>
        <v>0</v>
      </c>
      <c r="Y162" s="165">
        <f>ROUND(ROUND(X162,2)*(1+'General Inputs'!N$20)*(1-AD162)+'General Inputs'!N$27,2)</f>
        <v>0</v>
      </c>
      <c r="Z162" s="166"/>
      <c r="AA162" s="194">
        <f>IF($U162="",0,'General Inputs'!K$22)</f>
        <v>0</v>
      </c>
      <c r="AB162" s="194">
        <f>IF($U162="",0,'General Inputs'!L$22)</f>
        <v>0</v>
      </c>
      <c r="AC162" s="194">
        <f>IF($U162="",0,'General Inputs'!M$22)</f>
        <v>0</v>
      </c>
      <c r="AD162" s="194">
        <f>IF($U162="",0,'General Inputs'!N$22)</f>
        <v>0</v>
      </c>
      <c r="AE162" s="36"/>
      <c r="AF162" s="218"/>
      <c r="AG162" s="36"/>
      <c r="AH162" s="36"/>
      <c r="AI162" s="36"/>
      <c r="AJ162" s="36"/>
      <c r="AK162" s="36"/>
    </row>
    <row r="163" spans="1:37" hidden="1" outlineLevel="1">
      <c r="A163" s="36"/>
      <c r="B163" s="36"/>
      <c r="C163" s="161"/>
      <c r="D163" s="161"/>
      <c r="E163" s="161"/>
      <c r="F163" s="71"/>
      <c r="G163" s="71"/>
      <c r="H163" s="92"/>
      <c r="I163" s="93">
        <f t="shared" si="20"/>
        <v>0</v>
      </c>
      <c r="J163" s="162"/>
      <c r="K163" s="93">
        <f t="shared" si="21"/>
        <v>0</v>
      </c>
      <c r="L163" s="162"/>
      <c r="M163" s="162" t="str">
        <f t="shared" si="30"/>
        <v/>
      </c>
      <c r="N163" s="39"/>
      <c r="O163" s="163">
        <f t="shared" si="22"/>
        <v>0</v>
      </c>
      <c r="P163" s="163">
        <f t="shared" si="23"/>
        <v>0</v>
      </c>
      <c r="Q163" s="163">
        <f t="shared" si="24"/>
        <v>0</v>
      </c>
      <c r="R163" s="163">
        <f t="shared" si="25"/>
        <v>0</v>
      </c>
      <c r="S163" s="163">
        <f t="shared" si="26"/>
        <v>0</v>
      </c>
      <c r="T163" s="39"/>
      <c r="U163" s="164"/>
      <c r="V163" s="165">
        <f>ROUND(ROUND(U163,2)*(1+'General Inputs'!K$20)*(1-AA163)+'General Inputs'!K$27,2)</f>
        <v>0</v>
      </c>
      <c r="W163" s="165">
        <f>ROUND(ROUND(V163,2)*(1+'General Inputs'!L$20)*(1-AB163)+'General Inputs'!L$27,2)</f>
        <v>0</v>
      </c>
      <c r="X163" s="165">
        <f>ROUND(ROUND(W163,2)*(1+'General Inputs'!M$20)*(1-AC163)+'General Inputs'!M$27,2)</f>
        <v>0</v>
      </c>
      <c r="Y163" s="165">
        <f>ROUND(ROUND(X163,2)*(1+'General Inputs'!N$20)*(1-AD163)+'General Inputs'!N$27,2)</f>
        <v>0</v>
      </c>
      <c r="Z163" s="166"/>
      <c r="AA163" s="194">
        <f>IF($U163="",0,'General Inputs'!K$22)</f>
        <v>0</v>
      </c>
      <c r="AB163" s="194">
        <f>IF($U163="",0,'General Inputs'!L$22)</f>
        <v>0</v>
      </c>
      <c r="AC163" s="194">
        <f>IF($U163="",0,'General Inputs'!M$22)</f>
        <v>0</v>
      </c>
      <c r="AD163" s="194">
        <f>IF($U163="",0,'General Inputs'!N$22)</f>
        <v>0</v>
      </c>
      <c r="AE163" s="36"/>
      <c r="AF163" s="218"/>
      <c r="AG163" s="36"/>
      <c r="AH163" s="36"/>
      <c r="AI163" s="36"/>
      <c r="AJ163" s="36"/>
      <c r="AK163" s="36"/>
    </row>
    <row r="164" spans="1:37" hidden="1" outlineLevel="1">
      <c r="A164" s="36"/>
      <c r="B164" s="36"/>
      <c r="C164" s="161"/>
      <c r="D164" s="161"/>
      <c r="E164" s="161"/>
      <c r="F164" s="71"/>
      <c r="G164" s="71"/>
      <c r="H164" s="92"/>
      <c r="I164" s="93">
        <f t="shared" si="20"/>
        <v>0</v>
      </c>
      <c r="J164" s="162"/>
      <c r="K164" s="93">
        <f t="shared" si="21"/>
        <v>0</v>
      </c>
      <c r="L164" s="162"/>
      <c r="M164" s="162" t="str">
        <f t="shared" si="30"/>
        <v/>
      </c>
      <c r="N164" s="39"/>
      <c r="O164" s="163">
        <f t="shared" si="22"/>
        <v>0</v>
      </c>
      <c r="P164" s="163">
        <f t="shared" si="23"/>
        <v>0</v>
      </c>
      <c r="Q164" s="163">
        <f t="shared" si="24"/>
        <v>0</v>
      </c>
      <c r="R164" s="163">
        <f t="shared" si="25"/>
        <v>0</v>
      </c>
      <c r="S164" s="163">
        <f t="shared" si="26"/>
        <v>0</v>
      </c>
      <c r="T164" s="39"/>
      <c r="U164" s="164"/>
      <c r="V164" s="165">
        <f>ROUND(ROUND(U164,2)*(1+'General Inputs'!K$20)*(1-AA164)+'General Inputs'!K$27,2)</f>
        <v>0</v>
      </c>
      <c r="W164" s="165">
        <f>ROUND(ROUND(V164,2)*(1+'General Inputs'!L$20)*(1-AB164)+'General Inputs'!L$27,2)</f>
        <v>0</v>
      </c>
      <c r="X164" s="165">
        <f>ROUND(ROUND(W164,2)*(1+'General Inputs'!M$20)*(1-AC164)+'General Inputs'!M$27,2)</f>
        <v>0</v>
      </c>
      <c r="Y164" s="165">
        <f>ROUND(ROUND(X164,2)*(1+'General Inputs'!N$20)*(1-AD164)+'General Inputs'!N$27,2)</f>
        <v>0</v>
      </c>
      <c r="Z164" s="166"/>
      <c r="AA164" s="194">
        <f>IF($U164="",0,'General Inputs'!K$22)</f>
        <v>0</v>
      </c>
      <c r="AB164" s="194">
        <f>IF($U164="",0,'General Inputs'!L$22)</f>
        <v>0</v>
      </c>
      <c r="AC164" s="194">
        <f>IF($U164="",0,'General Inputs'!M$22)</f>
        <v>0</v>
      </c>
      <c r="AD164" s="194">
        <f>IF($U164="",0,'General Inputs'!N$22)</f>
        <v>0</v>
      </c>
      <c r="AE164" s="36"/>
      <c r="AF164" s="218"/>
      <c r="AG164" s="36"/>
      <c r="AH164" s="36"/>
      <c r="AI164" s="36"/>
      <c r="AJ164" s="36"/>
      <c r="AK164" s="36"/>
    </row>
    <row r="165" spans="1:37" hidden="1" outlineLevel="1">
      <c r="A165" s="36"/>
      <c r="B165" s="36"/>
      <c r="C165" s="161"/>
      <c r="D165" s="161"/>
      <c r="E165" s="161"/>
      <c r="F165" s="71"/>
      <c r="G165" s="71"/>
      <c r="H165" s="92"/>
      <c r="I165" s="93">
        <f t="shared" si="20"/>
        <v>0</v>
      </c>
      <c r="J165" s="162"/>
      <c r="K165" s="93">
        <f t="shared" si="21"/>
        <v>0</v>
      </c>
      <c r="L165" s="162"/>
      <c r="M165" s="162" t="str">
        <f t="shared" si="30"/>
        <v/>
      </c>
      <c r="N165" s="39"/>
      <c r="O165" s="163">
        <f t="shared" si="22"/>
        <v>0</v>
      </c>
      <c r="P165" s="163">
        <f t="shared" si="23"/>
        <v>0</v>
      </c>
      <c r="Q165" s="163">
        <f t="shared" si="24"/>
        <v>0</v>
      </c>
      <c r="R165" s="163">
        <f t="shared" si="25"/>
        <v>0</v>
      </c>
      <c r="S165" s="163">
        <f t="shared" si="26"/>
        <v>0</v>
      </c>
      <c r="T165" s="39"/>
      <c r="U165" s="164"/>
      <c r="V165" s="165">
        <f>ROUND(ROUND(U165,2)*(1+'General Inputs'!K$20)*(1-AA165)+'General Inputs'!K$27,2)</f>
        <v>0</v>
      </c>
      <c r="W165" s="165">
        <f>ROUND(ROUND(V165,2)*(1+'General Inputs'!L$20)*(1-AB165)+'General Inputs'!L$27,2)</f>
        <v>0</v>
      </c>
      <c r="X165" s="165">
        <f>ROUND(ROUND(W165,2)*(1+'General Inputs'!M$20)*(1-AC165)+'General Inputs'!M$27,2)</f>
        <v>0</v>
      </c>
      <c r="Y165" s="165">
        <f>ROUND(ROUND(X165,2)*(1+'General Inputs'!N$20)*(1-AD165)+'General Inputs'!N$27,2)</f>
        <v>0</v>
      </c>
      <c r="Z165" s="166"/>
      <c r="AA165" s="194">
        <f>IF($U165="",0,'General Inputs'!K$22)</f>
        <v>0</v>
      </c>
      <c r="AB165" s="194">
        <f>IF($U165="",0,'General Inputs'!L$22)</f>
        <v>0</v>
      </c>
      <c r="AC165" s="194">
        <f>IF($U165="",0,'General Inputs'!M$22)</f>
        <v>0</v>
      </c>
      <c r="AD165" s="194">
        <f>IF($U165="",0,'General Inputs'!N$22)</f>
        <v>0</v>
      </c>
      <c r="AE165" s="36"/>
      <c r="AF165" s="218"/>
      <c r="AG165" s="36"/>
      <c r="AH165" s="36"/>
      <c r="AI165" s="36"/>
      <c r="AJ165" s="36"/>
      <c r="AK165" s="36"/>
    </row>
    <row r="166" spans="1:37" hidden="1" outlineLevel="1">
      <c r="A166" s="36"/>
      <c r="B166" s="36"/>
      <c r="C166" s="161"/>
      <c r="D166" s="161"/>
      <c r="E166" s="161"/>
      <c r="F166" s="71"/>
      <c r="G166" s="71"/>
      <c r="H166" s="92"/>
      <c r="I166" s="93">
        <f t="shared" si="20"/>
        <v>0</v>
      </c>
      <c r="J166" s="162"/>
      <c r="K166" s="93">
        <f t="shared" si="21"/>
        <v>0</v>
      </c>
      <c r="L166" s="162"/>
      <c r="M166" s="162" t="str">
        <f t="shared" si="30"/>
        <v/>
      </c>
      <c r="N166" s="39"/>
      <c r="O166" s="163">
        <f t="shared" si="22"/>
        <v>0</v>
      </c>
      <c r="P166" s="163">
        <f t="shared" si="23"/>
        <v>0</v>
      </c>
      <c r="Q166" s="163">
        <f t="shared" si="24"/>
        <v>0</v>
      </c>
      <c r="R166" s="163">
        <f t="shared" si="25"/>
        <v>0</v>
      </c>
      <c r="S166" s="163">
        <f t="shared" si="26"/>
        <v>0</v>
      </c>
      <c r="T166" s="39"/>
      <c r="U166" s="164"/>
      <c r="V166" s="165">
        <f>ROUND(ROUND(U166,2)*(1+'General Inputs'!K$20)*(1-AA166)+'General Inputs'!K$27,2)</f>
        <v>0</v>
      </c>
      <c r="W166" s="165">
        <f>ROUND(ROUND(V166,2)*(1+'General Inputs'!L$20)*(1-AB166)+'General Inputs'!L$27,2)</f>
        <v>0</v>
      </c>
      <c r="X166" s="165">
        <f>ROUND(ROUND(W166,2)*(1+'General Inputs'!M$20)*(1-AC166)+'General Inputs'!M$27,2)</f>
        <v>0</v>
      </c>
      <c r="Y166" s="165">
        <f>ROUND(ROUND(X166,2)*(1+'General Inputs'!N$20)*(1-AD166)+'General Inputs'!N$27,2)</f>
        <v>0</v>
      </c>
      <c r="Z166" s="166"/>
      <c r="AA166" s="194">
        <f>IF($U166="",0,'General Inputs'!K$22)</f>
        <v>0</v>
      </c>
      <c r="AB166" s="194">
        <f>IF($U166="",0,'General Inputs'!L$22)</f>
        <v>0</v>
      </c>
      <c r="AC166" s="194">
        <f>IF($U166="",0,'General Inputs'!M$22)</f>
        <v>0</v>
      </c>
      <c r="AD166" s="194">
        <f>IF($U166="",0,'General Inputs'!N$22)</f>
        <v>0</v>
      </c>
      <c r="AE166" s="36"/>
      <c r="AF166" s="218"/>
      <c r="AG166" s="36"/>
      <c r="AH166" s="36"/>
      <c r="AI166" s="36"/>
      <c r="AJ166" s="36"/>
      <c r="AK166" s="36"/>
    </row>
    <row r="167" spans="1:37" hidden="1" outlineLevel="1">
      <c r="A167" s="36"/>
      <c r="B167" s="36"/>
      <c r="C167" s="161"/>
      <c r="D167" s="161"/>
      <c r="E167" s="161"/>
      <c r="F167" s="71"/>
      <c r="G167" s="71"/>
      <c r="H167" s="92"/>
      <c r="I167" s="93">
        <f t="shared" si="20"/>
        <v>0</v>
      </c>
      <c r="J167" s="162"/>
      <c r="K167" s="93">
        <f t="shared" si="21"/>
        <v>0</v>
      </c>
      <c r="L167" s="162"/>
      <c r="M167" s="162" t="str">
        <f t="shared" si="30"/>
        <v/>
      </c>
      <c r="N167" s="39"/>
      <c r="O167" s="163">
        <f t="shared" si="22"/>
        <v>0</v>
      </c>
      <c r="P167" s="163">
        <f t="shared" si="23"/>
        <v>0</v>
      </c>
      <c r="Q167" s="163">
        <f t="shared" si="24"/>
        <v>0</v>
      </c>
      <c r="R167" s="163">
        <f t="shared" si="25"/>
        <v>0</v>
      </c>
      <c r="S167" s="163">
        <f t="shared" si="26"/>
        <v>0</v>
      </c>
      <c r="T167" s="39"/>
      <c r="U167" s="164"/>
      <c r="V167" s="165">
        <f>ROUND(ROUND(U167,2)*(1+'General Inputs'!K$20)*(1-AA167)+'General Inputs'!K$27,2)</f>
        <v>0</v>
      </c>
      <c r="W167" s="165">
        <f>ROUND(ROUND(V167,2)*(1+'General Inputs'!L$20)*(1-AB167)+'General Inputs'!L$27,2)</f>
        <v>0</v>
      </c>
      <c r="X167" s="165">
        <f>ROUND(ROUND(W167,2)*(1+'General Inputs'!M$20)*(1-AC167)+'General Inputs'!M$27,2)</f>
        <v>0</v>
      </c>
      <c r="Y167" s="165">
        <f>ROUND(ROUND(X167,2)*(1+'General Inputs'!N$20)*(1-AD167)+'General Inputs'!N$27,2)</f>
        <v>0</v>
      </c>
      <c r="Z167" s="166"/>
      <c r="AA167" s="194">
        <f>IF($U167="",0,'General Inputs'!K$22)</f>
        <v>0</v>
      </c>
      <c r="AB167" s="194">
        <f>IF($U167="",0,'General Inputs'!L$22)</f>
        <v>0</v>
      </c>
      <c r="AC167" s="194">
        <f>IF($U167="",0,'General Inputs'!M$22)</f>
        <v>0</v>
      </c>
      <c r="AD167" s="194">
        <f>IF($U167="",0,'General Inputs'!N$22)</f>
        <v>0</v>
      </c>
      <c r="AE167" s="36"/>
      <c r="AF167" s="218"/>
      <c r="AG167" s="36"/>
      <c r="AH167" s="36"/>
      <c r="AI167" s="36"/>
      <c r="AJ167" s="36"/>
      <c r="AK167" s="36"/>
    </row>
    <row r="168" spans="1:37" hidden="1" outlineLevel="1">
      <c r="A168" s="36"/>
      <c r="B168" s="36"/>
      <c r="C168" s="161"/>
      <c r="D168" s="161"/>
      <c r="E168" s="161"/>
      <c r="F168" s="71"/>
      <c r="G168" s="71"/>
      <c r="H168" s="92"/>
      <c r="I168" s="93">
        <f t="shared" si="20"/>
        <v>0</v>
      </c>
      <c r="J168" s="162"/>
      <c r="K168" s="93">
        <f t="shared" si="21"/>
        <v>0</v>
      </c>
      <c r="L168" s="162"/>
      <c r="M168" s="162" t="str">
        <f t="shared" si="30"/>
        <v/>
      </c>
      <c r="N168" s="39"/>
      <c r="O168" s="163">
        <f t="shared" si="22"/>
        <v>0</v>
      </c>
      <c r="P168" s="163">
        <f t="shared" si="23"/>
        <v>0</v>
      </c>
      <c r="Q168" s="163">
        <f t="shared" si="24"/>
        <v>0</v>
      </c>
      <c r="R168" s="163">
        <f t="shared" si="25"/>
        <v>0</v>
      </c>
      <c r="S168" s="163">
        <f t="shared" si="26"/>
        <v>0</v>
      </c>
      <c r="T168" s="39"/>
      <c r="U168" s="164"/>
      <c r="V168" s="165">
        <f>ROUND(ROUND(U168,2)*(1+'General Inputs'!K$20)*(1-AA168)+'General Inputs'!K$27,2)</f>
        <v>0</v>
      </c>
      <c r="W168" s="165">
        <f>ROUND(ROUND(V168,2)*(1+'General Inputs'!L$20)*(1-AB168)+'General Inputs'!L$27,2)</f>
        <v>0</v>
      </c>
      <c r="X168" s="165">
        <f>ROUND(ROUND(W168,2)*(1+'General Inputs'!M$20)*(1-AC168)+'General Inputs'!M$27,2)</f>
        <v>0</v>
      </c>
      <c r="Y168" s="165">
        <f>ROUND(ROUND(X168,2)*(1+'General Inputs'!N$20)*(1-AD168)+'General Inputs'!N$27,2)</f>
        <v>0</v>
      </c>
      <c r="Z168" s="166"/>
      <c r="AA168" s="194">
        <f>IF($U168="",0,'General Inputs'!K$22)</f>
        <v>0</v>
      </c>
      <c r="AB168" s="194">
        <f>IF($U168="",0,'General Inputs'!L$22)</f>
        <v>0</v>
      </c>
      <c r="AC168" s="194">
        <f>IF($U168="",0,'General Inputs'!M$22)</f>
        <v>0</v>
      </c>
      <c r="AD168" s="194">
        <f>IF($U168="",0,'General Inputs'!N$22)</f>
        <v>0</v>
      </c>
      <c r="AE168" s="36"/>
      <c r="AF168" s="218"/>
      <c r="AG168" s="36"/>
      <c r="AH168" s="36"/>
      <c r="AI168" s="36"/>
      <c r="AJ168" s="36"/>
      <c r="AK168" s="36"/>
    </row>
    <row r="169" spans="1:37" hidden="1" outlineLevel="1">
      <c r="A169" s="36"/>
      <c r="B169" s="36"/>
      <c r="C169" s="161"/>
      <c r="D169" s="161"/>
      <c r="E169" s="161"/>
      <c r="F169" s="71"/>
      <c r="G169" s="71"/>
      <c r="H169" s="92"/>
      <c r="I169" s="93">
        <f t="shared" si="20"/>
        <v>0</v>
      </c>
      <c r="J169" s="162"/>
      <c r="K169" s="93">
        <f t="shared" si="21"/>
        <v>0</v>
      </c>
      <c r="L169" s="162"/>
      <c r="M169" s="162" t="str">
        <f t="shared" si="30"/>
        <v/>
      </c>
      <c r="N169" s="39"/>
      <c r="O169" s="163">
        <f t="shared" si="22"/>
        <v>0</v>
      </c>
      <c r="P169" s="163">
        <f t="shared" si="23"/>
        <v>0</v>
      </c>
      <c r="Q169" s="163">
        <f t="shared" si="24"/>
        <v>0</v>
      </c>
      <c r="R169" s="163">
        <f t="shared" si="25"/>
        <v>0</v>
      </c>
      <c r="S169" s="163">
        <f t="shared" si="26"/>
        <v>0</v>
      </c>
      <c r="T169" s="39"/>
      <c r="U169" s="164"/>
      <c r="V169" s="165">
        <f>ROUND(ROUND(U169,2)*(1+'General Inputs'!K$20)*(1-AA169)+'General Inputs'!K$27,2)</f>
        <v>0</v>
      </c>
      <c r="W169" s="165">
        <f>ROUND(ROUND(V169,2)*(1+'General Inputs'!L$20)*(1-AB169)+'General Inputs'!L$27,2)</f>
        <v>0</v>
      </c>
      <c r="X169" s="165">
        <f>ROUND(ROUND(W169,2)*(1+'General Inputs'!M$20)*(1-AC169)+'General Inputs'!M$27,2)</f>
        <v>0</v>
      </c>
      <c r="Y169" s="165">
        <f>ROUND(ROUND(X169,2)*(1+'General Inputs'!N$20)*(1-AD169)+'General Inputs'!N$27,2)</f>
        <v>0</v>
      </c>
      <c r="Z169" s="166"/>
      <c r="AA169" s="194">
        <f>IF($U169="",0,'General Inputs'!K$22)</f>
        <v>0</v>
      </c>
      <c r="AB169" s="194">
        <f>IF($U169="",0,'General Inputs'!L$22)</f>
        <v>0</v>
      </c>
      <c r="AC169" s="194">
        <f>IF($U169="",0,'General Inputs'!M$22)</f>
        <v>0</v>
      </c>
      <c r="AD169" s="194">
        <f>IF($U169="",0,'General Inputs'!N$22)</f>
        <v>0</v>
      </c>
      <c r="AE169" s="36"/>
      <c r="AF169" s="218"/>
      <c r="AG169" s="36"/>
      <c r="AH169" s="36"/>
      <c r="AI169" s="36"/>
      <c r="AJ169" s="36"/>
      <c r="AK169" s="36"/>
    </row>
    <row r="170" spans="1:37" hidden="1" outlineLevel="1">
      <c r="A170" s="36"/>
      <c r="B170" s="36"/>
      <c r="C170" s="161"/>
      <c r="D170" s="161"/>
      <c r="E170" s="161"/>
      <c r="F170" s="71"/>
      <c r="G170" s="71"/>
      <c r="H170" s="92"/>
      <c r="I170" s="93">
        <f t="shared" si="20"/>
        <v>0</v>
      </c>
      <c r="J170" s="162"/>
      <c r="K170" s="93">
        <f t="shared" si="21"/>
        <v>0</v>
      </c>
      <c r="L170" s="162"/>
      <c r="M170" s="162" t="str">
        <f t="shared" si="30"/>
        <v/>
      </c>
      <c r="N170" s="39"/>
      <c r="O170" s="163">
        <f t="shared" si="22"/>
        <v>0</v>
      </c>
      <c r="P170" s="163">
        <f t="shared" si="23"/>
        <v>0</v>
      </c>
      <c r="Q170" s="163">
        <f t="shared" si="24"/>
        <v>0</v>
      </c>
      <c r="R170" s="163">
        <f t="shared" si="25"/>
        <v>0</v>
      </c>
      <c r="S170" s="163">
        <f t="shared" si="26"/>
        <v>0</v>
      </c>
      <c r="T170" s="39"/>
      <c r="U170" s="164"/>
      <c r="V170" s="165">
        <f>ROUND(ROUND(U170,2)*(1+'General Inputs'!K$20)*(1-AA170)+'General Inputs'!K$27,2)</f>
        <v>0</v>
      </c>
      <c r="W170" s="165">
        <f>ROUND(ROUND(V170,2)*(1+'General Inputs'!L$20)*(1-AB170)+'General Inputs'!L$27,2)</f>
        <v>0</v>
      </c>
      <c r="X170" s="165">
        <f>ROUND(ROUND(W170,2)*(1+'General Inputs'!M$20)*(1-AC170)+'General Inputs'!M$27,2)</f>
        <v>0</v>
      </c>
      <c r="Y170" s="165">
        <f>ROUND(ROUND(X170,2)*(1+'General Inputs'!N$20)*(1-AD170)+'General Inputs'!N$27,2)</f>
        <v>0</v>
      </c>
      <c r="Z170" s="166"/>
      <c r="AA170" s="194">
        <f>IF($U170="",0,'General Inputs'!K$22)</f>
        <v>0</v>
      </c>
      <c r="AB170" s="194">
        <f>IF($U170="",0,'General Inputs'!L$22)</f>
        <v>0</v>
      </c>
      <c r="AC170" s="194">
        <f>IF($U170="",0,'General Inputs'!M$22)</f>
        <v>0</v>
      </c>
      <c r="AD170" s="194">
        <f>IF($U170="",0,'General Inputs'!N$22)</f>
        <v>0</v>
      </c>
      <c r="AE170" s="36"/>
      <c r="AF170" s="218"/>
      <c r="AG170" s="36"/>
      <c r="AH170" s="36"/>
      <c r="AI170" s="36"/>
      <c r="AJ170" s="36"/>
      <c r="AK170" s="36"/>
    </row>
    <row r="171" spans="1:37" hidden="1" outlineLevel="1">
      <c r="A171" s="36"/>
      <c r="B171" s="36"/>
      <c r="C171" s="161"/>
      <c r="D171" s="161"/>
      <c r="E171" s="161"/>
      <c r="F171" s="71"/>
      <c r="G171" s="71"/>
      <c r="H171" s="92"/>
      <c r="I171" s="93">
        <f t="shared" si="20"/>
        <v>0</v>
      </c>
      <c r="J171" s="162"/>
      <c r="K171" s="93">
        <f t="shared" si="21"/>
        <v>0</v>
      </c>
      <c r="L171" s="162"/>
      <c r="M171" s="162" t="str">
        <f t="shared" si="30"/>
        <v/>
      </c>
      <c r="N171" s="39"/>
      <c r="O171" s="163">
        <f t="shared" si="22"/>
        <v>0</v>
      </c>
      <c r="P171" s="163">
        <f t="shared" si="23"/>
        <v>0</v>
      </c>
      <c r="Q171" s="163">
        <f t="shared" si="24"/>
        <v>0</v>
      </c>
      <c r="R171" s="163">
        <f t="shared" si="25"/>
        <v>0</v>
      </c>
      <c r="S171" s="163">
        <f t="shared" si="26"/>
        <v>0</v>
      </c>
      <c r="T171" s="39"/>
      <c r="U171" s="164"/>
      <c r="V171" s="165">
        <f>ROUND(ROUND(U171,2)*(1+'General Inputs'!K$20)*(1-AA171)+'General Inputs'!K$27,2)</f>
        <v>0</v>
      </c>
      <c r="W171" s="165">
        <f>ROUND(ROUND(V171,2)*(1+'General Inputs'!L$20)*(1-AB171)+'General Inputs'!L$27,2)</f>
        <v>0</v>
      </c>
      <c r="X171" s="165">
        <f>ROUND(ROUND(W171,2)*(1+'General Inputs'!M$20)*(1-AC171)+'General Inputs'!M$27,2)</f>
        <v>0</v>
      </c>
      <c r="Y171" s="165">
        <f>ROUND(ROUND(X171,2)*(1+'General Inputs'!N$20)*(1-AD171)+'General Inputs'!N$27,2)</f>
        <v>0</v>
      </c>
      <c r="Z171" s="166"/>
      <c r="AA171" s="194">
        <f>IF($U171="",0,'General Inputs'!K$22)</f>
        <v>0</v>
      </c>
      <c r="AB171" s="194">
        <f>IF($U171="",0,'General Inputs'!L$22)</f>
        <v>0</v>
      </c>
      <c r="AC171" s="194">
        <f>IF($U171="",0,'General Inputs'!M$22)</f>
        <v>0</v>
      </c>
      <c r="AD171" s="194">
        <f>IF($U171="",0,'General Inputs'!N$22)</f>
        <v>0</v>
      </c>
      <c r="AE171" s="36"/>
      <c r="AF171" s="218"/>
      <c r="AG171" s="36"/>
      <c r="AH171" s="36"/>
      <c r="AI171" s="36"/>
      <c r="AJ171" s="36"/>
      <c r="AK171" s="36"/>
    </row>
    <row r="172" spans="1:37" hidden="1" outlineLevel="1">
      <c r="A172" s="36"/>
      <c r="B172" s="36"/>
      <c r="C172" s="161"/>
      <c r="D172" s="161"/>
      <c r="E172" s="161"/>
      <c r="F172" s="71"/>
      <c r="G172" s="71"/>
      <c r="H172" s="92"/>
      <c r="I172" s="93">
        <f t="shared" si="20"/>
        <v>0</v>
      </c>
      <c r="J172" s="162"/>
      <c r="K172" s="93">
        <f t="shared" si="21"/>
        <v>0</v>
      </c>
      <c r="L172" s="162"/>
      <c r="M172" s="162" t="str">
        <f t="shared" si="30"/>
        <v/>
      </c>
      <c r="N172" s="39"/>
      <c r="O172" s="163">
        <f t="shared" si="22"/>
        <v>0</v>
      </c>
      <c r="P172" s="163">
        <f t="shared" si="23"/>
        <v>0</v>
      </c>
      <c r="Q172" s="163">
        <f t="shared" si="24"/>
        <v>0</v>
      </c>
      <c r="R172" s="163">
        <f t="shared" si="25"/>
        <v>0</v>
      </c>
      <c r="S172" s="163">
        <f t="shared" si="26"/>
        <v>0</v>
      </c>
      <c r="T172" s="39"/>
      <c r="U172" s="164"/>
      <c r="V172" s="165">
        <f>ROUND(ROUND(U172,2)*(1+'General Inputs'!K$20)*(1-AA172)+'General Inputs'!K$27,2)</f>
        <v>0</v>
      </c>
      <c r="W172" s="165">
        <f>ROUND(ROUND(V172,2)*(1+'General Inputs'!L$20)*(1-AB172)+'General Inputs'!L$27,2)</f>
        <v>0</v>
      </c>
      <c r="X172" s="165">
        <f>ROUND(ROUND(W172,2)*(1+'General Inputs'!M$20)*(1-AC172)+'General Inputs'!M$27,2)</f>
        <v>0</v>
      </c>
      <c r="Y172" s="165">
        <f>ROUND(ROUND(X172,2)*(1+'General Inputs'!N$20)*(1-AD172)+'General Inputs'!N$27,2)</f>
        <v>0</v>
      </c>
      <c r="Z172" s="166"/>
      <c r="AA172" s="194">
        <f>IF($U172="",0,'General Inputs'!K$22)</f>
        <v>0</v>
      </c>
      <c r="AB172" s="194">
        <f>IF($U172="",0,'General Inputs'!L$22)</f>
        <v>0</v>
      </c>
      <c r="AC172" s="194">
        <f>IF($U172="",0,'General Inputs'!M$22)</f>
        <v>0</v>
      </c>
      <c r="AD172" s="194">
        <f>IF($U172="",0,'General Inputs'!N$22)</f>
        <v>0</v>
      </c>
      <c r="AE172" s="36"/>
      <c r="AF172" s="218"/>
      <c r="AG172" s="36"/>
      <c r="AH172" s="36"/>
      <c r="AI172" s="36"/>
      <c r="AJ172" s="36"/>
      <c r="AK172" s="36"/>
    </row>
    <row r="173" spans="1:37" hidden="1" outlineLevel="1">
      <c r="A173" s="36"/>
      <c r="B173" s="36"/>
      <c r="C173" s="161"/>
      <c r="D173" s="161"/>
      <c r="E173" s="161"/>
      <c r="F173" s="71"/>
      <c r="G173" s="71"/>
      <c r="H173" s="92"/>
      <c r="I173" s="93">
        <f t="shared" si="20"/>
        <v>0</v>
      </c>
      <c r="J173" s="162"/>
      <c r="K173" s="93">
        <f t="shared" si="21"/>
        <v>0</v>
      </c>
      <c r="L173" s="162"/>
      <c r="M173" s="162" t="str">
        <f t="shared" si="30"/>
        <v/>
      </c>
      <c r="N173" s="39"/>
      <c r="O173" s="163">
        <f t="shared" si="22"/>
        <v>0</v>
      </c>
      <c r="P173" s="163">
        <f t="shared" si="23"/>
        <v>0</v>
      </c>
      <c r="Q173" s="163">
        <f t="shared" si="24"/>
        <v>0</v>
      </c>
      <c r="R173" s="163">
        <f t="shared" si="25"/>
        <v>0</v>
      </c>
      <c r="S173" s="163">
        <f t="shared" si="26"/>
        <v>0</v>
      </c>
      <c r="T173" s="39"/>
      <c r="U173" s="164"/>
      <c r="V173" s="165">
        <f>ROUND(ROUND(U173,2)*(1+'General Inputs'!K$20)*(1-AA173)+'General Inputs'!K$27,2)</f>
        <v>0</v>
      </c>
      <c r="W173" s="165">
        <f>ROUND(ROUND(V173,2)*(1+'General Inputs'!L$20)*(1-AB173)+'General Inputs'!L$27,2)</f>
        <v>0</v>
      </c>
      <c r="X173" s="165">
        <f>ROUND(ROUND(W173,2)*(1+'General Inputs'!M$20)*(1-AC173)+'General Inputs'!M$27,2)</f>
        <v>0</v>
      </c>
      <c r="Y173" s="165">
        <f>ROUND(ROUND(X173,2)*(1+'General Inputs'!N$20)*(1-AD173)+'General Inputs'!N$27,2)</f>
        <v>0</v>
      </c>
      <c r="Z173" s="166"/>
      <c r="AA173" s="194">
        <f>IF($U173="",0,'General Inputs'!K$22)</f>
        <v>0</v>
      </c>
      <c r="AB173" s="194">
        <f>IF($U173="",0,'General Inputs'!L$22)</f>
        <v>0</v>
      </c>
      <c r="AC173" s="194">
        <f>IF($U173="",0,'General Inputs'!M$22)</f>
        <v>0</v>
      </c>
      <c r="AD173" s="194">
        <f>IF($U173="",0,'General Inputs'!N$22)</f>
        <v>0</v>
      </c>
      <c r="AE173" s="36"/>
      <c r="AF173" s="218"/>
      <c r="AG173" s="36"/>
      <c r="AH173" s="36"/>
      <c r="AI173" s="36"/>
      <c r="AJ173" s="36"/>
      <c r="AK173" s="36"/>
    </row>
    <row r="174" spans="1:37" hidden="1" outlineLevel="1">
      <c r="A174" s="36"/>
      <c r="B174" s="36"/>
      <c r="C174" s="161"/>
      <c r="D174" s="161"/>
      <c r="E174" s="161"/>
      <c r="F174" s="71"/>
      <c r="G174" s="71"/>
      <c r="H174" s="92"/>
      <c r="I174" s="93">
        <f t="shared" si="20"/>
        <v>0</v>
      </c>
      <c r="J174" s="162"/>
      <c r="K174" s="93">
        <f t="shared" si="21"/>
        <v>0</v>
      </c>
      <c r="L174" s="162"/>
      <c r="M174" s="162" t="str">
        <f t="shared" si="30"/>
        <v/>
      </c>
      <c r="N174" s="39"/>
      <c r="O174" s="163">
        <f t="shared" si="22"/>
        <v>0</v>
      </c>
      <c r="P174" s="163">
        <f t="shared" si="23"/>
        <v>0</v>
      </c>
      <c r="Q174" s="163">
        <f t="shared" si="24"/>
        <v>0</v>
      </c>
      <c r="R174" s="163">
        <f t="shared" si="25"/>
        <v>0</v>
      </c>
      <c r="S174" s="163">
        <f t="shared" si="26"/>
        <v>0</v>
      </c>
      <c r="T174" s="39"/>
      <c r="U174" s="164"/>
      <c r="V174" s="165">
        <f>ROUND(ROUND(U174,2)*(1+'General Inputs'!K$20)*(1-AA174)+'General Inputs'!K$27,2)</f>
        <v>0</v>
      </c>
      <c r="W174" s="165">
        <f>ROUND(ROUND(V174,2)*(1+'General Inputs'!L$20)*(1-AB174)+'General Inputs'!L$27,2)</f>
        <v>0</v>
      </c>
      <c r="X174" s="165">
        <f>ROUND(ROUND(W174,2)*(1+'General Inputs'!M$20)*(1-AC174)+'General Inputs'!M$27,2)</f>
        <v>0</v>
      </c>
      <c r="Y174" s="165">
        <f>ROUND(ROUND(X174,2)*(1+'General Inputs'!N$20)*(1-AD174)+'General Inputs'!N$27,2)</f>
        <v>0</v>
      </c>
      <c r="Z174" s="166"/>
      <c r="AA174" s="194">
        <f>IF($U174="",0,'General Inputs'!K$22)</f>
        <v>0</v>
      </c>
      <c r="AB174" s="194">
        <f>IF($U174="",0,'General Inputs'!L$22)</f>
        <v>0</v>
      </c>
      <c r="AC174" s="194">
        <f>IF($U174="",0,'General Inputs'!M$22)</f>
        <v>0</v>
      </c>
      <c r="AD174" s="194">
        <f>IF($U174="",0,'General Inputs'!N$22)</f>
        <v>0</v>
      </c>
      <c r="AE174" s="36"/>
      <c r="AF174" s="218"/>
      <c r="AG174" s="36"/>
      <c r="AH174" s="36"/>
      <c r="AI174" s="36"/>
      <c r="AJ174" s="36"/>
      <c r="AK174" s="36"/>
    </row>
    <row r="175" spans="1:37" hidden="1" outlineLevel="1">
      <c r="A175" s="36"/>
      <c r="B175" s="36"/>
      <c r="C175" s="161"/>
      <c r="D175" s="161"/>
      <c r="E175" s="161"/>
      <c r="F175" s="71"/>
      <c r="G175" s="71"/>
      <c r="H175" s="92"/>
      <c r="I175" s="93">
        <f t="shared" si="20"/>
        <v>0</v>
      </c>
      <c r="J175" s="162"/>
      <c r="K175" s="93">
        <f t="shared" si="21"/>
        <v>0</v>
      </c>
      <c r="L175" s="162"/>
      <c r="M175" s="162" t="str">
        <f t="shared" si="30"/>
        <v/>
      </c>
      <c r="N175" s="39"/>
      <c r="O175" s="163">
        <f t="shared" si="22"/>
        <v>0</v>
      </c>
      <c r="P175" s="163">
        <f t="shared" si="23"/>
        <v>0</v>
      </c>
      <c r="Q175" s="163">
        <f t="shared" si="24"/>
        <v>0</v>
      </c>
      <c r="R175" s="163">
        <f t="shared" si="25"/>
        <v>0</v>
      </c>
      <c r="S175" s="163">
        <f t="shared" si="26"/>
        <v>0</v>
      </c>
      <c r="T175" s="39"/>
      <c r="U175" s="164"/>
      <c r="V175" s="165">
        <f>ROUND(ROUND(U175,2)*(1+'General Inputs'!K$20)*(1-AA175)+'General Inputs'!K$27,2)</f>
        <v>0</v>
      </c>
      <c r="W175" s="165">
        <f>ROUND(ROUND(V175,2)*(1+'General Inputs'!L$20)*(1-AB175)+'General Inputs'!L$27,2)</f>
        <v>0</v>
      </c>
      <c r="X175" s="165">
        <f>ROUND(ROUND(W175,2)*(1+'General Inputs'!M$20)*(1-AC175)+'General Inputs'!M$27,2)</f>
        <v>0</v>
      </c>
      <c r="Y175" s="165">
        <f>ROUND(ROUND(X175,2)*(1+'General Inputs'!N$20)*(1-AD175)+'General Inputs'!N$27,2)</f>
        <v>0</v>
      </c>
      <c r="Z175" s="166"/>
      <c r="AA175" s="194">
        <f>IF($U175="",0,'General Inputs'!K$22)</f>
        <v>0</v>
      </c>
      <c r="AB175" s="194">
        <f>IF($U175="",0,'General Inputs'!L$22)</f>
        <v>0</v>
      </c>
      <c r="AC175" s="194">
        <f>IF($U175="",0,'General Inputs'!M$22)</f>
        <v>0</v>
      </c>
      <c r="AD175" s="194">
        <f>IF($U175="",0,'General Inputs'!N$22)</f>
        <v>0</v>
      </c>
      <c r="AE175" s="36"/>
      <c r="AF175" s="218"/>
      <c r="AG175" s="36"/>
      <c r="AH175" s="36"/>
      <c r="AI175" s="36"/>
      <c r="AJ175" s="36"/>
      <c r="AK175" s="36"/>
    </row>
    <row r="176" spans="1:37" hidden="1" outlineLevel="1">
      <c r="A176" s="36"/>
      <c r="B176" s="36"/>
      <c r="C176" s="161"/>
      <c r="D176" s="161"/>
      <c r="E176" s="161"/>
      <c r="F176" s="71"/>
      <c r="G176" s="71"/>
      <c r="H176" s="92"/>
      <c r="I176" s="93">
        <f t="shared" si="20"/>
        <v>0</v>
      </c>
      <c r="J176" s="162"/>
      <c r="K176" s="93">
        <f t="shared" si="21"/>
        <v>0</v>
      </c>
      <c r="L176" s="162"/>
      <c r="M176" s="162" t="str">
        <f t="shared" si="30"/>
        <v/>
      </c>
      <c r="N176" s="39"/>
      <c r="O176" s="163">
        <f t="shared" si="22"/>
        <v>0</v>
      </c>
      <c r="P176" s="163">
        <f t="shared" si="23"/>
        <v>0</v>
      </c>
      <c r="Q176" s="163">
        <f t="shared" si="24"/>
        <v>0</v>
      </c>
      <c r="R176" s="163">
        <f t="shared" si="25"/>
        <v>0</v>
      </c>
      <c r="S176" s="163">
        <f t="shared" si="26"/>
        <v>0</v>
      </c>
      <c r="T176" s="39"/>
      <c r="U176" s="164"/>
      <c r="V176" s="165">
        <f>ROUND(ROUND(U176,2)*(1+'General Inputs'!K$20)*(1-AA176)+'General Inputs'!K$27,2)</f>
        <v>0</v>
      </c>
      <c r="W176" s="165">
        <f>ROUND(ROUND(V176,2)*(1+'General Inputs'!L$20)*(1-AB176)+'General Inputs'!L$27,2)</f>
        <v>0</v>
      </c>
      <c r="X176" s="165">
        <f>ROUND(ROUND(W176,2)*(1+'General Inputs'!M$20)*(1-AC176)+'General Inputs'!M$27,2)</f>
        <v>0</v>
      </c>
      <c r="Y176" s="165">
        <f>ROUND(ROUND(X176,2)*(1+'General Inputs'!N$20)*(1-AD176)+'General Inputs'!N$27,2)</f>
        <v>0</v>
      </c>
      <c r="Z176" s="166"/>
      <c r="AA176" s="194">
        <f>IF($U176="",0,'General Inputs'!K$22)</f>
        <v>0</v>
      </c>
      <c r="AB176" s="194">
        <f>IF($U176="",0,'General Inputs'!L$22)</f>
        <v>0</v>
      </c>
      <c r="AC176" s="194">
        <f>IF($U176="",0,'General Inputs'!M$22)</f>
        <v>0</v>
      </c>
      <c r="AD176" s="194">
        <f>IF($U176="",0,'General Inputs'!N$22)</f>
        <v>0</v>
      </c>
      <c r="AE176" s="36"/>
      <c r="AF176" s="218"/>
      <c r="AG176" s="36"/>
      <c r="AH176" s="36"/>
      <c r="AI176" s="36"/>
      <c r="AJ176" s="36"/>
      <c r="AK176" s="36"/>
    </row>
    <row r="177" spans="1:37" hidden="1" outlineLevel="1">
      <c r="A177" s="36"/>
      <c r="B177" s="36"/>
      <c r="C177" s="161"/>
      <c r="D177" s="161"/>
      <c r="E177" s="161"/>
      <c r="F177" s="71"/>
      <c r="G177" s="71"/>
      <c r="H177" s="92"/>
      <c r="I177" s="93">
        <f t="shared" si="20"/>
        <v>0</v>
      </c>
      <c r="J177" s="162"/>
      <c r="K177" s="93">
        <f t="shared" si="21"/>
        <v>0</v>
      </c>
      <c r="L177" s="162"/>
      <c r="M177" s="162" t="str">
        <f t="shared" si="30"/>
        <v/>
      </c>
      <c r="N177" s="39"/>
      <c r="O177" s="163">
        <f t="shared" si="22"/>
        <v>0</v>
      </c>
      <c r="P177" s="163">
        <f t="shared" si="23"/>
        <v>0</v>
      </c>
      <c r="Q177" s="163">
        <f t="shared" si="24"/>
        <v>0</v>
      </c>
      <c r="R177" s="163">
        <f t="shared" si="25"/>
        <v>0</v>
      </c>
      <c r="S177" s="163">
        <f t="shared" si="26"/>
        <v>0</v>
      </c>
      <c r="T177" s="39"/>
      <c r="U177" s="164"/>
      <c r="V177" s="165">
        <f>ROUND(ROUND(U177,2)*(1+'General Inputs'!K$20)*(1-AA177)+'General Inputs'!K$27,2)</f>
        <v>0</v>
      </c>
      <c r="W177" s="165">
        <f>ROUND(ROUND(V177,2)*(1+'General Inputs'!L$20)*(1-AB177)+'General Inputs'!L$27,2)</f>
        <v>0</v>
      </c>
      <c r="X177" s="165">
        <f>ROUND(ROUND(W177,2)*(1+'General Inputs'!M$20)*(1-AC177)+'General Inputs'!M$27,2)</f>
        <v>0</v>
      </c>
      <c r="Y177" s="165">
        <f>ROUND(ROUND(X177,2)*(1+'General Inputs'!N$20)*(1-AD177)+'General Inputs'!N$27,2)</f>
        <v>0</v>
      </c>
      <c r="Z177" s="166"/>
      <c r="AA177" s="194">
        <f>IF($U177="",0,'General Inputs'!K$22)</f>
        <v>0</v>
      </c>
      <c r="AB177" s="194">
        <f>IF($U177="",0,'General Inputs'!L$22)</f>
        <v>0</v>
      </c>
      <c r="AC177" s="194">
        <f>IF($U177="",0,'General Inputs'!M$22)</f>
        <v>0</v>
      </c>
      <c r="AD177" s="194">
        <f>IF($U177="",0,'General Inputs'!N$22)</f>
        <v>0</v>
      </c>
      <c r="AE177" s="36"/>
      <c r="AF177" s="218"/>
      <c r="AG177" s="36"/>
      <c r="AH177" s="36"/>
      <c r="AI177" s="36"/>
      <c r="AJ177" s="36"/>
      <c r="AK177" s="36"/>
    </row>
    <row r="178" spans="1:37" hidden="1" outlineLevel="1">
      <c r="A178" s="36"/>
      <c r="B178" s="36"/>
      <c r="C178" s="161"/>
      <c r="D178" s="161"/>
      <c r="E178" s="161"/>
      <c r="F178" s="71"/>
      <c r="G178" s="71"/>
      <c r="H178" s="92"/>
      <c r="I178" s="93">
        <f t="shared" si="20"/>
        <v>0</v>
      </c>
      <c r="J178" s="162"/>
      <c r="K178" s="93">
        <f t="shared" si="21"/>
        <v>0</v>
      </c>
      <c r="L178" s="162"/>
      <c r="M178" s="162" t="str">
        <f t="shared" si="30"/>
        <v/>
      </c>
      <c r="N178" s="39"/>
      <c r="O178" s="163">
        <f t="shared" si="22"/>
        <v>0</v>
      </c>
      <c r="P178" s="163">
        <f t="shared" si="23"/>
        <v>0</v>
      </c>
      <c r="Q178" s="163">
        <f t="shared" si="24"/>
        <v>0</v>
      </c>
      <c r="R178" s="163">
        <f t="shared" si="25"/>
        <v>0</v>
      </c>
      <c r="S178" s="163">
        <f t="shared" si="26"/>
        <v>0</v>
      </c>
      <c r="T178" s="39"/>
      <c r="U178" s="164"/>
      <c r="V178" s="165">
        <f>ROUND(ROUND(U178,2)*(1+'General Inputs'!K$20)*(1-AA178)+'General Inputs'!K$27,2)</f>
        <v>0</v>
      </c>
      <c r="W178" s="165">
        <f>ROUND(ROUND(V178,2)*(1+'General Inputs'!L$20)*(1-AB178)+'General Inputs'!L$27,2)</f>
        <v>0</v>
      </c>
      <c r="X178" s="165">
        <f>ROUND(ROUND(W178,2)*(1+'General Inputs'!M$20)*(1-AC178)+'General Inputs'!M$27,2)</f>
        <v>0</v>
      </c>
      <c r="Y178" s="165">
        <f>ROUND(ROUND(X178,2)*(1+'General Inputs'!N$20)*(1-AD178)+'General Inputs'!N$27,2)</f>
        <v>0</v>
      </c>
      <c r="Z178" s="166"/>
      <c r="AA178" s="194">
        <f>IF($U178="",0,'General Inputs'!K$22)</f>
        <v>0</v>
      </c>
      <c r="AB178" s="194">
        <f>IF($U178="",0,'General Inputs'!L$22)</f>
        <v>0</v>
      </c>
      <c r="AC178" s="194">
        <f>IF($U178="",0,'General Inputs'!M$22)</f>
        <v>0</v>
      </c>
      <c r="AD178" s="194">
        <f>IF($U178="",0,'General Inputs'!N$22)</f>
        <v>0</v>
      </c>
      <c r="AE178" s="36"/>
      <c r="AF178" s="218"/>
      <c r="AG178" s="36"/>
      <c r="AH178" s="36"/>
      <c r="AI178" s="36"/>
      <c r="AJ178" s="36"/>
      <c r="AK178" s="36"/>
    </row>
    <row r="179" spans="1:37" hidden="1" outlineLevel="1">
      <c r="A179" s="36"/>
      <c r="B179" s="36"/>
      <c r="C179" s="161"/>
      <c r="D179" s="161"/>
      <c r="E179" s="161"/>
      <c r="F179" s="71"/>
      <c r="G179" s="71"/>
      <c r="H179" s="92"/>
      <c r="I179" s="93">
        <f t="shared" si="20"/>
        <v>0</v>
      </c>
      <c r="J179" s="162"/>
      <c r="K179" s="93">
        <f t="shared" si="21"/>
        <v>0</v>
      </c>
      <c r="L179" s="162"/>
      <c r="M179" s="162" t="str">
        <f t="shared" si="30"/>
        <v/>
      </c>
      <c r="N179" s="39"/>
      <c r="O179" s="163">
        <f t="shared" si="22"/>
        <v>0</v>
      </c>
      <c r="P179" s="163">
        <f t="shared" si="23"/>
        <v>0</v>
      </c>
      <c r="Q179" s="163">
        <f t="shared" si="24"/>
        <v>0</v>
      </c>
      <c r="R179" s="163">
        <f t="shared" si="25"/>
        <v>0</v>
      </c>
      <c r="S179" s="163">
        <f t="shared" si="26"/>
        <v>0</v>
      </c>
      <c r="T179" s="39"/>
      <c r="U179" s="164"/>
      <c r="V179" s="165">
        <f>ROUND(ROUND(U179,2)*(1+'General Inputs'!K$20)*(1-AA179)+'General Inputs'!K$27,2)</f>
        <v>0</v>
      </c>
      <c r="W179" s="165">
        <f>ROUND(ROUND(V179,2)*(1+'General Inputs'!L$20)*(1-AB179)+'General Inputs'!L$27,2)</f>
        <v>0</v>
      </c>
      <c r="X179" s="165">
        <f>ROUND(ROUND(W179,2)*(1+'General Inputs'!M$20)*(1-AC179)+'General Inputs'!M$27,2)</f>
        <v>0</v>
      </c>
      <c r="Y179" s="165">
        <f>ROUND(ROUND(X179,2)*(1+'General Inputs'!N$20)*(1-AD179)+'General Inputs'!N$27,2)</f>
        <v>0</v>
      </c>
      <c r="Z179" s="166"/>
      <c r="AA179" s="194">
        <f>IF($U179="",0,'General Inputs'!K$22)</f>
        <v>0</v>
      </c>
      <c r="AB179" s="194">
        <f>IF($U179="",0,'General Inputs'!L$22)</f>
        <v>0</v>
      </c>
      <c r="AC179" s="194">
        <f>IF($U179="",0,'General Inputs'!M$22)</f>
        <v>0</v>
      </c>
      <c r="AD179" s="194">
        <f>IF($U179="",0,'General Inputs'!N$22)</f>
        <v>0</v>
      </c>
      <c r="AE179" s="36"/>
      <c r="AF179" s="218"/>
      <c r="AG179" s="36"/>
      <c r="AH179" s="36"/>
      <c r="AI179" s="36"/>
      <c r="AJ179" s="36"/>
      <c r="AK179" s="36"/>
    </row>
    <row r="180" spans="1:37" hidden="1" outlineLevel="1">
      <c r="A180" s="36"/>
      <c r="B180" s="36"/>
      <c r="C180" s="161"/>
      <c r="D180" s="161"/>
      <c r="E180" s="161"/>
      <c r="F180" s="71"/>
      <c r="G180" s="71"/>
      <c r="H180" s="92"/>
      <c r="I180" s="93">
        <f t="shared" si="20"/>
        <v>0</v>
      </c>
      <c r="J180" s="162"/>
      <c r="K180" s="93">
        <f t="shared" si="21"/>
        <v>0</v>
      </c>
      <c r="L180" s="162"/>
      <c r="M180" s="162" t="str">
        <f t="shared" si="30"/>
        <v/>
      </c>
      <c r="N180" s="39"/>
      <c r="O180" s="163">
        <f t="shared" si="22"/>
        <v>0</v>
      </c>
      <c r="P180" s="163">
        <f t="shared" si="23"/>
        <v>0</v>
      </c>
      <c r="Q180" s="163">
        <f t="shared" si="24"/>
        <v>0</v>
      </c>
      <c r="R180" s="163">
        <f t="shared" si="25"/>
        <v>0</v>
      </c>
      <c r="S180" s="163">
        <f t="shared" si="26"/>
        <v>0</v>
      </c>
      <c r="T180" s="39"/>
      <c r="U180" s="164"/>
      <c r="V180" s="165">
        <f>ROUND(ROUND(U180,2)*(1+'General Inputs'!K$20)*(1-AA180)+'General Inputs'!K$27,2)</f>
        <v>0</v>
      </c>
      <c r="W180" s="165">
        <f>ROUND(ROUND(V180,2)*(1+'General Inputs'!L$20)*(1-AB180)+'General Inputs'!L$27,2)</f>
        <v>0</v>
      </c>
      <c r="X180" s="165">
        <f>ROUND(ROUND(W180,2)*(1+'General Inputs'!M$20)*(1-AC180)+'General Inputs'!M$27,2)</f>
        <v>0</v>
      </c>
      <c r="Y180" s="165">
        <f>ROUND(ROUND(X180,2)*(1+'General Inputs'!N$20)*(1-AD180)+'General Inputs'!N$27,2)</f>
        <v>0</v>
      </c>
      <c r="Z180" s="166"/>
      <c r="AA180" s="194">
        <f>IF($U180="",0,'General Inputs'!K$22)</f>
        <v>0</v>
      </c>
      <c r="AB180" s="194">
        <f>IF($U180="",0,'General Inputs'!L$22)</f>
        <v>0</v>
      </c>
      <c r="AC180" s="194">
        <f>IF($U180="",0,'General Inputs'!M$22)</f>
        <v>0</v>
      </c>
      <c r="AD180" s="194">
        <f>IF($U180="",0,'General Inputs'!N$22)</f>
        <v>0</v>
      </c>
      <c r="AE180" s="36"/>
      <c r="AF180" s="218"/>
      <c r="AG180" s="36"/>
      <c r="AH180" s="36"/>
      <c r="AI180" s="36"/>
      <c r="AJ180" s="36"/>
      <c r="AK180" s="36"/>
    </row>
    <row r="181" spans="1:37" hidden="1" outlineLevel="1">
      <c r="A181" s="36"/>
      <c r="B181" s="36"/>
      <c r="C181" s="161"/>
      <c r="D181" s="161"/>
      <c r="E181" s="161"/>
      <c r="F181" s="71"/>
      <c r="G181" s="71"/>
      <c r="H181" s="92"/>
      <c r="I181" s="93">
        <f t="shared" si="20"/>
        <v>0</v>
      </c>
      <c r="J181" s="162"/>
      <c r="K181" s="93">
        <f t="shared" si="21"/>
        <v>0</v>
      </c>
      <c r="L181" s="162"/>
      <c r="M181" s="162" t="str">
        <f t="shared" si="30"/>
        <v/>
      </c>
      <c r="N181" s="39"/>
      <c r="O181" s="163">
        <f t="shared" si="22"/>
        <v>0</v>
      </c>
      <c r="P181" s="163">
        <f t="shared" si="23"/>
        <v>0</v>
      </c>
      <c r="Q181" s="163">
        <f t="shared" si="24"/>
        <v>0</v>
      </c>
      <c r="R181" s="163">
        <f t="shared" si="25"/>
        <v>0</v>
      </c>
      <c r="S181" s="163">
        <f t="shared" si="26"/>
        <v>0</v>
      </c>
      <c r="T181" s="39"/>
      <c r="U181" s="164"/>
      <c r="V181" s="165">
        <f>ROUND(ROUND(U181,2)*(1+'General Inputs'!K$20)*(1-AA181)+'General Inputs'!K$27,2)</f>
        <v>0</v>
      </c>
      <c r="W181" s="165">
        <f>ROUND(ROUND(V181,2)*(1+'General Inputs'!L$20)*(1-AB181)+'General Inputs'!L$27,2)</f>
        <v>0</v>
      </c>
      <c r="X181" s="165">
        <f>ROUND(ROUND(W181,2)*(1+'General Inputs'!M$20)*(1-AC181)+'General Inputs'!M$27,2)</f>
        <v>0</v>
      </c>
      <c r="Y181" s="165">
        <f>ROUND(ROUND(X181,2)*(1+'General Inputs'!N$20)*(1-AD181)+'General Inputs'!N$27,2)</f>
        <v>0</v>
      </c>
      <c r="Z181" s="166"/>
      <c r="AA181" s="194">
        <f>IF($U181="",0,'General Inputs'!K$22)</f>
        <v>0</v>
      </c>
      <c r="AB181" s="194">
        <f>IF($U181="",0,'General Inputs'!L$22)</f>
        <v>0</v>
      </c>
      <c r="AC181" s="194">
        <f>IF($U181="",0,'General Inputs'!M$22)</f>
        <v>0</v>
      </c>
      <c r="AD181" s="194">
        <f>IF($U181="",0,'General Inputs'!N$22)</f>
        <v>0</v>
      </c>
      <c r="AE181" s="36"/>
      <c r="AF181" s="218"/>
      <c r="AG181" s="36"/>
      <c r="AH181" s="36"/>
      <c r="AI181" s="36"/>
      <c r="AJ181" s="36"/>
      <c r="AK181" s="36"/>
    </row>
    <row r="182" spans="1:37" hidden="1" outlineLevel="1">
      <c r="A182" s="36"/>
      <c r="B182" s="36"/>
      <c r="C182" s="161"/>
      <c r="D182" s="161"/>
      <c r="E182" s="161"/>
      <c r="F182" s="71"/>
      <c r="G182" s="71"/>
      <c r="H182" s="92"/>
      <c r="I182" s="93">
        <f t="shared" si="20"/>
        <v>0</v>
      </c>
      <c r="J182" s="162"/>
      <c r="K182" s="93">
        <f t="shared" si="21"/>
        <v>0</v>
      </c>
      <c r="L182" s="162"/>
      <c r="M182" s="162" t="str">
        <f t="shared" si="30"/>
        <v/>
      </c>
      <c r="N182" s="39"/>
      <c r="O182" s="163">
        <f t="shared" si="22"/>
        <v>0</v>
      </c>
      <c r="P182" s="163">
        <f t="shared" si="23"/>
        <v>0</v>
      </c>
      <c r="Q182" s="163">
        <f t="shared" si="24"/>
        <v>0</v>
      </c>
      <c r="R182" s="163">
        <f t="shared" si="25"/>
        <v>0</v>
      </c>
      <c r="S182" s="163">
        <f t="shared" si="26"/>
        <v>0</v>
      </c>
      <c r="T182" s="39"/>
      <c r="U182" s="164"/>
      <c r="V182" s="165">
        <f>ROUND(ROUND(U182,2)*(1+'General Inputs'!K$20)*(1-AA182)+'General Inputs'!K$27,2)</f>
        <v>0</v>
      </c>
      <c r="W182" s="165">
        <f>ROUND(ROUND(V182,2)*(1+'General Inputs'!L$20)*(1-AB182)+'General Inputs'!L$27,2)</f>
        <v>0</v>
      </c>
      <c r="X182" s="165">
        <f>ROUND(ROUND(W182,2)*(1+'General Inputs'!M$20)*(1-AC182)+'General Inputs'!M$27,2)</f>
        <v>0</v>
      </c>
      <c r="Y182" s="165">
        <f>ROUND(ROUND(X182,2)*(1+'General Inputs'!N$20)*(1-AD182)+'General Inputs'!N$27,2)</f>
        <v>0</v>
      </c>
      <c r="Z182" s="166"/>
      <c r="AA182" s="194">
        <f>IF($U182="",0,'General Inputs'!K$22)</f>
        <v>0</v>
      </c>
      <c r="AB182" s="194">
        <f>IF($U182="",0,'General Inputs'!L$22)</f>
        <v>0</v>
      </c>
      <c r="AC182" s="194">
        <f>IF($U182="",0,'General Inputs'!M$22)</f>
        <v>0</v>
      </c>
      <c r="AD182" s="194">
        <f>IF($U182="",0,'General Inputs'!N$22)</f>
        <v>0</v>
      </c>
      <c r="AE182" s="36"/>
      <c r="AF182" s="218"/>
      <c r="AG182" s="36"/>
      <c r="AH182" s="36"/>
      <c r="AI182" s="36"/>
      <c r="AJ182" s="36"/>
      <c r="AK182" s="36"/>
    </row>
    <row r="183" spans="1:37" hidden="1" outlineLevel="1">
      <c r="A183" s="36"/>
      <c r="B183" s="36"/>
      <c r="C183" s="161"/>
      <c r="D183" s="161"/>
      <c r="E183" s="161"/>
      <c r="F183" s="71"/>
      <c r="G183" s="71"/>
      <c r="H183" s="92"/>
      <c r="I183" s="93">
        <f t="shared" si="20"/>
        <v>0</v>
      </c>
      <c r="J183" s="162"/>
      <c r="K183" s="93">
        <f t="shared" si="21"/>
        <v>0</v>
      </c>
      <c r="L183" s="162"/>
      <c r="M183" s="162" t="str">
        <f t="shared" si="30"/>
        <v/>
      </c>
      <c r="N183" s="39"/>
      <c r="O183" s="163">
        <f t="shared" si="22"/>
        <v>0</v>
      </c>
      <c r="P183" s="163">
        <f t="shared" si="23"/>
        <v>0</v>
      </c>
      <c r="Q183" s="163">
        <f t="shared" si="24"/>
        <v>0</v>
      </c>
      <c r="R183" s="163">
        <f t="shared" si="25"/>
        <v>0</v>
      </c>
      <c r="S183" s="163">
        <f t="shared" si="26"/>
        <v>0</v>
      </c>
      <c r="T183" s="39"/>
      <c r="U183" s="164"/>
      <c r="V183" s="165">
        <f>ROUND(ROUND(U183,2)*(1+'General Inputs'!K$20)*(1-AA183)+'General Inputs'!K$27,2)</f>
        <v>0</v>
      </c>
      <c r="W183" s="165">
        <f>ROUND(ROUND(V183,2)*(1+'General Inputs'!L$20)*(1-AB183)+'General Inputs'!L$27,2)</f>
        <v>0</v>
      </c>
      <c r="X183" s="165">
        <f>ROUND(ROUND(W183,2)*(1+'General Inputs'!M$20)*(1-AC183)+'General Inputs'!M$27,2)</f>
        <v>0</v>
      </c>
      <c r="Y183" s="165">
        <f>ROUND(ROUND(X183,2)*(1+'General Inputs'!N$20)*(1-AD183)+'General Inputs'!N$27,2)</f>
        <v>0</v>
      </c>
      <c r="Z183" s="166"/>
      <c r="AA183" s="194">
        <f>IF($U183="",0,'General Inputs'!K$22)</f>
        <v>0</v>
      </c>
      <c r="AB183" s="194">
        <f>IF($U183="",0,'General Inputs'!L$22)</f>
        <v>0</v>
      </c>
      <c r="AC183" s="194">
        <f>IF($U183="",0,'General Inputs'!M$22)</f>
        <v>0</v>
      </c>
      <c r="AD183" s="194">
        <f>IF($U183="",0,'General Inputs'!N$22)</f>
        <v>0</v>
      </c>
      <c r="AE183" s="36"/>
      <c r="AF183" s="218"/>
      <c r="AG183" s="36"/>
      <c r="AH183" s="36"/>
      <c r="AI183" s="36"/>
      <c r="AJ183" s="36"/>
      <c r="AK183" s="36"/>
    </row>
    <row r="184" spans="1:37" hidden="1" outlineLevel="1">
      <c r="A184" s="36"/>
      <c r="B184" s="36"/>
      <c r="C184" s="161"/>
      <c r="D184" s="161"/>
      <c r="E184" s="161"/>
      <c r="F184" s="71"/>
      <c r="G184" s="71"/>
      <c r="H184" s="92"/>
      <c r="I184" s="93">
        <f t="shared" si="20"/>
        <v>0</v>
      </c>
      <c r="J184" s="162"/>
      <c r="K184" s="93">
        <f t="shared" si="21"/>
        <v>0</v>
      </c>
      <c r="L184" s="162"/>
      <c r="M184" s="162" t="str">
        <f t="shared" si="30"/>
        <v/>
      </c>
      <c r="N184" s="39"/>
      <c r="O184" s="163">
        <f t="shared" si="22"/>
        <v>0</v>
      </c>
      <c r="P184" s="163">
        <f t="shared" si="23"/>
        <v>0</v>
      </c>
      <c r="Q184" s="163">
        <f t="shared" si="24"/>
        <v>0</v>
      </c>
      <c r="R184" s="163">
        <f t="shared" si="25"/>
        <v>0</v>
      </c>
      <c r="S184" s="163">
        <f t="shared" si="26"/>
        <v>0</v>
      </c>
      <c r="T184" s="39"/>
      <c r="U184" s="164"/>
      <c r="V184" s="165">
        <f>ROUND(ROUND(U184,2)*(1+'General Inputs'!K$20)*(1-AA184)+'General Inputs'!K$27,2)</f>
        <v>0</v>
      </c>
      <c r="W184" s="165">
        <f>ROUND(ROUND(V184,2)*(1+'General Inputs'!L$20)*(1-AB184)+'General Inputs'!L$27,2)</f>
        <v>0</v>
      </c>
      <c r="X184" s="165">
        <f>ROUND(ROUND(W184,2)*(1+'General Inputs'!M$20)*(1-AC184)+'General Inputs'!M$27,2)</f>
        <v>0</v>
      </c>
      <c r="Y184" s="165">
        <f>ROUND(ROUND(X184,2)*(1+'General Inputs'!N$20)*(1-AD184)+'General Inputs'!N$27,2)</f>
        <v>0</v>
      </c>
      <c r="Z184" s="166"/>
      <c r="AA184" s="194">
        <f>IF($U184="",0,'General Inputs'!K$22)</f>
        <v>0</v>
      </c>
      <c r="AB184" s="194">
        <f>IF($U184="",0,'General Inputs'!L$22)</f>
        <v>0</v>
      </c>
      <c r="AC184" s="194">
        <f>IF($U184="",0,'General Inputs'!M$22)</f>
        <v>0</v>
      </c>
      <c r="AD184" s="194">
        <f>IF($U184="",0,'General Inputs'!N$22)</f>
        <v>0</v>
      </c>
      <c r="AE184" s="36"/>
      <c r="AF184" s="218"/>
      <c r="AG184" s="36"/>
      <c r="AH184" s="36"/>
      <c r="AI184" s="36"/>
      <c r="AJ184" s="36"/>
      <c r="AK184" s="36"/>
    </row>
    <row r="185" spans="1:37" hidden="1" outlineLevel="1">
      <c r="A185" s="36"/>
      <c r="B185" s="36"/>
      <c r="C185" s="161"/>
      <c r="D185" s="161"/>
      <c r="E185" s="161"/>
      <c r="F185" s="71"/>
      <c r="G185" s="71"/>
      <c r="H185" s="92"/>
      <c r="I185" s="93">
        <f t="shared" si="20"/>
        <v>0</v>
      </c>
      <c r="J185" s="162"/>
      <c r="K185" s="93">
        <f t="shared" si="21"/>
        <v>0</v>
      </c>
      <c r="L185" s="162"/>
      <c r="M185" s="162" t="str">
        <f t="shared" si="30"/>
        <v/>
      </c>
      <c r="N185" s="39"/>
      <c r="O185" s="163">
        <f t="shared" si="22"/>
        <v>0</v>
      </c>
      <c r="P185" s="163">
        <f t="shared" si="23"/>
        <v>0</v>
      </c>
      <c r="Q185" s="163">
        <f t="shared" si="24"/>
        <v>0</v>
      </c>
      <c r="R185" s="163">
        <f t="shared" si="25"/>
        <v>0</v>
      </c>
      <c r="S185" s="163">
        <f t="shared" si="26"/>
        <v>0</v>
      </c>
      <c r="T185" s="39"/>
      <c r="U185" s="164"/>
      <c r="V185" s="165">
        <f>ROUND(ROUND(U185,2)*(1+'General Inputs'!K$20)*(1-AA185)+'General Inputs'!K$27,2)</f>
        <v>0</v>
      </c>
      <c r="W185" s="165">
        <f>ROUND(ROUND(V185,2)*(1+'General Inputs'!L$20)*(1-AB185)+'General Inputs'!L$27,2)</f>
        <v>0</v>
      </c>
      <c r="X185" s="165">
        <f>ROUND(ROUND(W185,2)*(1+'General Inputs'!M$20)*(1-AC185)+'General Inputs'!M$27,2)</f>
        <v>0</v>
      </c>
      <c r="Y185" s="165">
        <f>ROUND(ROUND(X185,2)*(1+'General Inputs'!N$20)*(1-AD185)+'General Inputs'!N$27,2)</f>
        <v>0</v>
      </c>
      <c r="Z185" s="166"/>
      <c r="AA185" s="194">
        <f>IF($U185="",0,'General Inputs'!K$22)</f>
        <v>0</v>
      </c>
      <c r="AB185" s="194">
        <f>IF($U185="",0,'General Inputs'!L$22)</f>
        <v>0</v>
      </c>
      <c r="AC185" s="194">
        <f>IF($U185="",0,'General Inputs'!M$22)</f>
        <v>0</v>
      </c>
      <c r="AD185" s="194">
        <f>IF($U185="",0,'General Inputs'!N$22)</f>
        <v>0</v>
      </c>
      <c r="AE185" s="36"/>
      <c r="AF185" s="218"/>
      <c r="AG185" s="36"/>
      <c r="AH185" s="36"/>
      <c r="AI185" s="36"/>
      <c r="AJ185" s="36"/>
      <c r="AK185" s="36"/>
    </row>
    <row r="186" spans="1:37" hidden="1" outlineLevel="1">
      <c r="A186" s="36"/>
      <c r="B186" s="36"/>
      <c r="C186" s="161"/>
      <c r="D186" s="161"/>
      <c r="E186" s="161"/>
      <c r="F186" s="71"/>
      <c r="G186" s="71"/>
      <c r="H186" s="92"/>
      <c r="I186" s="93">
        <f t="shared" si="20"/>
        <v>0</v>
      </c>
      <c r="J186" s="162"/>
      <c r="K186" s="93">
        <f t="shared" si="21"/>
        <v>0</v>
      </c>
      <c r="L186" s="162"/>
      <c r="M186" s="162" t="str">
        <f t="shared" si="30"/>
        <v/>
      </c>
      <c r="N186" s="39"/>
      <c r="O186" s="163">
        <f t="shared" si="22"/>
        <v>0</v>
      </c>
      <c r="P186" s="163">
        <f t="shared" si="23"/>
        <v>0</v>
      </c>
      <c r="Q186" s="163">
        <f t="shared" si="24"/>
        <v>0</v>
      </c>
      <c r="R186" s="163">
        <f t="shared" si="25"/>
        <v>0</v>
      </c>
      <c r="S186" s="163">
        <f t="shared" si="26"/>
        <v>0</v>
      </c>
      <c r="T186" s="39"/>
      <c r="U186" s="164"/>
      <c r="V186" s="165">
        <f>ROUND(ROUND(U186,2)*(1+'General Inputs'!K$20)*(1-AA186)+'General Inputs'!K$27,2)</f>
        <v>0</v>
      </c>
      <c r="W186" s="165">
        <f>ROUND(ROUND(V186,2)*(1+'General Inputs'!L$20)*(1-AB186)+'General Inputs'!L$27,2)</f>
        <v>0</v>
      </c>
      <c r="X186" s="165">
        <f>ROUND(ROUND(W186,2)*(1+'General Inputs'!M$20)*(1-AC186)+'General Inputs'!M$27,2)</f>
        <v>0</v>
      </c>
      <c r="Y186" s="165">
        <f>ROUND(ROUND(X186,2)*(1+'General Inputs'!N$20)*(1-AD186)+'General Inputs'!N$27,2)</f>
        <v>0</v>
      </c>
      <c r="Z186" s="166"/>
      <c r="AA186" s="194">
        <f>IF($U186="",0,'General Inputs'!K$22)</f>
        <v>0</v>
      </c>
      <c r="AB186" s="194">
        <f>IF($U186="",0,'General Inputs'!L$22)</f>
        <v>0</v>
      </c>
      <c r="AC186" s="194">
        <f>IF($U186="",0,'General Inputs'!M$22)</f>
        <v>0</v>
      </c>
      <c r="AD186" s="194">
        <f>IF($U186="",0,'General Inputs'!N$22)</f>
        <v>0</v>
      </c>
      <c r="AE186" s="36"/>
      <c r="AF186" s="218"/>
      <c r="AG186" s="36"/>
      <c r="AH186" s="36"/>
      <c r="AI186" s="36"/>
      <c r="AJ186" s="36"/>
      <c r="AK186" s="36"/>
    </row>
    <row r="187" spans="1:37" hidden="1" outlineLevel="1">
      <c r="A187" s="36"/>
      <c r="B187" s="36"/>
      <c r="C187" s="161"/>
      <c r="D187" s="161"/>
      <c r="E187" s="161"/>
      <c r="F187" s="71"/>
      <c r="G187" s="71"/>
      <c r="H187" s="92"/>
      <c r="I187" s="93">
        <f t="shared" si="20"/>
        <v>0</v>
      </c>
      <c r="J187" s="162"/>
      <c r="K187" s="93">
        <f t="shared" si="21"/>
        <v>0</v>
      </c>
      <c r="L187" s="162"/>
      <c r="M187" s="162" t="str">
        <f t="shared" si="30"/>
        <v/>
      </c>
      <c r="N187" s="39"/>
      <c r="O187" s="163">
        <f t="shared" si="22"/>
        <v>0</v>
      </c>
      <c r="P187" s="163">
        <f t="shared" si="23"/>
        <v>0</v>
      </c>
      <c r="Q187" s="163">
        <f t="shared" si="24"/>
        <v>0</v>
      </c>
      <c r="R187" s="163">
        <f t="shared" si="25"/>
        <v>0</v>
      </c>
      <c r="S187" s="163">
        <f t="shared" si="26"/>
        <v>0</v>
      </c>
      <c r="T187" s="39"/>
      <c r="U187" s="164"/>
      <c r="V187" s="165">
        <f>ROUND(ROUND(U187,2)*(1+'General Inputs'!K$20)*(1-AA187)+'General Inputs'!K$27,2)</f>
        <v>0</v>
      </c>
      <c r="W187" s="165">
        <f>ROUND(ROUND(V187,2)*(1+'General Inputs'!L$20)*(1-AB187)+'General Inputs'!L$27,2)</f>
        <v>0</v>
      </c>
      <c r="X187" s="165">
        <f>ROUND(ROUND(W187,2)*(1+'General Inputs'!M$20)*(1-AC187)+'General Inputs'!M$27,2)</f>
        <v>0</v>
      </c>
      <c r="Y187" s="165">
        <f>ROUND(ROUND(X187,2)*(1+'General Inputs'!N$20)*(1-AD187)+'General Inputs'!N$27,2)</f>
        <v>0</v>
      </c>
      <c r="Z187" s="166"/>
      <c r="AA187" s="194">
        <f>IF($U187="",0,'General Inputs'!K$22)</f>
        <v>0</v>
      </c>
      <c r="AB187" s="194">
        <f>IF($U187="",0,'General Inputs'!L$22)</f>
        <v>0</v>
      </c>
      <c r="AC187" s="194">
        <f>IF($U187="",0,'General Inputs'!M$22)</f>
        <v>0</v>
      </c>
      <c r="AD187" s="194">
        <f>IF($U187="",0,'General Inputs'!N$22)</f>
        <v>0</v>
      </c>
      <c r="AE187" s="36"/>
      <c r="AF187" s="218"/>
      <c r="AG187" s="36"/>
      <c r="AH187" s="36"/>
      <c r="AI187" s="36"/>
      <c r="AJ187" s="36"/>
      <c r="AK187" s="36"/>
    </row>
    <row r="188" spans="1:37" hidden="1" outlineLevel="1">
      <c r="A188" s="36"/>
      <c r="B188" s="36"/>
      <c r="C188" s="161"/>
      <c r="D188" s="161"/>
      <c r="E188" s="161"/>
      <c r="F188" s="71"/>
      <c r="G188" s="71"/>
      <c r="H188" s="92"/>
      <c r="I188" s="93">
        <f t="shared" si="20"/>
        <v>0</v>
      </c>
      <c r="J188" s="162"/>
      <c r="K188" s="93">
        <f t="shared" si="21"/>
        <v>0</v>
      </c>
      <c r="L188" s="162"/>
      <c r="M188" s="162" t="str">
        <f t="shared" si="30"/>
        <v/>
      </c>
      <c r="N188" s="39"/>
      <c r="O188" s="163">
        <f t="shared" si="22"/>
        <v>0</v>
      </c>
      <c r="P188" s="163">
        <f t="shared" si="23"/>
        <v>0</v>
      </c>
      <c r="Q188" s="163">
        <f t="shared" si="24"/>
        <v>0</v>
      </c>
      <c r="R188" s="163">
        <f t="shared" si="25"/>
        <v>0</v>
      </c>
      <c r="S188" s="163">
        <f t="shared" si="26"/>
        <v>0</v>
      </c>
      <c r="T188" s="39"/>
      <c r="U188" s="164"/>
      <c r="V188" s="165">
        <f>ROUND(ROUND(U188,2)*(1+'General Inputs'!K$20)*(1-AA188)+'General Inputs'!K$27,2)</f>
        <v>0</v>
      </c>
      <c r="W188" s="165">
        <f>ROUND(ROUND(V188,2)*(1+'General Inputs'!L$20)*(1-AB188)+'General Inputs'!L$27,2)</f>
        <v>0</v>
      </c>
      <c r="X188" s="165">
        <f>ROUND(ROUND(W188,2)*(1+'General Inputs'!M$20)*(1-AC188)+'General Inputs'!M$27,2)</f>
        <v>0</v>
      </c>
      <c r="Y188" s="165">
        <f>ROUND(ROUND(X188,2)*(1+'General Inputs'!N$20)*(1-AD188)+'General Inputs'!N$27,2)</f>
        <v>0</v>
      </c>
      <c r="Z188" s="166"/>
      <c r="AA188" s="194">
        <f>IF($U188="",0,'General Inputs'!K$22)</f>
        <v>0</v>
      </c>
      <c r="AB188" s="194">
        <f>IF($U188="",0,'General Inputs'!L$22)</f>
        <v>0</v>
      </c>
      <c r="AC188" s="194">
        <f>IF($U188="",0,'General Inputs'!M$22)</f>
        <v>0</v>
      </c>
      <c r="AD188" s="194">
        <f>IF($U188="",0,'General Inputs'!N$22)</f>
        <v>0</v>
      </c>
      <c r="AE188" s="36"/>
      <c r="AF188" s="218"/>
      <c r="AG188" s="36"/>
      <c r="AH188" s="36"/>
      <c r="AI188" s="36"/>
      <c r="AJ188" s="36"/>
      <c r="AK188" s="36"/>
    </row>
    <row r="189" spans="1:37" hidden="1" outlineLevel="1">
      <c r="A189" s="36"/>
      <c r="B189" s="36"/>
      <c r="C189" s="161"/>
      <c r="D189" s="161"/>
      <c r="E189" s="161"/>
      <c r="F189" s="71"/>
      <c r="G189" s="71"/>
      <c r="H189" s="92"/>
      <c r="I189" s="93">
        <f t="shared" si="20"/>
        <v>0</v>
      </c>
      <c r="J189" s="162"/>
      <c r="K189" s="93">
        <f t="shared" si="21"/>
        <v>0</v>
      </c>
      <c r="L189" s="162"/>
      <c r="M189" s="162" t="str">
        <f t="shared" si="30"/>
        <v/>
      </c>
      <c r="N189" s="39"/>
      <c r="O189" s="163">
        <f t="shared" si="22"/>
        <v>0</v>
      </c>
      <c r="P189" s="163">
        <f t="shared" si="23"/>
        <v>0</v>
      </c>
      <c r="Q189" s="163">
        <f t="shared" si="24"/>
        <v>0</v>
      </c>
      <c r="R189" s="163">
        <f t="shared" si="25"/>
        <v>0</v>
      </c>
      <c r="S189" s="163">
        <f t="shared" si="26"/>
        <v>0</v>
      </c>
      <c r="T189" s="39"/>
      <c r="U189" s="164"/>
      <c r="V189" s="165">
        <f>ROUND(ROUND(U189,2)*(1+'General Inputs'!K$20)*(1-AA189)+'General Inputs'!K$27,2)</f>
        <v>0</v>
      </c>
      <c r="W189" s="165">
        <f>ROUND(ROUND(V189,2)*(1+'General Inputs'!L$20)*(1-AB189)+'General Inputs'!L$27,2)</f>
        <v>0</v>
      </c>
      <c r="X189" s="165">
        <f>ROUND(ROUND(W189,2)*(1+'General Inputs'!M$20)*(1-AC189)+'General Inputs'!M$27,2)</f>
        <v>0</v>
      </c>
      <c r="Y189" s="165">
        <f>ROUND(ROUND(X189,2)*(1+'General Inputs'!N$20)*(1-AD189)+'General Inputs'!N$27,2)</f>
        <v>0</v>
      </c>
      <c r="Z189" s="166"/>
      <c r="AA189" s="194">
        <f>IF($U189="",0,'General Inputs'!K$22)</f>
        <v>0</v>
      </c>
      <c r="AB189" s="194">
        <f>IF($U189="",0,'General Inputs'!L$22)</f>
        <v>0</v>
      </c>
      <c r="AC189" s="194">
        <f>IF($U189="",0,'General Inputs'!M$22)</f>
        <v>0</v>
      </c>
      <c r="AD189" s="194">
        <f>IF($U189="",0,'General Inputs'!N$22)</f>
        <v>0</v>
      </c>
      <c r="AE189" s="36"/>
      <c r="AF189" s="218"/>
      <c r="AG189" s="36"/>
      <c r="AH189" s="36"/>
      <c r="AI189" s="36"/>
      <c r="AJ189" s="36"/>
      <c r="AK189" s="36"/>
    </row>
    <row r="190" spans="1:37" hidden="1" outlineLevel="1">
      <c r="A190" s="36"/>
      <c r="B190" s="36"/>
      <c r="C190" s="161"/>
      <c r="D190" s="161"/>
      <c r="E190" s="161"/>
      <c r="F190" s="71"/>
      <c r="G190" s="71"/>
      <c r="H190" s="92"/>
      <c r="I190" s="93">
        <f t="shared" si="20"/>
        <v>0</v>
      </c>
      <c r="J190" s="162"/>
      <c r="K190" s="93">
        <f t="shared" si="21"/>
        <v>0</v>
      </c>
      <c r="L190" s="162"/>
      <c r="M190" s="162" t="str">
        <f t="shared" si="30"/>
        <v/>
      </c>
      <c r="N190" s="39"/>
      <c r="O190" s="163">
        <f t="shared" si="22"/>
        <v>0</v>
      </c>
      <c r="P190" s="163">
        <f t="shared" si="23"/>
        <v>0</v>
      </c>
      <c r="Q190" s="163">
        <f t="shared" si="24"/>
        <v>0</v>
      </c>
      <c r="R190" s="163">
        <f t="shared" si="25"/>
        <v>0</v>
      </c>
      <c r="S190" s="163">
        <f t="shared" si="26"/>
        <v>0</v>
      </c>
      <c r="T190" s="39"/>
      <c r="U190" s="164"/>
      <c r="V190" s="165">
        <f>ROUND(ROUND(U190,2)*(1+'General Inputs'!K$20)*(1-AA190)+'General Inputs'!K$27,2)</f>
        <v>0</v>
      </c>
      <c r="W190" s="165">
        <f>ROUND(ROUND(V190,2)*(1+'General Inputs'!L$20)*(1-AB190)+'General Inputs'!L$27,2)</f>
        <v>0</v>
      </c>
      <c r="X190" s="165">
        <f>ROUND(ROUND(W190,2)*(1+'General Inputs'!M$20)*(1-AC190)+'General Inputs'!M$27,2)</f>
        <v>0</v>
      </c>
      <c r="Y190" s="165">
        <f>ROUND(ROUND(X190,2)*(1+'General Inputs'!N$20)*(1-AD190)+'General Inputs'!N$27,2)</f>
        <v>0</v>
      </c>
      <c r="Z190" s="166"/>
      <c r="AA190" s="194">
        <f>IF($U190="",0,'General Inputs'!K$22)</f>
        <v>0</v>
      </c>
      <c r="AB190" s="194">
        <f>IF($U190="",0,'General Inputs'!L$22)</f>
        <v>0</v>
      </c>
      <c r="AC190" s="194">
        <f>IF($U190="",0,'General Inputs'!M$22)</f>
        <v>0</v>
      </c>
      <c r="AD190" s="194">
        <f>IF($U190="",0,'General Inputs'!N$22)</f>
        <v>0</v>
      </c>
      <c r="AE190" s="36"/>
      <c r="AF190" s="218"/>
      <c r="AG190" s="36"/>
      <c r="AH190" s="36"/>
      <c r="AI190" s="36"/>
      <c r="AJ190" s="36"/>
      <c r="AK190" s="36"/>
    </row>
    <row r="191" spans="1:37" hidden="1" outlineLevel="1">
      <c r="A191" s="36"/>
      <c r="B191" s="36"/>
      <c r="C191" s="161"/>
      <c r="D191" s="161"/>
      <c r="E191" s="161"/>
      <c r="F191" s="71"/>
      <c r="G191" s="71"/>
      <c r="H191" s="92"/>
      <c r="I191" s="93">
        <f t="shared" si="20"/>
        <v>0</v>
      </c>
      <c r="J191" s="162"/>
      <c r="K191" s="93">
        <f t="shared" si="21"/>
        <v>0</v>
      </c>
      <c r="L191" s="162"/>
      <c r="M191" s="162" t="str">
        <f t="shared" si="30"/>
        <v/>
      </c>
      <c r="N191" s="39"/>
      <c r="O191" s="163">
        <f t="shared" si="22"/>
        <v>0</v>
      </c>
      <c r="P191" s="163">
        <f t="shared" si="23"/>
        <v>0</v>
      </c>
      <c r="Q191" s="163">
        <f t="shared" si="24"/>
        <v>0</v>
      </c>
      <c r="R191" s="163">
        <f t="shared" si="25"/>
        <v>0</v>
      </c>
      <c r="S191" s="163">
        <f t="shared" si="26"/>
        <v>0</v>
      </c>
      <c r="T191" s="39"/>
      <c r="U191" s="164"/>
      <c r="V191" s="165">
        <f>ROUND(ROUND(U191,2)*(1+'General Inputs'!K$20)*(1-AA191)+'General Inputs'!K$27,2)</f>
        <v>0</v>
      </c>
      <c r="W191" s="165">
        <f>ROUND(ROUND(V191,2)*(1+'General Inputs'!L$20)*(1-AB191)+'General Inputs'!L$27,2)</f>
        <v>0</v>
      </c>
      <c r="X191" s="165">
        <f>ROUND(ROUND(W191,2)*(1+'General Inputs'!M$20)*(1-AC191)+'General Inputs'!M$27,2)</f>
        <v>0</v>
      </c>
      <c r="Y191" s="165">
        <f>ROUND(ROUND(X191,2)*(1+'General Inputs'!N$20)*(1-AD191)+'General Inputs'!N$27,2)</f>
        <v>0</v>
      </c>
      <c r="Z191" s="166"/>
      <c r="AA191" s="194">
        <f>IF($U191="",0,'General Inputs'!K$22)</f>
        <v>0</v>
      </c>
      <c r="AB191" s="194">
        <f>IF($U191="",0,'General Inputs'!L$22)</f>
        <v>0</v>
      </c>
      <c r="AC191" s="194">
        <f>IF($U191="",0,'General Inputs'!M$22)</f>
        <v>0</v>
      </c>
      <c r="AD191" s="194">
        <f>IF($U191="",0,'General Inputs'!N$22)</f>
        <v>0</v>
      </c>
      <c r="AE191" s="36"/>
      <c r="AF191" s="218"/>
      <c r="AG191" s="36"/>
      <c r="AH191" s="36"/>
      <c r="AI191" s="36"/>
      <c r="AJ191" s="36"/>
      <c r="AK191" s="36"/>
    </row>
    <row r="192" spans="1:37" hidden="1" outlineLevel="1">
      <c r="A192" s="36"/>
      <c r="B192" s="36"/>
      <c r="C192" s="161"/>
      <c r="D192" s="161"/>
      <c r="E192" s="161"/>
      <c r="F192" s="71"/>
      <c r="G192" s="71"/>
      <c r="H192" s="92"/>
      <c r="I192" s="93">
        <f t="shared" si="20"/>
        <v>0</v>
      </c>
      <c r="J192" s="162"/>
      <c r="K192" s="93">
        <f t="shared" si="21"/>
        <v>0</v>
      </c>
      <c r="L192" s="162"/>
      <c r="M192" s="162" t="str">
        <f t="shared" si="30"/>
        <v/>
      </c>
      <c r="N192" s="39"/>
      <c r="O192" s="163">
        <f t="shared" si="22"/>
        <v>0</v>
      </c>
      <c r="P192" s="163">
        <f t="shared" si="23"/>
        <v>0</v>
      </c>
      <c r="Q192" s="163">
        <f t="shared" si="24"/>
        <v>0</v>
      </c>
      <c r="R192" s="163">
        <f t="shared" si="25"/>
        <v>0</v>
      </c>
      <c r="S192" s="163">
        <f t="shared" si="26"/>
        <v>0</v>
      </c>
      <c r="T192" s="39"/>
      <c r="U192" s="164"/>
      <c r="V192" s="165">
        <f>ROUND(ROUND(U192,2)*(1+'General Inputs'!K$20)*(1-AA192)+'General Inputs'!K$27,2)</f>
        <v>0</v>
      </c>
      <c r="W192" s="165">
        <f>ROUND(ROUND(V192,2)*(1+'General Inputs'!L$20)*(1-AB192)+'General Inputs'!L$27,2)</f>
        <v>0</v>
      </c>
      <c r="X192" s="165">
        <f>ROUND(ROUND(W192,2)*(1+'General Inputs'!M$20)*(1-AC192)+'General Inputs'!M$27,2)</f>
        <v>0</v>
      </c>
      <c r="Y192" s="165">
        <f>ROUND(ROUND(X192,2)*(1+'General Inputs'!N$20)*(1-AD192)+'General Inputs'!N$27,2)</f>
        <v>0</v>
      </c>
      <c r="Z192" s="166"/>
      <c r="AA192" s="194">
        <f>IF($U192="",0,'General Inputs'!K$22)</f>
        <v>0</v>
      </c>
      <c r="AB192" s="194">
        <f>IF($U192="",0,'General Inputs'!L$22)</f>
        <v>0</v>
      </c>
      <c r="AC192" s="194">
        <f>IF($U192="",0,'General Inputs'!M$22)</f>
        <v>0</v>
      </c>
      <c r="AD192" s="194">
        <f>IF($U192="",0,'General Inputs'!N$22)</f>
        <v>0</v>
      </c>
      <c r="AE192" s="36"/>
      <c r="AF192" s="218"/>
      <c r="AG192" s="36"/>
      <c r="AH192" s="36"/>
      <c r="AI192" s="36"/>
      <c r="AJ192" s="36"/>
      <c r="AK192" s="36"/>
    </row>
    <row r="193" spans="1:37" hidden="1" outlineLevel="1">
      <c r="A193" s="36"/>
      <c r="B193" s="36"/>
      <c r="C193" s="161"/>
      <c r="D193" s="161"/>
      <c r="E193" s="161"/>
      <c r="F193" s="71"/>
      <c r="G193" s="71"/>
      <c r="H193" s="92"/>
      <c r="I193" s="93">
        <f t="shared" si="20"/>
        <v>0</v>
      </c>
      <c r="J193" s="162"/>
      <c r="K193" s="93">
        <f t="shared" si="21"/>
        <v>0</v>
      </c>
      <c r="L193" s="162"/>
      <c r="M193" s="162" t="str">
        <f t="shared" si="30"/>
        <v/>
      </c>
      <c r="N193" s="39"/>
      <c r="O193" s="163">
        <f t="shared" si="22"/>
        <v>0</v>
      </c>
      <c r="P193" s="163">
        <f t="shared" si="23"/>
        <v>0</v>
      </c>
      <c r="Q193" s="163">
        <f t="shared" si="24"/>
        <v>0</v>
      </c>
      <c r="R193" s="163">
        <f t="shared" si="25"/>
        <v>0</v>
      </c>
      <c r="S193" s="163">
        <f t="shared" si="26"/>
        <v>0</v>
      </c>
      <c r="T193" s="39"/>
      <c r="U193" s="164"/>
      <c r="V193" s="165">
        <f>ROUND(ROUND(U193,2)*(1+'General Inputs'!K$20)*(1-AA193)+'General Inputs'!K$27,2)</f>
        <v>0</v>
      </c>
      <c r="W193" s="165">
        <f>ROUND(ROUND(V193,2)*(1+'General Inputs'!L$20)*(1-AB193)+'General Inputs'!L$27,2)</f>
        <v>0</v>
      </c>
      <c r="X193" s="165">
        <f>ROUND(ROUND(W193,2)*(1+'General Inputs'!M$20)*(1-AC193)+'General Inputs'!M$27,2)</f>
        <v>0</v>
      </c>
      <c r="Y193" s="165">
        <f>ROUND(ROUND(X193,2)*(1+'General Inputs'!N$20)*(1-AD193)+'General Inputs'!N$27,2)</f>
        <v>0</v>
      </c>
      <c r="Z193" s="166"/>
      <c r="AA193" s="194">
        <f>IF($U193="",0,'General Inputs'!K$22)</f>
        <v>0</v>
      </c>
      <c r="AB193" s="194">
        <f>IF($U193="",0,'General Inputs'!L$22)</f>
        <v>0</v>
      </c>
      <c r="AC193" s="194">
        <f>IF($U193="",0,'General Inputs'!M$22)</f>
        <v>0</v>
      </c>
      <c r="AD193" s="194">
        <f>IF($U193="",0,'General Inputs'!N$22)</f>
        <v>0</v>
      </c>
      <c r="AE193" s="36"/>
      <c r="AF193" s="218"/>
      <c r="AG193" s="36"/>
      <c r="AH193" s="36"/>
      <c r="AI193" s="36"/>
      <c r="AJ193" s="36"/>
      <c r="AK193" s="36"/>
    </row>
    <row r="194" spans="1:37" hidden="1" outlineLevel="1">
      <c r="A194" s="36"/>
      <c r="B194" s="36"/>
      <c r="C194" s="161"/>
      <c r="D194" s="161"/>
      <c r="E194" s="161"/>
      <c r="F194" s="71"/>
      <c r="G194" s="71"/>
      <c r="H194" s="92"/>
      <c r="I194" s="93">
        <f t="shared" si="20"/>
        <v>0</v>
      </c>
      <c r="J194" s="162"/>
      <c r="K194" s="93">
        <f t="shared" si="21"/>
        <v>0</v>
      </c>
      <c r="L194" s="162"/>
      <c r="M194" s="162" t="str">
        <f t="shared" si="30"/>
        <v/>
      </c>
      <c r="N194" s="39"/>
      <c r="O194" s="163">
        <f t="shared" si="22"/>
        <v>0</v>
      </c>
      <c r="P194" s="163">
        <f t="shared" si="23"/>
        <v>0</v>
      </c>
      <c r="Q194" s="163">
        <f t="shared" si="24"/>
        <v>0</v>
      </c>
      <c r="R194" s="163">
        <f t="shared" si="25"/>
        <v>0</v>
      </c>
      <c r="S194" s="163">
        <f t="shared" si="26"/>
        <v>0</v>
      </c>
      <c r="T194" s="39"/>
      <c r="U194" s="164"/>
      <c r="V194" s="165">
        <f>ROUND(ROUND(U194,2)*(1+'General Inputs'!K$20)*(1-AA194)+'General Inputs'!K$27,2)</f>
        <v>0</v>
      </c>
      <c r="W194" s="165">
        <f>ROUND(ROUND(V194,2)*(1+'General Inputs'!L$20)*(1-AB194)+'General Inputs'!L$27,2)</f>
        <v>0</v>
      </c>
      <c r="X194" s="165">
        <f>ROUND(ROUND(W194,2)*(1+'General Inputs'!M$20)*(1-AC194)+'General Inputs'!M$27,2)</f>
        <v>0</v>
      </c>
      <c r="Y194" s="165">
        <f>ROUND(ROUND(X194,2)*(1+'General Inputs'!N$20)*(1-AD194)+'General Inputs'!N$27,2)</f>
        <v>0</v>
      </c>
      <c r="Z194" s="166"/>
      <c r="AA194" s="194">
        <f>IF($U194="",0,'General Inputs'!K$22)</f>
        <v>0</v>
      </c>
      <c r="AB194" s="194">
        <f>IF($U194="",0,'General Inputs'!L$22)</f>
        <v>0</v>
      </c>
      <c r="AC194" s="194">
        <f>IF($U194="",0,'General Inputs'!M$22)</f>
        <v>0</v>
      </c>
      <c r="AD194" s="194">
        <f>IF($U194="",0,'General Inputs'!N$22)</f>
        <v>0</v>
      </c>
      <c r="AE194" s="36"/>
      <c r="AF194" s="218"/>
      <c r="AG194" s="36"/>
      <c r="AH194" s="36"/>
      <c r="AI194" s="36"/>
      <c r="AJ194" s="36"/>
      <c r="AK194" s="36"/>
    </row>
    <row r="195" spans="1:37" hidden="1" outlineLevel="1">
      <c r="A195" s="36"/>
      <c r="B195" s="36"/>
      <c r="C195" s="161"/>
      <c r="D195" s="161"/>
      <c r="E195" s="161"/>
      <c r="F195" s="71"/>
      <c r="G195" s="71"/>
      <c r="H195" s="92"/>
      <c r="I195" s="93">
        <f t="shared" si="20"/>
        <v>0</v>
      </c>
      <c r="J195" s="162"/>
      <c r="K195" s="93">
        <f t="shared" si="21"/>
        <v>0</v>
      </c>
      <c r="L195" s="162"/>
      <c r="M195" s="162" t="str">
        <f t="shared" si="30"/>
        <v/>
      </c>
      <c r="N195" s="39"/>
      <c r="O195" s="163">
        <f t="shared" si="22"/>
        <v>0</v>
      </c>
      <c r="P195" s="163">
        <f t="shared" si="23"/>
        <v>0</v>
      </c>
      <c r="Q195" s="163">
        <f t="shared" si="24"/>
        <v>0</v>
      </c>
      <c r="R195" s="163">
        <f t="shared" si="25"/>
        <v>0</v>
      </c>
      <c r="S195" s="163">
        <f t="shared" si="26"/>
        <v>0</v>
      </c>
      <c r="T195" s="39"/>
      <c r="U195" s="164"/>
      <c r="V195" s="165">
        <f>ROUND(ROUND(U195,2)*(1+'General Inputs'!K$20)*(1-AA195)+'General Inputs'!K$27,2)</f>
        <v>0</v>
      </c>
      <c r="W195" s="165">
        <f>ROUND(ROUND(V195,2)*(1+'General Inputs'!L$20)*(1-AB195)+'General Inputs'!L$27,2)</f>
        <v>0</v>
      </c>
      <c r="X195" s="165">
        <f>ROUND(ROUND(W195,2)*(1+'General Inputs'!M$20)*(1-AC195)+'General Inputs'!M$27,2)</f>
        <v>0</v>
      </c>
      <c r="Y195" s="165">
        <f>ROUND(ROUND(X195,2)*(1+'General Inputs'!N$20)*(1-AD195)+'General Inputs'!N$27,2)</f>
        <v>0</v>
      </c>
      <c r="Z195" s="166"/>
      <c r="AA195" s="194">
        <f>IF($U195="",0,'General Inputs'!K$22)</f>
        <v>0</v>
      </c>
      <c r="AB195" s="194">
        <f>IF($U195="",0,'General Inputs'!L$22)</f>
        <v>0</v>
      </c>
      <c r="AC195" s="194">
        <f>IF($U195="",0,'General Inputs'!M$22)</f>
        <v>0</v>
      </c>
      <c r="AD195" s="194">
        <f>IF($U195="",0,'General Inputs'!N$22)</f>
        <v>0</v>
      </c>
      <c r="AE195" s="36"/>
      <c r="AF195" s="218"/>
      <c r="AG195" s="36"/>
      <c r="AH195" s="36"/>
      <c r="AI195" s="36"/>
      <c r="AJ195" s="36"/>
      <c r="AK195" s="36"/>
    </row>
    <row r="196" spans="1:37" hidden="1" outlineLevel="1">
      <c r="A196" s="36"/>
      <c r="B196" s="36"/>
      <c r="C196" s="161"/>
      <c r="D196" s="161"/>
      <c r="E196" s="161"/>
      <c r="F196" s="71"/>
      <c r="G196" s="71"/>
      <c r="H196" s="92"/>
      <c r="I196" s="93">
        <f t="shared" si="20"/>
        <v>0</v>
      </c>
      <c r="J196" s="162"/>
      <c r="K196" s="93">
        <f t="shared" si="21"/>
        <v>0</v>
      </c>
      <c r="L196" s="162"/>
      <c r="M196" s="162" t="str">
        <f t="shared" si="30"/>
        <v/>
      </c>
      <c r="N196" s="39"/>
      <c r="O196" s="163">
        <f t="shared" si="22"/>
        <v>0</v>
      </c>
      <c r="P196" s="163">
        <f t="shared" si="23"/>
        <v>0</v>
      </c>
      <c r="Q196" s="163">
        <f t="shared" si="24"/>
        <v>0</v>
      </c>
      <c r="R196" s="163">
        <f t="shared" si="25"/>
        <v>0</v>
      </c>
      <c r="S196" s="163">
        <f t="shared" si="26"/>
        <v>0</v>
      </c>
      <c r="T196" s="39"/>
      <c r="U196" s="164"/>
      <c r="V196" s="165">
        <f>ROUND(ROUND(U196,2)*(1+'General Inputs'!K$20)*(1-AA196)+'General Inputs'!K$27,2)</f>
        <v>0</v>
      </c>
      <c r="W196" s="165">
        <f>ROUND(ROUND(V196,2)*(1+'General Inputs'!L$20)*(1-AB196)+'General Inputs'!L$27,2)</f>
        <v>0</v>
      </c>
      <c r="X196" s="165">
        <f>ROUND(ROUND(W196,2)*(1+'General Inputs'!M$20)*(1-AC196)+'General Inputs'!M$27,2)</f>
        <v>0</v>
      </c>
      <c r="Y196" s="165">
        <f>ROUND(ROUND(X196,2)*(1+'General Inputs'!N$20)*(1-AD196)+'General Inputs'!N$27,2)</f>
        <v>0</v>
      </c>
      <c r="Z196" s="166"/>
      <c r="AA196" s="194">
        <f>IF($U196="",0,'General Inputs'!K$22)</f>
        <v>0</v>
      </c>
      <c r="AB196" s="194">
        <f>IF($U196="",0,'General Inputs'!L$22)</f>
        <v>0</v>
      </c>
      <c r="AC196" s="194">
        <f>IF($U196="",0,'General Inputs'!M$22)</f>
        <v>0</v>
      </c>
      <c r="AD196" s="194">
        <f>IF($U196="",0,'General Inputs'!N$22)</f>
        <v>0</v>
      </c>
      <c r="AE196" s="36"/>
      <c r="AF196" s="218"/>
      <c r="AG196" s="36"/>
      <c r="AH196" s="36"/>
      <c r="AI196" s="36"/>
      <c r="AJ196" s="36"/>
      <c r="AK196" s="36"/>
    </row>
    <row r="197" spans="1:37" hidden="1" outlineLevel="1">
      <c r="A197" s="36"/>
      <c r="B197" s="36"/>
      <c r="C197" s="161"/>
      <c r="D197" s="161"/>
      <c r="E197" s="161"/>
      <c r="F197" s="71"/>
      <c r="G197" s="71"/>
      <c r="H197" s="92"/>
      <c r="I197" s="93">
        <f t="shared" ref="I197:I260" si="31">_xlfn.IFNA(INDEX($O197:$S197,1,MATCH(forecastyear,$O$5:$S$5,0)),0)</f>
        <v>0</v>
      </c>
      <c r="J197" s="162"/>
      <c r="K197" s="93">
        <f t="shared" ref="K197:K260" si="32">_xlfn.IFNA(INDEX($U197:$Y197,1,MATCH(forecastyear,$U$5:$Y$5,0)),0)</f>
        <v>0</v>
      </c>
      <c r="L197" s="162"/>
      <c r="M197" s="162" t="str">
        <f t="shared" si="30"/>
        <v/>
      </c>
      <c r="N197" s="39"/>
      <c r="O197" s="163">
        <f t="shared" si="22"/>
        <v>0</v>
      </c>
      <c r="P197" s="163">
        <f t="shared" si="23"/>
        <v>0</v>
      </c>
      <c r="Q197" s="163">
        <f t="shared" si="24"/>
        <v>0</v>
      </c>
      <c r="R197" s="163">
        <f t="shared" si="25"/>
        <v>0</v>
      </c>
      <c r="S197" s="163">
        <f t="shared" si="26"/>
        <v>0</v>
      </c>
      <c r="T197" s="39"/>
      <c r="U197" s="164"/>
      <c r="V197" s="165">
        <f>ROUND(ROUND(U197,2)*(1+'General Inputs'!K$20)*(1-AA197)+'General Inputs'!K$27,2)</f>
        <v>0</v>
      </c>
      <c r="W197" s="165">
        <f>ROUND(ROUND(V197,2)*(1+'General Inputs'!L$20)*(1-AB197)+'General Inputs'!L$27,2)</f>
        <v>0</v>
      </c>
      <c r="X197" s="165">
        <f>ROUND(ROUND(W197,2)*(1+'General Inputs'!M$20)*(1-AC197)+'General Inputs'!M$27,2)</f>
        <v>0</v>
      </c>
      <c r="Y197" s="165">
        <f>ROUND(ROUND(X197,2)*(1+'General Inputs'!N$20)*(1-AD197)+'General Inputs'!N$27,2)</f>
        <v>0</v>
      </c>
      <c r="Z197" s="166"/>
      <c r="AA197" s="194">
        <f>IF($U197="",0,'General Inputs'!K$22)</f>
        <v>0</v>
      </c>
      <c r="AB197" s="194">
        <f>IF($U197="",0,'General Inputs'!L$22)</f>
        <v>0</v>
      </c>
      <c r="AC197" s="194">
        <f>IF($U197="",0,'General Inputs'!M$22)</f>
        <v>0</v>
      </c>
      <c r="AD197" s="194">
        <f>IF($U197="",0,'General Inputs'!N$22)</f>
        <v>0</v>
      </c>
      <c r="AE197" s="36"/>
      <c r="AF197" s="218"/>
      <c r="AG197" s="36"/>
      <c r="AH197" s="36"/>
      <c r="AI197" s="36"/>
      <c r="AJ197" s="36"/>
      <c r="AK197" s="36"/>
    </row>
    <row r="198" spans="1:37" hidden="1" outlineLevel="1">
      <c r="A198" s="36"/>
      <c r="B198" s="36"/>
      <c r="C198" s="161"/>
      <c r="D198" s="161"/>
      <c r="E198" s="161"/>
      <c r="F198" s="71"/>
      <c r="G198" s="71"/>
      <c r="H198" s="92"/>
      <c r="I198" s="93">
        <f t="shared" si="31"/>
        <v>0</v>
      </c>
      <c r="J198" s="162"/>
      <c r="K198" s="93">
        <f t="shared" si="32"/>
        <v>0</v>
      </c>
      <c r="L198" s="162"/>
      <c r="M198" s="162" t="str">
        <f t="shared" ref="M198:M261" si="33">IF(C198="","",IF(I198&gt;K198,"NON-COMPLIANT","COMPLIANT"))</f>
        <v/>
      </c>
      <c r="N198" s="39"/>
      <c r="O198" s="163">
        <f t="shared" ref="O198:O261" si="34">U198</f>
        <v>0</v>
      </c>
      <c r="P198" s="163">
        <f t="shared" ref="P198:P261" si="35">V198</f>
        <v>0</v>
      </c>
      <c r="Q198" s="163">
        <f t="shared" ref="Q198:Q261" si="36">W198</f>
        <v>0</v>
      </c>
      <c r="R198" s="163">
        <f t="shared" ref="R198:R261" si="37">X198</f>
        <v>0</v>
      </c>
      <c r="S198" s="163">
        <f t="shared" ref="S198:S261" si="38">Y198</f>
        <v>0</v>
      </c>
      <c r="T198" s="39"/>
      <c r="U198" s="164"/>
      <c r="V198" s="165">
        <f>ROUND(ROUND(U198,2)*(1+'General Inputs'!K$20)*(1-AA198)+'General Inputs'!K$27,2)</f>
        <v>0</v>
      </c>
      <c r="W198" s="165">
        <f>ROUND(ROUND(V198,2)*(1+'General Inputs'!L$20)*(1-AB198)+'General Inputs'!L$27,2)</f>
        <v>0</v>
      </c>
      <c r="X198" s="165">
        <f>ROUND(ROUND(W198,2)*(1+'General Inputs'!M$20)*(1-AC198)+'General Inputs'!M$27,2)</f>
        <v>0</v>
      </c>
      <c r="Y198" s="165">
        <f>ROUND(ROUND(X198,2)*(1+'General Inputs'!N$20)*(1-AD198)+'General Inputs'!N$27,2)</f>
        <v>0</v>
      </c>
      <c r="Z198" s="166"/>
      <c r="AA198" s="194">
        <f>IF($U198="",0,'General Inputs'!K$22)</f>
        <v>0</v>
      </c>
      <c r="AB198" s="194">
        <f>IF($U198="",0,'General Inputs'!L$22)</f>
        <v>0</v>
      </c>
      <c r="AC198" s="194">
        <f>IF($U198="",0,'General Inputs'!M$22)</f>
        <v>0</v>
      </c>
      <c r="AD198" s="194">
        <f>IF($U198="",0,'General Inputs'!N$22)</f>
        <v>0</v>
      </c>
      <c r="AE198" s="36"/>
      <c r="AF198" s="218"/>
      <c r="AG198" s="36"/>
      <c r="AH198" s="36"/>
      <c r="AI198" s="36"/>
      <c r="AJ198" s="36"/>
      <c r="AK198" s="36"/>
    </row>
    <row r="199" spans="1:37" hidden="1" outlineLevel="1">
      <c r="A199" s="36"/>
      <c r="B199" s="36"/>
      <c r="C199" s="161"/>
      <c r="D199" s="161"/>
      <c r="E199" s="161"/>
      <c r="F199" s="71"/>
      <c r="G199" s="71"/>
      <c r="H199" s="92"/>
      <c r="I199" s="93">
        <f t="shared" si="31"/>
        <v>0</v>
      </c>
      <c r="J199" s="162"/>
      <c r="K199" s="93">
        <f t="shared" si="32"/>
        <v>0</v>
      </c>
      <c r="L199" s="162"/>
      <c r="M199" s="162" t="str">
        <f t="shared" si="33"/>
        <v/>
      </c>
      <c r="N199" s="39"/>
      <c r="O199" s="163">
        <f t="shared" si="34"/>
        <v>0</v>
      </c>
      <c r="P199" s="163">
        <f t="shared" si="35"/>
        <v>0</v>
      </c>
      <c r="Q199" s="163">
        <f t="shared" si="36"/>
        <v>0</v>
      </c>
      <c r="R199" s="163">
        <f t="shared" si="37"/>
        <v>0</v>
      </c>
      <c r="S199" s="163">
        <f t="shared" si="38"/>
        <v>0</v>
      </c>
      <c r="T199" s="39"/>
      <c r="U199" s="164"/>
      <c r="V199" s="165">
        <f>ROUND(ROUND(U199,2)*(1+'General Inputs'!K$20)*(1-AA199)+'General Inputs'!K$27,2)</f>
        <v>0</v>
      </c>
      <c r="W199" s="165">
        <f>ROUND(ROUND(V199,2)*(1+'General Inputs'!L$20)*(1-AB199)+'General Inputs'!L$27,2)</f>
        <v>0</v>
      </c>
      <c r="X199" s="165">
        <f>ROUND(ROUND(W199,2)*(1+'General Inputs'!M$20)*(1-AC199)+'General Inputs'!M$27,2)</f>
        <v>0</v>
      </c>
      <c r="Y199" s="165">
        <f>ROUND(ROUND(X199,2)*(1+'General Inputs'!N$20)*(1-AD199)+'General Inputs'!N$27,2)</f>
        <v>0</v>
      </c>
      <c r="Z199" s="166"/>
      <c r="AA199" s="194">
        <f>IF($U199="",0,'General Inputs'!K$22)</f>
        <v>0</v>
      </c>
      <c r="AB199" s="194">
        <f>IF($U199="",0,'General Inputs'!L$22)</f>
        <v>0</v>
      </c>
      <c r="AC199" s="194">
        <f>IF($U199="",0,'General Inputs'!M$22)</f>
        <v>0</v>
      </c>
      <c r="AD199" s="194">
        <f>IF($U199="",0,'General Inputs'!N$22)</f>
        <v>0</v>
      </c>
      <c r="AE199" s="36"/>
      <c r="AF199" s="218"/>
      <c r="AG199" s="36"/>
      <c r="AH199" s="36"/>
      <c r="AI199" s="36"/>
      <c r="AJ199" s="36"/>
      <c r="AK199" s="36"/>
    </row>
    <row r="200" spans="1:37" hidden="1" outlineLevel="1">
      <c r="A200" s="36"/>
      <c r="B200" s="36"/>
      <c r="C200" s="161"/>
      <c r="D200" s="161"/>
      <c r="E200" s="161"/>
      <c r="F200" s="71"/>
      <c r="G200" s="71"/>
      <c r="H200" s="92"/>
      <c r="I200" s="93">
        <f t="shared" si="31"/>
        <v>0</v>
      </c>
      <c r="J200" s="162"/>
      <c r="K200" s="93">
        <f t="shared" si="32"/>
        <v>0</v>
      </c>
      <c r="L200" s="162"/>
      <c r="M200" s="162" t="str">
        <f t="shared" si="33"/>
        <v/>
      </c>
      <c r="N200" s="39"/>
      <c r="O200" s="163">
        <f t="shared" si="34"/>
        <v>0</v>
      </c>
      <c r="P200" s="163">
        <f t="shared" si="35"/>
        <v>0</v>
      </c>
      <c r="Q200" s="163">
        <f t="shared" si="36"/>
        <v>0</v>
      </c>
      <c r="R200" s="163">
        <f t="shared" si="37"/>
        <v>0</v>
      </c>
      <c r="S200" s="163">
        <f t="shared" si="38"/>
        <v>0</v>
      </c>
      <c r="T200" s="39"/>
      <c r="U200" s="164"/>
      <c r="V200" s="165">
        <f>ROUND(ROUND(U200,2)*(1+'General Inputs'!K$20)*(1-AA200)+'General Inputs'!K$27,2)</f>
        <v>0</v>
      </c>
      <c r="W200" s="165">
        <f>ROUND(ROUND(V200,2)*(1+'General Inputs'!L$20)*(1-AB200)+'General Inputs'!L$27,2)</f>
        <v>0</v>
      </c>
      <c r="X200" s="165">
        <f>ROUND(ROUND(W200,2)*(1+'General Inputs'!M$20)*(1-AC200)+'General Inputs'!M$27,2)</f>
        <v>0</v>
      </c>
      <c r="Y200" s="165">
        <f>ROUND(ROUND(X200,2)*(1+'General Inputs'!N$20)*(1-AD200)+'General Inputs'!N$27,2)</f>
        <v>0</v>
      </c>
      <c r="Z200" s="166"/>
      <c r="AA200" s="194">
        <f>IF($U200="",0,'General Inputs'!K$22)</f>
        <v>0</v>
      </c>
      <c r="AB200" s="194">
        <f>IF($U200="",0,'General Inputs'!L$22)</f>
        <v>0</v>
      </c>
      <c r="AC200" s="194">
        <f>IF($U200="",0,'General Inputs'!M$22)</f>
        <v>0</v>
      </c>
      <c r="AD200" s="194">
        <f>IF($U200="",0,'General Inputs'!N$22)</f>
        <v>0</v>
      </c>
      <c r="AE200" s="36"/>
      <c r="AF200" s="218"/>
      <c r="AG200" s="36"/>
      <c r="AH200" s="36"/>
      <c r="AI200" s="36"/>
      <c r="AJ200" s="36"/>
      <c r="AK200" s="36"/>
    </row>
    <row r="201" spans="1:37" hidden="1" outlineLevel="1">
      <c r="A201" s="36"/>
      <c r="B201" s="36"/>
      <c r="C201" s="161"/>
      <c r="D201" s="161"/>
      <c r="E201" s="161"/>
      <c r="F201" s="71"/>
      <c r="G201" s="71"/>
      <c r="H201" s="92"/>
      <c r="I201" s="93">
        <f t="shared" si="31"/>
        <v>0</v>
      </c>
      <c r="J201" s="162"/>
      <c r="K201" s="93">
        <f t="shared" si="32"/>
        <v>0</v>
      </c>
      <c r="L201" s="162"/>
      <c r="M201" s="162" t="str">
        <f t="shared" si="33"/>
        <v/>
      </c>
      <c r="N201" s="39"/>
      <c r="O201" s="163">
        <f t="shared" si="34"/>
        <v>0</v>
      </c>
      <c r="P201" s="163">
        <f t="shared" si="35"/>
        <v>0</v>
      </c>
      <c r="Q201" s="163">
        <f t="shared" si="36"/>
        <v>0</v>
      </c>
      <c r="R201" s="163">
        <f t="shared" si="37"/>
        <v>0</v>
      </c>
      <c r="S201" s="163">
        <f t="shared" si="38"/>
        <v>0</v>
      </c>
      <c r="T201" s="39"/>
      <c r="U201" s="164"/>
      <c r="V201" s="165">
        <f>ROUND(ROUND(U201,2)*(1+'General Inputs'!K$20)*(1-AA201)+'General Inputs'!K$27,2)</f>
        <v>0</v>
      </c>
      <c r="W201" s="165">
        <f>ROUND(ROUND(V201,2)*(1+'General Inputs'!L$20)*(1-AB201)+'General Inputs'!L$27,2)</f>
        <v>0</v>
      </c>
      <c r="X201" s="165">
        <f>ROUND(ROUND(W201,2)*(1+'General Inputs'!M$20)*(1-AC201)+'General Inputs'!M$27,2)</f>
        <v>0</v>
      </c>
      <c r="Y201" s="165">
        <f>ROUND(ROUND(X201,2)*(1+'General Inputs'!N$20)*(1-AD201)+'General Inputs'!N$27,2)</f>
        <v>0</v>
      </c>
      <c r="Z201" s="166"/>
      <c r="AA201" s="194">
        <f>IF($U201="",0,'General Inputs'!K$22)</f>
        <v>0</v>
      </c>
      <c r="AB201" s="194">
        <f>IF($U201="",0,'General Inputs'!L$22)</f>
        <v>0</v>
      </c>
      <c r="AC201" s="194">
        <f>IF($U201="",0,'General Inputs'!M$22)</f>
        <v>0</v>
      </c>
      <c r="AD201" s="194">
        <f>IF($U201="",0,'General Inputs'!N$22)</f>
        <v>0</v>
      </c>
      <c r="AE201" s="36"/>
      <c r="AF201" s="218"/>
      <c r="AG201" s="36"/>
      <c r="AH201" s="36"/>
      <c r="AI201" s="36"/>
      <c r="AJ201" s="36"/>
      <c r="AK201" s="36"/>
    </row>
    <row r="202" spans="1:37" hidden="1" outlineLevel="1">
      <c r="A202" s="36"/>
      <c r="B202" s="36"/>
      <c r="C202" s="161"/>
      <c r="D202" s="161"/>
      <c r="E202" s="161"/>
      <c r="F202" s="71"/>
      <c r="G202" s="71"/>
      <c r="H202" s="92"/>
      <c r="I202" s="93">
        <f t="shared" si="31"/>
        <v>0</v>
      </c>
      <c r="J202" s="162"/>
      <c r="K202" s="93">
        <f t="shared" si="32"/>
        <v>0</v>
      </c>
      <c r="L202" s="162"/>
      <c r="M202" s="162" t="str">
        <f t="shared" si="33"/>
        <v/>
      </c>
      <c r="N202" s="39"/>
      <c r="O202" s="163">
        <f t="shared" si="34"/>
        <v>0</v>
      </c>
      <c r="P202" s="163">
        <f t="shared" si="35"/>
        <v>0</v>
      </c>
      <c r="Q202" s="163">
        <f t="shared" si="36"/>
        <v>0</v>
      </c>
      <c r="R202" s="163">
        <f t="shared" si="37"/>
        <v>0</v>
      </c>
      <c r="S202" s="163">
        <f t="shared" si="38"/>
        <v>0</v>
      </c>
      <c r="T202" s="39"/>
      <c r="U202" s="164"/>
      <c r="V202" s="165">
        <f>ROUND(ROUND(U202,2)*(1+'General Inputs'!K$20)*(1-AA202)+'General Inputs'!K$27,2)</f>
        <v>0</v>
      </c>
      <c r="W202" s="165">
        <f>ROUND(ROUND(V202,2)*(1+'General Inputs'!L$20)*(1-AB202)+'General Inputs'!L$27,2)</f>
        <v>0</v>
      </c>
      <c r="X202" s="165">
        <f>ROUND(ROUND(W202,2)*(1+'General Inputs'!M$20)*(1-AC202)+'General Inputs'!M$27,2)</f>
        <v>0</v>
      </c>
      <c r="Y202" s="165">
        <f>ROUND(ROUND(X202,2)*(1+'General Inputs'!N$20)*(1-AD202)+'General Inputs'!N$27,2)</f>
        <v>0</v>
      </c>
      <c r="Z202" s="166"/>
      <c r="AA202" s="194">
        <f>IF($U202="",0,'General Inputs'!K$22)</f>
        <v>0</v>
      </c>
      <c r="AB202" s="194">
        <f>IF($U202="",0,'General Inputs'!L$22)</f>
        <v>0</v>
      </c>
      <c r="AC202" s="194">
        <f>IF($U202="",0,'General Inputs'!M$22)</f>
        <v>0</v>
      </c>
      <c r="AD202" s="194">
        <f>IF($U202="",0,'General Inputs'!N$22)</f>
        <v>0</v>
      </c>
      <c r="AE202" s="36"/>
      <c r="AF202" s="218"/>
      <c r="AG202" s="36"/>
      <c r="AH202" s="36"/>
      <c r="AI202" s="36"/>
      <c r="AJ202" s="36"/>
      <c r="AK202" s="36"/>
    </row>
    <row r="203" spans="1:37" hidden="1" outlineLevel="1">
      <c r="A203" s="36"/>
      <c r="B203" s="36"/>
      <c r="C203" s="161"/>
      <c r="D203" s="161"/>
      <c r="E203" s="161"/>
      <c r="F203" s="71"/>
      <c r="G203" s="71"/>
      <c r="H203" s="92"/>
      <c r="I203" s="93">
        <f t="shared" si="31"/>
        <v>0</v>
      </c>
      <c r="J203" s="162"/>
      <c r="K203" s="93">
        <f t="shared" si="32"/>
        <v>0</v>
      </c>
      <c r="L203" s="162"/>
      <c r="M203" s="162" t="str">
        <f t="shared" si="33"/>
        <v/>
      </c>
      <c r="N203" s="39"/>
      <c r="O203" s="163">
        <f t="shared" si="34"/>
        <v>0</v>
      </c>
      <c r="P203" s="163">
        <f t="shared" si="35"/>
        <v>0</v>
      </c>
      <c r="Q203" s="163">
        <f t="shared" si="36"/>
        <v>0</v>
      </c>
      <c r="R203" s="163">
        <f t="shared" si="37"/>
        <v>0</v>
      </c>
      <c r="S203" s="163">
        <f t="shared" si="38"/>
        <v>0</v>
      </c>
      <c r="T203" s="39"/>
      <c r="U203" s="164"/>
      <c r="V203" s="165">
        <f>ROUND(ROUND(U203,2)*(1+'General Inputs'!K$20)*(1-AA203)+'General Inputs'!K$27,2)</f>
        <v>0</v>
      </c>
      <c r="W203" s="165">
        <f>ROUND(ROUND(V203,2)*(1+'General Inputs'!L$20)*(1-AB203)+'General Inputs'!L$27,2)</f>
        <v>0</v>
      </c>
      <c r="X203" s="165">
        <f>ROUND(ROUND(W203,2)*(1+'General Inputs'!M$20)*(1-AC203)+'General Inputs'!M$27,2)</f>
        <v>0</v>
      </c>
      <c r="Y203" s="165">
        <f>ROUND(ROUND(X203,2)*(1+'General Inputs'!N$20)*(1-AD203)+'General Inputs'!N$27,2)</f>
        <v>0</v>
      </c>
      <c r="Z203" s="166"/>
      <c r="AA203" s="194">
        <f>IF($U203="",0,'General Inputs'!K$22)</f>
        <v>0</v>
      </c>
      <c r="AB203" s="194">
        <f>IF($U203="",0,'General Inputs'!L$22)</f>
        <v>0</v>
      </c>
      <c r="AC203" s="194">
        <f>IF($U203="",0,'General Inputs'!M$22)</f>
        <v>0</v>
      </c>
      <c r="AD203" s="194">
        <f>IF($U203="",0,'General Inputs'!N$22)</f>
        <v>0</v>
      </c>
      <c r="AE203" s="36"/>
      <c r="AF203" s="218"/>
      <c r="AG203" s="36"/>
      <c r="AH203" s="36"/>
      <c r="AI203" s="36"/>
      <c r="AJ203" s="36"/>
      <c r="AK203" s="36"/>
    </row>
    <row r="204" spans="1:37" hidden="1" outlineLevel="1">
      <c r="A204" s="36"/>
      <c r="B204" s="36"/>
      <c r="C204" s="161"/>
      <c r="D204" s="161"/>
      <c r="E204" s="161"/>
      <c r="F204" s="71"/>
      <c r="G204" s="71"/>
      <c r="H204" s="92"/>
      <c r="I204" s="93">
        <f t="shared" si="31"/>
        <v>0</v>
      </c>
      <c r="J204" s="162"/>
      <c r="K204" s="93">
        <f t="shared" si="32"/>
        <v>0</v>
      </c>
      <c r="L204" s="162"/>
      <c r="M204" s="162" t="str">
        <f t="shared" si="33"/>
        <v/>
      </c>
      <c r="N204" s="39"/>
      <c r="O204" s="163">
        <f t="shared" si="34"/>
        <v>0</v>
      </c>
      <c r="P204" s="163">
        <f t="shared" si="35"/>
        <v>0</v>
      </c>
      <c r="Q204" s="163">
        <f t="shared" si="36"/>
        <v>0</v>
      </c>
      <c r="R204" s="163">
        <f t="shared" si="37"/>
        <v>0</v>
      </c>
      <c r="S204" s="163">
        <f t="shared" si="38"/>
        <v>0</v>
      </c>
      <c r="T204" s="39"/>
      <c r="U204" s="164"/>
      <c r="V204" s="165">
        <f>ROUND(ROUND(U204,2)*(1+'General Inputs'!K$20)*(1-AA204)+'General Inputs'!K$27,2)</f>
        <v>0</v>
      </c>
      <c r="W204" s="165">
        <f>ROUND(ROUND(V204,2)*(1+'General Inputs'!L$20)*(1-AB204)+'General Inputs'!L$27,2)</f>
        <v>0</v>
      </c>
      <c r="X204" s="165">
        <f>ROUND(ROUND(W204,2)*(1+'General Inputs'!M$20)*(1-AC204)+'General Inputs'!M$27,2)</f>
        <v>0</v>
      </c>
      <c r="Y204" s="165">
        <f>ROUND(ROUND(X204,2)*(1+'General Inputs'!N$20)*(1-AD204)+'General Inputs'!N$27,2)</f>
        <v>0</v>
      </c>
      <c r="Z204" s="166"/>
      <c r="AA204" s="194">
        <f>IF($U204="",0,'General Inputs'!K$22)</f>
        <v>0</v>
      </c>
      <c r="AB204" s="194">
        <f>IF($U204="",0,'General Inputs'!L$22)</f>
        <v>0</v>
      </c>
      <c r="AC204" s="194">
        <f>IF($U204="",0,'General Inputs'!M$22)</f>
        <v>0</v>
      </c>
      <c r="AD204" s="194">
        <f>IF($U204="",0,'General Inputs'!N$22)</f>
        <v>0</v>
      </c>
      <c r="AE204" s="36"/>
      <c r="AF204" s="218"/>
      <c r="AG204" s="36"/>
      <c r="AH204" s="36"/>
      <c r="AI204" s="36"/>
      <c r="AJ204" s="36"/>
      <c r="AK204" s="36"/>
    </row>
    <row r="205" spans="1:37" hidden="1" outlineLevel="1">
      <c r="A205" s="36"/>
      <c r="B205" s="36"/>
      <c r="C205" s="161"/>
      <c r="D205" s="161"/>
      <c r="E205" s="161"/>
      <c r="F205" s="71"/>
      <c r="G205" s="71"/>
      <c r="H205" s="92"/>
      <c r="I205" s="93">
        <f t="shared" si="31"/>
        <v>0</v>
      </c>
      <c r="J205" s="162"/>
      <c r="K205" s="93">
        <f t="shared" si="32"/>
        <v>0</v>
      </c>
      <c r="L205" s="162"/>
      <c r="M205" s="162" t="str">
        <f t="shared" si="33"/>
        <v/>
      </c>
      <c r="N205" s="39"/>
      <c r="O205" s="163">
        <f t="shared" si="34"/>
        <v>0</v>
      </c>
      <c r="P205" s="163">
        <f t="shared" si="35"/>
        <v>0</v>
      </c>
      <c r="Q205" s="163">
        <f t="shared" si="36"/>
        <v>0</v>
      </c>
      <c r="R205" s="163">
        <f t="shared" si="37"/>
        <v>0</v>
      </c>
      <c r="S205" s="163">
        <f t="shared" si="38"/>
        <v>0</v>
      </c>
      <c r="T205" s="39"/>
      <c r="U205" s="164"/>
      <c r="V205" s="165">
        <f>ROUND(ROUND(U205,2)*(1+'General Inputs'!K$20)*(1-AA205)+'General Inputs'!K$27,2)</f>
        <v>0</v>
      </c>
      <c r="W205" s="165">
        <f>ROUND(ROUND(V205,2)*(1+'General Inputs'!L$20)*(1-AB205)+'General Inputs'!L$27,2)</f>
        <v>0</v>
      </c>
      <c r="X205" s="165">
        <f>ROUND(ROUND(W205,2)*(1+'General Inputs'!M$20)*(1-AC205)+'General Inputs'!M$27,2)</f>
        <v>0</v>
      </c>
      <c r="Y205" s="165">
        <f>ROUND(ROUND(X205,2)*(1+'General Inputs'!N$20)*(1-AD205)+'General Inputs'!N$27,2)</f>
        <v>0</v>
      </c>
      <c r="Z205" s="166"/>
      <c r="AA205" s="194">
        <f>IF($U205="",0,'General Inputs'!K$22)</f>
        <v>0</v>
      </c>
      <c r="AB205" s="194">
        <f>IF($U205="",0,'General Inputs'!L$22)</f>
        <v>0</v>
      </c>
      <c r="AC205" s="194">
        <f>IF($U205="",0,'General Inputs'!M$22)</f>
        <v>0</v>
      </c>
      <c r="AD205" s="194">
        <f>IF($U205="",0,'General Inputs'!N$22)</f>
        <v>0</v>
      </c>
      <c r="AE205" s="36"/>
      <c r="AF205" s="218"/>
      <c r="AG205" s="36"/>
      <c r="AH205" s="36"/>
      <c r="AI205" s="36"/>
      <c r="AJ205" s="36"/>
      <c r="AK205" s="36"/>
    </row>
    <row r="206" spans="1:37" hidden="1" outlineLevel="1">
      <c r="A206" s="36"/>
      <c r="B206" s="36"/>
      <c r="C206" s="161"/>
      <c r="D206" s="161"/>
      <c r="E206" s="161"/>
      <c r="F206" s="71"/>
      <c r="G206" s="71"/>
      <c r="H206" s="92"/>
      <c r="I206" s="93">
        <f t="shared" si="31"/>
        <v>0</v>
      </c>
      <c r="J206" s="162"/>
      <c r="K206" s="93">
        <f t="shared" si="32"/>
        <v>0</v>
      </c>
      <c r="L206" s="162"/>
      <c r="M206" s="162" t="str">
        <f t="shared" si="33"/>
        <v/>
      </c>
      <c r="N206" s="39"/>
      <c r="O206" s="163">
        <f t="shared" si="34"/>
        <v>0</v>
      </c>
      <c r="P206" s="163">
        <f t="shared" si="35"/>
        <v>0</v>
      </c>
      <c r="Q206" s="163">
        <f t="shared" si="36"/>
        <v>0</v>
      </c>
      <c r="R206" s="163">
        <f t="shared" si="37"/>
        <v>0</v>
      </c>
      <c r="S206" s="163">
        <f t="shared" si="38"/>
        <v>0</v>
      </c>
      <c r="T206" s="39"/>
      <c r="U206" s="164"/>
      <c r="V206" s="165">
        <f>ROUND(ROUND(U206,2)*(1+'General Inputs'!K$20)*(1-AA206)+'General Inputs'!K$27,2)</f>
        <v>0</v>
      </c>
      <c r="W206" s="165">
        <f>ROUND(ROUND(V206,2)*(1+'General Inputs'!L$20)*(1-AB206)+'General Inputs'!L$27,2)</f>
        <v>0</v>
      </c>
      <c r="X206" s="165">
        <f>ROUND(ROUND(W206,2)*(1+'General Inputs'!M$20)*(1-AC206)+'General Inputs'!M$27,2)</f>
        <v>0</v>
      </c>
      <c r="Y206" s="165">
        <f>ROUND(ROUND(X206,2)*(1+'General Inputs'!N$20)*(1-AD206)+'General Inputs'!N$27,2)</f>
        <v>0</v>
      </c>
      <c r="Z206" s="166"/>
      <c r="AA206" s="194">
        <f>IF($U206="",0,'General Inputs'!K$22)</f>
        <v>0</v>
      </c>
      <c r="AB206" s="194">
        <f>IF($U206="",0,'General Inputs'!L$22)</f>
        <v>0</v>
      </c>
      <c r="AC206" s="194">
        <f>IF($U206="",0,'General Inputs'!M$22)</f>
        <v>0</v>
      </c>
      <c r="AD206" s="194">
        <f>IF($U206="",0,'General Inputs'!N$22)</f>
        <v>0</v>
      </c>
      <c r="AE206" s="36"/>
      <c r="AF206" s="218"/>
      <c r="AG206" s="36"/>
      <c r="AH206" s="36"/>
      <c r="AI206" s="36"/>
      <c r="AJ206" s="36"/>
      <c r="AK206" s="36"/>
    </row>
    <row r="207" spans="1:37" hidden="1" outlineLevel="1">
      <c r="A207" s="36"/>
      <c r="B207" s="36"/>
      <c r="C207" s="161"/>
      <c r="D207" s="161"/>
      <c r="E207" s="161"/>
      <c r="F207" s="71"/>
      <c r="G207" s="71"/>
      <c r="H207" s="92"/>
      <c r="I207" s="93">
        <f t="shared" si="31"/>
        <v>0</v>
      </c>
      <c r="J207" s="162"/>
      <c r="K207" s="93">
        <f t="shared" si="32"/>
        <v>0</v>
      </c>
      <c r="L207" s="162"/>
      <c r="M207" s="162" t="str">
        <f t="shared" si="33"/>
        <v/>
      </c>
      <c r="N207" s="39"/>
      <c r="O207" s="163">
        <f t="shared" si="34"/>
        <v>0</v>
      </c>
      <c r="P207" s="163">
        <f t="shared" si="35"/>
        <v>0</v>
      </c>
      <c r="Q207" s="163">
        <f t="shared" si="36"/>
        <v>0</v>
      </c>
      <c r="R207" s="163">
        <f t="shared" si="37"/>
        <v>0</v>
      </c>
      <c r="S207" s="163">
        <f t="shared" si="38"/>
        <v>0</v>
      </c>
      <c r="T207" s="39"/>
      <c r="U207" s="164"/>
      <c r="V207" s="165">
        <f>ROUND(ROUND(U207,2)*(1+'General Inputs'!K$20)*(1-AA207)+'General Inputs'!K$27,2)</f>
        <v>0</v>
      </c>
      <c r="W207" s="165">
        <f>ROUND(ROUND(V207,2)*(1+'General Inputs'!L$20)*(1-AB207)+'General Inputs'!L$27,2)</f>
        <v>0</v>
      </c>
      <c r="X207" s="165">
        <f>ROUND(ROUND(W207,2)*(1+'General Inputs'!M$20)*(1-AC207)+'General Inputs'!M$27,2)</f>
        <v>0</v>
      </c>
      <c r="Y207" s="165">
        <f>ROUND(ROUND(X207,2)*(1+'General Inputs'!N$20)*(1-AD207)+'General Inputs'!N$27,2)</f>
        <v>0</v>
      </c>
      <c r="Z207" s="166"/>
      <c r="AA207" s="194">
        <f>IF($U207="",0,'General Inputs'!K$22)</f>
        <v>0</v>
      </c>
      <c r="AB207" s="194">
        <f>IF($U207="",0,'General Inputs'!L$22)</f>
        <v>0</v>
      </c>
      <c r="AC207" s="194">
        <f>IF($U207="",0,'General Inputs'!M$22)</f>
        <v>0</v>
      </c>
      <c r="AD207" s="194">
        <f>IF($U207="",0,'General Inputs'!N$22)</f>
        <v>0</v>
      </c>
      <c r="AE207" s="36"/>
      <c r="AF207" s="218"/>
      <c r="AG207" s="36"/>
      <c r="AH207" s="36"/>
      <c r="AI207" s="36"/>
      <c r="AJ207" s="36"/>
      <c r="AK207" s="36"/>
    </row>
    <row r="208" spans="1:37" hidden="1" outlineLevel="1">
      <c r="A208" s="36"/>
      <c r="B208" s="36"/>
      <c r="C208" s="161"/>
      <c r="D208" s="161"/>
      <c r="E208" s="161"/>
      <c r="F208" s="71"/>
      <c r="G208" s="71"/>
      <c r="H208" s="92"/>
      <c r="I208" s="93">
        <f t="shared" si="31"/>
        <v>0</v>
      </c>
      <c r="J208" s="162"/>
      <c r="K208" s="93">
        <f t="shared" si="32"/>
        <v>0</v>
      </c>
      <c r="L208" s="162"/>
      <c r="M208" s="162" t="str">
        <f t="shared" si="33"/>
        <v/>
      </c>
      <c r="N208" s="39"/>
      <c r="O208" s="163">
        <f t="shared" si="34"/>
        <v>0</v>
      </c>
      <c r="P208" s="163">
        <f t="shared" si="35"/>
        <v>0</v>
      </c>
      <c r="Q208" s="163">
        <f t="shared" si="36"/>
        <v>0</v>
      </c>
      <c r="R208" s="163">
        <f t="shared" si="37"/>
        <v>0</v>
      </c>
      <c r="S208" s="163">
        <f t="shared" si="38"/>
        <v>0</v>
      </c>
      <c r="T208" s="39"/>
      <c r="U208" s="164"/>
      <c r="V208" s="165">
        <f>ROUND(ROUND(U208,2)*(1+'General Inputs'!K$20)*(1-AA208)+'General Inputs'!K$27,2)</f>
        <v>0</v>
      </c>
      <c r="W208" s="165">
        <f>ROUND(ROUND(V208,2)*(1+'General Inputs'!L$20)*(1-AB208)+'General Inputs'!L$27,2)</f>
        <v>0</v>
      </c>
      <c r="X208" s="165">
        <f>ROUND(ROUND(W208,2)*(1+'General Inputs'!M$20)*(1-AC208)+'General Inputs'!M$27,2)</f>
        <v>0</v>
      </c>
      <c r="Y208" s="165">
        <f>ROUND(ROUND(X208,2)*(1+'General Inputs'!N$20)*(1-AD208)+'General Inputs'!N$27,2)</f>
        <v>0</v>
      </c>
      <c r="Z208" s="166"/>
      <c r="AA208" s="194">
        <f>IF($U208="",0,'General Inputs'!K$22)</f>
        <v>0</v>
      </c>
      <c r="AB208" s="194">
        <f>IF($U208="",0,'General Inputs'!L$22)</f>
        <v>0</v>
      </c>
      <c r="AC208" s="194">
        <f>IF($U208="",0,'General Inputs'!M$22)</f>
        <v>0</v>
      </c>
      <c r="AD208" s="194">
        <f>IF($U208="",0,'General Inputs'!N$22)</f>
        <v>0</v>
      </c>
      <c r="AE208" s="36"/>
      <c r="AF208" s="218"/>
      <c r="AG208" s="36"/>
      <c r="AH208" s="36"/>
      <c r="AI208" s="36"/>
      <c r="AJ208" s="36"/>
      <c r="AK208" s="36"/>
    </row>
    <row r="209" spans="1:37" hidden="1" outlineLevel="1">
      <c r="A209" s="36"/>
      <c r="B209" s="36"/>
      <c r="C209" s="161"/>
      <c r="D209" s="161"/>
      <c r="E209" s="161"/>
      <c r="F209" s="71"/>
      <c r="G209" s="71"/>
      <c r="H209" s="92"/>
      <c r="I209" s="93">
        <f t="shared" si="31"/>
        <v>0</v>
      </c>
      <c r="J209" s="162"/>
      <c r="K209" s="93">
        <f t="shared" si="32"/>
        <v>0</v>
      </c>
      <c r="L209" s="162"/>
      <c r="M209" s="162" t="str">
        <f t="shared" si="33"/>
        <v/>
      </c>
      <c r="N209" s="39"/>
      <c r="O209" s="163">
        <f t="shared" si="34"/>
        <v>0</v>
      </c>
      <c r="P209" s="163">
        <f t="shared" si="35"/>
        <v>0</v>
      </c>
      <c r="Q209" s="163">
        <f t="shared" si="36"/>
        <v>0</v>
      </c>
      <c r="R209" s="163">
        <f t="shared" si="37"/>
        <v>0</v>
      </c>
      <c r="S209" s="163">
        <f t="shared" si="38"/>
        <v>0</v>
      </c>
      <c r="T209" s="39"/>
      <c r="U209" s="164"/>
      <c r="V209" s="165">
        <f>ROUND(ROUND(U209,2)*(1+'General Inputs'!K$20)*(1-AA209)+'General Inputs'!K$27,2)</f>
        <v>0</v>
      </c>
      <c r="W209" s="165">
        <f>ROUND(ROUND(V209,2)*(1+'General Inputs'!L$20)*(1-AB209)+'General Inputs'!L$27,2)</f>
        <v>0</v>
      </c>
      <c r="X209" s="165">
        <f>ROUND(ROUND(W209,2)*(1+'General Inputs'!M$20)*(1-AC209)+'General Inputs'!M$27,2)</f>
        <v>0</v>
      </c>
      <c r="Y209" s="165">
        <f>ROUND(ROUND(X209,2)*(1+'General Inputs'!N$20)*(1-AD209)+'General Inputs'!N$27,2)</f>
        <v>0</v>
      </c>
      <c r="Z209" s="166"/>
      <c r="AA209" s="194">
        <f>IF($U209="",0,'General Inputs'!K$22)</f>
        <v>0</v>
      </c>
      <c r="AB209" s="194">
        <f>IF($U209="",0,'General Inputs'!L$22)</f>
        <v>0</v>
      </c>
      <c r="AC209" s="194">
        <f>IF($U209="",0,'General Inputs'!M$22)</f>
        <v>0</v>
      </c>
      <c r="AD209" s="194">
        <f>IF($U209="",0,'General Inputs'!N$22)</f>
        <v>0</v>
      </c>
      <c r="AE209" s="36"/>
      <c r="AF209" s="218"/>
      <c r="AG209" s="36"/>
      <c r="AH209" s="36"/>
      <c r="AI209" s="36"/>
      <c r="AJ209" s="36"/>
      <c r="AK209" s="36"/>
    </row>
    <row r="210" spans="1:37" hidden="1" outlineLevel="1">
      <c r="A210" s="36"/>
      <c r="B210" s="36"/>
      <c r="C210" s="161"/>
      <c r="D210" s="161"/>
      <c r="E210" s="161"/>
      <c r="F210" s="71"/>
      <c r="G210" s="71"/>
      <c r="H210" s="92"/>
      <c r="I210" s="93">
        <f t="shared" si="31"/>
        <v>0</v>
      </c>
      <c r="J210" s="162"/>
      <c r="K210" s="93">
        <f t="shared" si="32"/>
        <v>0</v>
      </c>
      <c r="L210" s="162"/>
      <c r="M210" s="162" t="str">
        <f t="shared" si="33"/>
        <v/>
      </c>
      <c r="N210" s="39"/>
      <c r="O210" s="163">
        <f t="shared" si="34"/>
        <v>0</v>
      </c>
      <c r="P210" s="163">
        <f t="shared" si="35"/>
        <v>0</v>
      </c>
      <c r="Q210" s="163">
        <f t="shared" si="36"/>
        <v>0</v>
      </c>
      <c r="R210" s="163">
        <f t="shared" si="37"/>
        <v>0</v>
      </c>
      <c r="S210" s="163">
        <f t="shared" si="38"/>
        <v>0</v>
      </c>
      <c r="T210" s="39"/>
      <c r="U210" s="164"/>
      <c r="V210" s="165">
        <f>ROUND(ROUND(U210,2)*(1+'General Inputs'!K$20)*(1-AA210)+'General Inputs'!K$27,2)</f>
        <v>0</v>
      </c>
      <c r="W210" s="165">
        <f>ROUND(ROUND(V210,2)*(1+'General Inputs'!L$20)*(1-AB210)+'General Inputs'!L$27,2)</f>
        <v>0</v>
      </c>
      <c r="X210" s="165">
        <f>ROUND(ROUND(W210,2)*(1+'General Inputs'!M$20)*(1-AC210)+'General Inputs'!M$27,2)</f>
        <v>0</v>
      </c>
      <c r="Y210" s="165">
        <f>ROUND(ROUND(X210,2)*(1+'General Inputs'!N$20)*(1-AD210)+'General Inputs'!N$27,2)</f>
        <v>0</v>
      </c>
      <c r="Z210" s="166"/>
      <c r="AA210" s="194">
        <f>IF($U210="",0,'General Inputs'!K$22)</f>
        <v>0</v>
      </c>
      <c r="AB210" s="194">
        <f>IF($U210="",0,'General Inputs'!L$22)</f>
        <v>0</v>
      </c>
      <c r="AC210" s="194">
        <f>IF($U210="",0,'General Inputs'!M$22)</f>
        <v>0</v>
      </c>
      <c r="AD210" s="194">
        <f>IF($U210="",0,'General Inputs'!N$22)</f>
        <v>0</v>
      </c>
      <c r="AE210" s="36"/>
      <c r="AF210" s="218"/>
      <c r="AG210" s="36"/>
      <c r="AH210" s="36"/>
      <c r="AI210" s="36"/>
      <c r="AJ210" s="36"/>
      <c r="AK210" s="36"/>
    </row>
    <row r="211" spans="1:37" hidden="1" outlineLevel="1">
      <c r="A211" s="36"/>
      <c r="B211" s="36"/>
      <c r="C211" s="161"/>
      <c r="D211" s="161"/>
      <c r="E211" s="161"/>
      <c r="F211" s="71"/>
      <c r="G211" s="71"/>
      <c r="H211" s="92"/>
      <c r="I211" s="93">
        <f t="shared" si="31"/>
        <v>0</v>
      </c>
      <c r="J211" s="162"/>
      <c r="K211" s="93">
        <f t="shared" si="32"/>
        <v>0</v>
      </c>
      <c r="L211" s="162"/>
      <c r="M211" s="162" t="str">
        <f t="shared" si="33"/>
        <v/>
      </c>
      <c r="N211" s="39"/>
      <c r="O211" s="163">
        <f t="shared" si="34"/>
        <v>0</v>
      </c>
      <c r="P211" s="163">
        <f t="shared" si="35"/>
        <v>0</v>
      </c>
      <c r="Q211" s="163">
        <f t="shared" si="36"/>
        <v>0</v>
      </c>
      <c r="R211" s="163">
        <f t="shared" si="37"/>
        <v>0</v>
      </c>
      <c r="S211" s="163">
        <f t="shared" si="38"/>
        <v>0</v>
      </c>
      <c r="T211" s="39"/>
      <c r="U211" s="164"/>
      <c r="V211" s="165">
        <f>ROUND(ROUND(U211,2)*(1+'General Inputs'!K$20)*(1-AA211)+'General Inputs'!K$27,2)</f>
        <v>0</v>
      </c>
      <c r="W211" s="165">
        <f>ROUND(ROUND(V211,2)*(1+'General Inputs'!L$20)*(1-AB211)+'General Inputs'!L$27,2)</f>
        <v>0</v>
      </c>
      <c r="X211" s="165">
        <f>ROUND(ROUND(W211,2)*(1+'General Inputs'!M$20)*(1-AC211)+'General Inputs'!M$27,2)</f>
        <v>0</v>
      </c>
      <c r="Y211" s="165">
        <f>ROUND(ROUND(X211,2)*(1+'General Inputs'!N$20)*(1-AD211)+'General Inputs'!N$27,2)</f>
        <v>0</v>
      </c>
      <c r="Z211" s="166"/>
      <c r="AA211" s="194">
        <f>IF($U211="",0,'General Inputs'!K$22)</f>
        <v>0</v>
      </c>
      <c r="AB211" s="194">
        <f>IF($U211="",0,'General Inputs'!L$22)</f>
        <v>0</v>
      </c>
      <c r="AC211" s="194">
        <f>IF($U211="",0,'General Inputs'!M$22)</f>
        <v>0</v>
      </c>
      <c r="AD211" s="194">
        <f>IF($U211="",0,'General Inputs'!N$22)</f>
        <v>0</v>
      </c>
      <c r="AE211" s="36"/>
      <c r="AF211" s="218"/>
      <c r="AG211" s="36"/>
      <c r="AH211" s="36"/>
      <c r="AI211" s="36"/>
      <c r="AJ211" s="36"/>
      <c r="AK211" s="36"/>
    </row>
    <row r="212" spans="1:37" hidden="1" outlineLevel="1">
      <c r="A212" s="36"/>
      <c r="B212" s="36"/>
      <c r="C212" s="161"/>
      <c r="D212" s="161"/>
      <c r="E212" s="161"/>
      <c r="F212" s="71"/>
      <c r="G212" s="71"/>
      <c r="H212" s="92"/>
      <c r="I212" s="93">
        <f t="shared" si="31"/>
        <v>0</v>
      </c>
      <c r="J212" s="162"/>
      <c r="K212" s="93">
        <f t="shared" si="32"/>
        <v>0</v>
      </c>
      <c r="L212" s="162"/>
      <c r="M212" s="162" t="str">
        <f t="shared" si="33"/>
        <v/>
      </c>
      <c r="N212" s="39"/>
      <c r="O212" s="163">
        <f t="shared" si="34"/>
        <v>0</v>
      </c>
      <c r="P212" s="163">
        <f t="shared" si="35"/>
        <v>0</v>
      </c>
      <c r="Q212" s="163">
        <f t="shared" si="36"/>
        <v>0</v>
      </c>
      <c r="R212" s="163">
        <f t="shared" si="37"/>
        <v>0</v>
      </c>
      <c r="S212" s="163">
        <f t="shared" si="38"/>
        <v>0</v>
      </c>
      <c r="T212" s="39"/>
      <c r="U212" s="164"/>
      <c r="V212" s="165">
        <f>ROUND(ROUND(U212,2)*(1+'General Inputs'!K$20)*(1-AA212)+'General Inputs'!K$27,2)</f>
        <v>0</v>
      </c>
      <c r="W212" s="165">
        <f>ROUND(ROUND(V212,2)*(1+'General Inputs'!L$20)*(1-AB212)+'General Inputs'!L$27,2)</f>
        <v>0</v>
      </c>
      <c r="X212" s="165">
        <f>ROUND(ROUND(W212,2)*(1+'General Inputs'!M$20)*(1-AC212)+'General Inputs'!M$27,2)</f>
        <v>0</v>
      </c>
      <c r="Y212" s="165">
        <f>ROUND(ROUND(X212,2)*(1+'General Inputs'!N$20)*(1-AD212)+'General Inputs'!N$27,2)</f>
        <v>0</v>
      </c>
      <c r="Z212" s="166"/>
      <c r="AA212" s="194">
        <f>IF($U212="",0,'General Inputs'!K$22)</f>
        <v>0</v>
      </c>
      <c r="AB212" s="194">
        <f>IF($U212="",0,'General Inputs'!L$22)</f>
        <v>0</v>
      </c>
      <c r="AC212" s="194">
        <f>IF($U212="",0,'General Inputs'!M$22)</f>
        <v>0</v>
      </c>
      <c r="AD212" s="194">
        <f>IF($U212="",0,'General Inputs'!N$22)</f>
        <v>0</v>
      </c>
      <c r="AE212" s="36"/>
      <c r="AF212" s="218"/>
      <c r="AG212" s="36"/>
      <c r="AH212" s="36"/>
      <c r="AI212" s="36"/>
      <c r="AJ212" s="36"/>
      <c r="AK212" s="36"/>
    </row>
    <row r="213" spans="1:37" hidden="1" outlineLevel="1">
      <c r="A213" s="36"/>
      <c r="B213" s="36"/>
      <c r="C213" s="161"/>
      <c r="D213" s="161"/>
      <c r="E213" s="161"/>
      <c r="F213" s="71"/>
      <c r="G213" s="71"/>
      <c r="H213" s="92"/>
      <c r="I213" s="93">
        <f t="shared" si="31"/>
        <v>0</v>
      </c>
      <c r="J213" s="162"/>
      <c r="K213" s="93">
        <f t="shared" si="32"/>
        <v>0</v>
      </c>
      <c r="L213" s="162"/>
      <c r="M213" s="162" t="str">
        <f t="shared" si="33"/>
        <v/>
      </c>
      <c r="N213" s="39"/>
      <c r="O213" s="163">
        <f t="shared" si="34"/>
        <v>0</v>
      </c>
      <c r="P213" s="163">
        <f t="shared" si="35"/>
        <v>0</v>
      </c>
      <c r="Q213" s="163">
        <f t="shared" si="36"/>
        <v>0</v>
      </c>
      <c r="R213" s="163">
        <f t="shared" si="37"/>
        <v>0</v>
      </c>
      <c r="S213" s="163">
        <f t="shared" si="38"/>
        <v>0</v>
      </c>
      <c r="T213" s="39"/>
      <c r="U213" s="164"/>
      <c r="V213" s="165">
        <f>ROUND(ROUND(U213,2)*(1+'General Inputs'!K$20)*(1-AA213)+'General Inputs'!K$27,2)</f>
        <v>0</v>
      </c>
      <c r="W213" s="165">
        <f>ROUND(ROUND(V213,2)*(1+'General Inputs'!L$20)*(1-AB213)+'General Inputs'!L$27,2)</f>
        <v>0</v>
      </c>
      <c r="X213" s="165">
        <f>ROUND(ROUND(W213,2)*(1+'General Inputs'!M$20)*(1-AC213)+'General Inputs'!M$27,2)</f>
        <v>0</v>
      </c>
      <c r="Y213" s="165">
        <f>ROUND(ROUND(X213,2)*(1+'General Inputs'!N$20)*(1-AD213)+'General Inputs'!N$27,2)</f>
        <v>0</v>
      </c>
      <c r="Z213" s="166"/>
      <c r="AA213" s="194">
        <f>IF($U213="",0,'General Inputs'!K$22)</f>
        <v>0</v>
      </c>
      <c r="AB213" s="194">
        <f>IF($U213="",0,'General Inputs'!L$22)</f>
        <v>0</v>
      </c>
      <c r="AC213" s="194">
        <f>IF($U213="",0,'General Inputs'!M$22)</f>
        <v>0</v>
      </c>
      <c r="AD213" s="194">
        <f>IF($U213="",0,'General Inputs'!N$22)</f>
        <v>0</v>
      </c>
      <c r="AE213" s="36"/>
      <c r="AF213" s="218"/>
      <c r="AG213" s="36"/>
      <c r="AH213" s="36"/>
      <c r="AI213" s="36"/>
      <c r="AJ213" s="36"/>
      <c r="AK213" s="36"/>
    </row>
    <row r="214" spans="1:37" hidden="1" outlineLevel="1">
      <c r="A214" s="36"/>
      <c r="B214" s="36"/>
      <c r="C214" s="161"/>
      <c r="D214" s="161"/>
      <c r="E214" s="161"/>
      <c r="F214" s="71"/>
      <c r="G214" s="71"/>
      <c r="H214" s="92"/>
      <c r="I214" s="93">
        <f t="shared" si="31"/>
        <v>0</v>
      </c>
      <c r="J214" s="162"/>
      <c r="K214" s="93">
        <f t="shared" si="32"/>
        <v>0</v>
      </c>
      <c r="L214" s="162"/>
      <c r="M214" s="162" t="str">
        <f t="shared" si="33"/>
        <v/>
      </c>
      <c r="N214" s="39"/>
      <c r="O214" s="163">
        <f t="shared" si="34"/>
        <v>0</v>
      </c>
      <c r="P214" s="163">
        <f t="shared" si="35"/>
        <v>0</v>
      </c>
      <c r="Q214" s="163">
        <f t="shared" si="36"/>
        <v>0</v>
      </c>
      <c r="R214" s="163">
        <f t="shared" si="37"/>
        <v>0</v>
      </c>
      <c r="S214" s="163">
        <f t="shared" si="38"/>
        <v>0</v>
      </c>
      <c r="T214" s="39"/>
      <c r="U214" s="164"/>
      <c r="V214" s="165">
        <f>ROUND(ROUND(U214,2)*(1+'General Inputs'!K$20)*(1-AA214)+'General Inputs'!K$27,2)</f>
        <v>0</v>
      </c>
      <c r="W214" s="165">
        <f>ROUND(ROUND(V214,2)*(1+'General Inputs'!L$20)*(1-AB214)+'General Inputs'!L$27,2)</f>
        <v>0</v>
      </c>
      <c r="X214" s="165">
        <f>ROUND(ROUND(W214,2)*(1+'General Inputs'!M$20)*(1-AC214)+'General Inputs'!M$27,2)</f>
        <v>0</v>
      </c>
      <c r="Y214" s="165">
        <f>ROUND(ROUND(X214,2)*(1+'General Inputs'!N$20)*(1-AD214)+'General Inputs'!N$27,2)</f>
        <v>0</v>
      </c>
      <c r="Z214" s="166"/>
      <c r="AA214" s="194">
        <f>IF($U214="",0,'General Inputs'!K$22)</f>
        <v>0</v>
      </c>
      <c r="AB214" s="194">
        <f>IF($U214="",0,'General Inputs'!L$22)</f>
        <v>0</v>
      </c>
      <c r="AC214" s="194">
        <f>IF($U214="",0,'General Inputs'!M$22)</f>
        <v>0</v>
      </c>
      <c r="AD214" s="194">
        <f>IF($U214="",0,'General Inputs'!N$22)</f>
        <v>0</v>
      </c>
      <c r="AE214" s="36"/>
      <c r="AF214" s="218"/>
      <c r="AG214" s="36"/>
      <c r="AH214" s="36"/>
      <c r="AI214" s="36"/>
      <c r="AJ214" s="36"/>
      <c r="AK214" s="36"/>
    </row>
    <row r="215" spans="1:37" hidden="1" outlineLevel="1">
      <c r="A215" s="36"/>
      <c r="B215" s="36"/>
      <c r="C215" s="161"/>
      <c r="D215" s="161"/>
      <c r="E215" s="161"/>
      <c r="F215" s="71"/>
      <c r="G215" s="71"/>
      <c r="H215" s="92"/>
      <c r="I215" s="93">
        <f t="shared" si="31"/>
        <v>0</v>
      </c>
      <c r="J215" s="162"/>
      <c r="K215" s="93">
        <f t="shared" si="32"/>
        <v>0</v>
      </c>
      <c r="L215" s="162"/>
      <c r="M215" s="162" t="str">
        <f t="shared" si="33"/>
        <v/>
      </c>
      <c r="N215" s="39"/>
      <c r="O215" s="163">
        <f t="shared" si="34"/>
        <v>0</v>
      </c>
      <c r="P215" s="163">
        <f t="shared" si="35"/>
        <v>0</v>
      </c>
      <c r="Q215" s="163">
        <f t="shared" si="36"/>
        <v>0</v>
      </c>
      <c r="R215" s="163">
        <f t="shared" si="37"/>
        <v>0</v>
      </c>
      <c r="S215" s="163">
        <f t="shared" si="38"/>
        <v>0</v>
      </c>
      <c r="T215" s="39"/>
      <c r="U215" s="164"/>
      <c r="V215" s="165">
        <f>ROUND(ROUND(U215,2)*(1+'General Inputs'!K$20)*(1-AA215)+'General Inputs'!K$27,2)</f>
        <v>0</v>
      </c>
      <c r="W215" s="165">
        <f>ROUND(ROUND(V215,2)*(1+'General Inputs'!L$20)*(1-AB215)+'General Inputs'!L$27,2)</f>
        <v>0</v>
      </c>
      <c r="X215" s="165">
        <f>ROUND(ROUND(W215,2)*(1+'General Inputs'!M$20)*(1-AC215)+'General Inputs'!M$27,2)</f>
        <v>0</v>
      </c>
      <c r="Y215" s="165">
        <f>ROUND(ROUND(X215,2)*(1+'General Inputs'!N$20)*(1-AD215)+'General Inputs'!N$27,2)</f>
        <v>0</v>
      </c>
      <c r="Z215" s="166"/>
      <c r="AA215" s="194">
        <f>IF($U215="",0,'General Inputs'!K$22)</f>
        <v>0</v>
      </c>
      <c r="AB215" s="194">
        <f>IF($U215="",0,'General Inputs'!L$22)</f>
        <v>0</v>
      </c>
      <c r="AC215" s="194">
        <f>IF($U215="",0,'General Inputs'!M$22)</f>
        <v>0</v>
      </c>
      <c r="AD215" s="194">
        <f>IF($U215="",0,'General Inputs'!N$22)</f>
        <v>0</v>
      </c>
      <c r="AE215" s="36"/>
      <c r="AF215" s="218"/>
      <c r="AG215" s="36"/>
      <c r="AH215" s="36"/>
      <c r="AI215" s="36"/>
      <c r="AJ215" s="36"/>
      <c r="AK215" s="36"/>
    </row>
    <row r="216" spans="1:37" hidden="1" outlineLevel="1">
      <c r="A216" s="36"/>
      <c r="B216" s="36"/>
      <c r="C216" s="161"/>
      <c r="D216" s="161"/>
      <c r="E216" s="161"/>
      <c r="F216" s="71"/>
      <c r="G216" s="71"/>
      <c r="H216" s="92"/>
      <c r="I216" s="93">
        <f t="shared" si="31"/>
        <v>0</v>
      </c>
      <c r="J216" s="162"/>
      <c r="K216" s="93">
        <f t="shared" si="32"/>
        <v>0</v>
      </c>
      <c r="L216" s="162"/>
      <c r="M216" s="162" t="str">
        <f t="shared" si="33"/>
        <v/>
      </c>
      <c r="N216" s="39"/>
      <c r="O216" s="163">
        <f t="shared" si="34"/>
        <v>0</v>
      </c>
      <c r="P216" s="163">
        <f t="shared" si="35"/>
        <v>0</v>
      </c>
      <c r="Q216" s="163">
        <f t="shared" si="36"/>
        <v>0</v>
      </c>
      <c r="R216" s="163">
        <f t="shared" si="37"/>
        <v>0</v>
      </c>
      <c r="S216" s="163">
        <f t="shared" si="38"/>
        <v>0</v>
      </c>
      <c r="T216" s="39"/>
      <c r="U216" s="164"/>
      <c r="V216" s="165">
        <f>ROUND(ROUND(U216,2)*(1+'General Inputs'!K$20)*(1-AA216)+'General Inputs'!K$27,2)</f>
        <v>0</v>
      </c>
      <c r="W216" s="165">
        <f>ROUND(ROUND(V216,2)*(1+'General Inputs'!L$20)*(1-AB216)+'General Inputs'!L$27,2)</f>
        <v>0</v>
      </c>
      <c r="X216" s="165">
        <f>ROUND(ROUND(W216,2)*(1+'General Inputs'!M$20)*(1-AC216)+'General Inputs'!M$27,2)</f>
        <v>0</v>
      </c>
      <c r="Y216" s="165">
        <f>ROUND(ROUND(X216,2)*(1+'General Inputs'!N$20)*(1-AD216)+'General Inputs'!N$27,2)</f>
        <v>0</v>
      </c>
      <c r="Z216" s="166"/>
      <c r="AA216" s="194">
        <f>IF($U216="",0,'General Inputs'!K$22)</f>
        <v>0</v>
      </c>
      <c r="AB216" s="194">
        <f>IF($U216="",0,'General Inputs'!L$22)</f>
        <v>0</v>
      </c>
      <c r="AC216" s="194">
        <f>IF($U216="",0,'General Inputs'!M$22)</f>
        <v>0</v>
      </c>
      <c r="AD216" s="194">
        <f>IF($U216="",0,'General Inputs'!N$22)</f>
        <v>0</v>
      </c>
      <c r="AE216" s="36"/>
      <c r="AF216" s="218"/>
      <c r="AG216" s="36"/>
      <c r="AH216" s="36"/>
      <c r="AI216" s="36"/>
      <c r="AJ216" s="36"/>
      <c r="AK216" s="36"/>
    </row>
    <row r="217" spans="1:37" hidden="1" outlineLevel="1">
      <c r="A217" s="36"/>
      <c r="B217" s="36"/>
      <c r="C217" s="161"/>
      <c r="D217" s="161"/>
      <c r="E217" s="161"/>
      <c r="F217" s="71"/>
      <c r="G217" s="71"/>
      <c r="H217" s="92"/>
      <c r="I217" s="93">
        <f t="shared" si="31"/>
        <v>0</v>
      </c>
      <c r="J217" s="162"/>
      <c r="K217" s="93">
        <f t="shared" si="32"/>
        <v>0</v>
      </c>
      <c r="L217" s="162"/>
      <c r="M217" s="162" t="str">
        <f t="shared" si="33"/>
        <v/>
      </c>
      <c r="N217" s="39"/>
      <c r="O217" s="163">
        <f t="shared" si="34"/>
        <v>0</v>
      </c>
      <c r="P217" s="163">
        <f t="shared" si="35"/>
        <v>0</v>
      </c>
      <c r="Q217" s="163">
        <f t="shared" si="36"/>
        <v>0</v>
      </c>
      <c r="R217" s="163">
        <f t="shared" si="37"/>
        <v>0</v>
      </c>
      <c r="S217" s="163">
        <f t="shared" si="38"/>
        <v>0</v>
      </c>
      <c r="T217" s="39"/>
      <c r="U217" s="164"/>
      <c r="V217" s="165">
        <f>ROUND(ROUND(U217,2)*(1+'General Inputs'!K$20)*(1-AA217)+'General Inputs'!K$27,2)</f>
        <v>0</v>
      </c>
      <c r="W217" s="165">
        <f>ROUND(ROUND(V217,2)*(1+'General Inputs'!L$20)*(1-AB217)+'General Inputs'!L$27,2)</f>
        <v>0</v>
      </c>
      <c r="X217" s="165">
        <f>ROUND(ROUND(W217,2)*(1+'General Inputs'!M$20)*(1-AC217)+'General Inputs'!M$27,2)</f>
        <v>0</v>
      </c>
      <c r="Y217" s="165">
        <f>ROUND(ROUND(X217,2)*(1+'General Inputs'!N$20)*(1-AD217)+'General Inputs'!N$27,2)</f>
        <v>0</v>
      </c>
      <c r="Z217" s="166"/>
      <c r="AA217" s="194">
        <f>IF($U217="",0,'General Inputs'!K$22)</f>
        <v>0</v>
      </c>
      <c r="AB217" s="194">
        <f>IF($U217="",0,'General Inputs'!L$22)</f>
        <v>0</v>
      </c>
      <c r="AC217" s="194">
        <f>IF($U217="",0,'General Inputs'!M$22)</f>
        <v>0</v>
      </c>
      <c r="AD217" s="194">
        <f>IF($U217="",0,'General Inputs'!N$22)</f>
        <v>0</v>
      </c>
      <c r="AE217" s="36"/>
      <c r="AF217" s="218"/>
      <c r="AG217" s="36"/>
      <c r="AH217" s="36"/>
      <c r="AI217" s="36"/>
      <c r="AJ217" s="36"/>
      <c r="AK217" s="36"/>
    </row>
    <row r="218" spans="1:37" hidden="1" outlineLevel="1">
      <c r="A218" s="36"/>
      <c r="B218" s="36"/>
      <c r="C218" s="161"/>
      <c r="D218" s="161"/>
      <c r="E218" s="161"/>
      <c r="F218" s="71"/>
      <c r="G218" s="71"/>
      <c r="H218" s="92"/>
      <c r="I218" s="93">
        <f t="shared" si="31"/>
        <v>0</v>
      </c>
      <c r="J218" s="162"/>
      <c r="K218" s="93">
        <f t="shared" si="32"/>
        <v>0</v>
      </c>
      <c r="L218" s="162"/>
      <c r="M218" s="162" t="str">
        <f t="shared" si="33"/>
        <v/>
      </c>
      <c r="N218" s="39"/>
      <c r="O218" s="163">
        <f t="shared" si="34"/>
        <v>0</v>
      </c>
      <c r="P218" s="163">
        <f t="shared" si="35"/>
        <v>0</v>
      </c>
      <c r="Q218" s="163">
        <f t="shared" si="36"/>
        <v>0</v>
      </c>
      <c r="R218" s="163">
        <f t="shared" si="37"/>
        <v>0</v>
      </c>
      <c r="S218" s="163">
        <f t="shared" si="38"/>
        <v>0</v>
      </c>
      <c r="T218" s="39"/>
      <c r="U218" s="164"/>
      <c r="V218" s="165">
        <f>ROUND(ROUND(U218,2)*(1+'General Inputs'!K$20)*(1-AA218)+'General Inputs'!K$27,2)</f>
        <v>0</v>
      </c>
      <c r="W218" s="165">
        <f>ROUND(ROUND(V218,2)*(1+'General Inputs'!L$20)*(1-AB218)+'General Inputs'!L$27,2)</f>
        <v>0</v>
      </c>
      <c r="X218" s="165">
        <f>ROUND(ROUND(W218,2)*(1+'General Inputs'!M$20)*(1-AC218)+'General Inputs'!M$27,2)</f>
        <v>0</v>
      </c>
      <c r="Y218" s="165">
        <f>ROUND(ROUND(X218,2)*(1+'General Inputs'!N$20)*(1-AD218)+'General Inputs'!N$27,2)</f>
        <v>0</v>
      </c>
      <c r="Z218" s="166"/>
      <c r="AA218" s="194">
        <f>IF($U218="",0,'General Inputs'!K$22)</f>
        <v>0</v>
      </c>
      <c r="AB218" s="194">
        <f>IF($U218="",0,'General Inputs'!L$22)</f>
        <v>0</v>
      </c>
      <c r="AC218" s="194">
        <f>IF($U218="",0,'General Inputs'!M$22)</f>
        <v>0</v>
      </c>
      <c r="AD218" s="194">
        <f>IF($U218="",0,'General Inputs'!N$22)</f>
        <v>0</v>
      </c>
      <c r="AE218" s="36"/>
      <c r="AF218" s="218"/>
      <c r="AG218" s="36"/>
      <c r="AH218" s="36"/>
      <c r="AI218" s="36"/>
      <c r="AJ218" s="36"/>
      <c r="AK218" s="36"/>
    </row>
    <row r="219" spans="1:37" hidden="1" outlineLevel="1">
      <c r="A219" s="36"/>
      <c r="B219" s="36"/>
      <c r="C219" s="161"/>
      <c r="D219" s="161"/>
      <c r="E219" s="161"/>
      <c r="F219" s="71"/>
      <c r="G219" s="71"/>
      <c r="H219" s="92"/>
      <c r="I219" s="93">
        <f t="shared" si="31"/>
        <v>0</v>
      </c>
      <c r="J219" s="162"/>
      <c r="K219" s="93">
        <f t="shared" si="32"/>
        <v>0</v>
      </c>
      <c r="L219" s="162"/>
      <c r="M219" s="162" t="str">
        <f t="shared" si="33"/>
        <v/>
      </c>
      <c r="N219" s="39"/>
      <c r="O219" s="163">
        <f t="shared" si="34"/>
        <v>0</v>
      </c>
      <c r="P219" s="163">
        <f t="shared" si="35"/>
        <v>0</v>
      </c>
      <c r="Q219" s="163">
        <f t="shared" si="36"/>
        <v>0</v>
      </c>
      <c r="R219" s="163">
        <f t="shared" si="37"/>
        <v>0</v>
      </c>
      <c r="S219" s="163">
        <f t="shared" si="38"/>
        <v>0</v>
      </c>
      <c r="T219" s="39"/>
      <c r="U219" s="164"/>
      <c r="V219" s="165">
        <f>ROUND(ROUND(U219,2)*(1+'General Inputs'!K$20)*(1-AA219)+'General Inputs'!K$27,2)</f>
        <v>0</v>
      </c>
      <c r="W219" s="165">
        <f>ROUND(ROUND(V219,2)*(1+'General Inputs'!L$20)*(1-AB219)+'General Inputs'!L$27,2)</f>
        <v>0</v>
      </c>
      <c r="X219" s="165">
        <f>ROUND(ROUND(W219,2)*(1+'General Inputs'!M$20)*(1-AC219)+'General Inputs'!M$27,2)</f>
        <v>0</v>
      </c>
      <c r="Y219" s="165">
        <f>ROUND(ROUND(X219,2)*(1+'General Inputs'!N$20)*(1-AD219)+'General Inputs'!N$27,2)</f>
        <v>0</v>
      </c>
      <c r="Z219" s="166"/>
      <c r="AA219" s="194">
        <f>IF($U219="",0,'General Inputs'!K$22)</f>
        <v>0</v>
      </c>
      <c r="AB219" s="194">
        <f>IF($U219="",0,'General Inputs'!L$22)</f>
        <v>0</v>
      </c>
      <c r="AC219" s="194">
        <f>IF($U219="",0,'General Inputs'!M$22)</f>
        <v>0</v>
      </c>
      <c r="AD219" s="194">
        <f>IF($U219="",0,'General Inputs'!N$22)</f>
        <v>0</v>
      </c>
      <c r="AE219" s="36"/>
      <c r="AF219" s="218"/>
      <c r="AG219" s="36"/>
      <c r="AH219" s="36"/>
      <c r="AI219" s="36"/>
      <c r="AJ219" s="36"/>
      <c r="AK219" s="36"/>
    </row>
    <row r="220" spans="1:37" hidden="1" outlineLevel="1">
      <c r="A220" s="36"/>
      <c r="B220" s="36"/>
      <c r="C220" s="161"/>
      <c r="D220" s="161"/>
      <c r="E220" s="161"/>
      <c r="F220" s="71"/>
      <c r="G220" s="71"/>
      <c r="H220" s="92"/>
      <c r="I220" s="93">
        <f t="shared" si="31"/>
        <v>0</v>
      </c>
      <c r="J220" s="162"/>
      <c r="K220" s="93">
        <f t="shared" si="32"/>
        <v>0</v>
      </c>
      <c r="L220" s="162"/>
      <c r="M220" s="162" t="str">
        <f t="shared" si="33"/>
        <v/>
      </c>
      <c r="N220" s="39"/>
      <c r="O220" s="163">
        <f t="shared" si="34"/>
        <v>0</v>
      </c>
      <c r="P220" s="163">
        <f t="shared" si="35"/>
        <v>0</v>
      </c>
      <c r="Q220" s="163">
        <f t="shared" si="36"/>
        <v>0</v>
      </c>
      <c r="R220" s="163">
        <f t="shared" si="37"/>
        <v>0</v>
      </c>
      <c r="S220" s="163">
        <f t="shared" si="38"/>
        <v>0</v>
      </c>
      <c r="T220" s="39"/>
      <c r="U220" s="164"/>
      <c r="V220" s="165">
        <f>ROUND(ROUND(U220,2)*(1+'General Inputs'!K$20)*(1-AA220)+'General Inputs'!K$27,2)</f>
        <v>0</v>
      </c>
      <c r="W220" s="165">
        <f>ROUND(ROUND(V220,2)*(1+'General Inputs'!L$20)*(1-AB220)+'General Inputs'!L$27,2)</f>
        <v>0</v>
      </c>
      <c r="X220" s="165">
        <f>ROUND(ROUND(W220,2)*(1+'General Inputs'!M$20)*(1-AC220)+'General Inputs'!M$27,2)</f>
        <v>0</v>
      </c>
      <c r="Y220" s="165">
        <f>ROUND(ROUND(X220,2)*(1+'General Inputs'!N$20)*(1-AD220)+'General Inputs'!N$27,2)</f>
        <v>0</v>
      </c>
      <c r="Z220" s="166"/>
      <c r="AA220" s="194">
        <f>IF($U220="",0,'General Inputs'!K$22)</f>
        <v>0</v>
      </c>
      <c r="AB220" s="194">
        <f>IF($U220="",0,'General Inputs'!L$22)</f>
        <v>0</v>
      </c>
      <c r="AC220" s="194">
        <f>IF($U220="",0,'General Inputs'!M$22)</f>
        <v>0</v>
      </c>
      <c r="AD220" s="194">
        <f>IF($U220="",0,'General Inputs'!N$22)</f>
        <v>0</v>
      </c>
      <c r="AE220" s="36"/>
      <c r="AF220" s="218"/>
      <c r="AG220" s="36"/>
      <c r="AH220" s="36"/>
      <c r="AI220" s="36"/>
      <c r="AJ220" s="36"/>
      <c r="AK220" s="36"/>
    </row>
    <row r="221" spans="1:37" hidden="1" outlineLevel="1">
      <c r="A221" s="36"/>
      <c r="B221" s="36"/>
      <c r="C221" s="161"/>
      <c r="D221" s="161"/>
      <c r="E221" s="161"/>
      <c r="F221" s="71"/>
      <c r="G221" s="71"/>
      <c r="H221" s="92"/>
      <c r="I221" s="93">
        <f t="shared" si="31"/>
        <v>0</v>
      </c>
      <c r="J221" s="162"/>
      <c r="K221" s="93">
        <f t="shared" si="32"/>
        <v>0</v>
      </c>
      <c r="L221" s="162"/>
      <c r="M221" s="162" t="str">
        <f t="shared" si="33"/>
        <v/>
      </c>
      <c r="N221" s="39"/>
      <c r="O221" s="163">
        <f t="shared" si="34"/>
        <v>0</v>
      </c>
      <c r="P221" s="163">
        <f t="shared" si="35"/>
        <v>0</v>
      </c>
      <c r="Q221" s="163">
        <f t="shared" si="36"/>
        <v>0</v>
      </c>
      <c r="R221" s="163">
        <f t="shared" si="37"/>
        <v>0</v>
      </c>
      <c r="S221" s="163">
        <f t="shared" si="38"/>
        <v>0</v>
      </c>
      <c r="T221" s="39"/>
      <c r="U221" s="164"/>
      <c r="V221" s="165">
        <f>ROUND(ROUND(U221,2)*(1+'General Inputs'!K$20)*(1-AA221)+'General Inputs'!K$27,2)</f>
        <v>0</v>
      </c>
      <c r="W221" s="165">
        <f>ROUND(ROUND(V221,2)*(1+'General Inputs'!L$20)*(1-AB221)+'General Inputs'!L$27,2)</f>
        <v>0</v>
      </c>
      <c r="X221" s="165">
        <f>ROUND(ROUND(W221,2)*(1+'General Inputs'!M$20)*(1-AC221)+'General Inputs'!M$27,2)</f>
        <v>0</v>
      </c>
      <c r="Y221" s="165">
        <f>ROUND(ROUND(X221,2)*(1+'General Inputs'!N$20)*(1-AD221)+'General Inputs'!N$27,2)</f>
        <v>0</v>
      </c>
      <c r="Z221" s="166"/>
      <c r="AA221" s="194">
        <f>IF($U221="",0,'General Inputs'!K$22)</f>
        <v>0</v>
      </c>
      <c r="AB221" s="194">
        <f>IF($U221="",0,'General Inputs'!L$22)</f>
        <v>0</v>
      </c>
      <c r="AC221" s="194">
        <f>IF($U221="",0,'General Inputs'!M$22)</f>
        <v>0</v>
      </c>
      <c r="AD221" s="194">
        <f>IF($U221="",0,'General Inputs'!N$22)</f>
        <v>0</v>
      </c>
      <c r="AE221" s="36"/>
      <c r="AF221" s="218"/>
      <c r="AG221" s="36"/>
      <c r="AH221" s="36"/>
      <c r="AI221" s="36"/>
      <c r="AJ221" s="36"/>
      <c r="AK221" s="36"/>
    </row>
    <row r="222" spans="1:37" hidden="1" outlineLevel="1">
      <c r="A222" s="36"/>
      <c r="B222" s="36"/>
      <c r="C222" s="161"/>
      <c r="D222" s="161"/>
      <c r="E222" s="161"/>
      <c r="F222" s="71"/>
      <c r="G222" s="71"/>
      <c r="H222" s="92"/>
      <c r="I222" s="93">
        <f t="shared" si="31"/>
        <v>0</v>
      </c>
      <c r="J222" s="162"/>
      <c r="K222" s="93">
        <f t="shared" si="32"/>
        <v>0</v>
      </c>
      <c r="L222" s="162"/>
      <c r="M222" s="162" t="str">
        <f t="shared" si="33"/>
        <v/>
      </c>
      <c r="N222" s="39"/>
      <c r="O222" s="163">
        <f t="shared" si="34"/>
        <v>0</v>
      </c>
      <c r="P222" s="163">
        <f t="shared" si="35"/>
        <v>0</v>
      </c>
      <c r="Q222" s="163">
        <f t="shared" si="36"/>
        <v>0</v>
      </c>
      <c r="R222" s="163">
        <f t="shared" si="37"/>
        <v>0</v>
      </c>
      <c r="S222" s="163">
        <f t="shared" si="38"/>
        <v>0</v>
      </c>
      <c r="T222" s="39"/>
      <c r="U222" s="164"/>
      <c r="V222" s="165">
        <f>ROUND(ROUND(U222,2)*(1+'General Inputs'!K$20)*(1-AA222)+'General Inputs'!K$27,2)</f>
        <v>0</v>
      </c>
      <c r="W222" s="165">
        <f>ROUND(ROUND(V222,2)*(1+'General Inputs'!L$20)*(1-AB222)+'General Inputs'!L$27,2)</f>
        <v>0</v>
      </c>
      <c r="X222" s="165">
        <f>ROUND(ROUND(W222,2)*(1+'General Inputs'!M$20)*(1-AC222)+'General Inputs'!M$27,2)</f>
        <v>0</v>
      </c>
      <c r="Y222" s="165">
        <f>ROUND(ROUND(X222,2)*(1+'General Inputs'!N$20)*(1-AD222)+'General Inputs'!N$27,2)</f>
        <v>0</v>
      </c>
      <c r="Z222" s="166"/>
      <c r="AA222" s="194">
        <f>IF($U222="",0,'General Inputs'!K$22)</f>
        <v>0</v>
      </c>
      <c r="AB222" s="194">
        <f>IF($U222="",0,'General Inputs'!L$22)</f>
        <v>0</v>
      </c>
      <c r="AC222" s="194">
        <f>IF($U222="",0,'General Inputs'!M$22)</f>
        <v>0</v>
      </c>
      <c r="AD222" s="194">
        <f>IF($U222="",0,'General Inputs'!N$22)</f>
        <v>0</v>
      </c>
      <c r="AE222" s="36"/>
      <c r="AF222" s="218"/>
      <c r="AG222" s="36"/>
      <c r="AH222" s="36"/>
      <c r="AI222" s="36"/>
      <c r="AJ222" s="36"/>
      <c r="AK222" s="36"/>
    </row>
    <row r="223" spans="1:37" hidden="1" outlineLevel="1">
      <c r="A223" s="36"/>
      <c r="B223" s="36"/>
      <c r="C223" s="161"/>
      <c r="D223" s="161"/>
      <c r="E223" s="161"/>
      <c r="F223" s="71"/>
      <c r="G223" s="71"/>
      <c r="H223" s="92"/>
      <c r="I223" s="93">
        <f t="shared" si="31"/>
        <v>0</v>
      </c>
      <c r="J223" s="162"/>
      <c r="K223" s="93">
        <f t="shared" si="32"/>
        <v>0</v>
      </c>
      <c r="L223" s="162"/>
      <c r="M223" s="162" t="str">
        <f t="shared" si="33"/>
        <v/>
      </c>
      <c r="N223" s="39"/>
      <c r="O223" s="163">
        <f t="shared" si="34"/>
        <v>0</v>
      </c>
      <c r="P223" s="163">
        <f t="shared" si="35"/>
        <v>0</v>
      </c>
      <c r="Q223" s="163">
        <f t="shared" si="36"/>
        <v>0</v>
      </c>
      <c r="R223" s="163">
        <f t="shared" si="37"/>
        <v>0</v>
      </c>
      <c r="S223" s="163">
        <f t="shared" si="38"/>
        <v>0</v>
      </c>
      <c r="T223" s="39"/>
      <c r="U223" s="164"/>
      <c r="V223" s="165">
        <f>ROUND(ROUND(U223,2)*(1+'General Inputs'!K$20)*(1-AA223)+'General Inputs'!K$27,2)</f>
        <v>0</v>
      </c>
      <c r="W223" s="165">
        <f>ROUND(ROUND(V223,2)*(1+'General Inputs'!L$20)*(1-AB223)+'General Inputs'!L$27,2)</f>
        <v>0</v>
      </c>
      <c r="X223" s="165">
        <f>ROUND(ROUND(W223,2)*(1+'General Inputs'!M$20)*(1-AC223)+'General Inputs'!M$27,2)</f>
        <v>0</v>
      </c>
      <c r="Y223" s="165">
        <f>ROUND(ROUND(X223,2)*(1+'General Inputs'!N$20)*(1-AD223)+'General Inputs'!N$27,2)</f>
        <v>0</v>
      </c>
      <c r="Z223" s="166"/>
      <c r="AA223" s="194">
        <f>IF($U223="",0,'General Inputs'!K$22)</f>
        <v>0</v>
      </c>
      <c r="AB223" s="194">
        <f>IF($U223="",0,'General Inputs'!L$22)</f>
        <v>0</v>
      </c>
      <c r="AC223" s="194">
        <f>IF($U223="",0,'General Inputs'!M$22)</f>
        <v>0</v>
      </c>
      <c r="AD223" s="194">
        <f>IF($U223="",0,'General Inputs'!N$22)</f>
        <v>0</v>
      </c>
      <c r="AE223" s="36"/>
      <c r="AF223" s="218"/>
      <c r="AG223" s="36"/>
      <c r="AH223" s="36"/>
      <c r="AI223" s="36"/>
      <c r="AJ223" s="36"/>
      <c r="AK223" s="36"/>
    </row>
    <row r="224" spans="1:37" hidden="1" outlineLevel="1">
      <c r="A224" s="36"/>
      <c r="B224" s="36"/>
      <c r="C224" s="161"/>
      <c r="D224" s="161"/>
      <c r="E224" s="161"/>
      <c r="F224" s="71"/>
      <c r="G224" s="71"/>
      <c r="H224" s="92"/>
      <c r="I224" s="93">
        <f t="shared" si="31"/>
        <v>0</v>
      </c>
      <c r="J224" s="162"/>
      <c r="K224" s="93">
        <f t="shared" si="32"/>
        <v>0</v>
      </c>
      <c r="L224" s="162"/>
      <c r="M224" s="162" t="str">
        <f t="shared" si="33"/>
        <v/>
      </c>
      <c r="N224" s="39"/>
      <c r="O224" s="163">
        <f t="shared" si="34"/>
        <v>0</v>
      </c>
      <c r="P224" s="163">
        <f t="shared" si="35"/>
        <v>0</v>
      </c>
      <c r="Q224" s="163">
        <f t="shared" si="36"/>
        <v>0</v>
      </c>
      <c r="R224" s="163">
        <f t="shared" si="37"/>
        <v>0</v>
      </c>
      <c r="S224" s="163">
        <f t="shared" si="38"/>
        <v>0</v>
      </c>
      <c r="T224" s="39"/>
      <c r="U224" s="164"/>
      <c r="V224" s="165">
        <f>ROUND(ROUND(U224,2)*(1+'General Inputs'!K$20)*(1-AA224)+'General Inputs'!K$27,2)</f>
        <v>0</v>
      </c>
      <c r="W224" s="165">
        <f>ROUND(ROUND(V224,2)*(1+'General Inputs'!L$20)*(1-AB224)+'General Inputs'!L$27,2)</f>
        <v>0</v>
      </c>
      <c r="X224" s="165">
        <f>ROUND(ROUND(W224,2)*(1+'General Inputs'!M$20)*(1-AC224)+'General Inputs'!M$27,2)</f>
        <v>0</v>
      </c>
      <c r="Y224" s="165">
        <f>ROUND(ROUND(X224,2)*(1+'General Inputs'!N$20)*(1-AD224)+'General Inputs'!N$27,2)</f>
        <v>0</v>
      </c>
      <c r="Z224" s="166"/>
      <c r="AA224" s="194">
        <f>IF($U224="",0,'General Inputs'!K$22)</f>
        <v>0</v>
      </c>
      <c r="AB224" s="194">
        <f>IF($U224="",0,'General Inputs'!L$22)</f>
        <v>0</v>
      </c>
      <c r="AC224" s="194">
        <f>IF($U224="",0,'General Inputs'!M$22)</f>
        <v>0</v>
      </c>
      <c r="AD224" s="194">
        <f>IF($U224="",0,'General Inputs'!N$22)</f>
        <v>0</v>
      </c>
      <c r="AE224" s="36"/>
      <c r="AF224" s="218"/>
      <c r="AG224" s="36"/>
      <c r="AH224" s="36"/>
      <c r="AI224" s="36"/>
      <c r="AJ224" s="36"/>
      <c r="AK224" s="36"/>
    </row>
    <row r="225" spans="1:37" hidden="1" outlineLevel="1">
      <c r="A225" s="36"/>
      <c r="B225" s="36"/>
      <c r="C225" s="161"/>
      <c r="D225" s="161"/>
      <c r="E225" s="161"/>
      <c r="F225" s="71"/>
      <c r="G225" s="71"/>
      <c r="H225" s="92"/>
      <c r="I225" s="93">
        <f t="shared" si="31"/>
        <v>0</v>
      </c>
      <c r="J225" s="162"/>
      <c r="K225" s="93">
        <f t="shared" si="32"/>
        <v>0</v>
      </c>
      <c r="L225" s="162"/>
      <c r="M225" s="162" t="str">
        <f t="shared" si="33"/>
        <v/>
      </c>
      <c r="N225" s="39"/>
      <c r="O225" s="163">
        <f t="shared" si="34"/>
        <v>0</v>
      </c>
      <c r="P225" s="163">
        <f t="shared" si="35"/>
        <v>0</v>
      </c>
      <c r="Q225" s="163">
        <f t="shared" si="36"/>
        <v>0</v>
      </c>
      <c r="R225" s="163">
        <f t="shared" si="37"/>
        <v>0</v>
      </c>
      <c r="S225" s="163">
        <f t="shared" si="38"/>
        <v>0</v>
      </c>
      <c r="T225" s="39"/>
      <c r="U225" s="164"/>
      <c r="V225" s="165">
        <f>ROUND(ROUND(U225,2)*(1+'General Inputs'!K$20)*(1-AA225)+'General Inputs'!K$27,2)</f>
        <v>0</v>
      </c>
      <c r="W225" s="165">
        <f>ROUND(ROUND(V225,2)*(1+'General Inputs'!L$20)*(1-AB225)+'General Inputs'!L$27,2)</f>
        <v>0</v>
      </c>
      <c r="X225" s="165">
        <f>ROUND(ROUND(W225,2)*(1+'General Inputs'!M$20)*(1-AC225)+'General Inputs'!M$27,2)</f>
        <v>0</v>
      </c>
      <c r="Y225" s="165">
        <f>ROUND(ROUND(X225,2)*(1+'General Inputs'!N$20)*(1-AD225)+'General Inputs'!N$27,2)</f>
        <v>0</v>
      </c>
      <c r="Z225" s="166"/>
      <c r="AA225" s="194">
        <f>IF($U225="",0,'General Inputs'!K$22)</f>
        <v>0</v>
      </c>
      <c r="AB225" s="194">
        <f>IF($U225="",0,'General Inputs'!L$22)</f>
        <v>0</v>
      </c>
      <c r="AC225" s="194">
        <f>IF($U225="",0,'General Inputs'!M$22)</f>
        <v>0</v>
      </c>
      <c r="AD225" s="194">
        <f>IF($U225="",0,'General Inputs'!N$22)</f>
        <v>0</v>
      </c>
      <c r="AE225" s="36"/>
      <c r="AF225" s="218"/>
      <c r="AG225" s="36"/>
      <c r="AH225" s="36"/>
      <c r="AI225" s="36"/>
      <c r="AJ225" s="36"/>
      <c r="AK225" s="36"/>
    </row>
    <row r="226" spans="1:37" hidden="1" outlineLevel="1">
      <c r="A226" s="36"/>
      <c r="B226" s="36"/>
      <c r="C226" s="161"/>
      <c r="D226" s="161"/>
      <c r="E226" s="161"/>
      <c r="F226" s="71"/>
      <c r="G226" s="71"/>
      <c r="H226" s="92"/>
      <c r="I226" s="93">
        <f t="shared" si="31"/>
        <v>0</v>
      </c>
      <c r="J226" s="162"/>
      <c r="K226" s="93">
        <f t="shared" si="32"/>
        <v>0</v>
      </c>
      <c r="L226" s="162"/>
      <c r="M226" s="162" t="str">
        <f t="shared" si="33"/>
        <v/>
      </c>
      <c r="N226" s="39"/>
      <c r="O226" s="163">
        <f t="shared" si="34"/>
        <v>0</v>
      </c>
      <c r="P226" s="163">
        <f t="shared" si="35"/>
        <v>0</v>
      </c>
      <c r="Q226" s="163">
        <f t="shared" si="36"/>
        <v>0</v>
      </c>
      <c r="R226" s="163">
        <f t="shared" si="37"/>
        <v>0</v>
      </c>
      <c r="S226" s="163">
        <f t="shared" si="38"/>
        <v>0</v>
      </c>
      <c r="T226" s="39"/>
      <c r="U226" s="164"/>
      <c r="V226" s="165">
        <f>ROUND(ROUND(U226,2)*(1+'General Inputs'!K$20)*(1-AA226)+'General Inputs'!K$27,2)</f>
        <v>0</v>
      </c>
      <c r="W226" s="165">
        <f>ROUND(ROUND(V226,2)*(1+'General Inputs'!L$20)*(1-AB226)+'General Inputs'!L$27,2)</f>
        <v>0</v>
      </c>
      <c r="X226" s="165">
        <f>ROUND(ROUND(W226,2)*(1+'General Inputs'!M$20)*(1-AC226)+'General Inputs'!M$27,2)</f>
        <v>0</v>
      </c>
      <c r="Y226" s="165">
        <f>ROUND(ROUND(X226,2)*(1+'General Inputs'!N$20)*(1-AD226)+'General Inputs'!N$27,2)</f>
        <v>0</v>
      </c>
      <c r="Z226" s="166"/>
      <c r="AA226" s="194">
        <f>IF($U226="",0,'General Inputs'!K$22)</f>
        <v>0</v>
      </c>
      <c r="AB226" s="194">
        <f>IF($U226="",0,'General Inputs'!L$22)</f>
        <v>0</v>
      </c>
      <c r="AC226" s="194">
        <f>IF($U226="",0,'General Inputs'!M$22)</f>
        <v>0</v>
      </c>
      <c r="AD226" s="194">
        <f>IF($U226="",0,'General Inputs'!N$22)</f>
        <v>0</v>
      </c>
      <c r="AE226" s="36"/>
      <c r="AF226" s="218"/>
      <c r="AG226" s="36"/>
      <c r="AH226" s="36"/>
      <c r="AI226" s="36"/>
      <c r="AJ226" s="36"/>
      <c r="AK226" s="36"/>
    </row>
    <row r="227" spans="1:37" hidden="1" outlineLevel="1">
      <c r="A227" s="36"/>
      <c r="B227" s="36"/>
      <c r="C227" s="161"/>
      <c r="D227" s="161"/>
      <c r="E227" s="161"/>
      <c r="F227" s="71"/>
      <c r="G227" s="71"/>
      <c r="H227" s="92"/>
      <c r="I227" s="93">
        <f t="shared" si="31"/>
        <v>0</v>
      </c>
      <c r="J227" s="162"/>
      <c r="K227" s="93">
        <f t="shared" si="32"/>
        <v>0</v>
      </c>
      <c r="L227" s="162"/>
      <c r="M227" s="162" t="str">
        <f t="shared" si="33"/>
        <v/>
      </c>
      <c r="N227" s="39"/>
      <c r="O227" s="163">
        <f t="shared" si="34"/>
        <v>0</v>
      </c>
      <c r="P227" s="163">
        <f t="shared" si="35"/>
        <v>0</v>
      </c>
      <c r="Q227" s="163">
        <f t="shared" si="36"/>
        <v>0</v>
      </c>
      <c r="R227" s="163">
        <f t="shared" si="37"/>
        <v>0</v>
      </c>
      <c r="S227" s="163">
        <f t="shared" si="38"/>
        <v>0</v>
      </c>
      <c r="T227" s="39"/>
      <c r="U227" s="164"/>
      <c r="V227" s="165">
        <f>ROUND(ROUND(U227,2)*(1+'General Inputs'!K$20)*(1-AA227)+'General Inputs'!K$27,2)</f>
        <v>0</v>
      </c>
      <c r="W227" s="165">
        <f>ROUND(ROUND(V227,2)*(1+'General Inputs'!L$20)*(1-AB227)+'General Inputs'!L$27,2)</f>
        <v>0</v>
      </c>
      <c r="X227" s="165">
        <f>ROUND(ROUND(W227,2)*(1+'General Inputs'!M$20)*(1-AC227)+'General Inputs'!M$27,2)</f>
        <v>0</v>
      </c>
      <c r="Y227" s="165">
        <f>ROUND(ROUND(X227,2)*(1+'General Inputs'!N$20)*(1-AD227)+'General Inputs'!N$27,2)</f>
        <v>0</v>
      </c>
      <c r="Z227" s="166"/>
      <c r="AA227" s="194">
        <f>IF($U227="",0,'General Inputs'!K$22)</f>
        <v>0</v>
      </c>
      <c r="AB227" s="194">
        <f>IF($U227="",0,'General Inputs'!L$22)</f>
        <v>0</v>
      </c>
      <c r="AC227" s="194">
        <f>IF($U227="",0,'General Inputs'!M$22)</f>
        <v>0</v>
      </c>
      <c r="AD227" s="194">
        <f>IF($U227="",0,'General Inputs'!N$22)</f>
        <v>0</v>
      </c>
      <c r="AE227" s="36"/>
      <c r="AF227" s="218"/>
      <c r="AG227" s="36"/>
      <c r="AH227" s="36"/>
      <c r="AI227" s="36"/>
      <c r="AJ227" s="36"/>
      <c r="AK227" s="36"/>
    </row>
    <row r="228" spans="1:37" hidden="1" outlineLevel="1">
      <c r="A228" s="36"/>
      <c r="B228" s="36"/>
      <c r="C228" s="161"/>
      <c r="D228" s="161"/>
      <c r="E228" s="161"/>
      <c r="F228" s="71"/>
      <c r="G228" s="71"/>
      <c r="H228" s="92"/>
      <c r="I228" s="93">
        <f t="shared" si="31"/>
        <v>0</v>
      </c>
      <c r="J228" s="162"/>
      <c r="K228" s="93">
        <f t="shared" si="32"/>
        <v>0</v>
      </c>
      <c r="L228" s="162"/>
      <c r="M228" s="162" t="str">
        <f t="shared" si="33"/>
        <v/>
      </c>
      <c r="N228" s="39"/>
      <c r="O228" s="163">
        <f t="shared" si="34"/>
        <v>0</v>
      </c>
      <c r="P228" s="163">
        <f t="shared" si="35"/>
        <v>0</v>
      </c>
      <c r="Q228" s="163">
        <f t="shared" si="36"/>
        <v>0</v>
      </c>
      <c r="R228" s="163">
        <f t="shared" si="37"/>
        <v>0</v>
      </c>
      <c r="S228" s="163">
        <f t="shared" si="38"/>
        <v>0</v>
      </c>
      <c r="T228" s="39"/>
      <c r="U228" s="164"/>
      <c r="V228" s="165">
        <f>ROUND(ROUND(U228,2)*(1+'General Inputs'!K$20)*(1-AA228)+'General Inputs'!K$27,2)</f>
        <v>0</v>
      </c>
      <c r="W228" s="165">
        <f>ROUND(ROUND(V228,2)*(1+'General Inputs'!L$20)*(1-AB228)+'General Inputs'!L$27,2)</f>
        <v>0</v>
      </c>
      <c r="X228" s="165">
        <f>ROUND(ROUND(W228,2)*(1+'General Inputs'!M$20)*(1-AC228)+'General Inputs'!M$27,2)</f>
        <v>0</v>
      </c>
      <c r="Y228" s="165">
        <f>ROUND(ROUND(X228,2)*(1+'General Inputs'!N$20)*(1-AD228)+'General Inputs'!N$27,2)</f>
        <v>0</v>
      </c>
      <c r="Z228" s="166"/>
      <c r="AA228" s="194">
        <f>IF($U228="",0,'General Inputs'!K$22)</f>
        <v>0</v>
      </c>
      <c r="AB228" s="194">
        <f>IF($U228="",0,'General Inputs'!L$22)</f>
        <v>0</v>
      </c>
      <c r="AC228" s="194">
        <f>IF($U228="",0,'General Inputs'!M$22)</f>
        <v>0</v>
      </c>
      <c r="AD228" s="194">
        <f>IF($U228="",0,'General Inputs'!N$22)</f>
        <v>0</v>
      </c>
      <c r="AE228" s="36"/>
      <c r="AF228" s="218"/>
      <c r="AG228" s="36"/>
      <c r="AH228" s="36"/>
      <c r="AI228" s="36"/>
      <c r="AJ228" s="36"/>
      <c r="AK228" s="36"/>
    </row>
    <row r="229" spans="1:37" hidden="1" outlineLevel="1">
      <c r="A229" s="36"/>
      <c r="B229" s="36"/>
      <c r="C229" s="161"/>
      <c r="D229" s="161"/>
      <c r="E229" s="161"/>
      <c r="F229" s="71"/>
      <c r="G229" s="71"/>
      <c r="H229" s="92"/>
      <c r="I229" s="93">
        <f t="shared" si="31"/>
        <v>0</v>
      </c>
      <c r="J229" s="162"/>
      <c r="K229" s="93">
        <f t="shared" si="32"/>
        <v>0</v>
      </c>
      <c r="L229" s="162"/>
      <c r="M229" s="162" t="str">
        <f t="shared" si="33"/>
        <v/>
      </c>
      <c r="N229" s="39"/>
      <c r="O229" s="163">
        <f t="shared" si="34"/>
        <v>0</v>
      </c>
      <c r="P229" s="163">
        <f t="shared" si="35"/>
        <v>0</v>
      </c>
      <c r="Q229" s="163">
        <f t="shared" si="36"/>
        <v>0</v>
      </c>
      <c r="R229" s="163">
        <f t="shared" si="37"/>
        <v>0</v>
      </c>
      <c r="S229" s="163">
        <f t="shared" si="38"/>
        <v>0</v>
      </c>
      <c r="T229" s="39"/>
      <c r="U229" s="164"/>
      <c r="V229" s="165">
        <f>ROUND(ROUND(U229,2)*(1+'General Inputs'!K$20)*(1-AA229)+'General Inputs'!K$27,2)</f>
        <v>0</v>
      </c>
      <c r="W229" s="165">
        <f>ROUND(ROUND(V229,2)*(1+'General Inputs'!L$20)*(1-AB229)+'General Inputs'!L$27,2)</f>
        <v>0</v>
      </c>
      <c r="X229" s="165">
        <f>ROUND(ROUND(W229,2)*(1+'General Inputs'!M$20)*(1-AC229)+'General Inputs'!M$27,2)</f>
        <v>0</v>
      </c>
      <c r="Y229" s="165">
        <f>ROUND(ROUND(X229,2)*(1+'General Inputs'!N$20)*(1-AD229)+'General Inputs'!N$27,2)</f>
        <v>0</v>
      </c>
      <c r="Z229" s="166"/>
      <c r="AA229" s="194">
        <f>IF($U229="",0,'General Inputs'!K$22)</f>
        <v>0</v>
      </c>
      <c r="AB229" s="194">
        <f>IF($U229="",0,'General Inputs'!L$22)</f>
        <v>0</v>
      </c>
      <c r="AC229" s="194">
        <f>IF($U229="",0,'General Inputs'!M$22)</f>
        <v>0</v>
      </c>
      <c r="AD229" s="194">
        <f>IF($U229="",0,'General Inputs'!N$22)</f>
        <v>0</v>
      </c>
      <c r="AE229" s="36"/>
      <c r="AF229" s="218"/>
      <c r="AG229" s="36"/>
      <c r="AH229" s="36"/>
      <c r="AI229" s="36"/>
      <c r="AJ229" s="36"/>
      <c r="AK229" s="36"/>
    </row>
    <row r="230" spans="1:37" hidden="1" outlineLevel="1">
      <c r="A230" s="36"/>
      <c r="B230" s="36"/>
      <c r="C230" s="161"/>
      <c r="D230" s="161"/>
      <c r="E230" s="161"/>
      <c r="F230" s="71"/>
      <c r="G230" s="71"/>
      <c r="H230" s="92"/>
      <c r="I230" s="93">
        <f t="shared" si="31"/>
        <v>0</v>
      </c>
      <c r="J230" s="162"/>
      <c r="K230" s="93">
        <f t="shared" si="32"/>
        <v>0</v>
      </c>
      <c r="L230" s="162"/>
      <c r="M230" s="162" t="str">
        <f t="shared" si="33"/>
        <v/>
      </c>
      <c r="N230" s="39"/>
      <c r="O230" s="163">
        <f t="shared" si="34"/>
        <v>0</v>
      </c>
      <c r="P230" s="163">
        <f t="shared" si="35"/>
        <v>0</v>
      </c>
      <c r="Q230" s="163">
        <f t="shared" si="36"/>
        <v>0</v>
      </c>
      <c r="R230" s="163">
        <f t="shared" si="37"/>
        <v>0</v>
      </c>
      <c r="S230" s="163">
        <f t="shared" si="38"/>
        <v>0</v>
      </c>
      <c r="T230" s="39"/>
      <c r="U230" s="164"/>
      <c r="V230" s="165">
        <f>ROUND(ROUND(U230,2)*(1+'General Inputs'!K$20)*(1-AA230)+'General Inputs'!K$27,2)</f>
        <v>0</v>
      </c>
      <c r="W230" s="165">
        <f>ROUND(ROUND(V230,2)*(1+'General Inputs'!L$20)*(1-AB230)+'General Inputs'!L$27,2)</f>
        <v>0</v>
      </c>
      <c r="X230" s="165">
        <f>ROUND(ROUND(W230,2)*(1+'General Inputs'!M$20)*(1-AC230)+'General Inputs'!M$27,2)</f>
        <v>0</v>
      </c>
      <c r="Y230" s="165">
        <f>ROUND(ROUND(X230,2)*(1+'General Inputs'!N$20)*(1-AD230)+'General Inputs'!N$27,2)</f>
        <v>0</v>
      </c>
      <c r="Z230" s="166"/>
      <c r="AA230" s="194">
        <f>IF($U230="",0,'General Inputs'!K$22)</f>
        <v>0</v>
      </c>
      <c r="AB230" s="194">
        <f>IF($U230="",0,'General Inputs'!L$22)</f>
        <v>0</v>
      </c>
      <c r="AC230" s="194">
        <f>IF($U230="",0,'General Inputs'!M$22)</f>
        <v>0</v>
      </c>
      <c r="AD230" s="194">
        <f>IF($U230="",0,'General Inputs'!N$22)</f>
        <v>0</v>
      </c>
      <c r="AE230" s="36"/>
      <c r="AF230" s="218"/>
      <c r="AG230" s="36"/>
      <c r="AH230" s="36"/>
      <c r="AI230" s="36"/>
      <c r="AJ230" s="36"/>
      <c r="AK230" s="36"/>
    </row>
    <row r="231" spans="1:37" hidden="1" outlineLevel="1">
      <c r="A231" s="36"/>
      <c r="B231" s="36"/>
      <c r="C231" s="161"/>
      <c r="D231" s="161"/>
      <c r="E231" s="161"/>
      <c r="F231" s="71"/>
      <c r="G231" s="71"/>
      <c r="H231" s="92"/>
      <c r="I231" s="93">
        <f t="shared" si="31"/>
        <v>0</v>
      </c>
      <c r="J231" s="162"/>
      <c r="K231" s="93">
        <f t="shared" si="32"/>
        <v>0</v>
      </c>
      <c r="L231" s="162"/>
      <c r="M231" s="162" t="str">
        <f t="shared" si="33"/>
        <v/>
      </c>
      <c r="N231" s="39"/>
      <c r="O231" s="163">
        <f t="shared" si="34"/>
        <v>0</v>
      </c>
      <c r="P231" s="163">
        <f t="shared" si="35"/>
        <v>0</v>
      </c>
      <c r="Q231" s="163">
        <f t="shared" si="36"/>
        <v>0</v>
      </c>
      <c r="R231" s="163">
        <f t="shared" si="37"/>
        <v>0</v>
      </c>
      <c r="S231" s="163">
        <f t="shared" si="38"/>
        <v>0</v>
      </c>
      <c r="T231" s="39"/>
      <c r="U231" s="164"/>
      <c r="V231" s="165">
        <f>ROUND(ROUND(U231,2)*(1+'General Inputs'!K$20)*(1-AA231)+'General Inputs'!K$27,2)</f>
        <v>0</v>
      </c>
      <c r="W231" s="165">
        <f>ROUND(ROUND(V231,2)*(1+'General Inputs'!L$20)*(1-AB231)+'General Inputs'!L$27,2)</f>
        <v>0</v>
      </c>
      <c r="X231" s="165">
        <f>ROUND(ROUND(W231,2)*(1+'General Inputs'!M$20)*(1-AC231)+'General Inputs'!M$27,2)</f>
        <v>0</v>
      </c>
      <c r="Y231" s="165">
        <f>ROUND(ROUND(X231,2)*(1+'General Inputs'!N$20)*(1-AD231)+'General Inputs'!N$27,2)</f>
        <v>0</v>
      </c>
      <c r="Z231" s="166"/>
      <c r="AA231" s="194">
        <f>IF($U231="",0,'General Inputs'!K$22)</f>
        <v>0</v>
      </c>
      <c r="AB231" s="194">
        <f>IF($U231="",0,'General Inputs'!L$22)</f>
        <v>0</v>
      </c>
      <c r="AC231" s="194">
        <f>IF($U231="",0,'General Inputs'!M$22)</f>
        <v>0</v>
      </c>
      <c r="AD231" s="194">
        <f>IF($U231="",0,'General Inputs'!N$22)</f>
        <v>0</v>
      </c>
      <c r="AE231" s="36"/>
      <c r="AF231" s="218"/>
      <c r="AG231" s="36"/>
      <c r="AH231" s="36"/>
      <c r="AI231" s="36"/>
      <c r="AJ231" s="36"/>
      <c r="AK231" s="36"/>
    </row>
    <row r="232" spans="1:37" hidden="1" outlineLevel="1">
      <c r="A232" s="36"/>
      <c r="B232" s="36"/>
      <c r="C232" s="161"/>
      <c r="D232" s="161"/>
      <c r="E232" s="161"/>
      <c r="F232" s="71"/>
      <c r="G232" s="71"/>
      <c r="H232" s="92"/>
      <c r="I232" s="93">
        <f t="shared" si="31"/>
        <v>0</v>
      </c>
      <c r="J232" s="162"/>
      <c r="K232" s="93">
        <f t="shared" si="32"/>
        <v>0</v>
      </c>
      <c r="L232" s="162"/>
      <c r="M232" s="162" t="str">
        <f t="shared" si="33"/>
        <v/>
      </c>
      <c r="N232" s="39"/>
      <c r="O232" s="163">
        <f t="shared" si="34"/>
        <v>0</v>
      </c>
      <c r="P232" s="163">
        <f t="shared" si="35"/>
        <v>0</v>
      </c>
      <c r="Q232" s="163">
        <f t="shared" si="36"/>
        <v>0</v>
      </c>
      <c r="R232" s="163">
        <f t="shared" si="37"/>
        <v>0</v>
      </c>
      <c r="S232" s="163">
        <f t="shared" si="38"/>
        <v>0</v>
      </c>
      <c r="T232" s="39"/>
      <c r="U232" s="164"/>
      <c r="V232" s="165">
        <f>ROUND(ROUND(U232,2)*(1+'General Inputs'!K$20)*(1-AA232)+'General Inputs'!K$27,2)</f>
        <v>0</v>
      </c>
      <c r="W232" s="165">
        <f>ROUND(ROUND(V232,2)*(1+'General Inputs'!L$20)*(1-AB232)+'General Inputs'!L$27,2)</f>
        <v>0</v>
      </c>
      <c r="X232" s="165">
        <f>ROUND(ROUND(W232,2)*(1+'General Inputs'!M$20)*(1-AC232)+'General Inputs'!M$27,2)</f>
        <v>0</v>
      </c>
      <c r="Y232" s="165">
        <f>ROUND(ROUND(X232,2)*(1+'General Inputs'!N$20)*(1-AD232)+'General Inputs'!N$27,2)</f>
        <v>0</v>
      </c>
      <c r="Z232" s="166"/>
      <c r="AA232" s="194">
        <f>IF($U232="",0,'General Inputs'!K$22)</f>
        <v>0</v>
      </c>
      <c r="AB232" s="194">
        <f>IF($U232="",0,'General Inputs'!L$22)</f>
        <v>0</v>
      </c>
      <c r="AC232" s="194">
        <f>IF($U232="",0,'General Inputs'!M$22)</f>
        <v>0</v>
      </c>
      <c r="AD232" s="194">
        <f>IF($U232="",0,'General Inputs'!N$22)</f>
        <v>0</v>
      </c>
      <c r="AE232" s="36"/>
      <c r="AF232" s="218"/>
      <c r="AG232" s="36"/>
      <c r="AH232" s="36"/>
      <c r="AI232" s="36"/>
      <c r="AJ232" s="36"/>
      <c r="AK232" s="36"/>
    </row>
    <row r="233" spans="1:37" hidden="1" outlineLevel="1">
      <c r="A233" s="36"/>
      <c r="B233" s="36"/>
      <c r="C233" s="161"/>
      <c r="D233" s="161"/>
      <c r="E233" s="161"/>
      <c r="F233" s="71"/>
      <c r="G233" s="71"/>
      <c r="H233" s="92"/>
      <c r="I233" s="93">
        <f t="shared" si="31"/>
        <v>0</v>
      </c>
      <c r="J233" s="162"/>
      <c r="K233" s="93">
        <f t="shared" si="32"/>
        <v>0</v>
      </c>
      <c r="L233" s="162"/>
      <c r="M233" s="162" t="str">
        <f t="shared" si="33"/>
        <v/>
      </c>
      <c r="N233" s="39"/>
      <c r="O233" s="163">
        <f t="shared" si="34"/>
        <v>0</v>
      </c>
      <c r="P233" s="163">
        <f t="shared" si="35"/>
        <v>0</v>
      </c>
      <c r="Q233" s="163">
        <f t="shared" si="36"/>
        <v>0</v>
      </c>
      <c r="R233" s="163">
        <f t="shared" si="37"/>
        <v>0</v>
      </c>
      <c r="S233" s="163">
        <f t="shared" si="38"/>
        <v>0</v>
      </c>
      <c r="T233" s="39"/>
      <c r="U233" s="164"/>
      <c r="V233" s="165">
        <f>ROUND(ROUND(U233,2)*(1+'General Inputs'!K$20)*(1-AA233)+'General Inputs'!K$27,2)</f>
        <v>0</v>
      </c>
      <c r="W233" s="165">
        <f>ROUND(ROUND(V233,2)*(1+'General Inputs'!L$20)*(1-AB233)+'General Inputs'!L$27,2)</f>
        <v>0</v>
      </c>
      <c r="X233" s="165">
        <f>ROUND(ROUND(W233,2)*(1+'General Inputs'!M$20)*(1-AC233)+'General Inputs'!M$27,2)</f>
        <v>0</v>
      </c>
      <c r="Y233" s="165">
        <f>ROUND(ROUND(X233,2)*(1+'General Inputs'!N$20)*(1-AD233)+'General Inputs'!N$27,2)</f>
        <v>0</v>
      </c>
      <c r="Z233" s="166"/>
      <c r="AA233" s="194">
        <f>IF($U233="",0,'General Inputs'!K$22)</f>
        <v>0</v>
      </c>
      <c r="AB233" s="194">
        <f>IF($U233="",0,'General Inputs'!L$22)</f>
        <v>0</v>
      </c>
      <c r="AC233" s="194">
        <f>IF($U233="",0,'General Inputs'!M$22)</f>
        <v>0</v>
      </c>
      <c r="AD233" s="194">
        <f>IF($U233="",0,'General Inputs'!N$22)</f>
        <v>0</v>
      </c>
      <c r="AE233" s="36"/>
      <c r="AF233" s="218"/>
      <c r="AG233" s="36"/>
      <c r="AH233" s="36"/>
      <c r="AI233" s="36"/>
      <c r="AJ233" s="36"/>
      <c r="AK233" s="36"/>
    </row>
    <row r="234" spans="1:37" hidden="1" outlineLevel="1">
      <c r="A234" s="36"/>
      <c r="B234" s="36"/>
      <c r="C234" s="161"/>
      <c r="D234" s="161"/>
      <c r="E234" s="161"/>
      <c r="F234" s="71"/>
      <c r="G234" s="71"/>
      <c r="H234" s="92"/>
      <c r="I234" s="93">
        <f t="shared" si="31"/>
        <v>0</v>
      </c>
      <c r="J234" s="162"/>
      <c r="K234" s="93">
        <f t="shared" si="32"/>
        <v>0</v>
      </c>
      <c r="L234" s="162"/>
      <c r="M234" s="162" t="str">
        <f t="shared" si="33"/>
        <v/>
      </c>
      <c r="N234" s="39"/>
      <c r="O234" s="163">
        <f t="shared" si="34"/>
        <v>0</v>
      </c>
      <c r="P234" s="163">
        <f t="shared" si="35"/>
        <v>0</v>
      </c>
      <c r="Q234" s="163">
        <f t="shared" si="36"/>
        <v>0</v>
      </c>
      <c r="R234" s="163">
        <f t="shared" si="37"/>
        <v>0</v>
      </c>
      <c r="S234" s="163">
        <f t="shared" si="38"/>
        <v>0</v>
      </c>
      <c r="T234" s="39"/>
      <c r="U234" s="164"/>
      <c r="V234" s="165">
        <f>ROUND(ROUND(U234,2)*(1+'General Inputs'!K$20)*(1-AA234)+'General Inputs'!K$27,2)</f>
        <v>0</v>
      </c>
      <c r="W234" s="165">
        <f>ROUND(ROUND(V234,2)*(1+'General Inputs'!L$20)*(1-AB234)+'General Inputs'!L$27,2)</f>
        <v>0</v>
      </c>
      <c r="X234" s="165">
        <f>ROUND(ROUND(W234,2)*(1+'General Inputs'!M$20)*(1-AC234)+'General Inputs'!M$27,2)</f>
        <v>0</v>
      </c>
      <c r="Y234" s="165">
        <f>ROUND(ROUND(X234,2)*(1+'General Inputs'!N$20)*(1-AD234)+'General Inputs'!N$27,2)</f>
        <v>0</v>
      </c>
      <c r="Z234" s="166"/>
      <c r="AA234" s="194">
        <f>IF($U234="",0,'General Inputs'!K$22)</f>
        <v>0</v>
      </c>
      <c r="AB234" s="194">
        <f>IF($U234="",0,'General Inputs'!L$22)</f>
        <v>0</v>
      </c>
      <c r="AC234" s="194">
        <f>IF($U234="",0,'General Inputs'!M$22)</f>
        <v>0</v>
      </c>
      <c r="AD234" s="194">
        <f>IF($U234="",0,'General Inputs'!N$22)</f>
        <v>0</v>
      </c>
      <c r="AE234" s="36"/>
      <c r="AF234" s="218"/>
      <c r="AG234" s="36"/>
      <c r="AH234" s="36"/>
      <c r="AI234" s="36"/>
      <c r="AJ234" s="36"/>
      <c r="AK234" s="36"/>
    </row>
    <row r="235" spans="1:37" hidden="1" outlineLevel="1">
      <c r="A235" s="36"/>
      <c r="B235" s="36"/>
      <c r="C235" s="161"/>
      <c r="D235" s="161"/>
      <c r="E235" s="161"/>
      <c r="F235" s="71"/>
      <c r="G235" s="71"/>
      <c r="H235" s="92"/>
      <c r="I235" s="93">
        <f t="shared" si="31"/>
        <v>0</v>
      </c>
      <c r="J235" s="162"/>
      <c r="K235" s="93">
        <f t="shared" si="32"/>
        <v>0</v>
      </c>
      <c r="L235" s="162"/>
      <c r="M235" s="162" t="str">
        <f t="shared" si="33"/>
        <v/>
      </c>
      <c r="N235" s="39"/>
      <c r="O235" s="163">
        <f t="shared" si="34"/>
        <v>0</v>
      </c>
      <c r="P235" s="163">
        <f t="shared" si="35"/>
        <v>0</v>
      </c>
      <c r="Q235" s="163">
        <f t="shared" si="36"/>
        <v>0</v>
      </c>
      <c r="R235" s="163">
        <f t="shared" si="37"/>
        <v>0</v>
      </c>
      <c r="S235" s="163">
        <f t="shared" si="38"/>
        <v>0</v>
      </c>
      <c r="T235" s="39"/>
      <c r="U235" s="164"/>
      <c r="V235" s="165">
        <f>ROUND(ROUND(U235,2)*(1+'General Inputs'!K$20)*(1-AA235)+'General Inputs'!K$27,2)</f>
        <v>0</v>
      </c>
      <c r="W235" s="165">
        <f>ROUND(ROUND(V235,2)*(1+'General Inputs'!L$20)*(1-AB235)+'General Inputs'!L$27,2)</f>
        <v>0</v>
      </c>
      <c r="X235" s="165">
        <f>ROUND(ROUND(W235,2)*(1+'General Inputs'!M$20)*(1-AC235)+'General Inputs'!M$27,2)</f>
        <v>0</v>
      </c>
      <c r="Y235" s="165">
        <f>ROUND(ROUND(X235,2)*(1+'General Inputs'!N$20)*(1-AD235)+'General Inputs'!N$27,2)</f>
        <v>0</v>
      </c>
      <c r="Z235" s="166"/>
      <c r="AA235" s="194">
        <f>IF($U235="",0,'General Inputs'!K$22)</f>
        <v>0</v>
      </c>
      <c r="AB235" s="194">
        <f>IF($U235="",0,'General Inputs'!L$22)</f>
        <v>0</v>
      </c>
      <c r="AC235" s="194">
        <f>IF($U235="",0,'General Inputs'!M$22)</f>
        <v>0</v>
      </c>
      <c r="AD235" s="194">
        <f>IF($U235="",0,'General Inputs'!N$22)</f>
        <v>0</v>
      </c>
      <c r="AE235" s="36"/>
      <c r="AF235" s="218"/>
      <c r="AG235" s="36"/>
      <c r="AH235" s="36"/>
      <c r="AI235" s="36"/>
      <c r="AJ235" s="36"/>
      <c r="AK235" s="36"/>
    </row>
    <row r="236" spans="1:37" hidden="1" outlineLevel="1">
      <c r="A236" s="36"/>
      <c r="B236" s="36"/>
      <c r="C236" s="161"/>
      <c r="D236" s="161"/>
      <c r="E236" s="161"/>
      <c r="F236" s="71"/>
      <c r="G236" s="71"/>
      <c r="H236" s="92"/>
      <c r="I236" s="93">
        <f t="shared" si="31"/>
        <v>0</v>
      </c>
      <c r="J236" s="162"/>
      <c r="K236" s="93">
        <f t="shared" si="32"/>
        <v>0</v>
      </c>
      <c r="L236" s="162"/>
      <c r="M236" s="162" t="str">
        <f t="shared" si="33"/>
        <v/>
      </c>
      <c r="N236" s="39"/>
      <c r="O236" s="163">
        <f t="shared" si="34"/>
        <v>0</v>
      </c>
      <c r="P236" s="163">
        <f t="shared" si="35"/>
        <v>0</v>
      </c>
      <c r="Q236" s="163">
        <f t="shared" si="36"/>
        <v>0</v>
      </c>
      <c r="R236" s="163">
        <f t="shared" si="37"/>
        <v>0</v>
      </c>
      <c r="S236" s="163">
        <f t="shared" si="38"/>
        <v>0</v>
      </c>
      <c r="T236" s="39"/>
      <c r="U236" s="164"/>
      <c r="V236" s="165">
        <f>ROUND(ROUND(U236,2)*(1+'General Inputs'!K$20)*(1-AA236)+'General Inputs'!K$27,2)</f>
        <v>0</v>
      </c>
      <c r="W236" s="165">
        <f>ROUND(ROUND(V236,2)*(1+'General Inputs'!L$20)*(1-AB236)+'General Inputs'!L$27,2)</f>
        <v>0</v>
      </c>
      <c r="X236" s="165">
        <f>ROUND(ROUND(W236,2)*(1+'General Inputs'!M$20)*(1-AC236)+'General Inputs'!M$27,2)</f>
        <v>0</v>
      </c>
      <c r="Y236" s="165">
        <f>ROUND(ROUND(X236,2)*(1+'General Inputs'!N$20)*(1-AD236)+'General Inputs'!N$27,2)</f>
        <v>0</v>
      </c>
      <c r="Z236" s="166"/>
      <c r="AA236" s="194">
        <f>IF($U236="",0,'General Inputs'!K$22)</f>
        <v>0</v>
      </c>
      <c r="AB236" s="194">
        <f>IF($U236="",0,'General Inputs'!L$22)</f>
        <v>0</v>
      </c>
      <c r="AC236" s="194">
        <f>IF($U236="",0,'General Inputs'!M$22)</f>
        <v>0</v>
      </c>
      <c r="AD236" s="194">
        <f>IF($U236="",0,'General Inputs'!N$22)</f>
        <v>0</v>
      </c>
      <c r="AE236" s="36"/>
      <c r="AF236" s="218"/>
      <c r="AG236" s="36"/>
      <c r="AH236" s="36"/>
      <c r="AI236" s="36"/>
      <c r="AJ236" s="36"/>
      <c r="AK236" s="36"/>
    </row>
    <row r="237" spans="1:37" hidden="1" outlineLevel="1">
      <c r="A237" s="36"/>
      <c r="B237" s="36"/>
      <c r="C237" s="161"/>
      <c r="D237" s="161"/>
      <c r="E237" s="161"/>
      <c r="F237" s="71"/>
      <c r="G237" s="71"/>
      <c r="H237" s="92"/>
      <c r="I237" s="93">
        <f t="shared" si="31"/>
        <v>0</v>
      </c>
      <c r="J237" s="162"/>
      <c r="K237" s="93">
        <f t="shared" si="32"/>
        <v>0</v>
      </c>
      <c r="L237" s="162"/>
      <c r="M237" s="162" t="str">
        <f t="shared" si="33"/>
        <v/>
      </c>
      <c r="N237" s="39"/>
      <c r="O237" s="163">
        <f t="shared" si="34"/>
        <v>0</v>
      </c>
      <c r="P237" s="163">
        <f t="shared" si="35"/>
        <v>0</v>
      </c>
      <c r="Q237" s="163">
        <f t="shared" si="36"/>
        <v>0</v>
      </c>
      <c r="R237" s="163">
        <f t="shared" si="37"/>
        <v>0</v>
      </c>
      <c r="S237" s="163">
        <f t="shared" si="38"/>
        <v>0</v>
      </c>
      <c r="T237" s="39"/>
      <c r="U237" s="164"/>
      <c r="V237" s="165">
        <f>ROUND(ROUND(U237,2)*(1+'General Inputs'!K$20)*(1-AA237)+'General Inputs'!K$27,2)</f>
        <v>0</v>
      </c>
      <c r="W237" s="165">
        <f>ROUND(ROUND(V237,2)*(1+'General Inputs'!L$20)*(1-AB237)+'General Inputs'!L$27,2)</f>
        <v>0</v>
      </c>
      <c r="X237" s="165">
        <f>ROUND(ROUND(W237,2)*(1+'General Inputs'!M$20)*(1-AC237)+'General Inputs'!M$27,2)</f>
        <v>0</v>
      </c>
      <c r="Y237" s="165">
        <f>ROUND(ROUND(X237,2)*(1+'General Inputs'!N$20)*(1-AD237)+'General Inputs'!N$27,2)</f>
        <v>0</v>
      </c>
      <c r="Z237" s="166"/>
      <c r="AA237" s="194">
        <f>IF($U237="",0,'General Inputs'!K$22)</f>
        <v>0</v>
      </c>
      <c r="AB237" s="194">
        <f>IF($U237="",0,'General Inputs'!L$22)</f>
        <v>0</v>
      </c>
      <c r="AC237" s="194">
        <f>IF($U237="",0,'General Inputs'!M$22)</f>
        <v>0</v>
      </c>
      <c r="AD237" s="194">
        <f>IF($U237="",0,'General Inputs'!N$22)</f>
        <v>0</v>
      </c>
      <c r="AE237" s="36"/>
      <c r="AF237" s="218"/>
      <c r="AG237" s="36"/>
      <c r="AH237" s="36"/>
      <c r="AI237" s="36"/>
      <c r="AJ237" s="36"/>
      <c r="AK237" s="36"/>
    </row>
    <row r="238" spans="1:37" hidden="1" outlineLevel="1">
      <c r="A238" s="36"/>
      <c r="B238" s="36"/>
      <c r="C238" s="161"/>
      <c r="D238" s="161"/>
      <c r="E238" s="161"/>
      <c r="F238" s="71"/>
      <c r="G238" s="71"/>
      <c r="H238" s="92"/>
      <c r="I238" s="93">
        <f t="shared" si="31"/>
        <v>0</v>
      </c>
      <c r="J238" s="162"/>
      <c r="K238" s="93">
        <f t="shared" si="32"/>
        <v>0</v>
      </c>
      <c r="L238" s="162"/>
      <c r="M238" s="162" t="str">
        <f t="shared" si="33"/>
        <v/>
      </c>
      <c r="N238" s="39"/>
      <c r="O238" s="163">
        <f t="shared" si="34"/>
        <v>0</v>
      </c>
      <c r="P238" s="163">
        <f t="shared" si="35"/>
        <v>0</v>
      </c>
      <c r="Q238" s="163">
        <f t="shared" si="36"/>
        <v>0</v>
      </c>
      <c r="R238" s="163">
        <f t="shared" si="37"/>
        <v>0</v>
      </c>
      <c r="S238" s="163">
        <f t="shared" si="38"/>
        <v>0</v>
      </c>
      <c r="T238" s="39"/>
      <c r="U238" s="164"/>
      <c r="V238" s="165">
        <f>ROUND(ROUND(U238,2)*(1+'General Inputs'!K$20)*(1-AA238)+'General Inputs'!K$27,2)</f>
        <v>0</v>
      </c>
      <c r="W238" s="165">
        <f>ROUND(ROUND(V238,2)*(1+'General Inputs'!L$20)*(1-AB238)+'General Inputs'!L$27,2)</f>
        <v>0</v>
      </c>
      <c r="X238" s="165">
        <f>ROUND(ROUND(W238,2)*(1+'General Inputs'!M$20)*(1-AC238)+'General Inputs'!M$27,2)</f>
        <v>0</v>
      </c>
      <c r="Y238" s="165">
        <f>ROUND(ROUND(X238,2)*(1+'General Inputs'!N$20)*(1-AD238)+'General Inputs'!N$27,2)</f>
        <v>0</v>
      </c>
      <c r="Z238" s="166"/>
      <c r="AA238" s="194">
        <f>IF($U238="",0,'General Inputs'!K$22)</f>
        <v>0</v>
      </c>
      <c r="AB238" s="194">
        <f>IF($U238="",0,'General Inputs'!L$22)</f>
        <v>0</v>
      </c>
      <c r="AC238" s="194">
        <f>IF($U238="",0,'General Inputs'!M$22)</f>
        <v>0</v>
      </c>
      <c r="AD238" s="194">
        <f>IF($U238="",0,'General Inputs'!N$22)</f>
        <v>0</v>
      </c>
      <c r="AE238" s="36"/>
      <c r="AF238" s="218"/>
      <c r="AG238" s="36"/>
      <c r="AH238" s="36"/>
      <c r="AI238" s="36"/>
      <c r="AJ238" s="36"/>
      <c r="AK238" s="36"/>
    </row>
    <row r="239" spans="1:37" hidden="1" outlineLevel="1">
      <c r="A239" s="36"/>
      <c r="B239" s="36"/>
      <c r="C239" s="161"/>
      <c r="D239" s="161"/>
      <c r="E239" s="161"/>
      <c r="F239" s="71"/>
      <c r="G239" s="71"/>
      <c r="H239" s="92"/>
      <c r="I239" s="93">
        <f t="shared" si="31"/>
        <v>0</v>
      </c>
      <c r="J239" s="162"/>
      <c r="K239" s="93">
        <f t="shared" si="32"/>
        <v>0</v>
      </c>
      <c r="L239" s="162"/>
      <c r="M239" s="162" t="str">
        <f t="shared" si="33"/>
        <v/>
      </c>
      <c r="N239" s="39"/>
      <c r="O239" s="163">
        <f t="shared" si="34"/>
        <v>0</v>
      </c>
      <c r="P239" s="163">
        <f t="shared" si="35"/>
        <v>0</v>
      </c>
      <c r="Q239" s="163">
        <f t="shared" si="36"/>
        <v>0</v>
      </c>
      <c r="R239" s="163">
        <f t="shared" si="37"/>
        <v>0</v>
      </c>
      <c r="S239" s="163">
        <f t="shared" si="38"/>
        <v>0</v>
      </c>
      <c r="T239" s="39"/>
      <c r="U239" s="164"/>
      <c r="V239" s="165">
        <f>ROUND(ROUND(U239,2)*(1+'General Inputs'!K$20)*(1-AA239)+'General Inputs'!K$27,2)</f>
        <v>0</v>
      </c>
      <c r="W239" s="165">
        <f>ROUND(ROUND(V239,2)*(1+'General Inputs'!L$20)*(1-AB239)+'General Inputs'!L$27,2)</f>
        <v>0</v>
      </c>
      <c r="X239" s="165">
        <f>ROUND(ROUND(W239,2)*(1+'General Inputs'!M$20)*(1-AC239)+'General Inputs'!M$27,2)</f>
        <v>0</v>
      </c>
      <c r="Y239" s="165">
        <f>ROUND(ROUND(X239,2)*(1+'General Inputs'!N$20)*(1-AD239)+'General Inputs'!N$27,2)</f>
        <v>0</v>
      </c>
      <c r="Z239" s="166"/>
      <c r="AA239" s="194">
        <f>IF($U239="",0,'General Inputs'!K$22)</f>
        <v>0</v>
      </c>
      <c r="AB239" s="194">
        <f>IF($U239="",0,'General Inputs'!L$22)</f>
        <v>0</v>
      </c>
      <c r="AC239" s="194">
        <f>IF($U239="",0,'General Inputs'!M$22)</f>
        <v>0</v>
      </c>
      <c r="AD239" s="194">
        <f>IF($U239="",0,'General Inputs'!N$22)</f>
        <v>0</v>
      </c>
      <c r="AE239" s="36"/>
      <c r="AF239" s="218"/>
      <c r="AG239" s="36"/>
      <c r="AH239" s="36"/>
      <c r="AI239" s="36"/>
      <c r="AJ239" s="36"/>
      <c r="AK239" s="36"/>
    </row>
    <row r="240" spans="1:37" hidden="1" outlineLevel="1">
      <c r="A240" s="36"/>
      <c r="B240" s="36"/>
      <c r="C240" s="161"/>
      <c r="D240" s="161"/>
      <c r="E240" s="161"/>
      <c r="F240" s="71"/>
      <c r="G240" s="71"/>
      <c r="H240" s="92"/>
      <c r="I240" s="93">
        <f t="shared" si="31"/>
        <v>0</v>
      </c>
      <c r="J240" s="162"/>
      <c r="K240" s="93">
        <f t="shared" si="32"/>
        <v>0</v>
      </c>
      <c r="L240" s="162"/>
      <c r="M240" s="162" t="str">
        <f t="shared" si="33"/>
        <v/>
      </c>
      <c r="N240" s="39"/>
      <c r="O240" s="163">
        <f t="shared" si="34"/>
        <v>0</v>
      </c>
      <c r="P240" s="163">
        <f t="shared" si="35"/>
        <v>0</v>
      </c>
      <c r="Q240" s="163">
        <f t="shared" si="36"/>
        <v>0</v>
      </c>
      <c r="R240" s="163">
        <f t="shared" si="37"/>
        <v>0</v>
      </c>
      <c r="S240" s="163">
        <f t="shared" si="38"/>
        <v>0</v>
      </c>
      <c r="T240" s="39"/>
      <c r="U240" s="164"/>
      <c r="V240" s="165">
        <f>ROUND(ROUND(U240,2)*(1+'General Inputs'!K$20)*(1-AA240)+'General Inputs'!K$27,2)</f>
        <v>0</v>
      </c>
      <c r="W240" s="165">
        <f>ROUND(ROUND(V240,2)*(1+'General Inputs'!L$20)*(1-AB240)+'General Inputs'!L$27,2)</f>
        <v>0</v>
      </c>
      <c r="X240" s="165">
        <f>ROUND(ROUND(W240,2)*(1+'General Inputs'!M$20)*(1-AC240)+'General Inputs'!M$27,2)</f>
        <v>0</v>
      </c>
      <c r="Y240" s="165">
        <f>ROUND(ROUND(X240,2)*(1+'General Inputs'!N$20)*(1-AD240)+'General Inputs'!N$27,2)</f>
        <v>0</v>
      </c>
      <c r="Z240" s="166"/>
      <c r="AA240" s="194">
        <f>IF($U240="",0,'General Inputs'!K$22)</f>
        <v>0</v>
      </c>
      <c r="AB240" s="194">
        <f>IF($U240="",0,'General Inputs'!L$22)</f>
        <v>0</v>
      </c>
      <c r="AC240" s="194">
        <f>IF($U240="",0,'General Inputs'!M$22)</f>
        <v>0</v>
      </c>
      <c r="AD240" s="194">
        <f>IF($U240="",0,'General Inputs'!N$22)</f>
        <v>0</v>
      </c>
      <c r="AE240" s="36"/>
      <c r="AF240" s="218"/>
      <c r="AG240" s="36"/>
      <c r="AH240" s="36"/>
      <c r="AI240" s="36"/>
      <c r="AJ240" s="36"/>
      <c r="AK240" s="36"/>
    </row>
    <row r="241" spans="1:37" hidden="1" outlineLevel="1">
      <c r="A241" s="36"/>
      <c r="B241" s="36"/>
      <c r="C241" s="161"/>
      <c r="D241" s="161"/>
      <c r="E241" s="161"/>
      <c r="F241" s="71"/>
      <c r="G241" s="71"/>
      <c r="H241" s="92"/>
      <c r="I241" s="93">
        <f t="shared" si="31"/>
        <v>0</v>
      </c>
      <c r="J241" s="162"/>
      <c r="K241" s="93">
        <f t="shared" si="32"/>
        <v>0</v>
      </c>
      <c r="L241" s="162"/>
      <c r="M241" s="162" t="str">
        <f t="shared" si="33"/>
        <v/>
      </c>
      <c r="N241" s="39"/>
      <c r="O241" s="163">
        <f t="shared" si="34"/>
        <v>0</v>
      </c>
      <c r="P241" s="163">
        <f t="shared" si="35"/>
        <v>0</v>
      </c>
      <c r="Q241" s="163">
        <f t="shared" si="36"/>
        <v>0</v>
      </c>
      <c r="R241" s="163">
        <f t="shared" si="37"/>
        <v>0</v>
      </c>
      <c r="S241" s="163">
        <f t="shared" si="38"/>
        <v>0</v>
      </c>
      <c r="T241" s="39"/>
      <c r="U241" s="164"/>
      <c r="V241" s="165">
        <f>ROUND(ROUND(U241,2)*(1+'General Inputs'!K$20)*(1-AA241)+'General Inputs'!K$27,2)</f>
        <v>0</v>
      </c>
      <c r="W241" s="165">
        <f>ROUND(ROUND(V241,2)*(1+'General Inputs'!L$20)*(1-AB241)+'General Inputs'!L$27,2)</f>
        <v>0</v>
      </c>
      <c r="X241" s="165">
        <f>ROUND(ROUND(W241,2)*(1+'General Inputs'!M$20)*(1-AC241)+'General Inputs'!M$27,2)</f>
        <v>0</v>
      </c>
      <c r="Y241" s="165">
        <f>ROUND(ROUND(X241,2)*(1+'General Inputs'!N$20)*(1-AD241)+'General Inputs'!N$27,2)</f>
        <v>0</v>
      </c>
      <c r="Z241" s="166"/>
      <c r="AA241" s="194">
        <f>IF($U241="",0,'General Inputs'!K$22)</f>
        <v>0</v>
      </c>
      <c r="AB241" s="194">
        <f>IF($U241="",0,'General Inputs'!L$22)</f>
        <v>0</v>
      </c>
      <c r="AC241" s="194">
        <f>IF($U241="",0,'General Inputs'!M$22)</f>
        <v>0</v>
      </c>
      <c r="AD241" s="194">
        <f>IF($U241="",0,'General Inputs'!N$22)</f>
        <v>0</v>
      </c>
      <c r="AE241" s="36"/>
      <c r="AF241" s="218"/>
      <c r="AG241" s="36"/>
      <c r="AH241" s="36"/>
      <c r="AI241" s="36"/>
      <c r="AJ241" s="36"/>
      <c r="AK241" s="36"/>
    </row>
    <row r="242" spans="1:37" hidden="1" outlineLevel="1">
      <c r="A242" s="36"/>
      <c r="B242" s="36"/>
      <c r="C242" s="161"/>
      <c r="D242" s="161"/>
      <c r="E242" s="161"/>
      <c r="F242" s="71"/>
      <c r="G242" s="71"/>
      <c r="H242" s="92"/>
      <c r="I242" s="93">
        <f t="shared" si="31"/>
        <v>0</v>
      </c>
      <c r="J242" s="162"/>
      <c r="K242" s="93">
        <f t="shared" si="32"/>
        <v>0</v>
      </c>
      <c r="L242" s="162"/>
      <c r="M242" s="162" t="str">
        <f t="shared" si="33"/>
        <v/>
      </c>
      <c r="N242" s="39"/>
      <c r="O242" s="163">
        <f t="shared" si="34"/>
        <v>0</v>
      </c>
      <c r="P242" s="163">
        <f t="shared" si="35"/>
        <v>0</v>
      </c>
      <c r="Q242" s="163">
        <f t="shared" si="36"/>
        <v>0</v>
      </c>
      <c r="R242" s="163">
        <f t="shared" si="37"/>
        <v>0</v>
      </c>
      <c r="S242" s="163">
        <f t="shared" si="38"/>
        <v>0</v>
      </c>
      <c r="T242" s="39"/>
      <c r="U242" s="164"/>
      <c r="V242" s="165">
        <f>ROUND(ROUND(U242,2)*(1+'General Inputs'!K$20)*(1-AA242)+'General Inputs'!K$27,2)</f>
        <v>0</v>
      </c>
      <c r="W242" s="165">
        <f>ROUND(ROUND(V242,2)*(1+'General Inputs'!L$20)*(1-AB242)+'General Inputs'!L$27,2)</f>
        <v>0</v>
      </c>
      <c r="X242" s="165">
        <f>ROUND(ROUND(W242,2)*(1+'General Inputs'!M$20)*(1-AC242)+'General Inputs'!M$27,2)</f>
        <v>0</v>
      </c>
      <c r="Y242" s="165">
        <f>ROUND(ROUND(X242,2)*(1+'General Inputs'!N$20)*(1-AD242)+'General Inputs'!N$27,2)</f>
        <v>0</v>
      </c>
      <c r="Z242" s="166"/>
      <c r="AA242" s="194">
        <f>IF($U242="",0,'General Inputs'!K$22)</f>
        <v>0</v>
      </c>
      <c r="AB242" s="194">
        <f>IF($U242="",0,'General Inputs'!L$22)</f>
        <v>0</v>
      </c>
      <c r="AC242" s="194">
        <f>IF($U242="",0,'General Inputs'!M$22)</f>
        <v>0</v>
      </c>
      <c r="AD242" s="194">
        <f>IF($U242="",0,'General Inputs'!N$22)</f>
        <v>0</v>
      </c>
      <c r="AE242" s="36"/>
      <c r="AF242" s="218"/>
      <c r="AG242" s="36"/>
      <c r="AH242" s="36"/>
      <c r="AI242" s="36"/>
      <c r="AJ242" s="36"/>
      <c r="AK242" s="36"/>
    </row>
    <row r="243" spans="1:37" hidden="1" outlineLevel="1">
      <c r="A243" s="36"/>
      <c r="B243" s="36"/>
      <c r="C243" s="161"/>
      <c r="D243" s="161"/>
      <c r="E243" s="161"/>
      <c r="F243" s="71"/>
      <c r="G243" s="71"/>
      <c r="H243" s="92"/>
      <c r="I243" s="93">
        <f t="shared" si="31"/>
        <v>0</v>
      </c>
      <c r="J243" s="162"/>
      <c r="K243" s="93">
        <f t="shared" si="32"/>
        <v>0</v>
      </c>
      <c r="L243" s="162"/>
      <c r="M243" s="162" t="str">
        <f t="shared" si="33"/>
        <v/>
      </c>
      <c r="N243" s="39"/>
      <c r="O243" s="163">
        <f t="shared" si="34"/>
        <v>0</v>
      </c>
      <c r="P243" s="163">
        <f t="shared" si="35"/>
        <v>0</v>
      </c>
      <c r="Q243" s="163">
        <f t="shared" si="36"/>
        <v>0</v>
      </c>
      <c r="R243" s="163">
        <f t="shared" si="37"/>
        <v>0</v>
      </c>
      <c r="S243" s="163">
        <f t="shared" si="38"/>
        <v>0</v>
      </c>
      <c r="T243" s="39"/>
      <c r="U243" s="164"/>
      <c r="V243" s="165">
        <f>ROUND(ROUND(U243,2)*(1+'General Inputs'!K$20)*(1-AA243)+'General Inputs'!K$27,2)</f>
        <v>0</v>
      </c>
      <c r="W243" s="165">
        <f>ROUND(ROUND(V243,2)*(1+'General Inputs'!L$20)*(1-AB243)+'General Inputs'!L$27,2)</f>
        <v>0</v>
      </c>
      <c r="X243" s="165">
        <f>ROUND(ROUND(W243,2)*(1+'General Inputs'!M$20)*(1-AC243)+'General Inputs'!M$27,2)</f>
        <v>0</v>
      </c>
      <c r="Y243" s="165">
        <f>ROUND(ROUND(X243,2)*(1+'General Inputs'!N$20)*(1-AD243)+'General Inputs'!N$27,2)</f>
        <v>0</v>
      </c>
      <c r="Z243" s="166"/>
      <c r="AA243" s="194">
        <f>IF($U243="",0,'General Inputs'!K$22)</f>
        <v>0</v>
      </c>
      <c r="AB243" s="194">
        <f>IF($U243="",0,'General Inputs'!L$22)</f>
        <v>0</v>
      </c>
      <c r="AC243" s="194">
        <f>IF($U243="",0,'General Inputs'!M$22)</f>
        <v>0</v>
      </c>
      <c r="AD243" s="194">
        <f>IF($U243="",0,'General Inputs'!N$22)</f>
        <v>0</v>
      </c>
      <c r="AE243" s="36"/>
      <c r="AF243" s="218"/>
      <c r="AG243" s="36"/>
      <c r="AH243" s="36"/>
      <c r="AI243" s="36"/>
      <c r="AJ243" s="36"/>
      <c r="AK243" s="36"/>
    </row>
    <row r="244" spans="1:37" hidden="1" outlineLevel="1">
      <c r="A244" s="36"/>
      <c r="B244" s="36"/>
      <c r="C244" s="161"/>
      <c r="D244" s="161"/>
      <c r="E244" s="161"/>
      <c r="F244" s="71"/>
      <c r="G244" s="71"/>
      <c r="H244" s="92"/>
      <c r="I244" s="93">
        <f t="shared" si="31"/>
        <v>0</v>
      </c>
      <c r="J244" s="162"/>
      <c r="K244" s="93">
        <f t="shared" si="32"/>
        <v>0</v>
      </c>
      <c r="L244" s="162"/>
      <c r="M244" s="162" t="str">
        <f t="shared" si="33"/>
        <v/>
      </c>
      <c r="N244" s="39"/>
      <c r="O244" s="163">
        <f t="shared" si="34"/>
        <v>0</v>
      </c>
      <c r="P244" s="163">
        <f t="shared" si="35"/>
        <v>0</v>
      </c>
      <c r="Q244" s="163">
        <f t="shared" si="36"/>
        <v>0</v>
      </c>
      <c r="R244" s="163">
        <f t="shared" si="37"/>
        <v>0</v>
      </c>
      <c r="S244" s="163">
        <f t="shared" si="38"/>
        <v>0</v>
      </c>
      <c r="T244" s="39"/>
      <c r="U244" s="164"/>
      <c r="V244" s="165">
        <f>ROUND(ROUND(U244,2)*(1+'General Inputs'!K$20)*(1-AA244)+'General Inputs'!K$27,2)</f>
        <v>0</v>
      </c>
      <c r="W244" s="165">
        <f>ROUND(ROUND(V244,2)*(1+'General Inputs'!L$20)*(1-AB244)+'General Inputs'!L$27,2)</f>
        <v>0</v>
      </c>
      <c r="X244" s="165">
        <f>ROUND(ROUND(W244,2)*(1+'General Inputs'!M$20)*(1-AC244)+'General Inputs'!M$27,2)</f>
        <v>0</v>
      </c>
      <c r="Y244" s="165">
        <f>ROUND(ROUND(X244,2)*(1+'General Inputs'!N$20)*(1-AD244)+'General Inputs'!N$27,2)</f>
        <v>0</v>
      </c>
      <c r="Z244" s="166"/>
      <c r="AA244" s="194">
        <f>IF($U244="",0,'General Inputs'!K$22)</f>
        <v>0</v>
      </c>
      <c r="AB244" s="194">
        <f>IF($U244="",0,'General Inputs'!L$22)</f>
        <v>0</v>
      </c>
      <c r="AC244" s="194">
        <f>IF($U244="",0,'General Inputs'!M$22)</f>
        <v>0</v>
      </c>
      <c r="AD244" s="194">
        <f>IF($U244="",0,'General Inputs'!N$22)</f>
        <v>0</v>
      </c>
      <c r="AE244" s="36"/>
      <c r="AF244" s="218"/>
      <c r="AG244" s="36"/>
      <c r="AH244" s="36"/>
      <c r="AI244" s="36"/>
      <c r="AJ244" s="36"/>
      <c r="AK244" s="36"/>
    </row>
    <row r="245" spans="1:37" hidden="1" outlineLevel="1">
      <c r="A245" s="36"/>
      <c r="B245" s="36"/>
      <c r="C245" s="161"/>
      <c r="D245" s="161"/>
      <c r="E245" s="161"/>
      <c r="F245" s="71"/>
      <c r="G245" s="71"/>
      <c r="H245" s="92"/>
      <c r="I245" s="93">
        <f t="shared" si="31"/>
        <v>0</v>
      </c>
      <c r="J245" s="162"/>
      <c r="K245" s="93">
        <f t="shared" si="32"/>
        <v>0</v>
      </c>
      <c r="L245" s="162"/>
      <c r="M245" s="162" t="str">
        <f t="shared" si="33"/>
        <v/>
      </c>
      <c r="N245" s="39"/>
      <c r="O245" s="163">
        <f t="shared" si="34"/>
        <v>0</v>
      </c>
      <c r="P245" s="163">
        <f t="shared" si="35"/>
        <v>0</v>
      </c>
      <c r="Q245" s="163">
        <f t="shared" si="36"/>
        <v>0</v>
      </c>
      <c r="R245" s="163">
        <f t="shared" si="37"/>
        <v>0</v>
      </c>
      <c r="S245" s="163">
        <f t="shared" si="38"/>
        <v>0</v>
      </c>
      <c r="T245" s="39"/>
      <c r="U245" s="164"/>
      <c r="V245" s="165">
        <f>ROUND(ROUND(U245,2)*(1+'General Inputs'!K$20)*(1-AA245)+'General Inputs'!K$27,2)</f>
        <v>0</v>
      </c>
      <c r="W245" s="165">
        <f>ROUND(ROUND(V245,2)*(1+'General Inputs'!L$20)*(1-AB245)+'General Inputs'!L$27,2)</f>
        <v>0</v>
      </c>
      <c r="X245" s="165">
        <f>ROUND(ROUND(W245,2)*(1+'General Inputs'!M$20)*(1-AC245)+'General Inputs'!M$27,2)</f>
        <v>0</v>
      </c>
      <c r="Y245" s="165">
        <f>ROUND(ROUND(X245,2)*(1+'General Inputs'!N$20)*(1-AD245)+'General Inputs'!N$27,2)</f>
        <v>0</v>
      </c>
      <c r="Z245" s="166"/>
      <c r="AA245" s="194">
        <f>IF($U245="",0,'General Inputs'!K$22)</f>
        <v>0</v>
      </c>
      <c r="AB245" s="194">
        <f>IF($U245="",0,'General Inputs'!L$22)</f>
        <v>0</v>
      </c>
      <c r="AC245" s="194">
        <f>IF($U245="",0,'General Inputs'!M$22)</f>
        <v>0</v>
      </c>
      <c r="AD245" s="194">
        <f>IF($U245="",0,'General Inputs'!N$22)</f>
        <v>0</v>
      </c>
      <c r="AE245" s="36"/>
      <c r="AF245" s="218"/>
      <c r="AG245" s="36"/>
      <c r="AH245" s="36"/>
      <c r="AI245" s="36"/>
      <c r="AJ245" s="36"/>
      <c r="AK245" s="36"/>
    </row>
    <row r="246" spans="1:37" hidden="1" outlineLevel="1">
      <c r="A246" s="36"/>
      <c r="B246" s="36"/>
      <c r="C246" s="161"/>
      <c r="D246" s="161"/>
      <c r="E246" s="161"/>
      <c r="F246" s="71"/>
      <c r="G246" s="71"/>
      <c r="H246" s="92"/>
      <c r="I246" s="93">
        <f t="shared" si="31"/>
        <v>0</v>
      </c>
      <c r="J246" s="162"/>
      <c r="K246" s="93">
        <f t="shared" si="32"/>
        <v>0</v>
      </c>
      <c r="L246" s="162"/>
      <c r="M246" s="162" t="str">
        <f t="shared" si="33"/>
        <v/>
      </c>
      <c r="N246" s="39"/>
      <c r="O246" s="163">
        <f t="shared" si="34"/>
        <v>0</v>
      </c>
      <c r="P246" s="163">
        <f t="shared" si="35"/>
        <v>0</v>
      </c>
      <c r="Q246" s="163">
        <f t="shared" si="36"/>
        <v>0</v>
      </c>
      <c r="R246" s="163">
        <f t="shared" si="37"/>
        <v>0</v>
      </c>
      <c r="S246" s="163">
        <f t="shared" si="38"/>
        <v>0</v>
      </c>
      <c r="T246" s="39"/>
      <c r="U246" s="164"/>
      <c r="V246" s="165">
        <f>ROUND(ROUND(U246,2)*(1+'General Inputs'!K$20)*(1-AA246)+'General Inputs'!K$27,2)</f>
        <v>0</v>
      </c>
      <c r="W246" s="165">
        <f>ROUND(ROUND(V246,2)*(1+'General Inputs'!L$20)*(1-AB246)+'General Inputs'!L$27,2)</f>
        <v>0</v>
      </c>
      <c r="X246" s="165">
        <f>ROUND(ROUND(W246,2)*(1+'General Inputs'!M$20)*(1-AC246)+'General Inputs'!M$27,2)</f>
        <v>0</v>
      </c>
      <c r="Y246" s="165">
        <f>ROUND(ROUND(X246,2)*(1+'General Inputs'!N$20)*(1-AD246)+'General Inputs'!N$27,2)</f>
        <v>0</v>
      </c>
      <c r="Z246" s="166"/>
      <c r="AA246" s="194">
        <f>IF($U246="",0,'General Inputs'!K$22)</f>
        <v>0</v>
      </c>
      <c r="AB246" s="194">
        <f>IF($U246="",0,'General Inputs'!L$22)</f>
        <v>0</v>
      </c>
      <c r="AC246" s="194">
        <f>IF($U246="",0,'General Inputs'!M$22)</f>
        <v>0</v>
      </c>
      <c r="AD246" s="194">
        <f>IF($U246="",0,'General Inputs'!N$22)</f>
        <v>0</v>
      </c>
      <c r="AE246" s="36"/>
      <c r="AF246" s="218"/>
      <c r="AG246" s="36"/>
      <c r="AH246" s="36"/>
      <c r="AI246" s="36"/>
      <c r="AJ246" s="36"/>
      <c r="AK246" s="36"/>
    </row>
    <row r="247" spans="1:37" hidden="1" outlineLevel="1">
      <c r="A247" s="36"/>
      <c r="B247" s="36"/>
      <c r="C247" s="161"/>
      <c r="D247" s="161"/>
      <c r="E247" s="161"/>
      <c r="F247" s="71"/>
      <c r="G247" s="71"/>
      <c r="H247" s="92"/>
      <c r="I247" s="93">
        <f t="shared" si="31"/>
        <v>0</v>
      </c>
      <c r="J247" s="162"/>
      <c r="K247" s="93">
        <f t="shared" si="32"/>
        <v>0</v>
      </c>
      <c r="L247" s="162"/>
      <c r="M247" s="162" t="str">
        <f t="shared" si="33"/>
        <v/>
      </c>
      <c r="N247" s="39"/>
      <c r="O247" s="163">
        <f t="shared" si="34"/>
        <v>0</v>
      </c>
      <c r="P247" s="163">
        <f t="shared" si="35"/>
        <v>0</v>
      </c>
      <c r="Q247" s="163">
        <f t="shared" si="36"/>
        <v>0</v>
      </c>
      <c r="R247" s="163">
        <f t="shared" si="37"/>
        <v>0</v>
      </c>
      <c r="S247" s="163">
        <f t="shared" si="38"/>
        <v>0</v>
      </c>
      <c r="T247" s="39"/>
      <c r="U247" s="164"/>
      <c r="V247" s="165">
        <f>ROUND(ROUND(U247,2)*(1+'General Inputs'!K$20)*(1-AA247)+'General Inputs'!K$27,2)</f>
        <v>0</v>
      </c>
      <c r="W247" s="165">
        <f>ROUND(ROUND(V247,2)*(1+'General Inputs'!L$20)*(1-AB247)+'General Inputs'!L$27,2)</f>
        <v>0</v>
      </c>
      <c r="X247" s="165">
        <f>ROUND(ROUND(W247,2)*(1+'General Inputs'!M$20)*(1-AC247)+'General Inputs'!M$27,2)</f>
        <v>0</v>
      </c>
      <c r="Y247" s="165">
        <f>ROUND(ROUND(X247,2)*(1+'General Inputs'!N$20)*(1-AD247)+'General Inputs'!N$27,2)</f>
        <v>0</v>
      </c>
      <c r="Z247" s="166"/>
      <c r="AA247" s="194">
        <f>IF($U247="",0,'General Inputs'!K$22)</f>
        <v>0</v>
      </c>
      <c r="AB247" s="194">
        <f>IF($U247="",0,'General Inputs'!L$22)</f>
        <v>0</v>
      </c>
      <c r="AC247" s="194">
        <f>IF($U247="",0,'General Inputs'!M$22)</f>
        <v>0</v>
      </c>
      <c r="AD247" s="194">
        <f>IF($U247="",0,'General Inputs'!N$22)</f>
        <v>0</v>
      </c>
      <c r="AE247" s="36"/>
      <c r="AF247" s="218"/>
      <c r="AG247" s="36"/>
      <c r="AH247" s="36"/>
      <c r="AI247" s="36"/>
      <c r="AJ247" s="36"/>
      <c r="AK247" s="36"/>
    </row>
    <row r="248" spans="1:37" hidden="1" outlineLevel="1">
      <c r="A248" s="36"/>
      <c r="B248" s="36"/>
      <c r="C248" s="161"/>
      <c r="D248" s="161"/>
      <c r="E248" s="161"/>
      <c r="F248" s="71"/>
      <c r="G248" s="71"/>
      <c r="H248" s="92"/>
      <c r="I248" s="93">
        <f t="shared" si="31"/>
        <v>0</v>
      </c>
      <c r="J248" s="162"/>
      <c r="K248" s="93">
        <f t="shared" si="32"/>
        <v>0</v>
      </c>
      <c r="L248" s="162"/>
      <c r="M248" s="162" t="str">
        <f t="shared" si="33"/>
        <v/>
      </c>
      <c r="N248" s="39"/>
      <c r="O248" s="163">
        <f t="shared" si="34"/>
        <v>0</v>
      </c>
      <c r="P248" s="163">
        <f t="shared" si="35"/>
        <v>0</v>
      </c>
      <c r="Q248" s="163">
        <f t="shared" si="36"/>
        <v>0</v>
      </c>
      <c r="R248" s="163">
        <f t="shared" si="37"/>
        <v>0</v>
      </c>
      <c r="S248" s="163">
        <f t="shared" si="38"/>
        <v>0</v>
      </c>
      <c r="T248" s="39"/>
      <c r="U248" s="164"/>
      <c r="V248" s="165">
        <f>ROUND(ROUND(U248,2)*(1+'General Inputs'!K$20)*(1-AA248)+'General Inputs'!K$27,2)</f>
        <v>0</v>
      </c>
      <c r="W248" s="165">
        <f>ROUND(ROUND(V248,2)*(1+'General Inputs'!L$20)*(1-AB248)+'General Inputs'!L$27,2)</f>
        <v>0</v>
      </c>
      <c r="X248" s="165">
        <f>ROUND(ROUND(W248,2)*(1+'General Inputs'!M$20)*(1-AC248)+'General Inputs'!M$27,2)</f>
        <v>0</v>
      </c>
      <c r="Y248" s="165">
        <f>ROUND(ROUND(X248,2)*(1+'General Inputs'!N$20)*(1-AD248)+'General Inputs'!N$27,2)</f>
        <v>0</v>
      </c>
      <c r="Z248" s="166"/>
      <c r="AA248" s="194">
        <f>IF($U248="",0,'General Inputs'!K$22)</f>
        <v>0</v>
      </c>
      <c r="AB248" s="194">
        <f>IF($U248="",0,'General Inputs'!L$22)</f>
        <v>0</v>
      </c>
      <c r="AC248" s="194">
        <f>IF($U248="",0,'General Inputs'!M$22)</f>
        <v>0</v>
      </c>
      <c r="AD248" s="194">
        <f>IF($U248="",0,'General Inputs'!N$22)</f>
        <v>0</v>
      </c>
      <c r="AE248" s="36"/>
      <c r="AF248" s="218"/>
      <c r="AG248" s="36"/>
      <c r="AH248" s="36"/>
      <c r="AI248" s="36"/>
      <c r="AJ248" s="36"/>
      <c r="AK248" s="36"/>
    </row>
    <row r="249" spans="1:37" hidden="1" outlineLevel="1">
      <c r="A249" s="36"/>
      <c r="B249" s="36"/>
      <c r="C249" s="161"/>
      <c r="D249" s="161"/>
      <c r="E249" s="161"/>
      <c r="F249" s="71"/>
      <c r="G249" s="71"/>
      <c r="H249" s="92"/>
      <c r="I249" s="93">
        <f t="shared" si="31"/>
        <v>0</v>
      </c>
      <c r="J249" s="162"/>
      <c r="K249" s="93">
        <f t="shared" si="32"/>
        <v>0</v>
      </c>
      <c r="L249" s="162"/>
      <c r="M249" s="162" t="str">
        <f t="shared" si="33"/>
        <v/>
      </c>
      <c r="N249" s="39"/>
      <c r="O249" s="163">
        <f t="shared" si="34"/>
        <v>0</v>
      </c>
      <c r="P249" s="163">
        <f t="shared" si="35"/>
        <v>0</v>
      </c>
      <c r="Q249" s="163">
        <f t="shared" si="36"/>
        <v>0</v>
      </c>
      <c r="R249" s="163">
        <f t="shared" si="37"/>
        <v>0</v>
      </c>
      <c r="S249" s="163">
        <f t="shared" si="38"/>
        <v>0</v>
      </c>
      <c r="T249" s="39"/>
      <c r="U249" s="164"/>
      <c r="V249" s="165">
        <f>ROUND(ROUND(U249,2)*(1+'General Inputs'!K$20)*(1-AA249)+'General Inputs'!K$27,2)</f>
        <v>0</v>
      </c>
      <c r="W249" s="165">
        <f>ROUND(ROUND(V249,2)*(1+'General Inputs'!L$20)*(1-AB249)+'General Inputs'!L$27,2)</f>
        <v>0</v>
      </c>
      <c r="X249" s="165">
        <f>ROUND(ROUND(W249,2)*(1+'General Inputs'!M$20)*(1-AC249)+'General Inputs'!M$27,2)</f>
        <v>0</v>
      </c>
      <c r="Y249" s="165">
        <f>ROUND(ROUND(X249,2)*(1+'General Inputs'!N$20)*(1-AD249)+'General Inputs'!N$27,2)</f>
        <v>0</v>
      </c>
      <c r="Z249" s="166"/>
      <c r="AA249" s="194">
        <f>IF($U249="",0,'General Inputs'!K$22)</f>
        <v>0</v>
      </c>
      <c r="AB249" s="194">
        <f>IF($U249="",0,'General Inputs'!L$22)</f>
        <v>0</v>
      </c>
      <c r="AC249" s="194">
        <f>IF($U249="",0,'General Inputs'!M$22)</f>
        <v>0</v>
      </c>
      <c r="AD249" s="194">
        <f>IF($U249="",0,'General Inputs'!N$22)</f>
        <v>0</v>
      </c>
      <c r="AE249" s="36"/>
      <c r="AF249" s="218"/>
      <c r="AG249" s="36"/>
      <c r="AH249" s="36"/>
      <c r="AI249" s="36"/>
      <c r="AJ249" s="36"/>
      <c r="AK249" s="36"/>
    </row>
    <row r="250" spans="1:37" hidden="1" outlineLevel="1">
      <c r="A250" s="36"/>
      <c r="B250" s="36"/>
      <c r="C250" s="161"/>
      <c r="D250" s="161"/>
      <c r="E250" s="161"/>
      <c r="F250" s="71"/>
      <c r="G250" s="71"/>
      <c r="H250" s="92"/>
      <c r="I250" s="93">
        <f t="shared" si="31"/>
        <v>0</v>
      </c>
      <c r="J250" s="162"/>
      <c r="K250" s="93">
        <f t="shared" si="32"/>
        <v>0</v>
      </c>
      <c r="L250" s="162"/>
      <c r="M250" s="162" t="str">
        <f t="shared" si="33"/>
        <v/>
      </c>
      <c r="N250" s="39"/>
      <c r="O250" s="163">
        <f t="shared" si="34"/>
        <v>0</v>
      </c>
      <c r="P250" s="163">
        <f t="shared" si="35"/>
        <v>0</v>
      </c>
      <c r="Q250" s="163">
        <f t="shared" si="36"/>
        <v>0</v>
      </c>
      <c r="R250" s="163">
        <f t="shared" si="37"/>
        <v>0</v>
      </c>
      <c r="S250" s="163">
        <f t="shared" si="38"/>
        <v>0</v>
      </c>
      <c r="T250" s="39"/>
      <c r="U250" s="164"/>
      <c r="V250" s="165">
        <f>ROUND(ROUND(U250,2)*(1+'General Inputs'!K$20)*(1-AA250)+'General Inputs'!K$27,2)</f>
        <v>0</v>
      </c>
      <c r="W250" s="165">
        <f>ROUND(ROUND(V250,2)*(1+'General Inputs'!L$20)*(1-AB250)+'General Inputs'!L$27,2)</f>
        <v>0</v>
      </c>
      <c r="X250" s="165">
        <f>ROUND(ROUND(W250,2)*(1+'General Inputs'!M$20)*(1-AC250)+'General Inputs'!M$27,2)</f>
        <v>0</v>
      </c>
      <c r="Y250" s="165">
        <f>ROUND(ROUND(X250,2)*(1+'General Inputs'!N$20)*(1-AD250)+'General Inputs'!N$27,2)</f>
        <v>0</v>
      </c>
      <c r="Z250" s="166"/>
      <c r="AA250" s="194">
        <f>IF($U250="",0,'General Inputs'!K$22)</f>
        <v>0</v>
      </c>
      <c r="AB250" s="194">
        <f>IF($U250="",0,'General Inputs'!L$22)</f>
        <v>0</v>
      </c>
      <c r="AC250" s="194">
        <f>IF($U250="",0,'General Inputs'!M$22)</f>
        <v>0</v>
      </c>
      <c r="AD250" s="194">
        <f>IF($U250="",0,'General Inputs'!N$22)</f>
        <v>0</v>
      </c>
      <c r="AE250" s="36"/>
      <c r="AF250" s="218"/>
      <c r="AG250" s="36"/>
      <c r="AH250" s="36"/>
      <c r="AI250" s="36"/>
      <c r="AJ250" s="36"/>
      <c r="AK250" s="36"/>
    </row>
    <row r="251" spans="1:37" hidden="1" outlineLevel="1">
      <c r="A251" s="36"/>
      <c r="B251" s="36"/>
      <c r="C251" s="161"/>
      <c r="D251" s="161"/>
      <c r="E251" s="161"/>
      <c r="F251" s="71"/>
      <c r="G251" s="71"/>
      <c r="H251" s="92"/>
      <c r="I251" s="93">
        <f t="shared" si="31"/>
        <v>0</v>
      </c>
      <c r="J251" s="162"/>
      <c r="K251" s="93">
        <f t="shared" si="32"/>
        <v>0</v>
      </c>
      <c r="L251" s="162"/>
      <c r="M251" s="162" t="str">
        <f t="shared" si="33"/>
        <v/>
      </c>
      <c r="N251" s="39"/>
      <c r="O251" s="163">
        <f t="shared" si="34"/>
        <v>0</v>
      </c>
      <c r="P251" s="163">
        <f t="shared" si="35"/>
        <v>0</v>
      </c>
      <c r="Q251" s="163">
        <f t="shared" si="36"/>
        <v>0</v>
      </c>
      <c r="R251" s="163">
        <f t="shared" si="37"/>
        <v>0</v>
      </c>
      <c r="S251" s="163">
        <f t="shared" si="38"/>
        <v>0</v>
      </c>
      <c r="T251" s="39"/>
      <c r="U251" s="164"/>
      <c r="V251" s="165">
        <f>ROUND(ROUND(U251,2)*(1+'General Inputs'!K$20)*(1-AA251)+'General Inputs'!K$27,2)</f>
        <v>0</v>
      </c>
      <c r="W251" s="165">
        <f>ROUND(ROUND(V251,2)*(1+'General Inputs'!L$20)*(1-AB251)+'General Inputs'!L$27,2)</f>
        <v>0</v>
      </c>
      <c r="X251" s="165">
        <f>ROUND(ROUND(W251,2)*(1+'General Inputs'!M$20)*(1-AC251)+'General Inputs'!M$27,2)</f>
        <v>0</v>
      </c>
      <c r="Y251" s="165">
        <f>ROUND(ROUND(X251,2)*(1+'General Inputs'!N$20)*(1-AD251)+'General Inputs'!N$27,2)</f>
        <v>0</v>
      </c>
      <c r="Z251" s="166"/>
      <c r="AA251" s="194">
        <f>IF($U251="",0,'General Inputs'!K$22)</f>
        <v>0</v>
      </c>
      <c r="AB251" s="194">
        <f>IF($U251="",0,'General Inputs'!L$22)</f>
        <v>0</v>
      </c>
      <c r="AC251" s="194">
        <f>IF($U251="",0,'General Inputs'!M$22)</f>
        <v>0</v>
      </c>
      <c r="AD251" s="194">
        <f>IF($U251="",0,'General Inputs'!N$22)</f>
        <v>0</v>
      </c>
      <c r="AE251" s="36"/>
      <c r="AF251" s="218"/>
      <c r="AG251" s="36"/>
      <c r="AH251" s="36"/>
      <c r="AI251" s="36"/>
      <c r="AJ251" s="36"/>
      <c r="AK251" s="36"/>
    </row>
    <row r="252" spans="1:37" hidden="1" outlineLevel="1">
      <c r="A252" s="36"/>
      <c r="B252" s="36"/>
      <c r="C252" s="161"/>
      <c r="D252" s="161"/>
      <c r="E252" s="161"/>
      <c r="F252" s="71"/>
      <c r="G252" s="71"/>
      <c r="H252" s="92"/>
      <c r="I252" s="93">
        <f t="shared" si="31"/>
        <v>0</v>
      </c>
      <c r="J252" s="162"/>
      <c r="K252" s="93">
        <f t="shared" si="32"/>
        <v>0</v>
      </c>
      <c r="L252" s="162"/>
      <c r="M252" s="162" t="str">
        <f t="shared" si="33"/>
        <v/>
      </c>
      <c r="N252" s="39"/>
      <c r="O252" s="163">
        <f t="shared" si="34"/>
        <v>0</v>
      </c>
      <c r="P252" s="163">
        <f t="shared" si="35"/>
        <v>0</v>
      </c>
      <c r="Q252" s="163">
        <f t="shared" si="36"/>
        <v>0</v>
      </c>
      <c r="R252" s="163">
        <f t="shared" si="37"/>
        <v>0</v>
      </c>
      <c r="S252" s="163">
        <f t="shared" si="38"/>
        <v>0</v>
      </c>
      <c r="T252" s="39"/>
      <c r="U252" s="164"/>
      <c r="V252" s="165">
        <f>ROUND(ROUND(U252,2)*(1+'General Inputs'!K$20)*(1-AA252)+'General Inputs'!K$27,2)</f>
        <v>0</v>
      </c>
      <c r="W252" s="165">
        <f>ROUND(ROUND(V252,2)*(1+'General Inputs'!L$20)*(1-AB252)+'General Inputs'!L$27,2)</f>
        <v>0</v>
      </c>
      <c r="X252" s="165">
        <f>ROUND(ROUND(W252,2)*(1+'General Inputs'!M$20)*(1-AC252)+'General Inputs'!M$27,2)</f>
        <v>0</v>
      </c>
      <c r="Y252" s="165">
        <f>ROUND(ROUND(X252,2)*(1+'General Inputs'!N$20)*(1-AD252)+'General Inputs'!N$27,2)</f>
        <v>0</v>
      </c>
      <c r="Z252" s="166"/>
      <c r="AA252" s="194">
        <f>IF($U252="",0,'General Inputs'!K$22)</f>
        <v>0</v>
      </c>
      <c r="AB252" s="194">
        <f>IF($U252="",0,'General Inputs'!L$22)</f>
        <v>0</v>
      </c>
      <c r="AC252" s="194">
        <f>IF($U252="",0,'General Inputs'!M$22)</f>
        <v>0</v>
      </c>
      <c r="AD252" s="194">
        <f>IF($U252="",0,'General Inputs'!N$22)</f>
        <v>0</v>
      </c>
      <c r="AE252" s="36"/>
      <c r="AF252" s="218"/>
      <c r="AG252" s="36"/>
      <c r="AH252" s="36"/>
      <c r="AI252" s="36"/>
      <c r="AJ252" s="36"/>
      <c r="AK252" s="36"/>
    </row>
    <row r="253" spans="1:37" hidden="1" outlineLevel="1">
      <c r="A253" s="36"/>
      <c r="B253" s="36"/>
      <c r="C253" s="161"/>
      <c r="D253" s="161"/>
      <c r="E253" s="161"/>
      <c r="F253" s="71"/>
      <c r="G253" s="71"/>
      <c r="H253" s="92"/>
      <c r="I253" s="93">
        <f t="shared" si="31"/>
        <v>0</v>
      </c>
      <c r="J253" s="162"/>
      <c r="K253" s="93">
        <f t="shared" si="32"/>
        <v>0</v>
      </c>
      <c r="L253" s="162"/>
      <c r="M253" s="162" t="str">
        <f t="shared" si="33"/>
        <v/>
      </c>
      <c r="N253" s="39"/>
      <c r="O253" s="163">
        <f t="shared" si="34"/>
        <v>0</v>
      </c>
      <c r="P253" s="163">
        <f t="shared" si="35"/>
        <v>0</v>
      </c>
      <c r="Q253" s="163">
        <f t="shared" si="36"/>
        <v>0</v>
      </c>
      <c r="R253" s="163">
        <f t="shared" si="37"/>
        <v>0</v>
      </c>
      <c r="S253" s="163">
        <f t="shared" si="38"/>
        <v>0</v>
      </c>
      <c r="T253" s="39"/>
      <c r="U253" s="164"/>
      <c r="V253" s="165">
        <f>ROUND(ROUND(U253,2)*(1+'General Inputs'!K$20)*(1-AA253)+'General Inputs'!K$27,2)</f>
        <v>0</v>
      </c>
      <c r="W253" s="165">
        <f>ROUND(ROUND(V253,2)*(1+'General Inputs'!L$20)*(1-AB253)+'General Inputs'!L$27,2)</f>
        <v>0</v>
      </c>
      <c r="X253" s="165">
        <f>ROUND(ROUND(W253,2)*(1+'General Inputs'!M$20)*(1-AC253)+'General Inputs'!M$27,2)</f>
        <v>0</v>
      </c>
      <c r="Y253" s="165">
        <f>ROUND(ROUND(X253,2)*(1+'General Inputs'!N$20)*(1-AD253)+'General Inputs'!N$27,2)</f>
        <v>0</v>
      </c>
      <c r="Z253" s="166"/>
      <c r="AA253" s="194">
        <f>IF($U253="",0,'General Inputs'!K$22)</f>
        <v>0</v>
      </c>
      <c r="AB253" s="194">
        <f>IF($U253="",0,'General Inputs'!L$22)</f>
        <v>0</v>
      </c>
      <c r="AC253" s="194">
        <f>IF($U253="",0,'General Inputs'!M$22)</f>
        <v>0</v>
      </c>
      <c r="AD253" s="194">
        <f>IF($U253="",0,'General Inputs'!N$22)</f>
        <v>0</v>
      </c>
      <c r="AE253" s="36"/>
      <c r="AF253" s="218"/>
      <c r="AG253" s="36"/>
      <c r="AH253" s="36"/>
      <c r="AI253" s="36"/>
      <c r="AJ253" s="36"/>
      <c r="AK253" s="36"/>
    </row>
    <row r="254" spans="1:37" hidden="1" outlineLevel="1">
      <c r="A254" s="36"/>
      <c r="B254" s="36"/>
      <c r="C254" s="161"/>
      <c r="D254" s="161"/>
      <c r="E254" s="161"/>
      <c r="F254" s="71"/>
      <c r="G254" s="71"/>
      <c r="H254" s="92"/>
      <c r="I254" s="93">
        <f t="shared" si="31"/>
        <v>0</v>
      </c>
      <c r="J254" s="162"/>
      <c r="K254" s="93">
        <f t="shared" si="32"/>
        <v>0</v>
      </c>
      <c r="L254" s="162"/>
      <c r="M254" s="162" t="str">
        <f t="shared" si="33"/>
        <v/>
      </c>
      <c r="N254" s="39"/>
      <c r="O254" s="163">
        <f t="shared" si="34"/>
        <v>0</v>
      </c>
      <c r="P254" s="163">
        <f t="shared" si="35"/>
        <v>0</v>
      </c>
      <c r="Q254" s="163">
        <f t="shared" si="36"/>
        <v>0</v>
      </c>
      <c r="R254" s="163">
        <f t="shared" si="37"/>
        <v>0</v>
      </c>
      <c r="S254" s="163">
        <f t="shared" si="38"/>
        <v>0</v>
      </c>
      <c r="T254" s="39"/>
      <c r="U254" s="164"/>
      <c r="V254" s="165">
        <f>ROUND(ROUND(U254,2)*(1+'General Inputs'!K$20)*(1-AA254)+'General Inputs'!K$27,2)</f>
        <v>0</v>
      </c>
      <c r="W254" s="165">
        <f>ROUND(ROUND(V254,2)*(1+'General Inputs'!L$20)*(1-AB254)+'General Inputs'!L$27,2)</f>
        <v>0</v>
      </c>
      <c r="X254" s="165">
        <f>ROUND(ROUND(W254,2)*(1+'General Inputs'!M$20)*(1-AC254)+'General Inputs'!M$27,2)</f>
        <v>0</v>
      </c>
      <c r="Y254" s="165">
        <f>ROUND(ROUND(X254,2)*(1+'General Inputs'!N$20)*(1-AD254)+'General Inputs'!N$27,2)</f>
        <v>0</v>
      </c>
      <c r="Z254" s="166"/>
      <c r="AA254" s="194">
        <f>IF($U254="",0,'General Inputs'!K$22)</f>
        <v>0</v>
      </c>
      <c r="AB254" s="194">
        <f>IF($U254="",0,'General Inputs'!L$22)</f>
        <v>0</v>
      </c>
      <c r="AC254" s="194">
        <f>IF($U254="",0,'General Inputs'!M$22)</f>
        <v>0</v>
      </c>
      <c r="AD254" s="194">
        <f>IF($U254="",0,'General Inputs'!N$22)</f>
        <v>0</v>
      </c>
      <c r="AE254" s="36"/>
      <c r="AF254" s="218"/>
      <c r="AG254" s="36"/>
      <c r="AH254" s="36"/>
      <c r="AI254" s="36"/>
      <c r="AJ254" s="36"/>
      <c r="AK254" s="36"/>
    </row>
    <row r="255" spans="1:37" hidden="1" outlineLevel="1">
      <c r="A255" s="36"/>
      <c r="B255" s="36"/>
      <c r="C255" s="161"/>
      <c r="D255" s="161"/>
      <c r="E255" s="161"/>
      <c r="F255" s="71"/>
      <c r="G255" s="71"/>
      <c r="H255" s="92"/>
      <c r="I255" s="93">
        <f t="shared" si="31"/>
        <v>0</v>
      </c>
      <c r="J255" s="162"/>
      <c r="K255" s="93">
        <f t="shared" si="32"/>
        <v>0</v>
      </c>
      <c r="L255" s="162"/>
      <c r="M255" s="162" t="str">
        <f t="shared" si="33"/>
        <v/>
      </c>
      <c r="N255" s="39"/>
      <c r="O255" s="163">
        <f t="shared" si="34"/>
        <v>0</v>
      </c>
      <c r="P255" s="163">
        <f t="shared" si="35"/>
        <v>0</v>
      </c>
      <c r="Q255" s="163">
        <f t="shared" si="36"/>
        <v>0</v>
      </c>
      <c r="R255" s="163">
        <f t="shared" si="37"/>
        <v>0</v>
      </c>
      <c r="S255" s="163">
        <f t="shared" si="38"/>
        <v>0</v>
      </c>
      <c r="T255" s="39"/>
      <c r="U255" s="164"/>
      <c r="V255" s="165">
        <f>ROUND(ROUND(U255,2)*(1+'General Inputs'!K$20)*(1-AA255)+'General Inputs'!K$27,2)</f>
        <v>0</v>
      </c>
      <c r="W255" s="165">
        <f>ROUND(ROUND(V255,2)*(1+'General Inputs'!L$20)*(1-AB255)+'General Inputs'!L$27,2)</f>
        <v>0</v>
      </c>
      <c r="X255" s="165">
        <f>ROUND(ROUND(W255,2)*(1+'General Inputs'!M$20)*(1-AC255)+'General Inputs'!M$27,2)</f>
        <v>0</v>
      </c>
      <c r="Y255" s="165">
        <f>ROUND(ROUND(X255,2)*(1+'General Inputs'!N$20)*(1-AD255)+'General Inputs'!N$27,2)</f>
        <v>0</v>
      </c>
      <c r="Z255" s="166"/>
      <c r="AA255" s="194">
        <f>IF($U255="",0,'General Inputs'!K$22)</f>
        <v>0</v>
      </c>
      <c r="AB255" s="194">
        <f>IF($U255="",0,'General Inputs'!L$22)</f>
        <v>0</v>
      </c>
      <c r="AC255" s="194">
        <f>IF($U255="",0,'General Inputs'!M$22)</f>
        <v>0</v>
      </c>
      <c r="AD255" s="194">
        <f>IF($U255="",0,'General Inputs'!N$22)</f>
        <v>0</v>
      </c>
      <c r="AE255" s="36"/>
      <c r="AF255" s="218"/>
      <c r="AG255" s="36"/>
      <c r="AH255" s="36"/>
      <c r="AI255" s="36"/>
      <c r="AJ255" s="36"/>
      <c r="AK255" s="36"/>
    </row>
    <row r="256" spans="1:37" hidden="1" outlineLevel="1">
      <c r="A256" s="36"/>
      <c r="B256" s="36"/>
      <c r="C256" s="161"/>
      <c r="D256" s="161"/>
      <c r="E256" s="161"/>
      <c r="F256" s="71"/>
      <c r="G256" s="71"/>
      <c r="H256" s="92"/>
      <c r="I256" s="93">
        <f t="shared" si="31"/>
        <v>0</v>
      </c>
      <c r="J256" s="162"/>
      <c r="K256" s="93">
        <f t="shared" si="32"/>
        <v>0</v>
      </c>
      <c r="L256" s="162"/>
      <c r="M256" s="162" t="str">
        <f t="shared" si="33"/>
        <v/>
      </c>
      <c r="N256" s="39"/>
      <c r="O256" s="163">
        <f t="shared" si="34"/>
        <v>0</v>
      </c>
      <c r="P256" s="163">
        <f t="shared" si="35"/>
        <v>0</v>
      </c>
      <c r="Q256" s="163">
        <f t="shared" si="36"/>
        <v>0</v>
      </c>
      <c r="R256" s="163">
        <f t="shared" si="37"/>
        <v>0</v>
      </c>
      <c r="S256" s="163">
        <f t="shared" si="38"/>
        <v>0</v>
      </c>
      <c r="T256" s="39"/>
      <c r="U256" s="164"/>
      <c r="V256" s="165">
        <f>ROUND(ROUND(U256,2)*(1+'General Inputs'!K$20)*(1-AA256)+'General Inputs'!K$27,2)</f>
        <v>0</v>
      </c>
      <c r="W256" s="165">
        <f>ROUND(ROUND(V256,2)*(1+'General Inputs'!L$20)*(1-AB256)+'General Inputs'!L$27,2)</f>
        <v>0</v>
      </c>
      <c r="X256" s="165">
        <f>ROUND(ROUND(W256,2)*(1+'General Inputs'!M$20)*(1-AC256)+'General Inputs'!M$27,2)</f>
        <v>0</v>
      </c>
      <c r="Y256" s="165">
        <f>ROUND(ROUND(X256,2)*(1+'General Inputs'!N$20)*(1-AD256)+'General Inputs'!N$27,2)</f>
        <v>0</v>
      </c>
      <c r="Z256" s="166"/>
      <c r="AA256" s="194">
        <f>IF($U256="",0,'General Inputs'!K$22)</f>
        <v>0</v>
      </c>
      <c r="AB256" s="194">
        <f>IF($U256="",0,'General Inputs'!L$22)</f>
        <v>0</v>
      </c>
      <c r="AC256" s="194">
        <f>IF($U256="",0,'General Inputs'!M$22)</f>
        <v>0</v>
      </c>
      <c r="AD256" s="194">
        <f>IF($U256="",0,'General Inputs'!N$22)</f>
        <v>0</v>
      </c>
      <c r="AE256" s="36"/>
      <c r="AF256" s="218"/>
      <c r="AG256" s="36"/>
      <c r="AH256" s="36"/>
      <c r="AI256" s="36"/>
      <c r="AJ256" s="36"/>
      <c r="AK256" s="36"/>
    </row>
    <row r="257" spans="1:37" hidden="1" outlineLevel="1">
      <c r="A257" s="36"/>
      <c r="B257" s="36"/>
      <c r="C257" s="161"/>
      <c r="D257" s="161"/>
      <c r="E257" s="161"/>
      <c r="F257" s="71"/>
      <c r="G257" s="71"/>
      <c r="H257" s="92"/>
      <c r="I257" s="93">
        <f t="shared" si="31"/>
        <v>0</v>
      </c>
      <c r="J257" s="162"/>
      <c r="K257" s="93">
        <f t="shared" si="32"/>
        <v>0</v>
      </c>
      <c r="L257" s="162"/>
      <c r="M257" s="162" t="str">
        <f t="shared" si="33"/>
        <v/>
      </c>
      <c r="N257" s="39"/>
      <c r="O257" s="163">
        <f t="shared" si="34"/>
        <v>0</v>
      </c>
      <c r="P257" s="163">
        <f t="shared" si="35"/>
        <v>0</v>
      </c>
      <c r="Q257" s="163">
        <f t="shared" si="36"/>
        <v>0</v>
      </c>
      <c r="R257" s="163">
        <f t="shared" si="37"/>
        <v>0</v>
      </c>
      <c r="S257" s="163">
        <f t="shared" si="38"/>
        <v>0</v>
      </c>
      <c r="T257" s="39"/>
      <c r="U257" s="164"/>
      <c r="V257" s="165">
        <f>ROUND(ROUND(U257,2)*(1+'General Inputs'!K$20)*(1-AA257)+'General Inputs'!K$27,2)</f>
        <v>0</v>
      </c>
      <c r="W257" s="165">
        <f>ROUND(ROUND(V257,2)*(1+'General Inputs'!L$20)*(1-AB257)+'General Inputs'!L$27,2)</f>
        <v>0</v>
      </c>
      <c r="X257" s="165">
        <f>ROUND(ROUND(W257,2)*(1+'General Inputs'!M$20)*(1-AC257)+'General Inputs'!M$27,2)</f>
        <v>0</v>
      </c>
      <c r="Y257" s="165">
        <f>ROUND(ROUND(X257,2)*(1+'General Inputs'!N$20)*(1-AD257)+'General Inputs'!N$27,2)</f>
        <v>0</v>
      </c>
      <c r="Z257" s="166"/>
      <c r="AA257" s="194">
        <f>IF($U257="",0,'General Inputs'!K$22)</f>
        <v>0</v>
      </c>
      <c r="AB257" s="194">
        <f>IF($U257="",0,'General Inputs'!L$22)</f>
        <v>0</v>
      </c>
      <c r="AC257" s="194">
        <f>IF($U257="",0,'General Inputs'!M$22)</f>
        <v>0</v>
      </c>
      <c r="AD257" s="194">
        <f>IF($U257="",0,'General Inputs'!N$22)</f>
        <v>0</v>
      </c>
      <c r="AE257" s="36"/>
      <c r="AF257" s="218"/>
      <c r="AG257" s="36"/>
      <c r="AH257" s="36"/>
      <c r="AI257" s="36"/>
      <c r="AJ257" s="36"/>
      <c r="AK257" s="36"/>
    </row>
    <row r="258" spans="1:37" hidden="1" outlineLevel="1">
      <c r="A258" s="36"/>
      <c r="B258" s="36"/>
      <c r="C258" s="161"/>
      <c r="D258" s="161"/>
      <c r="E258" s="161"/>
      <c r="F258" s="71"/>
      <c r="G258" s="71"/>
      <c r="H258" s="92"/>
      <c r="I258" s="93">
        <f t="shared" si="31"/>
        <v>0</v>
      </c>
      <c r="J258" s="162"/>
      <c r="K258" s="93">
        <f t="shared" si="32"/>
        <v>0</v>
      </c>
      <c r="L258" s="162"/>
      <c r="M258" s="162" t="str">
        <f t="shared" si="33"/>
        <v/>
      </c>
      <c r="N258" s="39"/>
      <c r="O258" s="163">
        <f t="shared" si="34"/>
        <v>0</v>
      </c>
      <c r="P258" s="163">
        <f t="shared" si="35"/>
        <v>0</v>
      </c>
      <c r="Q258" s="163">
        <f t="shared" si="36"/>
        <v>0</v>
      </c>
      <c r="R258" s="163">
        <f t="shared" si="37"/>
        <v>0</v>
      </c>
      <c r="S258" s="163">
        <f t="shared" si="38"/>
        <v>0</v>
      </c>
      <c r="T258" s="39"/>
      <c r="U258" s="164"/>
      <c r="V258" s="165">
        <f>ROUND(ROUND(U258,2)*(1+'General Inputs'!K$20)*(1-AA258)+'General Inputs'!K$27,2)</f>
        <v>0</v>
      </c>
      <c r="W258" s="165">
        <f>ROUND(ROUND(V258,2)*(1+'General Inputs'!L$20)*(1-AB258)+'General Inputs'!L$27,2)</f>
        <v>0</v>
      </c>
      <c r="X258" s="165">
        <f>ROUND(ROUND(W258,2)*(1+'General Inputs'!M$20)*(1-AC258)+'General Inputs'!M$27,2)</f>
        <v>0</v>
      </c>
      <c r="Y258" s="165">
        <f>ROUND(ROUND(X258,2)*(1+'General Inputs'!N$20)*(1-AD258)+'General Inputs'!N$27,2)</f>
        <v>0</v>
      </c>
      <c r="Z258" s="166"/>
      <c r="AA258" s="194">
        <f>IF($U258="",0,'General Inputs'!K$22)</f>
        <v>0</v>
      </c>
      <c r="AB258" s="194">
        <f>IF($U258="",0,'General Inputs'!L$22)</f>
        <v>0</v>
      </c>
      <c r="AC258" s="194">
        <f>IF($U258="",0,'General Inputs'!M$22)</f>
        <v>0</v>
      </c>
      <c r="AD258" s="194">
        <f>IF($U258="",0,'General Inputs'!N$22)</f>
        <v>0</v>
      </c>
      <c r="AE258" s="36"/>
      <c r="AF258" s="218"/>
      <c r="AG258" s="36"/>
      <c r="AH258" s="36"/>
      <c r="AI258" s="36"/>
      <c r="AJ258" s="36"/>
      <c r="AK258" s="36"/>
    </row>
    <row r="259" spans="1:37" hidden="1" outlineLevel="1">
      <c r="A259" s="36"/>
      <c r="B259" s="36"/>
      <c r="C259" s="161"/>
      <c r="D259" s="161"/>
      <c r="E259" s="161"/>
      <c r="F259" s="71"/>
      <c r="G259" s="71"/>
      <c r="H259" s="92"/>
      <c r="I259" s="93">
        <f t="shared" si="31"/>
        <v>0</v>
      </c>
      <c r="J259" s="162"/>
      <c r="K259" s="93">
        <f t="shared" si="32"/>
        <v>0</v>
      </c>
      <c r="L259" s="162"/>
      <c r="M259" s="162" t="str">
        <f t="shared" si="33"/>
        <v/>
      </c>
      <c r="N259" s="39"/>
      <c r="O259" s="163">
        <f t="shared" si="34"/>
        <v>0</v>
      </c>
      <c r="P259" s="163">
        <f t="shared" si="35"/>
        <v>0</v>
      </c>
      <c r="Q259" s="163">
        <f t="shared" si="36"/>
        <v>0</v>
      </c>
      <c r="R259" s="163">
        <f t="shared" si="37"/>
        <v>0</v>
      </c>
      <c r="S259" s="163">
        <f t="shared" si="38"/>
        <v>0</v>
      </c>
      <c r="T259" s="39"/>
      <c r="U259" s="164"/>
      <c r="V259" s="165">
        <f>ROUND(ROUND(U259,2)*(1+'General Inputs'!K$20)*(1-AA259)+'General Inputs'!K$27,2)</f>
        <v>0</v>
      </c>
      <c r="W259" s="165">
        <f>ROUND(ROUND(V259,2)*(1+'General Inputs'!L$20)*(1-AB259)+'General Inputs'!L$27,2)</f>
        <v>0</v>
      </c>
      <c r="X259" s="165">
        <f>ROUND(ROUND(W259,2)*(1+'General Inputs'!M$20)*(1-AC259)+'General Inputs'!M$27,2)</f>
        <v>0</v>
      </c>
      <c r="Y259" s="165">
        <f>ROUND(ROUND(X259,2)*(1+'General Inputs'!N$20)*(1-AD259)+'General Inputs'!N$27,2)</f>
        <v>0</v>
      </c>
      <c r="Z259" s="166"/>
      <c r="AA259" s="194">
        <f>IF($U259="",0,'General Inputs'!K$22)</f>
        <v>0</v>
      </c>
      <c r="AB259" s="194">
        <f>IF($U259="",0,'General Inputs'!L$22)</f>
        <v>0</v>
      </c>
      <c r="AC259" s="194">
        <f>IF($U259="",0,'General Inputs'!M$22)</f>
        <v>0</v>
      </c>
      <c r="AD259" s="194">
        <f>IF($U259="",0,'General Inputs'!N$22)</f>
        <v>0</v>
      </c>
      <c r="AE259" s="36"/>
      <c r="AF259" s="218"/>
      <c r="AG259" s="36"/>
      <c r="AH259" s="36"/>
      <c r="AI259" s="36"/>
      <c r="AJ259" s="36"/>
      <c r="AK259" s="36"/>
    </row>
    <row r="260" spans="1:37" hidden="1" outlineLevel="1">
      <c r="A260" s="36"/>
      <c r="B260" s="36"/>
      <c r="C260" s="161"/>
      <c r="D260" s="161"/>
      <c r="E260" s="161"/>
      <c r="F260" s="71"/>
      <c r="G260" s="71"/>
      <c r="H260" s="92"/>
      <c r="I260" s="93">
        <f t="shared" si="31"/>
        <v>0</v>
      </c>
      <c r="J260" s="162"/>
      <c r="K260" s="93">
        <f t="shared" si="32"/>
        <v>0</v>
      </c>
      <c r="L260" s="162"/>
      <c r="M260" s="162" t="str">
        <f t="shared" si="33"/>
        <v/>
      </c>
      <c r="N260" s="39"/>
      <c r="O260" s="163">
        <f t="shared" si="34"/>
        <v>0</v>
      </c>
      <c r="P260" s="163">
        <f t="shared" si="35"/>
        <v>0</v>
      </c>
      <c r="Q260" s="163">
        <f t="shared" si="36"/>
        <v>0</v>
      </c>
      <c r="R260" s="163">
        <f t="shared" si="37"/>
        <v>0</v>
      </c>
      <c r="S260" s="163">
        <f t="shared" si="38"/>
        <v>0</v>
      </c>
      <c r="T260" s="39"/>
      <c r="U260" s="164"/>
      <c r="V260" s="165">
        <f>ROUND(ROUND(U260,2)*(1+'General Inputs'!K$20)*(1-AA260)+'General Inputs'!K$27,2)</f>
        <v>0</v>
      </c>
      <c r="W260" s="165">
        <f>ROUND(ROUND(V260,2)*(1+'General Inputs'!L$20)*(1-AB260)+'General Inputs'!L$27,2)</f>
        <v>0</v>
      </c>
      <c r="X260" s="165">
        <f>ROUND(ROUND(W260,2)*(1+'General Inputs'!M$20)*(1-AC260)+'General Inputs'!M$27,2)</f>
        <v>0</v>
      </c>
      <c r="Y260" s="165">
        <f>ROUND(ROUND(X260,2)*(1+'General Inputs'!N$20)*(1-AD260)+'General Inputs'!N$27,2)</f>
        <v>0</v>
      </c>
      <c r="Z260" s="166"/>
      <c r="AA260" s="194">
        <f>IF($U260="",0,'General Inputs'!K$22)</f>
        <v>0</v>
      </c>
      <c r="AB260" s="194">
        <f>IF($U260="",0,'General Inputs'!L$22)</f>
        <v>0</v>
      </c>
      <c r="AC260" s="194">
        <f>IF($U260="",0,'General Inputs'!M$22)</f>
        <v>0</v>
      </c>
      <c r="AD260" s="194">
        <f>IF($U260="",0,'General Inputs'!N$22)</f>
        <v>0</v>
      </c>
      <c r="AE260" s="36"/>
      <c r="AF260" s="218"/>
      <c r="AG260" s="36"/>
      <c r="AH260" s="36"/>
      <c r="AI260" s="36"/>
      <c r="AJ260" s="36"/>
      <c r="AK260" s="36"/>
    </row>
    <row r="261" spans="1:37" hidden="1" outlineLevel="1">
      <c r="A261" s="36"/>
      <c r="B261" s="36"/>
      <c r="C261" s="161"/>
      <c r="D261" s="161"/>
      <c r="E261" s="161"/>
      <c r="F261" s="71"/>
      <c r="G261" s="71"/>
      <c r="H261" s="92"/>
      <c r="I261" s="93">
        <f t="shared" ref="I261:I321" si="39">_xlfn.IFNA(INDEX($O261:$S261,1,MATCH(forecastyear,$O$5:$S$5,0)),0)</f>
        <v>0</v>
      </c>
      <c r="J261" s="162"/>
      <c r="K261" s="93">
        <f t="shared" ref="K261:K321" si="40">_xlfn.IFNA(INDEX($U261:$Y261,1,MATCH(forecastyear,$U$5:$Y$5,0)),0)</f>
        <v>0</v>
      </c>
      <c r="L261" s="162"/>
      <c r="M261" s="162" t="str">
        <f t="shared" si="33"/>
        <v/>
      </c>
      <c r="N261" s="39"/>
      <c r="O261" s="163">
        <f t="shared" si="34"/>
        <v>0</v>
      </c>
      <c r="P261" s="163">
        <f t="shared" si="35"/>
        <v>0</v>
      </c>
      <c r="Q261" s="163">
        <f t="shared" si="36"/>
        <v>0</v>
      </c>
      <c r="R261" s="163">
        <f t="shared" si="37"/>
        <v>0</v>
      </c>
      <c r="S261" s="163">
        <f t="shared" si="38"/>
        <v>0</v>
      </c>
      <c r="T261" s="39"/>
      <c r="U261" s="164"/>
      <c r="V261" s="165">
        <f>ROUND(ROUND(U261,2)*(1+'General Inputs'!K$20)*(1-AA261)+'General Inputs'!K$27,2)</f>
        <v>0</v>
      </c>
      <c r="W261" s="165">
        <f>ROUND(ROUND(V261,2)*(1+'General Inputs'!L$20)*(1-AB261)+'General Inputs'!L$27,2)</f>
        <v>0</v>
      </c>
      <c r="X261" s="165">
        <f>ROUND(ROUND(W261,2)*(1+'General Inputs'!M$20)*(1-AC261)+'General Inputs'!M$27,2)</f>
        <v>0</v>
      </c>
      <c r="Y261" s="165">
        <f>ROUND(ROUND(X261,2)*(1+'General Inputs'!N$20)*(1-AD261)+'General Inputs'!N$27,2)</f>
        <v>0</v>
      </c>
      <c r="Z261" s="166"/>
      <c r="AA261" s="194">
        <f>IF($U261="",0,'General Inputs'!K$22)</f>
        <v>0</v>
      </c>
      <c r="AB261" s="194">
        <f>IF($U261="",0,'General Inputs'!L$22)</f>
        <v>0</v>
      </c>
      <c r="AC261" s="194">
        <f>IF($U261="",0,'General Inputs'!M$22)</f>
        <v>0</v>
      </c>
      <c r="AD261" s="194">
        <f>IF($U261="",0,'General Inputs'!N$22)</f>
        <v>0</v>
      </c>
      <c r="AE261" s="36"/>
      <c r="AF261" s="218"/>
      <c r="AG261" s="36"/>
      <c r="AH261" s="36"/>
      <c r="AI261" s="36"/>
      <c r="AJ261" s="36"/>
      <c r="AK261" s="36"/>
    </row>
    <row r="262" spans="1:37" hidden="1" outlineLevel="1">
      <c r="A262" s="36"/>
      <c r="B262" s="36"/>
      <c r="C262" s="161"/>
      <c r="D262" s="161"/>
      <c r="E262" s="161"/>
      <c r="F262" s="71"/>
      <c r="G262" s="71"/>
      <c r="H262" s="92"/>
      <c r="I262" s="93">
        <f t="shared" si="39"/>
        <v>0</v>
      </c>
      <c r="J262" s="162"/>
      <c r="K262" s="93">
        <f t="shared" si="40"/>
        <v>0</v>
      </c>
      <c r="L262" s="162"/>
      <c r="M262" s="162" t="str">
        <f t="shared" ref="M262:M321" si="41">IF(C262="","",IF(I262&gt;K262,"NON-COMPLIANT","COMPLIANT"))</f>
        <v/>
      </c>
      <c r="N262" s="39"/>
      <c r="O262" s="163">
        <f t="shared" ref="O262:O321" si="42">U262</f>
        <v>0</v>
      </c>
      <c r="P262" s="163">
        <f t="shared" ref="P262:P321" si="43">V262</f>
        <v>0</v>
      </c>
      <c r="Q262" s="163">
        <f t="shared" ref="Q262:Q321" si="44">W262</f>
        <v>0</v>
      </c>
      <c r="R262" s="163">
        <f t="shared" ref="R262:R321" si="45">X262</f>
        <v>0</v>
      </c>
      <c r="S262" s="163">
        <f t="shared" ref="S262:S321" si="46">Y262</f>
        <v>0</v>
      </c>
      <c r="T262" s="39"/>
      <c r="U262" s="164"/>
      <c r="V262" s="165">
        <f>ROUND(ROUND(U262,2)*(1+'General Inputs'!K$20)*(1-AA262)+'General Inputs'!K$27,2)</f>
        <v>0</v>
      </c>
      <c r="W262" s="165">
        <f>ROUND(ROUND(V262,2)*(1+'General Inputs'!L$20)*(1-AB262)+'General Inputs'!L$27,2)</f>
        <v>0</v>
      </c>
      <c r="X262" s="165">
        <f>ROUND(ROUND(W262,2)*(1+'General Inputs'!M$20)*(1-AC262)+'General Inputs'!M$27,2)</f>
        <v>0</v>
      </c>
      <c r="Y262" s="165">
        <f>ROUND(ROUND(X262,2)*(1+'General Inputs'!N$20)*(1-AD262)+'General Inputs'!N$27,2)</f>
        <v>0</v>
      </c>
      <c r="Z262" s="166"/>
      <c r="AA262" s="194">
        <f>IF($U262="",0,'General Inputs'!K$22)</f>
        <v>0</v>
      </c>
      <c r="AB262" s="194">
        <f>IF($U262="",0,'General Inputs'!L$22)</f>
        <v>0</v>
      </c>
      <c r="AC262" s="194">
        <f>IF($U262="",0,'General Inputs'!M$22)</f>
        <v>0</v>
      </c>
      <c r="AD262" s="194">
        <f>IF($U262="",0,'General Inputs'!N$22)</f>
        <v>0</v>
      </c>
      <c r="AE262" s="36"/>
      <c r="AF262" s="218"/>
      <c r="AG262" s="36"/>
      <c r="AH262" s="36"/>
      <c r="AI262" s="36"/>
      <c r="AJ262" s="36"/>
      <c r="AK262" s="36"/>
    </row>
    <row r="263" spans="1:37" hidden="1" outlineLevel="1">
      <c r="A263" s="36"/>
      <c r="B263" s="36"/>
      <c r="C263" s="161"/>
      <c r="D263" s="161"/>
      <c r="E263" s="161"/>
      <c r="F263" s="71"/>
      <c r="G263" s="71"/>
      <c r="H263" s="92"/>
      <c r="I263" s="93">
        <f t="shared" si="39"/>
        <v>0</v>
      </c>
      <c r="J263" s="162"/>
      <c r="K263" s="93">
        <f t="shared" si="40"/>
        <v>0</v>
      </c>
      <c r="L263" s="162"/>
      <c r="M263" s="162" t="str">
        <f t="shared" si="41"/>
        <v/>
      </c>
      <c r="N263" s="39"/>
      <c r="O263" s="163">
        <f t="shared" si="42"/>
        <v>0</v>
      </c>
      <c r="P263" s="163">
        <f t="shared" si="43"/>
        <v>0</v>
      </c>
      <c r="Q263" s="163">
        <f t="shared" si="44"/>
        <v>0</v>
      </c>
      <c r="R263" s="163">
        <f t="shared" si="45"/>
        <v>0</v>
      </c>
      <c r="S263" s="163">
        <f t="shared" si="46"/>
        <v>0</v>
      </c>
      <c r="T263" s="39"/>
      <c r="U263" s="164"/>
      <c r="V263" s="165">
        <f>ROUND(ROUND(U263,2)*(1+'General Inputs'!K$20)*(1-AA263)+'General Inputs'!K$27,2)</f>
        <v>0</v>
      </c>
      <c r="W263" s="165">
        <f>ROUND(ROUND(V263,2)*(1+'General Inputs'!L$20)*(1-AB263)+'General Inputs'!L$27,2)</f>
        <v>0</v>
      </c>
      <c r="X263" s="165">
        <f>ROUND(ROUND(W263,2)*(1+'General Inputs'!M$20)*(1-AC263)+'General Inputs'!M$27,2)</f>
        <v>0</v>
      </c>
      <c r="Y263" s="165">
        <f>ROUND(ROUND(X263,2)*(1+'General Inputs'!N$20)*(1-AD263)+'General Inputs'!N$27,2)</f>
        <v>0</v>
      </c>
      <c r="Z263" s="166"/>
      <c r="AA263" s="194">
        <f>IF($U263="",0,'General Inputs'!K$22)</f>
        <v>0</v>
      </c>
      <c r="AB263" s="194">
        <f>IF($U263="",0,'General Inputs'!L$22)</f>
        <v>0</v>
      </c>
      <c r="AC263" s="194">
        <f>IF($U263="",0,'General Inputs'!M$22)</f>
        <v>0</v>
      </c>
      <c r="AD263" s="194">
        <f>IF($U263="",0,'General Inputs'!N$22)</f>
        <v>0</v>
      </c>
      <c r="AE263" s="36"/>
      <c r="AF263" s="218"/>
      <c r="AG263" s="36"/>
      <c r="AH263" s="36"/>
      <c r="AI263" s="36"/>
      <c r="AJ263" s="36"/>
      <c r="AK263" s="36"/>
    </row>
    <row r="264" spans="1:37" hidden="1" outlineLevel="1">
      <c r="A264" s="36"/>
      <c r="B264" s="36"/>
      <c r="C264" s="161"/>
      <c r="D264" s="161"/>
      <c r="E264" s="161"/>
      <c r="F264" s="71"/>
      <c r="G264" s="71"/>
      <c r="H264" s="92"/>
      <c r="I264" s="93">
        <f t="shared" si="39"/>
        <v>0</v>
      </c>
      <c r="J264" s="162"/>
      <c r="K264" s="93">
        <f t="shared" si="40"/>
        <v>0</v>
      </c>
      <c r="L264" s="162"/>
      <c r="M264" s="162" t="str">
        <f t="shared" si="41"/>
        <v/>
      </c>
      <c r="N264" s="39"/>
      <c r="O264" s="163">
        <f t="shared" si="42"/>
        <v>0</v>
      </c>
      <c r="P264" s="163">
        <f t="shared" si="43"/>
        <v>0</v>
      </c>
      <c r="Q264" s="163">
        <f t="shared" si="44"/>
        <v>0</v>
      </c>
      <c r="R264" s="163">
        <f t="shared" si="45"/>
        <v>0</v>
      </c>
      <c r="S264" s="163">
        <f t="shared" si="46"/>
        <v>0</v>
      </c>
      <c r="T264" s="39"/>
      <c r="U264" s="164"/>
      <c r="V264" s="165">
        <f>ROUND(ROUND(U264,2)*(1+'General Inputs'!K$20)*(1-AA264)+'General Inputs'!K$27,2)</f>
        <v>0</v>
      </c>
      <c r="W264" s="165">
        <f>ROUND(ROUND(V264,2)*(1+'General Inputs'!L$20)*(1-AB264)+'General Inputs'!L$27,2)</f>
        <v>0</v>
      </c>
      <c r="X264" s="165">
        <f>ROUND(ROUND(W264,2)*(1+'General Inputs'!M$20)*(1-AC264)+'General Inputs'!M$27,2)</f>
        <v>0</v>
      </c>
      <c r="Y264" s="165">
        <f>ROUND(ROUND(X264,2)*(1+'General Inputs'!N$20)*(1-AD264)+'General Inputs'!N$27,2)</f>
        <v>0</v>
      </c>
      <c r="Z264" s="166"/>
      <c r="AA264" s="194">
        <f>IF($U264="",0,'General Inputs'!K$22)</f>
        <v>0</v>
      </c>
      <c r="AB264" s="194">
        <f>IF($U264="",0,'General Inputs'!L$22)</f>
        <v>0</v>
      </c>
      <c r="AC264" s="194">
        <f>IF($U264="",0,'General Inputs'!M$22)</f>
        <v>0</v>
      </c>
      <c r="AD264" s="194">
        <f>IF($U264="",0,'General Inputs'!N$22)</f>
        <v>0</v>
      </c>
      <c r="AE264" s="36"/>
      <c r="AF264" s="218"/>
      <c r="AG264" s="36"/>
      <c r="AH264" s="36"/>
      <c r="AI264" s="36"/>
      <c r="AJ264" s="36"/>
      <c r="AK264" s="36"/>
    </row>
    <row r="265" spans="1:37" hidden="1" outlineLevel="1">
      <c r="A265" s="36"/>
      <c r="B265" s="36"/>
      <c r="C265" s="161"/>
      <c r="D265" s="161"/>
      <c r="E265" s="161"/>
      <c r="F265" s="71"/>
      <c r="G265" s="71"/>
      <c r="H265" s="92"/>
      <c r="I265" s="93">
        <f t="shared" si="39"/>
        <v>0</v>
      </c>
      <c r="J265" s="162"/>
      <c r="K265" s="93">
        <f t="shared" si="40"/>
        <v>0</v>
      </c>
      <c r="L265" s="162"/>
      <c r="M265" s="162" t="str">
        <f t="shared" si="41"/>
        <v/>
      </c>
      <c r="N265" s="39"/>
      <c r="O265" s="163">
        <f t="shared" si="42"/>
        <v>0</v>
      </c>
      <c r="P265" s="163">
        <f t="shared" si="43"/>
        <v>0</v>
      </c>
      <c r="Q265" s="163">
        <f t="shared" si="44"/>
        <v>0</v>
      </c>
      <c r="R265" s="163">
        <f t="shared" si="45"/>
        <v>0</v>
      </c>
      <c r="S265" s="163">
        <f t="shared" si="46"/>
        <v>0</v>
      </c>
      <c r="T265" s="39"/>
      <c r="U265" s="164"/>
      <c r="V265" s="165">
        <f>ROUND(ROUND(U265,2)*(1+'General Inputs'!K$20)*(1-AA265)+'General Inputs'!K$27,2)</f>
        <v>0</v>
      </c>
      <c r="W265" s="165">
        <f>ROUND(ROUND(V265,2)*(1+'General Inputs'!L$20)*(1-AB265)+'General Inputs'!L$27,2)</f>
        <v>0</v>
      </c>
      <c r="X265" s="165">
        <f>ROUND(ROUND(W265,2)*(1+'General Inputs'!M$20)*(1-AC265)+'General Inputs'!M$27,2)</f>
        <v>0</v>
      </c>
      <c r="Y265" s="165">
        <f>ROUND(ROUND(X265,2)*(1+'General Inputs'!N$20)*(1-AD265)+'General Inputs'!N$27,2)</f>
        <v>0</v>
      </c>
      <c r="Z265" s="166"/>
      <c r="AA265" s="194">
        <f>IF($U265="",0,'General Inputs'!K$22)</f>
        <v>0</v>
      </c>
      <c r="AB265" s="194">
        <f>IF($U265="",0,'General Inputs'!L$22)</f>
        <v>0</v>
      </c>
      <c r="AC265" s="194">
        <f>IF($U265="",0,'General Inputs'!M$22)</f>
        <v>0</v>
      </c>
      <c r="AD265" s="194">
        <f>IF($U265="",0,'General Inputs'!N$22)</f>
        <v>0</v>
      </c>
      <c r="AE265" s="36"/>
      <c r="AF265" s="218"/>
      <c r="AG265" s="36"/>
      <c r="AH265" s="36"/>
      <c r="AI265" s="36"/>
      <c r="AJ265" s="36"/>
      <c r="AK265" s="36"/>
    </row>
    <row r="266" spans="1:37" hidden="1" outlineLevel="1">
      <c r="A266" s="36"/>
      <c r="B266" s="36"/>
      <c r="C266" s="161"/>
      <c r="D266" s="161"/>
      <c r="E266" s="161"/>
      <c r="F266" s="71"/>
      <c r="G266" s="71"/>
      <c r="H266" s="92"/>
      <c r="I266" s="93">
        <f t="shared" si="39"/>
        <v>0</v>
      </c>
      <c r="J266" s="162"/>
      <c r="K266" s="93">
        <f t="shared" si="40"/>
        <v>0</v>
      </c>
      <c r="L266" s="162"/>
      <c r="M266" s="162" t="str">
        <f t="shared" si="41"/>
        <v/>
      </c>
      <c r="N266" s="39"/>
      <c r="O266" s="163">
        <f t="shared" si="42"/>
        <v>0</v>
      </c>
      <c r="P266" s="163">
        <f t="shared" si="43"/>
        <v>0</v>
      </c>
      <c r="Q266" s="163">
        <f t="shared" si="44"/>
        <v>0</v>
      </c>
      <c r="R266" s="163">
        <f t="shared" si="45"/>
        <v>0</v>
      </c>
      <c r="S266" s="163">
        <f t="shared" si="46"/>
        <v>0</v>
      </c>
      <c r="T266" s="39"/>
      <c r="U266" s="164"/>
      <c r="V266" s="165">
        <f>ROUND(ROUND(U266,2)*(1+'General Inputs'!K$20)*(1-AA266)+'General Inputs'!K$27,2)</f>
        <v>0</v>
      </c>
      <c r="W266" s="165">
        <f>ROUND(ROUND(V266,2)*(1+'General Inputs'!L$20)*(1-AB266)+'General Inputs'!L$27,2)</f>
        <v>0</v>
      </c>
      <c r="X266" s="165">
        <f>ROUND(ROUND(W266,2)*(1+'General Inputs'!M$20)*(1-AC266)+'General Inputs'!M$27,2)</f>
        <v>0</v>
      </c>
      <c r="Y266" s="165">
        <f>ROUND(ROUND(X266,2)*(1+'General Inputs'!N$20)*(1-AD266)+'General Inputs'!N$27,2)</f>
        <v>0</v>
      </c>
      <c r="Z266" s="166"/>
      <c r="AA266" s="194">
        <f>IF($U266="",0,'General Inputs'!K$22)</f>
        <v>0</v>
      </c>
      <c r="AB266" s="194">
        <f>IF($U266="",0,'General Inputs'!L$22)</f>
        <v>0</v>
      </c>
      <c r="AC266" s="194">
        <f>IF($U266="",0,'General Inputs'!M$22)</f>
        <v>0</v>
      </c>
      <c r="AD266" s="194">
        <f>IF($U266="",0,'General Inputs'!N$22)</f>
        <v>0</v>
      </c>
      <c r="AE266" s="36"/>
      <c r="AF266" s="218"/>
      <c r="AG266" s="36"/>
      <c r="AH266" s="36"/>
      <c r="AI266" s="36"/>
      <c r="AJ266" s="36"/>
      <c r="AK266" s="36"/>
    </row>
    <row r="267" spans="1:37" hidden="1" outlineLevel="1">
      <c r="A267" s="36"/>
      <c r="B267" s="36"/>
      <c r="C267" s="161"/>
      <c r="D267" s="161"/>
      <c r="E267" s="161"/>
      <c r="F267" s="71"/>
      <c r="G267" s="71"/>
      <c r="H267" s="92"/>
      <c r="I267" s="93">
        <f t="shared" si="39"/>
        <v>0</v>
      </c>
      <c r="J267" s="162"/>
      <c r="K267" s="93">
        <f t="shared" si="40"/>
        <v>0</v>
      </c>
      <c r="L267" s="162"/>
      <c r="M267" s="162" t="str">
        <f t="shared" si="41"/>
        <v/>
      </c>
      <c r="N267" s="39"/>
      <c r="O267" s="163">
        <f t="shared" si="42"/>
        <v>0</v>
      </c>
      <c r="P267" s="163">
        <f t="shared" si="43"/>
        <v>0</v>
      </c>
      <c r="Q267" s="163">
        <f t="shared" si="44"/>
        <v>0</v>
      </c>
      <c r="R267" s="163">
        <f t="shared" si="45"/>
        <v>0</v>
      </c>
      <c r="S267" s="163">
        <f t="shared" si="46"/>
        <v>0</v>
      </c>
      <c r="T267" s="39"/>
      <c r="U267" s="164"/>
      <c r="V267" s="165">
        <f>ROUND(ROUND(U267,2)*(1+'General Inputs'!K$20)*(1-AA267)+'General Inputs'!K$27,2)</f>
        <v>0</v>
      </c>
      <c r="W267" s="165">
        <f>ROUND(ROUND(V267,2)*(1+'General Inputs'!L$20)*(1-AB267)+'General Inputs'!L$27,2)</f>
        <v>0</v>
      </c>
      <c r="X267" s="165">
        <f>ROUND(ROUND(W267,2)*(1+'General Inputs'!M$20)*(1-AC267)+'General Inputs'!M$27,2)</f>
        <v>0</v>
      </c>
      <c r="Y267" s="165">
        <f>ROUND(ROUND(X267,2)*(1+'General Inputs'!N$20)*(1-AD267)+'General Inputs'!N$27,2)</f>
        <v>0</v>
      </c>
      <c r="Z267" s="166"/>
      <c r="AA267" s="194">
        <f>IF($U267="",0,'General Inputs'!K$22)</f>
        <v>0</v>
      </c>
      <c r="AB267" s="194">
        <f>IF($U267="",0,'General Inputs'!L$22)</f>
        <v>0</v>
      </c>
      <c r="AC267" s="194">
        <f>IF($U267="",0,'General Inputs'!M$22)</f>
        <v>0</v>
      </c>
      <c r="AD267" s="194">
        <f>IF($U267="",0,'General Inputs'!N$22)</f>
        <v>0</v>
      </c>
      <c r="AE267" s="36"/>
      <c r="AF267" s="218"/>
      <c r="AG267" s="36"/>
      <c r="AH267" s="36"/>
      <c r="AI267" s="36"/>
      <c r="AJ267" s="36"/>
      <c r="AK267" s="36"/>
    </row>
    <row r="268" spans="1:37" hidden="1" outlineLevel="1">
      <c r="A268" s="36"/>
      <c r="B268" s="36"/>
      <c r="C268" s="161"/>
      <c r="D268" s="161"/>
      <c r="E268" s="161"/>
      <c r="F268" s="71"/>
      <c r="G268" s="71"/>
      <c r="H268" s="92"/>
      <c r="I268" s="93">
        <f t="shared" si="39"/>
        <v>0</v>
      </c>
      <c r="J268" s="162"/>
      <c r="K268" s="93">
        <f t="shared" si="40"/>
        <v>0</v>
      </c>
      <c r="L268" s="162"/>
      <c r="M268" s="162" t="str">
        <f t="shared" si="41"/>
        <v/>
      </c>
      <c r="N268" s="39"/>
      <c r="O268" s="163">
        <f t="shared" si="42"/>
        <v>0</v>
      </c>
      <c r="P268" s="163">
        <f t="shared" si="43"/>
        <v>0</v>
      </c>
      <c r="Q268" s="163">
        <f t="shared" si="44"/>
        <v>0</v>
      </c>
      <c r="R268" s="163">
        <f t="shared" si="45"/>
        <v>0</v>
      </c>
      <c r="S268" s="163">
        <f t="shared" si="46"/>
        <v>0</v>
      </c>
      <c r="T268" s="39"/>
      <c r="U268" s="164"/>
      <c r="V268" s="165">
        <f>ROUND(ROUND(U268,2)*(1+'General Inputs'!K$20)*(1-AA268)+'General Inputs'!K$27,2)</f>
        <v>0</v>
      </c>
      <c r="W268" s="165">
        <f>ROUND(ROUND(V268,2)*(1+'General Inputs'!L$20)*(1-AB268)+'General Inputs'!L$27,2)</f>
        <v>0</v>
      </c>
      <c r="X268" s="165">
        <f>ROUND(ROUND(W268,2)*(1+'General Inputs'!M$20)*(1-AC268)+'General Inputs'!M$27,2)</f>
        <v>0</v>
      </c>
      <c r="Y268" s="165">
        <f>ROUND(ROUND(X268,2)*(1+'General Inputs'!N$20)*(1-AD268)+'General Inputs'!N$27,2)</f>
        <v>0</v>
      </c>
      <c r="Z268" s="166"/>
      <c r="AA268" s="194">
        <f>IF($U268="",0,'General Inputs'!K$22)</f>
        <v>0</v>
      </c>
      <c r="AB268" s="194">
        <f>IF($U268="",0,'General Inputs'!L$22)</f>
        <v>0</v>
      </c>
      <c r="AC268" s="194">
        <f>IF($U268="",0,'General Inputs'!M$22)</f>
        <v>0</v>
      </c>
      <c r="AD268" s="194">
        <f>IF($U268="",0,'General Inputs'!N$22)</f>
        <v>0</v>
      </c>
      <c r="AE268" s="36"/>
      <c r="AF268" s="218"/>
      <c r="AG268" s="36"/>
      <c r="AH268" s="36"/>
      <c r="AI268" s="36"/>
      <c r="AJ268" s="36"/>
      <c r="AK268" s="36"/>
    </row>
    <row r="269" spans="1:37" hidden="1" outlineLevel="1">
      <c r="A269" s="36"/>
      <c r="B269" s="36"/>
      <c r="C269" s="161"/>
      <c r="D269" s="161"/>
      <c r="E269" s="161"/>
      <c r="F269" s="71"/>
      <c r="G269" s="71"/>
      <c r="H269" s="92"/>
      <c r="I269" s="93">
        <f t="shared" si="39"/>
        <v>0</v>
      </c>
      <c r="J269" s="162"/>
      <c r="K269" s="93">
        <f t="shared" si="40"/>
        <v>0</v>
      </c>
      <c r="L269" s="162"/>
      <c r="M269" s="162" t="str">
        <f t="shared" si="41"/>
        <v/>
      </c>
      <c r="N269" s="39"/>
      <c r="O269" s="163">
        <f t="shared" si="42"/>
        <v>0</v>
      </c>
      <c r="P269" s="163">
        <f t="shared" si="43"/>
        <v>0</v>
      </c>
      <c r="Q269" s="163">
        <f t="shared" si="44"/>
        <v>0</v>
      </c>
      <c r="R269" s="163">
        <f t="shared" si="45"/>
        <v>0</v>
      </c>
      <c r="S269" s="163">
        <f t="shared" si="46"/>
        <v>0</v>
      </c>
      <c r="T269" s="39"/>
      <c r="U269" s="164"/>
      <c r="V269" s="165">
        <f>ROUND(ROUND(U269,2)*(1+'General Inputs'!K$20)*(1-AA269)+'General Inputs'!K$27,2)</f>
        <v>0</v>
      </c>
      <c r="W269" s="165">
        <f>ROUND(ROUND(V269,2)*(1+'General Inputs'!L$20)*(1-AB269)+'General Inputs'!L$27,2)</f>
        <v>0</v>
      </c>
      <c r="X269" s="165">
        <f>ROUND(ROUND(W269,2)*(1+'General Inputs'!M$20)*(1-AC269)+'General Inputs'!M$27,2)</f>
        <v>0</v>
      </c>
      <c r="Y269" s="165">
        <f>ROUND(ROUND(X269,2)*(1+'General Inputs'!N$20)*(1-AD269)+'General Inputs'!N$27,2)</f>
        <v>0</v>
      </c>
      <c r="Z269" s="166"/>
      <c r="AA269" s="194">
        <f>IF($U269="",0,'General Inputs'!K$22)</f>
        <v>0</v>
      </c>
      <c r="AB269" s="194">
        <f>IF($U269="",0,'General Inputs'!L$22)</f>
        <v>0</v>
      </c>
      <c r="AC269" s="194">
        <f>IF($U269="",0,'General Inputs'!M$22)</f>
        <v>0</v>
      </c>
      <c r="AD269" s="194">
        <f>IF($U269="",0,'General Inputs'!N$22)</f>
        <v>0</v>
      </c>
      <c r="AE269" s="36"/>
      <c r="AF269" s="218"/>
      <c r="AG269" s="36"/>
      <c r="AH269" s="36"/>
      <c r="AI269" s="36"/>
      <c r="AJ269" s="36"/>
      <c r="AK269" s="36"/>
    </row>
    <row r="270" spans="1:37" hidden="1" outlineLevel="1">
      <c r="A270" s="36"/>
      <c r="B270" s="36"/>
      <c r="C270" s="161"/>
      <c r="D270" s="161"/>
      <c r="E270" s="161"/>
      <c r="F270" s="71"/>
      <c r="G270" s="71"/>
      <c r="H270" s="92"/>
      <c r="I270" s="93">
        <f t="shared" si="39"/>
        <v>0</v>
      </c>
      <c r="J270" s="162"/>
      <c r="K270" s="93">
        <f t="shared" si="40"/>
        <v>0</v>
      </c>
      <c r="L270" s="162"/>
      <c r="M270" s="162" t="str">
        <f t="shared" si="41"/>
        <v/>
      </c>
      <c r="N270" s="39"/>
      <c r="O270" s="163">
        <f t="shared" si="42"/>
        <v>0</v>
      </c>
      <c r="P270" s="163">
        <f t="shared" si="43"/>
        <v>0</v>
      </c>
      <c r="Q270" s="163">
        <f t="shared" si="44"/>
        <v>0</v>
      </c>
      <c r="R270" s="163">
        <f t="shared" si="45"/>
        <v>0</v>
      </c>
      <c r="S270" s="163">
        <f t="shared" si="46"/>
        <v>0</v>
      </c>
      <c r="T270" s="39"/>
      <c r="U270" s="164"/>
      <c r="V270" s="165">
        <f>ROUND(ROUND(U270,2)*(1+'General Inputs'!K$20)*(1-AA270)+'General Inputs'!K$27,2)</f>
        <v>0</v>
      </c>
      <c r="W270" s="165">
        <f>ROUND(ROUND(V270,2)*(1+'General Inputs'!L$20)*(1-AB270)+'General Inputs'!L$27,2)</f>
        <v>0</v>
      </c>
      <c r="X270" s="165">
        <f>ROUND(ROUND(W270,2)*(1+'General Inputs'!M$20)*(1-AC270)+'General Inputs'!M$27,2)</f>
        <v>0</v>
      </c>
      <c r="Y270" s="165">
        <f>ROUND(ROUND(X270,2)*(1+'General Inputs'!N$20)*(1-AD270)+'General Inputs'!N$27,2)</f>
        <v>0</v>
      </c>
      <c r="Z270" s="166"/>
      <c r="AA270" s="194">
        <f>IF($U270="",0,'General Inputs'!K$22)</f>
        <v>0</v>
      </c>
      <c r="AB270" s="194">
        <f>IF($U270="",0,'General Inputs'!L$22)</f>
        <v>0</v>
      </c>
      <c r="AC270" s="194">
        <f>IF($U270="",0,'General Inputs'!M$22)</f>
        <v>0</v>
      </c>
      <c r="AD270" s="194">
        <f>IF($U270="",0,'General Inputs'!N$22)</f>
        <v>0</v>
      </c>
      <c r="AE270" s="36"/>
      <c r="AF270" s="218"/>
      <c r="AG270" s="36"/>
      <c r="AH270" s="36"/>
      <c r="AI270" s="36"/>
      <c r="AJ270" s="36"/>
      <c r="AK270" s="36"/>
    </row>
    <row r="271" spans="1:37" hidden="1" outlineLevel="1">
      <c r="A271" s="36"/>
      <c r="B271" s="36"/>
      <c r="C271" s="161"/>
      <c r="D271" s="161"/>
      <c r="E271" s="161"/>
      <c r="F271" s="71"/>
      <c r="G271" s="71"/>
      <c r="H271" s="92"/>
      <c r="I271" s="93">
        <f t="shared" si="39"/>
        <v>0</v>
      </c>
      <c r="J271" s="162"/>
      <c r="K271" s="93">
        <f t="shared" si="40"/>
        <v>0</v>
      </c>
      <c r="L271" s="162"/>
      <c r="M271" s="162" t="str">
        <f t="shared" si="41"/>
        <v/>
      </c>
      <c r="N271" s="39"/>
      <c r="O271" s="163">
        <f t="shared" si="42"/>
        <v>0</v>
      </c>
      <c r="P271" s="163">
        <f t="shared" si="43"/>
        <v>0</v>
      </c>
      <c r="Q271" s="163">
        <f t="shared" si="44"/>
        <v>0</v>
      </c>
      <c r="R271" s="163">
        <f t="shared" si="45"/>
        <v>0</v>
      </c>
      <c r="S271" s="163">
        <f t="shared" si="46"/>
        <v>0</v>
      </c>
      <c r="T271" s="39"/>
      <c r="U271" s="164"/>
      <c r="V271" s="165">
        <f>ROUND(ROUND(U271,2)*(1+'General Inputs'!K$20)*(1-AA271)+'General Inputs'!K$27,2)</f>
        <v>0</v>
      </c>
      <c r="W271" s="165">
        <f>ROUND(ROUND(V271,2)*(1+'General Inputs'!L$20)*(1-AB271)+'General Inputs'!L$27,2)</f>
        <v>0</v>
      </c>
      <c r="X271" s="165">
        <f>ROUND(ROUND(W271,2)*(1+'General Inputs'!M$20)*(1-AC271)+'General Inputs'!M$27,2)</f>
        <v>0</v>
      </c>
      <c r="Y271" s="165">
        <f>ROUND(ROUND(X271,2)*(1+'General Inputs'!N$20)*(1-AD271)+'General Inputs'!N$27,2)</f>
        <v>0</v>
      </c>
      <c r="Z271" s="166"/>
      <c r="AA271" s="194">
        <f>IF($U271="",0,'General Inputs'!K$22)</f>
        <v>0</v>
      </c>
      <c r="AB271" s="194">
        <f>IF($U271="",0,'General Inputs'!L$22)</f>
        <v>0</v>
      </c>
      <c r="AC271" s="194">
        <f>IF($U271="",0,'General Inputs'!M$22)</f>
        <v>0</v>
      </c>
      <c r="AD271" s="194">
        <f>IF($U271="",0,'General Inputs'!N$22)</f>
        <v>0</v>
      </c>
      <c r="AE271" s="36"/>
      <c r="AF271" s="218"/>
      <c r="AG271" s="36"/>
      <c r="AH271" s="36"/>
      <c r="AI271" s="36"/>
      <c r="AJ271" s="36"/>
      <c r="AK271" s="36"/>
    </row>
    <row r="272" spans="1:37" hidden="1" outlineLevel="1">
      <c r="A272" s="36"/>
      <c r="B272" s="36"/>
      <c r="C272" s="161"/>
      <c r="D272" s="161"/>
      <c r="E272" s="161"/>
      <c r="F272" s="71"/>
      <c r="G272" s="71"/>
      <c r="H272" s="92"/>
      <c r="I272" s="93">
        <f t="shared" si="39"/>
        <v>0</v>
      </c>
      <c r="J272" s="162"/>
      <c r="K272" s="93">
        <f t="shared" si="40"/>
        <v>0</v>
      </c>
      <c r="L272" s="162"/>
      <c r="M272" s="162" t="str">
        <f t="shared" si="41"/>
        <v/>
      </c>
      <c r="N272" s="39"/>
      <c r="O272" s="163">
        <f t="shared" si="42"/>
        <v>0</v>
      </c>
      <c r="P272" s="163">
        <f t="shared" si="43"/>
        <v>0</v>
      </c>
      <c r="Q272" s="163">
        <f t="shared" si="44"/>
        <v>0</v>
      </c>
      <c r="R272" s="163">
        <f t="shared" si="45"/>
        <v>0</v>
      </c>
      <c r="S272" s="163">
        <f t="shared" si="46"/>
        <v>0</v>
      </c>
      <c r="T272" s="39"/>
      <c r="U272" s="164"/>
      <c r="V272" s="165">
        <f>ROUND(ROUND(U272,2)*(1+'General Inputs'!K$20)*(1-AA272)+'General Inputs'!K$27,2)</f>
        <v>0</v>
      </c>
      <c r="W272" s="165">
        <f>ROUND(ROUND(V272,2)*(1+'General Inputs'!L$20)*(1-AB272)+'General Inputs'!L$27,2)</f>
        <v>0</v>
      </c>
      <c r="X272" s="165">
        <f>ROUND(ROUND(W272,2)*(1+'General Inputs'!M$20)*(1-AC272)+'General Inputs'!M$27,2)</f>
        <v>0</v>
      </c>
      <c r="Y272" s="165">
        <f>ROUND(ROUND(X272,2)*(1+'General Inputs'!N$20)*(1-AD272)+'General Inputs'!N$27,2)</f>
        <v>0</v>
      </c>
      <c r="Z272" s="166"/>
      <c r="AA272" s="194">
        <f>IF($U272="",0,'General Inputs'!K$22)</f>
        <v>0</v>
      </c>
      <c r="AB272" s="194">
        <f>IF($U272="",0,'General Inputs'!L$22)</f>
        <v>0</v>
      </c>
      <c r="AC272" s="194">
        <f>IF($U272="",0,'General Inputs'!M$22)</f>
        <v>0</v>
      </c>
      <c r="AD272" s="194">
        <f>IF($U272="",0,'General Inputs'!N$22)</f>
        <v>0</v>
      </c>
      <c r="AE272" s="36"/>
      <c r="AF272" s="218"/>
      <c r="AG272" s="36"/>
      <c r="AH272" s="36"/>
      <c r="AI272" s="36"/>
      <c r="AJ272" s="36"/>
      <c r="AK272" s="36"/>
    </row>
    <row r="273" spans="1:37" hidden="1" outlineLevel="1">
      <c r="A273" s="36"/>
      <c r="B273" s="36"/>
      <c r="C273" s="161"/>
      <c r="D273" s="161"/>
      <c r="E273" s="161"/>
      <c r="F273" s="71"/>
      <c r="G273" s="71"/>
      <c r="H273" s="92"/>
      <c r="I273" s="93">
        <f t="shared" si="39"/>
        <v>0</v>
      </c>
      <c r="J273" s="162"/>
      <c r="K273" s="93">
        <f t="shared" si="40"/>
        <v>0</v>
      </c>
      <c r="L273" s="162"/>
      <c r="M273" s="162" t="str">
        <f t="shared" si="41"/>
        <v/>
      </c>
      <c r="N273" s="39"/>
      <c r="O273" s="163">
        <f t="shared" si="42"/>
        <v>0</v>
      </c>
      <c r="P273" s="163">
        <f t="shared" si="43"/>
        <v>0</v>
      </c>
      <c r="Q273" s="163">
        <f t="shared" si="44"/>
        <v>0</v>
      </c>
      <c r="R273" s="163">
        <f t="shared" si="45"/>
        <v>0</v>
      </c>
      <c r="S273" s="163">
        <f t="shared" si="46"/>
        <v>0</v>
      </c>
      <c r="T273" s="39"/>
      <c r="U273" s="164"/>
      <c r="V273" s="165">
        <f>ROUND(ROUND(U273,2)*(1+'General Inputs'!K$20)*(1-AA273)+'General Inputs'!K$27,2)</f>
        <v>0</v>
      </c>
      <c r="W273" s="165">
        <f>ROUND(ROUND(V273,2)*(1+'General Inputs'!L$20)*(1-AB273)+'General Inputs'!L$27,2)</f>
        <v>0</v>
      </c>
      <c r="X273" s="165">
        <f>ROUND(ROUND(W273,2)*(1+'General Inputs'!M$20)*(1-AC273)+'General Inputs'!M$27,2)</f>
        <v>0</v>
      </c>
      <c r="Y273" s="165">
        <f>ROUND(ROUND(X273,2)*(1+'General Inputs'!N$20)*(1-AD273)+'General Inputs'!N$27,2)</f>
        <v>0</v>
      </c>
      <c r="Z273" s="166"/>
      <c r="AA273" s="194">
        <f>IF($U273="",0,'General Inputs'!K$22)</f>
        <v>0</v>
      </c>
      <c r="AB273" s="194">
        <f>IF($U273="",0,'General Inputs'!L$22)</f>
        <v>0</v>
      </c>
      <c r="AC273" s="194">
        <f>IF($U273="",0,'General Inputs'!M$22)</f>
        <v>0</v>
      </c>
      <c r="AD273" s="194">
        <f>IF($U273="",0,'General Inputs'!N$22)</f>
        <v>0</v>
      </c>
      <c r="AE273" s="36"/>
      <c r="AF273" s="218"/>
      <c r="AG273" s="36"/>
      <c r="AH273" s="36"/>
      <c r="AI273" s="36"/>
      <c r="AJ273" s="36"/>
      <c r="AK273" s="36"/>
    </row>
    <row r="274" spans="1:37" hidden="1" outlineLevel="1">
      <c r="A274" s="36"/>
      <c r="B274" s="36"/>
      <c r="C274" s="161"/>
      <c r="D274" s="161"/>
      <c r="E274" s="161"/>
      <c r="F274" s="71"/>
      <c r="G274" s="71"/>
      <c r="H274" s="92"/>
      <c r="I274" s="93">
        <f t="shared" si="39"/>
        <v>0</v>
      </c>
      <c r="J274" s="162"/>
      <c r="K274" s="93">
        <f t="shared" si="40"/>
        <v>0</v>
      </c>
      <c r="L274" s="162"/>
      <c r="M274" s="162" t="str">
        <f t="shared" si="41"/>
        <v/>
      </c>
      <c r="N274" s="39"/>
      <c r="O274" s="163">
        <f t="shared" si="42"/>
        <v>0</v>
      </c>
      <c r="P274" s="163">
        <f t="shared" si="43"/>
        <v>0</v>
      </c>
      <c r="Q274" s="163">
        <f t="shared" si="44"/>
        <v>0</v>
      </c>
      <c r="R274" s="163">
        <f t="shared" si="45"/>
        <v>0</v>
      </c>
      <c r="S274" s="163">
        <f t="shared" si="46"/>
        <v>0</v>
      </c>
      <c r="T274" s="39"/>
      <c r="U274" s="164"/>
      <c r="V274" s="165">
        <f>ROUND(ROUND(U274,2)*(1+'General Inputs'!K$20)*(1-AA274)+'General Inputs'!K$27,2)</f>
        <v>0</v>
      </c>
      <c r="W274" s="165">
        <f>ROUND(ROUND(V274,2)*(1+'General Inputs'!L$20)*(1-AB274)+'General Inputs'!L$27,2)</f>
        <v>0</v>
      </c>
      <c r="X274" s="165">
        <f>ROUND(ROUND(W274,2)*(1+'General Inputs'!M$20)*(1-AC274)+'General Inputs'!M$27,2)</f>
        <v>0</v>
      </c>
      <c r="Y274" s="165">
        <f>ROUND(ROUND(X274,2)*(1+'General Inputs'!N$20)*(1-AD274)+'General Inputs'!N$27,2)</f>
        <v>0</v>
      </c>
      <c r="Z274" s="166"/>
      <c r="AA274" s="194">
        <f>IF($U274="",0,'General Inputs'!K$22)</f>
        <v>0</v>
      </c>
      <c r="AB274" s="194">
        <f>IF($U274="",0,'General Inputs'!L$22)</f>
        <v>0</v>
      </c>
      <c r="AC274" s="194">
        <f>IF($U274="",0,'General Inputs'!M$22)</f>
        <v>0</v>
      </c>
      <c r="AD274" s="194">
        <f>IF($U274="",0,'General Inputs'!N$22)</f>
        <v>0</v>
      </c>
      <c r="AE274" s="36"/>
      <c r="AF274" s="218"/>
      <c r="AG274" s="36"/>
      <c r="AH274" s="36"/>
      <c r="AI274" s="36"/>
      <c r="AJ274" s="36"/>
      <c r="AK274" s="36"/>
    </row>
    <row r="275" spans="1:37" hidden="1" outlineLevel="1">
      <c r="A275" s="36"/>
      <c r="B275" s="36"/>
      <c r="C275" s="161"/>
      <c r="D275" s="161"/>
      <c r="E275" s="161"/>
      <c r="F275" s="71"/>
      <c r="G275" s="71"/>
      <c r="H275" s="92"/>
      <c r="I275" s="93">
        <f t="shared" si="39"/>
        <v>0</v>
      </c>
      <c r="J275" s="162"/>
      <c r="K275" s="93">
        <f t="shared" si="40"/>
        <v>0</v>
      </c>
      <c r="L275" s="162"/>
      <c r="M275" s="162" t="str">
        <f t="shared" si="41"/>
        <v/>
      </c>
      <c r="N275" s="39"/>
      <c r="O275" s="163">
        <f t="shared" si="42"/>
        <v>0</v>
      </c>
      <c r="P275" s="163">
        <f t="shared" si="43"/>
        <v>0</v>
      </c>
      <c r="Q275" s="163">
        <f t="shared" si="44"/>
        <v>0</v>
      </c>
      <c r="R275" s="163">
        <f t="shared" si="45"/>
        <v>0</v>
      </c>
      <c r="S275" s="163">
        <f t="shared" si="46"/>
        <v>0</v>
      </c>
      <c r="T275" s="39"/>
      <c r="U275" s="164"/>
      <c r="V275" s="165">
        <f>ROUND(ROUND(U275,2)*(1+'General Inputs'!K$20)*(1-AA275)+'General Inputs'!K$27,2)</f>
        <v>0</v>
      </c>
      <c r="W275" s="165">
        <f>ROUND(ROUND(V275,2)*(1+'General Inputs'!L$20)*(1-AB275)+'General Inputs'!L$27,2)</f>
        <v>0</v>
      </c>
      <c r="X275" s="165">
        <f>ROUND(ROUND(W275,2)*(1+'General Inputs'!M$20)*(1-AC275)+'General Inputs'!M$27,2)</f>
        <v>0</v>
      </c>
      <c r="Y275" s="165">
        <f>ROUND(ROUND(X275,2)*(1+'General Inputs'!N$20)*(1-AD275)+'General Inputs'!N$27,2)</f>
        <v>0</v>
      </c>
      <c r="Z275" s="166"/>
      <c r="AA275" s="194">
        <f>IF($U275="",0,'General Inputs'!K$22)</f>
        <v>0</v>
      </c>
      <c r="AB275" s="194">
        <f>IF($U275="",0,'General Inputs'!L$22)</f>
        <v>0</v>
      </c>
      <c r="AC275" s="194">
        <f>IF($U275="",0,'General Inputs'!M$22)</f>
        <v>0</v>
      </c>
      <c r="AD275" s="194">
        <f>IF($U275="",0,'General Inputs'!N$22)</f>
        <v>0</v>
      </c>
      <c r="AE275" s="36"/>
      <c r="AF275" s="218"/>
      <c r="AG275" s="36"/>
      <c r="AH275" s="36"/>
      <c r="AI275" s="36"/>
      <c r="AJ275" s="36"/>
      <c r="AK275" s="36"/>
    </row>
    <row r="276" spans="1:37" hidden="1" outlineLevel="1">
      <c r="A276" s="36"/>
      <c r="B276" s="36"/>
      <c r="C276" s="161"/>
      <c r="D276" s="161"/>
      <c r="E276" s="161"/>
      <c r="F276" s="71"/>
      <c r="G276" s="71"/>
      <c r="H276" s="92"/>
      <c r="I276" s="93">
        <f t="shared" si="39"/>
        <v>0</v>
      </c>
      <c r="J276" s="162"/>
      <c r="K276" s="93">
        <f t="shared" si="40"/>
        <v>0</v>
      </c>
      <c r="L276" s="162"/>
      <c r="M276" s="162" t="str">
        <f t="shared" si="41"/>
        <v/>
      </c>
      <c r="N276" s="39"/>
      <c r="O276" s="163">
        <f t="shared" si="42"/>
        <v>0</v>
      </c>
      <c r="P276" s="163">
        <f t="shared" si="43"/>
        <v>0</v>
      </c>
      <c r="Q276" s="163">
        <f t="shared" si="44"/>
        <v>0</v>
      </c>
      <c r="R276" s="163">
        <f t="shared" si="45"/>
        <v>0</v>
      </c>
      <c r="S276" s="163">
        <f t="shared" si="46"/>
        <v>0</v>
      </c>
      <c r="T276" s="39"/>
      <c r="U276" s="164"/>
      <c r="V276" s="165">
        <f>ROUND(ROUND(U276,2)*(1+'General Inputs'!K$20)*(1-AA276)+'General Inputs'!K$27,2)</f>
        <v>0</v>
      </c>
      <c r="W276" s="165">
        <f>ROUND(ROUND(V276,2)*(1+'General Inputs'!L$20)*(1-AB276)+'General Inputs'!L$27,2)</f>
        <v>0</v>
      </c>
      <c r="X276" s="165">
        <f>ROUND(ROUND(W276,2)*(1+'General Inputs'!M$20)*(1-AC276)+'General Inputs'!M$27,2)</f>
        <v>0</v>
      </c>
      <c r="Y276" s="165">
        <f>ROUND(ROUND(X276,2)*(1+'General Inputs'!N$20)*(1-AD276)+'General Inputs'!N$27,2)</f>
        <v>0</v>
      </c>
      <c r="Z276" s="166"/>
      <c r="AA276" s="194">
        <f>IF($U276="",0,'General Inputs'!K$22)</f>
        <v>0</v>
      </c>
      <c r="AB276" s="194">
        <f>IF($U276="",0,'General Inputs'!L$22)</f>
        <v>0</v>
      </c>
      <c r="AC276" s="194">
        <f>IF($U276="",0,'General Inputs'!M$22)</f>
        <v>0</v>
      </c>
      <c r="AD276" s="194">
        <f>IF($U276="",0,'General Inputs'!N$22)</f>
        <v>0</v>
      </c>
      <c r="AE276" s="36"/>
      <c r="AF276" s="218"/>
      <c r="AG276" s="36"/>
      <c r="AH276" s="36"/>
      <c r="AI276" s="36"/>
      <c r="AJ276" s="36"/>
      <c r="AK276" s="36"/>
    </row>
    <row r="277" spans="1:37" hidden="1" outlineLevel="1">
      <c r="A277" s="36"/>
      <c r="B277" s="36"/>
      <c r="C277" s="161"/>
      <c r="D277" s="161"/>
      <c r="E277" s="161"/>
      <c r="F277" s="71"/>
      <c r="G277" s="71"/>
      <c r="H277" s="92"/>
      <c r="I277" s="93">
        <f t="shared" si="39"/>
        <v>0</v>
      </c>
      <c r="J277" s="162"/>
      <c r="K277" s="93">
        <f t="shared" si="40"/>
        <v>0</v>
      </c>
      <c r="L277" s="162"/>
      <c r="M277" s="162" t="str">
        <f t="shared" si="41"/>
        <v/>
      </c>
      <c r="N277" s="39"/>
      <c r="O277" s="163">
        <f t="shared" si="42"/>
        <v>0</v>
      </c>
      <c r="P277" s="163">
        <f t="shared" si="43"/>
        <v>0</v>
      </c>
      <c r="Q277" s="163">
        <f t="shared" si="44"/>
        <v>0</v>
      </c>
      <c r="R277" s="163">
        <f t="shared" si="45"/>
        <v>0</v>
      </c>
      <c r="S277" s="163">
        <f t="shared" si="46"/>
        <v>0</v>
      </c>
      <c r="T277" s="39"/>
      <c r="U277" s="164"/>
      <c r="V277" s="165">
        <f>ROUND(ROUND(U277,2)*(1+'General Inputs'!K$20)*(1-AA277)+'General Inputs'!K$27,2)</f>
        <v>0</v>
      </c>
      <c r="W277" s="165">
        <f>ROUND(ROUND(V277,2)*(1+'General Inputs'!L$20)*(1-AB277)+'General Inputs'!L$27,2)</f>
        <v>0</v>
      </c>
      <c r="X277" s="165">
        <f>ROUND(ROUND(W277,2)*(1+'General Inputs'!M$20)*(1-AC277)+'General Inputs'!M$27,2)</f>
        <v>0</v>
      </c>
      <c r="Y277" s="165">
        <f>ROUND(ROUND(X277,2)*(1+'General Inputs'!N$20)*(1-AD277)+'General Inputs'!N$27,2)</f>
        <v>0</v>
      </c>
      <c r="Z277" s="166"/>
      <c r="AA277" s="194">
        <f>IF($U277="",0,'General Inputs'!K$22)</f>
        <v>0</v>
      </c>
      <c r="AB277" s="194">
        <f>IF($U277="",0,'General Inputs'!L$22)</f>
        <v>0</v>
      </c>
      <c r="AC277" s="194">
        <f>IF($U277="",0,'General Inputs'!M$22)</f>
        <v>0</v>
      </c>
      <c r="AD277" s="194">
        <f>IF($U277="",0,'General Inputs'!N$22)</f>
        <v>0</v>
      </c>
      <c r="AE277" s="36"/>
      <c r="AF277" s="218"/>
      <c r="AG277" s="36"/>
      <c r="AH277" s="36"/>
      <c r="AI277" s="36"/>
      <c r="AJ277" s="36"/>
      <c r="AK277" s="36"/>
    </row>
    <row r="278" spans="1:37" hidden="1" outlineLevel="1">
      <c r="A278" s="36"/>
      <c r="B278" s="36"/>
      <c r="C278" s="161"/>
      <c r="D278" s="161"/>
      <c r="E278" s="161"/>
      <c r="F278" s="71"/>
      <c r="G278" s="71"/>
      <c r="H278" s="92"/>
      <c r="I278" s="93">
        <f t="shared" si="39"/>
        <v>0</v>
      </c>
      <c r="J278" s="162"/>
      <c r="K278" s="93">
        <f t="shared" si="40"/>
        <v>0</v>
      </c>
      <c r="L278" s="162"/>
      <c r="M278" s="162" t="str">
        <f t="shared" si="41"/>
        <v/>
      </c>
      <c r="N278" s="39"/>
      <c r="O278" s="163">
        <f t="shared" si="42"/>
        <v>0</v>
      </c>
      <c r="P278" s="163">
        <f t="shared" si="43"/>
        <v>0</v>
      </c>
      <c r="Q278" s="163">
        <f t="shared" si="44"/>
        <v>0</v>
      </c>
      <c r="R278" s="163">
        <f t="shared" si="45"/>
        <v>0</v>
      </c>
      <c r="S278" s="163">
        <f t="shared" si="46"/>
        <v>0</v>
      </c>
      <c r="T278" s="39"/>
      <c r="U278" s="164"/>
      <c r="V278" s="165">
        <f>ROUND(ROUND(U278,2)*(1+'General Inputs'!K$20)*(1-AA278)+'General Inputs'!K$27,2)</f>
        <v>0</v>
      </c>
      <c r="W278" s="165">
        <f>ROUND(ROUND(V278,2)*(1+'General Inputs'!L$20)*(1-AB278)+'General Inputs'!L$27,2)</f>
        <v>0</v>
      </c>
      <c r="X278" s="165">
        <f>ROUND(ROUND(W278,2)*(1+'General Inputs'!M$20)*(1-AC278)+'General Inputs'!M$27,2)</f>
        <v>0</v>
      </c>
      <c r="Y278" s="165">
        <f>ROUND(ROUND(X278,2)*(1+'General Inputs'!N$20)*(1-AD278)+'General Inputs'!N$27,2)</f>
        <v>0</v>
      </c>
      <c r="Z278" s="166"/>
      <c r="AA278" s="194">
        <f>IF($U278="",0,'General Inputs'!K$22)</f>
        <v>0</v>
      </c>
      <c r="AB278" s="194">
        <f>IF($U278="",0,'General Inputs'!L$22)</f>
        <v>0</v>
      </c>
      <c r="AC278" s="194">
        <f>IF($U278="",0,'General Inputs'!M$22)</f>
        <v>0</v>
      </c>
      <c r="AD278" s="194">
        <f>IF($U278="",0,'General Inputs'!N$22)</f>
        <v>0</v>
      </c>
      <c r="AE278" s="36"/>
      <c r="AF278" s="218"/>
      <c r="AG278" s="36"/>
      <c r="AH278" s="36"/>
      <c r="AI278" s="36"/>
      <c r="AJ278" s="36"/>
      <c r="AK278" s="36"/>
    </row>
    <row r="279" spans="1:37" hidden="1" outlineLevel="1">
      <c r="A279" s="36"/>
      <c r="B279" s="36"/>
      <c r="C279" s="161"/>
      <c r="D279" s="161"/>
      <c r="E279" s="161"/>
      <c r="F279" s="71"/>
      <c r="G279" s="71"/>
      <c r="H279" s="92"/>
      <c r="I279" s="93">
        <f t="shared" si="39"/>
        <v>0</v>
      </c>
      <c r="J279" s="162"/>
      <c r="K279" s="93">
        <f t="shared" si="40"/>
        <v>0</v>
      </c>
      <c r="L279" s="162"/>
      <c r="M279" s="162" t="str">
        <f t="shared" si="41"/>
        <v/>
      </c>
      <c r="N279" s="39"/>
      <c r="O279" s="163">
        <f t="shared" si="42"/>
        <v>0</v>
      </c>
      <c r="P279" s="163">
        <f t="shared" si="43"/>
        <v>0</v>
      </c>
      <c r="Q279" s="163">
        <f t="shared" si="44"/>
        <v>0</v>
      </c>
      <c r="R279" s="163">
        <f t="shared" si="45"/>
        <v>0</v>
      </c>
      <c r="S279" s="163">
        <f t="shared" si="46"/>
        <v>0</v>
      </c>
      <c r="T279" s="39"/>
      <c r="U279" s="164"/>
      <c r="V279" s="165">
        <f>ROUND(ROUND(U279,2)*(1+'General Inputs'!K$20)*(1-AA279)+'General Inputs'!K$27,2)</f>
        <v>0</v>
      </c>
      <c r="W279" s="165">
        <f>ROUND(ROUND(V279,2)*(1+'General Inputs'!L$20)*(1-AB279)+'General Inputs'!L$27,2)</f>
        <v>0</v>
      </c>
      <c r="X279" s="165">
        <f>ROUND(ROUND(W279,2)*(1+'General Inputs'!M$20)*(1-AC279)+'General Inputs'!M$27,2)</f>
        <v>0</v>
      </c>
      <c r="Y279" s="165">
        <f>ROUND(ROUND(X279,2)*(1+'General Inputs'!N$20)*(1-AD279)+'General Inputs'!N$27,2)</f>
        <v>0</v>
      </c>
      <c r="Z279" s="166"/>
      <c r="AA279" s="194">
        <f>IF($U279="",0,'General Inputs'!K$22)</f>
        <v>0</v>
      </c>
      <c r="AB279" s="194">
        <f>IF($U279="",0,'General Inputs'!L$22)</f>
        <v>0</v>
      </c>
      <c r="AC279" s="194">
        <f>IF($U279="",0,'General Inputs'!M$22)</f>
        <v>0</v>
      </c>
      <c r="AD279" s="194">
        <f>IF($U279="",0,'General Inputs'!N$22)</f>
        <v>0</v>
      </c>
      <c r="AE279" s="36"/>
      <c r="AF279" s="218"/>
      <c r="AG279" s="36"/>
      <c r="AH279" s="36"/>
      <c r="AI279" s="36"/>
      <c r="AJ279" s="36"/>
      <c r="AK279" s="36"/>
    </row>
    <row r="280" spans="1:37" hidden="1" outlineLevel="1">
      <c r="A280" s="36"/>
      <c r="B280" s="36"/>
      <c r="C280" s="161"/>
      <c r="D280" s="161"/>
      <c r="E280" s="161"/>
      <c r="F280" s="71"/>
      <c r="G280" s="71"/>
      <c r="H280" s="92"/>
      <c r="I280" s="93">
        <f t="shared" si="39"/>
        <v>0</v>
      </c>
      <c r="J280" s="162"/>
      <c r="K280" s="93">
        <f t="shared" si="40"/>
        <v>0</v>
      </c>
      <c r="L280" s="162"/>
      <c r="M280" s="162" t="str">
        <f t="shared" si="41"/>
        <v/>
      </c>
      <c r="N280" s="39"/>
      <c r="O280" s="163">
        <f t="shared" si="42"/>
        <v>0</v>
      </c>
      <c r="P280" s="163">
        <f t="shared" si="43"/>
        <v>0</v>
      </c>
      <c r="Q280" s="163">
        <f t="shared" si="44"/>
        <v>0</v>
      </c>
      <c r="R280" s="163">
        <f t="shared" si="45"/>
        <v>0</v>
      </c>
      <c r="S280" s="163">
        <f t="shared" si="46"/>
        <v>0</v>
      </c>
      <c r="T280" s="39"/>
      <c r="U280" s="164"/>
      <c r="V280" s="165">
        <f>ROUND(ROUND(U280,2)*(1+'General Inputs'!K$20)*(1-AA280)+'General Inputs'!K$27,2)</f>
        <v>0</v>
      </c>
      <c r="W280" s="165">
        <f>ROUND(ROUND(V280,2)*(1+'General Inputs'!L$20)*(1-AB280)+'General Inputs'!L$27,2)</f>
        <v>0</v>
      </c>
      <c r="X280" s="165">
        <f>ROUND(ROUND(W280,2)*(1+'General Inputs'!M$20)*(1-AC280)+'General Inputs'!M$27,2)</f>
        <v>0</v>
      </c>
      <c r="Y280" s="165">
        <f>ROUND(ROUND(X280,2)*(1+'General Inputs'!N$20)*(1-AD280)+'General Inputs'!N$27,2)</f>
        <v>0</v>
      </c>
      <c r="Z280" s="166"/>
      <c r="AA280" s="194">
        <f>IF($U280="",0,'General Inputs'!K$22)</f>
        <v>0</v>
      </c>
      <c r="AB280" s="194">
        <f>IF($U280="",0,'General Inputs'!L$22)</f>
        <v>0</v>
      </c>
      <c r="AC280" s="194">
        <f>IF($U280="",0,'General Inputs'!M$22)</f>
        <v>0</v>
      </c>
      <c r="AD280" s="194">
        <f>IF($U280="",0,'General Inputs'!N$22)</f>
        <v>0</v>
      </c>
      <c r="AE280" s="36"/>
      <c r="AF280" s="218"/>
      <c r="AG280" s="36"/>
      <c r="AH280" s="36"/>
      <c r="AI280" s="36"/>
      <c r="AJ280" s="36"/>
      <c r="AK280" s="36"/>
    </row>
    <row r="281" spans="1:37" hidden="1" outlineLevel="1">
      <c r="A281" s="36"/>
      <c r="B281" s="36"/>
      <c r="C281" s="161"/>
      <c r="D281" s="161"/>
      <c r="E281" s="161"/>
      <c r="F281" s="71"/>
      <c r="G281" s="71"/>
      <c r="H281" s="92"/>
      <c r="I281" s="93">
        <f t="shared" si="39"/>
        <v>0</v>
      </c>
      <c r="J281" s="162"/>
      <c r="K281" s="93">
        <f t="shared" si="40"/>
        <v>0</v>
      </c>
      <c r="L281" s="162"/>
      <c r="M281" s="162" t="str">
        <f t="shared" si="41"/>
        <v/>
      </c>
      <c r="N281" s="39"/>
      <c r="O281" s="163">
        <f t="shared" si="42"/>
        <v>0</v>
      </c>
      <c r="P281" s="163">
        <f t="shared" si="43"/>
        <v>0</v>
      </c>
      <c r="Q281" s="163">
        <f t="shared" si="44"/>
        <v>0</v>
      </c>
      <c r="R281" s="163">
        <f t="shared" si="45"/>
        <v>0</v>
      </c>
      <c r="S281" s="163">
        <f t="shared" si="46"/>
        <v>0</v>
      </c>
      <c r="T281" s="39"/>
      <c r="U281" s="164"/>
      <c r="V281" s="165">
        <f>ROUND(ROUND(U281,2)*(1+'General Inputs'!K$20)*(1-AA281)+'General Inputs'!K$27,2)</f>
        <v>0</v>
      </c>
      <c r="W281" s="165">
        <f>ROUND(ROUND(V281,2)*(1+'General Inputs'!L$20)*(1-AB281)+'General Inputs'!L$27,2)</f>
        <v>0</v>
      </c>
      <c r="X281" s="165">
        <f>ROUND(ROUND(W281,2)*(1+'General Inputs'!M$20)*(1-AC281)+'General Inputs'!M$27,2)</f>
        <v>0</v>
      </c>
      <c r="Y281" s="165">
        <f>ROUND(ROUND(X281,2)*(1+'General Inputs'!N$20)*(1-AD281)+'General Inputs'!N$27,2)</f>
        <v>0</v>
      </c>
      <c r="Z281" s="166"/>
      <c r="AA281" s="194">
        <f>IF($U281="",0,'General Inputs'!K$22)</f>
        <v>0</v>
      </c>
      <c r="AB281" s="194">
        <f>IF($U281="",0,'General Inputs'!L$22)</f>
        <v>0</v>
      </c>
      <c r="AC281" s="194">
        <f>IF($U281="",0,'General Inputs'!M$22)</f>
        <v>0</v>
      </c>
      <c r="AD281" s="194">
        <f>IF($U281="",0,'General Inputs'!N$22)</f>
        <v>0</v>
      </c>
      <c r="AE281" s="36"/>
      <c r="AF281" s="218"/>
      <c r="AG281" s="36"/>
      <c r="AH281" s="36"/>
      <c r="AI281" s="36"/>
      <c r="AJ281" s="36"/>
      <c r="AK281" s="36"/>
    </row>
    <row r="282" spans="1:37" hidden="1" outlineLevel="1">
      <c r="A282" s="36"/>
      <c r="B282" s="36"/>
      <c r="C282" s="161"/>
      <c r="D282" s="161"/>
      <c r="E282" s="161"/>
      <c r="F282" s="71"/>
      <c r="G282" s="71"/>
      <c r="H282" s="92"/>
      <c r="I282" s="93">
        <f t="shared" si="39"/>
        <v>0</v>
      </c>
      <c r="J282" s="162"/>
      <c r="K282" s="93">
        <f t="shared" si="40"/>
        <v>0</v>
      </c>
      <c r="L282" s="162"/>
      <c r="M282" s="162" t="str">
        <f t="shared" si="41"/>
        <v/>
      </c>
      <c r="N282" s="39"/>
      <c r="O282" s="163">
        <f t="shared" si="42"/>
        <v>0</v>
      </c>
      <c r="P282" s="163">
        <f t="shared" si="43"/>
        <v>0</v>
      </c>
      <c r="Q282" s="163">
        <f t="shared" si="44"/>
        <v>0</v>
      </c>
      <c r="R282" s="163">
        <f t="shared" si="45"/>
        <v>0</v>
      </c>
      <c r="S282" s="163">
        <f t="shared" si="46"/>
        <v>0</v>
      </c>
      <c r="T282" s="39"/>
      <c r="U282" s="164"/>
      <c r="V282" s="165">
        <f>ROUND(ROUND(U282,2)*(1+'General Inputs'!K$20)*(1-AA282)+'General Inputs'!K$27,2)</f>
        <v>0</v>
      </c>
      <c r="W282" s="165">
        <f>ROUND(ROUND(V282,2)*(1+'General Inputs'!L$20)*(1-AB282)+'General Inputs'!L$27,2)</f>
        <v>0</v>
      </c>
      <c r="X282" s="165">
        <f>ROUND(ROUND(W282,2)*(1+'General Inputs'!M$20)*(1-AC282)+'General Inputs'!M$27,2)</f>
        <v>0</v>
      </c>
      <c r="Y282" s="165">
        <f>ROUND(ROUND(X282,2)*(1+'General Inputs'!N$20)*(1-AD282)+'General Inputs'!N$27,2)</f>
        <v>0</v>
      </c>
      <c r="Z282" s="166"/>
      <c r="AA282" s="194">
        <f>IF($U282="",0,'General Inputs'!K$22)</f>
        <v>0</v>
      </c>
      <c r="AB282" s="194">
        <f>IF($U282="",0,'General Inputs'!L$22)</f>
        <v>0</v>
      </c>
      <c r="AC282" s="194">
        <f>IF($U282="",0,'General Inputs'!M$22)</f>
        <v>0</v>
      </c>
      <c r="AD282" s="194">
        <f>IF($U282="",0,'General Inputs'!N$22)</f>
        <v>0</v>
      </c>
      <c r="AE282" s="36"/>
      <c r="AF282" s="218"/>
      <c r="AG282" s="36"/>
      <c r="AH282" s="36"/>
      <c r="AI282" s="36"/>
      <c r="AJ282" s="36"/>
      <c r="AK282" s="36"/>
    </row>
    <row r="283" spans="1:37" hidden="1" outlineLevel="1">
      <c r="A283" s="36"/>
      <c r="B283" s="36"/>
      <c r="C283" s="161"/>
      <c r="D283" s="161"/>
      <c r="E283" s="161"/>
      <c r="F283" s="71"/>
      <c r="G283" s="71"/>
      <c r="H283" s="92"/>
      <c r="I283" s="93">
        <f t="shared" si="39"/>
        <v>0</v>
      </c>
      <c r="J283" s="162"/>
      <c r="K283" s="93">
        <f t="shared" si="40"/>
        <v>0</v>
      </c>
      <c r="L283" s="162"/>
      <c r="M283" s="162" t="str">
        <f t="shared" si="41"/>
        <v/>
      </c>
      <c r="N283" s="39"/>
      <c r="O283" s="163">
        <f t="shared" si="42"/>
        <v>0</v>
      </c>
      <c r="P283" s="163">
        <f t="shared" si="43"/>
        <v>0</v>
      </c>
      <c r="Q283" s="163">
        <f t="shared" si="44"/>
        <v>0</v>
      </c>
      <c r="R283" s="163">
        <f t="shared" si="45"/>
        <v>0</v>
      </c>
      <c r="S283" s="163">
        <f t="shared" si="46"/>
        <v>0</v>
      </c>
      <c r="T283" s="39"/>
      <c r="U283" s="164"/>
      <c r="V283" s="165">
        <f>ROUND(ROUND(U283,2)*(1+'General Inputs'!K$20)*(1-AA283)+'General Inputs'!K$27,2)</f>
        <v>0</v>
      </c>
      <c r="W283" s="165">
        <f>ROUND(ROUND(V283,2)*(1+'General Inputs'!L$20)*(1-AB283)+'General Inputs'!L$27,2)</f>
        <v>0</v>
      </c>
      <c r="X283" s="165">
        <f>ROUND(ROUND(W283,2)*(1+'General Inputs'!M$20)*(1-AC283)+'General Inputs'!M$27,2)</f>
        <v>0</v>
      </c>
      <c r="Y283" s="165">
        <f>ROUND(ROUND(X283,2)*(1+'General Inputs'!N$20)*(1-AD283)+'General Inputs'!N$27,2)</f>
        <v>0</v>
      </c>
      <c r="Z283" s="166"/>
      <c r="AA283" s="194">
        <f>IF($U283="",0,'General Inputs'!K$22)</f>
        <v>0</v>
      </c>
      <c r="AB283" s="194">
        <f>IF($U283="",0,'General Inputs'!L$22)</f>
        <v>0</v>
      </c>
      <c r="AC283" s="194">
        <f>IF($U283="",0,'General Inputs'!M$22)</f>
        <v>0</v>
      </c>
      <c r="AD283" s="194">
        <f>IF($U283="",0,'General Inputs'!N$22)</f>
        <v>0</v>
      </c>
      <c r="AE283" s="36"/>
      <c r="AF283" s="218"/>
      <c r="AG283" s="36"/>
      <c r="AH283" s="36"/>
      <c r="AI283" s="36"/>
      <c r="AJ283" s="36"/>
      <c r="AK283" s="36"/>
    </row>
    <row r="284" spans="1:37" hidden="1" outlineLevel="1">
      <c r="A284" s="36"/>
      <c r="B284" s="36"/>
      <c r="C284" s="161"/>
      <c r="D284" s="161"/>
      <c r="E284" s="161"/>
      <c r="F284" s="71"/>
      <c r="G284" s="71"/>
      <c r="H284" s="92"/>
      <c r="I284" s="93">
        <f t="shared" si="39"/>
        <v>0</v>
      </c>
      <c r="J284" s="162"/>
      <c r="K284" s="93">
        <f t="shared" si="40"/>
        <v>0</v>
      </c>
      <c r="L284" s="162"/>
      <c r="M284" s="162" t="str">
        <f t="shared" si="41"/>
        <v/>
      </c>
      <c r="N284" s="39"/>
      <c r="O284" s="163">
        <f t="shared" si="42"/>
        <v>0</v>
      </c>
      <c r="P284" s="163">
        <f t="shared" si="43"/>
        <v>0</v>
      </c>
      <c r="Q284" s="163">
        <f t="shared" si="44"/>
        <v>0</v>
      </c>
      <c r="R284" s="163">
        <f t="shared" si="45"/>
        <v>0</v>
      </c>
      <c r="S284" s="163">
        <f t="shared" si="46"/>
        <v>0</v>
      </c>
      <c r="T284" s="39"/>
      <c r="U284" s="164"/>
      <c r="V284" s="165">
        <f>ROUND(ROUND(U284,2)*(1+'General Inputs'!K$20)*(1-AA284)+'General Inputs'!K$27,2)</f>
        <v>0</v>
      </c>
      <c r="W284" s="165">
        <f>ROUND(ROUND(V284,2)*(1+'General Inputs'!L$20)*(1-AB284)+'General Inputs'!L$27,2)</f>
        <v>0</v>
      </c>
      <c r="X284" s="165">
        <f>ROUND(ROUND(W284,2)*(1+'General Inputs'!M$20)*(1-AC284)+'General Inputs'!M$27,2)</f>
        <v>0</v>
      </c>
      <c r="Y284" s="165">
        <f>ROUND(ROUND(X284,2)*(1+'General Inputs'!N$20)*(1-AD284)+'General Inputs'!N$27,2)</f>
        <v>0</v>
      </c>
      <c r="Z284" s="166"/>
      <c r="AA284" s="194">
        <f>IF($U284="",0,'General Inputs'!K$22)</f>
        <v>0</v>
      </c>
      <c r="AB284" s="194">
        <f>IF($U284="",0,'General Inputs'!L$22)</f>
        <v>0</v>
      </c>
      <c r="AC284" s="194">
        <f>IF($U284="",0,'General Inputs'!M$22)</f>
        <v>0</v>
      </c>
      <c r="AD284" s="194">
        <f>IF($U284="",0,'General Inputs'!N$22)</f>
        <v>0</v>
      </c>
      <c r="AE284" s="36"/>
      <c r="AF284" s="218"/>
      <c r="AG284" s="36"/>
      <c r="AH284" s="36"/>
      <c r="AI284" s="36"/>
      <c r="AJ284" s="36"/>
      <c r="AK284" s="36"/>
    </row>
    <row r="285" spans="1:37" hidden="1" outlineLevel="1">
      <c r="A285" s="36"/>
      <c r="B285" s="36"/>
      <c r="C285" s="161"/>
      <c r="D285" s="161"/>
      <c r="E285" s="161"/>
      <c r="F285" s="71"/>
      <c r="G285" s="71"/>
      <c r="H285" s="92"/>
      <c r="I285" s="93">
        <f t="shared" si="39"/>
        <v>0</v>
      </c>
      <c r="J285" s="162"/>
      <c r="K285" s="93">
        <f t="shared" si="40"/>
        <v>0</v>
      </c>
      <c r="L285" s="162"/>
      <c r="M285" s="162" t="str">
        <f t="shared" si="41"/>
        <v/>
      </c>
      <c r="N285" s="39"/>
      <c r="O285" s="163">
        <f t="shared" si="42"/>
        <v>0</v>
      </c>
      <c r="P285" s="163">
        <f t="shared" si="43"/>
        <v>0</v>
      </c>
      <c r="Q285" s="163">
        <f t="shared" si="44"/>
        <v>0</v>
      </c>
      <c r="R285" s="163">
        <f t="shared" si="45"/>
        <v>0</v>
      </c>
      <c r="S285" s="163">
        <f t="shared" si="46"/>
        <v>0</v>
      </c>
      <c r="T285" s="39"/>
      <c r="U285" s="164"/>
      <c r="V285" s="165">
        <f>ROUND(ROUND(U285,2)*(1+'General Inputs'!K$20)*(1-AA285)+'General Inputs'!K$27,2)</f>
        <v>0</v>
      </c>
      <c r="W285" s="165">
        <f>ROUND(ROUND(V285,2)*(1+'General Inputs'!L$20)*(1-AB285)+'General Inputs'!L$27,2)</f>
        <v>0</v>
      </c>
      <c r="X285" s="165">
        <f>ROUND(ROUND(W285,2)*(1+'General Inputs'!M$20)*(1-AC285)+'General Inputs'!M$27,2)</f>
        <v>0</v>
      </c>
      <c r="Y285" s="165">
        <f>ROUND(ROUND(X285,2)*(1+'General Inputs'!N$20)*(1-AD285)+'General Inputs'!N$27,2)</f>
        <v>0</v>
      </c>
      <c r="Z285" s="166"/>
      <c r="AA285" s="194">
        <f>IF($U285="",0,'General Inputs'!K$22)</f>
        <v>0</v>
      </c>
      <c r="AB285" s="194">
        <f>IF($U285="",0,'General Inputs'!L$22)</f>
        <v>0</v>
      </c>
      <c r="AC285" s="194">
        <f>IF($U285="",0,'General Inputs'!M$22)</f>
        <v>0</v>
      </c>
      <c r="AD285" s="194">
        <f>IF($U285="",0,'General Inputs'!N$22)</f>
        <v>0</v>
      </c>
      <c r="AE285" s="36"/>
      <c r="AF285" s="218"/>
      <c r="AG285" s="36"/>
      <c r="AH285" s="36"/>
      <c r="AI285" s="36"/>
      <c r="AJ285" s="36"/>
      <c r="AK285" s="36"/>
    </row>
    <row r="286" spans="1:37" hidden="1" outlineLevel="1">
      <c r="A286" s="36"/>
      <c r="B286" s="36"/>
      <c r="C286" s="161"/>
      <c r="D286" s="161"/>
      <c r="E286" s="161"/>
      <c r="F286" s="71"/>
      <c r="G286" s="71"/>
      <c r="H286" s="92"/>
      <c r="I286" s="93">
        <f t="shared" si="39"/>
        <v>0</v>
      </c>
      <c r="J286" s="162"/>
      <c r="K286" s="93">
        <f t="shared" si="40"/>
        <v>0</v>
      </c>
      <c r="L286" s="162"/>
      <c r="M286" s="162" t="str">
        <f t="shared" si="41"/>
        <v/>
      </c>
      <c r="N286" s="39"/>
      <c r="O286" s="163">
        <f t="shared" si="42"/>
        <v>0</v>
      </c>
      <c r="P286" s="163">
        <f t="shared" si="43"/>
        <v>0</v>
      </c>
      <c r="Q286" s="163">
        <f t="shared" si="44"/>
        <v>0</v>
      </c>
      <c r="R286" s="163">
        <f t="shared" si="45"/>
        <v>0</v>
      </c>
      <c r="S286" s="163">
        <f t="shared" si="46"/>
        <v>0</v>
      </c>
      <c r="T286" s="39"/>
      <c r="U286" s="164"/>
      <c r="V286" s="165">
        <f>ROUND(ROUND(U286,2)*(1+'General Inputs'!K$20)*(1-AA286)+'General Inputs'!K$27,2)</f>
        <v>0</v>
      </c>
      <c r="W286" s="165">
        <f>ROUND(ROUND(V286,2)*(1+'General Inputs'!L$20)*(1-AB286)+'General Inputs'!L$27,2)</f>
        <v>0</v>
      </c>
      <c r="X286" s="165">
        <f>ROUND(ROUND(W286,2)*(1+'General Inputs'!M$20)*(1-AC286)+'General Inputs'!M$27,2)</f>
        <v>0</v>
      </c>
      <c r="Y286" s="165">
        <f>ROUND(ROUND(X286,2)*(1+'General Inputs'!N$20)*(1-AD286)+'General Inputs'!N$27,2)</f>
        <v>0</v>
      </c>
      <c r="Z286" s="166"/>
      <c r="AA286" s="194">
        <f>IF($U286="",0,'General Inputs'!K$22)</f>
        <v>0</v>
      </c>
      <c r="AB286" s="194">
        <f>IF($U286="",0,'General Inputs'!L$22)</f>
        <v>0</v>
      </c>
      <c r="AC286" s="194">
        <f>IF($U286="",0,'General Inputs'!M$22)</f>
        <v>0</v>
      </c>
      <c r="AD286" s="194">
        <f>IF($U286="",0,'General Inputs'!N$22)</f>
        <v>0</v>
      </c>
      <c r="AE286" s="36"/>
      <c r="AF286" s="218"/>
      <c r="AG286" s="36"/>
      <c r="AH286" s="36"/>
      <c r="AI286" s="36"/>
      <c r="AJ286" s="36"/>
      <c r="AK286" s="36"/>
    </row>
    <row r="287" spans="1:37" hidden="1" outlineLevel="1">
      <c r="A287" s="36"/>
      <c r="B287" s="36"/>
      <c r="C287" s="161"/>
      <c r="D287" s="161"/>
      <c r="E287" s="161"/>
      <c r="F287" s="71"/>
      <c r="G287" s="71"/>
      <c r="H287" s="92"/>
      <c r="I287" s="93">
        <f t="shared" si="39"/>
        <v>0</v>
      </c>
      <c r="J287" s="162"/>
      <c r="K287" s="93">
        <f t="shared" si="40"/>
        <v>0</v>
      </c>
      <c r="L287" s="162"/>
      <c r="M287" s="162" t="str">
        <f t="shared" si="41"/>
        <v/>
      </c>
      <c r="N287" s="39"/>
      <c r="O287" s="163">
        <f t="shared" si="42"/>
        <v>0</v>
      </c>
      <c r="P287" s="163">
        <f t="shared" si="43"/>
        <v>0</v>
      </c>
      <c r="Q287" s="163">
        <f t="shared" si="44"/>
        <v>0</v>
      </c>
      <c r="R287" s="163">
        <f t="shared" si="45"/>
        <v>0</v>
      </c>
      <c r="S287" s="163">
        <f t="shared" si="46"/>
        <v>0</v>
      </c>
      <c r="T287" s="39"/>
      <c r="U287" s="164"/>
      <c r="V287" s="165">
        <f>ROUND(ROUND(U287,2)*(1+'General Inputs'!K$20)*(1-AA287)+'General Inputs'!K$27,2)</f>
        <v>0</v>
      </c>
      <c r="W287" s="165">
        <f>ROUND(ROUND(V287,2)*(1+'General Inputs'!L$20)*(1-AB287)+'General Inputs'!L$27,2)</f>
        <v>0</v>
      </c>
      <c r="X287" s="165">
        <f>ROUND(ROUND(W287,2)*(1+'General Inputs'!M$20)*(1-AC287)+'General Inputs'!M$27,2)</f>
        <v>0</v>
      </c>
      <c r="Y287" s="165">
        <f>ROUND(ROUND(X287,2)*(1+'General Inputs'!N$20)*(1-AD287)+'General Inputs'!N$27,2)</f>
        <v>0</v>
      </c>
      <c r="Z287" s="166"/>
      <c r="AA287" s="194">
        <f>IF($U287="",0,'General Inputs'!K$22)</f>
        <v>0</v>
      </c>
      <c r="AB287" s="194">
        <f>IF($U287="",0,'General Inputs'!L$22)</f>
        <v>0</v>
      </c>
      <c r="AC287" s="194">
        <f>IF($U287="",0,'General Inputs'!M$22)</f>
        <v>0</v>
      </c>
      <c r="AD287" s="194">
        <f>IF($U287="",0,'General Inputs'!N$22)</f>
        <v>0</v>
      </c>
      <c r="AE287" s="36"/>
      <c r="AF287" s="218"/>
      <c r="AG287" s="36"/>
      <c r="AH287" s="36"/>
      <c r="AI287" s="36"/>
      <c r="AJ287" s="36"/>
      <c r="AK287" s="36"/>
    </row>
    <row r="288" spans="1:37" hidden="1" outlineLevel="1">
      <c r="A288" s="36"/>
      <c r="B288" s="36"/>
      <c r="C288" s="161"/>
      <c r="D288" s="161"/>
      <c r="E288" s="161"/>
      <c r="F288" s="71"/>
      <c r="G288" s="71"/>
      <c r="H288" s="92"/>
      <c r="I288" s="93">
        <f t="shared" si="39"/>
        <v>0</v>
      </c>
      <c r="J288" s="162"/>
      <c r="K288" s="93">
        <f t="shared" si="40"/>
        <v>0</v>
      </c>
      <c r="L288" s="162"/>
      <c r="M288" s="162" t="str">
        <f t="shared" si="41"/>
        <v/>
      </c>
      <c r="N288" s="39"/>
      <c r="O288" s="163">
        <f t="shared" si="42"/>
        <v>0</v>
      </c>
      <c r="P288" s="163">
        <f t="shared" si="43"/>
        <v>0</v>
      </c>
      <c r="Q288" s="163">
        <f t="shared" si="44"/>
        <v>0</v>
      </c>
      <c r="R288" s="163">
        <f t="shared" si="45"/>
        <v>0</v>
      </c>
      <c r="S288" s="163">
        <f t="shared" si="46"/>
        <v>0</v>
      </c>
      <c r="T288" s="39"/>
      <c r="U288" s="164"/>
      <c r="V288" s="165">
        <f>ROUND(ROUND(U288,2)*(1+'General Inputs'!K$20)*(1-AA288)+'General Inputs'!K$27,2)</f>
        <v>0</v>
      </c>
      <c r="W288" s="165">
        <f>ROUND(ROUND(V288,2)*(1+'General Inputs'!L$20)*(1-AB288)+'General Inputs'!L$27,2)</f>
        <v>0</v>
      </c>
      <c r="X288" s="165">
        <f>ROUND(ROUND(W288,2)*(1+'General Inputs'!M$20)*(1-AC288)+'General Inputs'!M$27,2)</f>
        <v>0</v>
      </c>
      <c r="Y288" s="165">
        <f>ROUND(ROUND(X288,2)*(1+'General Inputs'!N$20)*(1-AD288)+'General Inputs'!N$27,2)</f>
        <v>0</v>
      </c>
      <c r="Z288" s="166"/>
      <c r="AA288" s="194">
        <f>IF($U288="",0,'General Inputs'!K$22)</f>
        <v>0</v>
      </c>
      <c r="AB288" s="194">
        <f>IF($U288="",0,'General Inputs'!L$22)</f>
        <v>0</v>
      </c>
      <c r="AC288" s="194">
        <f>IF($U288="",0,'General Inputs'!M$22)</f>
        <v>0</v>
      </c>
      <c r="AD288" s="194">
        <f>IF($U288="",0,'General Inputs'!N$22)</f>
        <v>0</v>
      </c>
      <c r="AE288" s="36"/>
      <c r="AF288" s="218"/>
      <c r="AG288" s="36"/>
      <c r="AH288" s="36"/>
      <c r="AI288" s="36"/>
      <c r="AJ288" s="36"/>
      <c r="AK288" s="36"/>
    </row>
    <row r="289" spans="1:37" hidden="1" outlineLevel="1">
      <c r="A289" s="36"/>
      <c r="B289" s="36"/>
      <c r="C289" s="161"/>
      <c r="D289" s="161"/>
      <c r="E289" s="161"/>
      <c r="F289" s="71"/>
      <c r="G289" s="71"/>
      <c r="H289" s="92"/>
      <c r="I289" s="93">
        <f t="shared" si="39"/>
        <v>0</v>
      </c>
      <c r="J289" s="162"/>
      <c r="K289" s="93">
        <f t="shared" si="40"/>
        <v>0</v>
      </c>
      <c r="L289" s="162"/>
      <c r="M289" s="162" t="str">
        <f t="shared" si="41"/>
        <v/>
      </c>
      <c r="N289" s="39"/>
      <c r="O289" s="163">
        <f t="shared" si="42"/>
        <v>0</v>
      </c>
      <c r="P289" s="163">
        <f t="shared" si="43"/>
        <v>0</v>
      </c>
      <c r="Q289" s="163">
        <f t="shared" si="44"/>
        <v>0</v>
      </c>
      <c r="R289" s="163">
        <f t="shared" si="45"/>
        <v>0</v>
      </c>
      <c r="S289" s="163">
        <f t="shared" si="46"/>
        <v>0</v>
      </c>
      <c r="T289" s="39"/>
      <c r="U289" s="164"/>
      <c r="V289" s="165">
        <f>ROUND(ROUND(U289,2)*(1+'General Inputs'!K$20)*(1-AA289)+'General Inputs'!K$27,2)</f>
        <v>0</v>
      </c>
      <c r="W289" s="165">
        <f>ROUND(ROUND(V289,2)*(1+'General Inputs'!L$20)*(1-AB289)+'General Inputs'!L$27,2)</f>
        <v>0</v>
      </c>
      <c r="X289" s="165">
        <f>ROUND(ROUND(W289,2)*(1+'General Inputs'!M$20)*(1-AC289)+'General Inputs'!M$27,2)</f>
        <v>0</v>
      </c>
      <c r="Y289" s="165">
        <f>ROUND(ROUND(X289,2)*(1+'General Inputs'!N$20)*(1-AD289)+'General Inputs'!N$27,2)</f>
        <v>0</v>
      </c>
      <c r="Z289" s="166"/>
      <c r="AA289" s="194">
        <f>IF($U289="",0,'General Inputs'!K$22)</f>
        <v>0</v>
      </c>
      <c r="AB289" s="194">
        <f>IF($U289="",0,'General Inputs'!L$22)</f>
        <v>0</v>
      </c>
      <c r="AC289" s="194">
        <f>IF($U289="",0,'General Inputs'!M$22)</f>
        <v>0</v>
      </c>
      <c r="AD289" s="194">
        <f>IF($U289="",0,'General Inputs'!N$22)</f>
        <v>0</v>
      </c>
      <c r="AE289" s="36"/>
      <c r="AF289" s="218"/>
      <c r="AG289" s="36"/>
      <c r="AH289" s="36"/>
      <c r="AI289" s="36"/>
      <c r="AJ289" s="36"/>
      <c r="AK289" s="36"/>
    </row>
    <row r="290" spans="1:37" hidden="1" outlineLevel="1">
      <c r="A290" s="36"/>
      <c r="B290" s="36"/>
      <c r="C290" s="161"/>
      <c r="D290" s="161"/>
      <c r="E290" s="161"/>
      <c r="F290" s="71"/>
      <c r="G290" s="71"/>
      <c r="H290" s="92"/>
      <c r="I290" s="93">
        <f t="shared" si="39"/>
        <v>0</v>
      </c>
      <c r="J290" s="162"/>
      <c r="K290" s="93">
        <f t="shared" si="40"/>
        <v>0</v>
      </c>
      <c r="L290" s="162"/>
      <c r="M290" s="162" t="str">
        <f t="shared" si="41"/>
        <v/>
      </c>
      <c r="N290" s="39"/>
      <c r="O290" s="163">
        <f t="shared" si="42"/>
        <v>0</v>
      </c>
      <c r="P290" s="163">
        <f t="shared" si="43"/>
        <v>0</v>
      </c>
      <c r="Q290" s="163">
        <f t="shared" si="44"/>
        <v>0</v>
      </c>
      <c r="R290" s="163">
        <f t="shared" si="45"/>
        <v>0</v>
      </c>
      <c r="S290" s="163">
        <f t="shared" si="46"/>
        <v>0</v>
      </c>
      <c r="T290" s="39"/>
      <c r="U290" s="164"/>
      <c r="V290" s="165">
        <f>ROUND(ROUND(U290,2)*(1+'General Inputs'!K$20)*(1-AA290)+'General Inputs'!K$27,2)</f>
        <v>0</v>
      </c>
      <c r="W290" s="165">
        <f>ROUND(ROUND(V290,2)*(1+'General Inputs'!L$20)*(1-AB290)+'General Inputs'!L$27,2)</f>
        <v>0</v>
      </c>
      <c r="X290" s="165">
        <f>ROUND(ROUND(W290,2)*(1+'General Inputs'!M$20)*(1-AC290)+'General Inputs'!M$27,2)</f>
        <v>0</v>
      </c>
      <c r="Y290" s="165">
        <f>ROUND(ROUND(X290,2)*(1+'General Inputs'!N$20)*(1-AD290)+'General Inputs'!N$27,2)</f>
        <v>0</v>
      </c>
      <c r="Z290" s="166"/>
      <c r="AA290" s="194">
        <f>IF($U290="",0,'General Inputs'!K$22)</f>
        <v>0</v>
      </c>
      <c r="AB290" s="194">
        <f>IF($U290="",0,'General Inputs'!L$22)</f>
        <v>0</v>
      </c>
      <c r="AC290" s="194">
        <f>IF($U290="",0,'General Inputs'!M$22)</f>
        <v>0</v>
      </c>
      <c r="AD290" s="194">
        <f>IF($U290="",0,'General Inputs'!N$22)</f>
        <v>0</v>
      </c>
      <c r="AE290" s="36"/>
      <c r="AF290" s="218"/>
      <c r="AG290" s="36"/>
      <c r="AH290" s="36"/>
      <c r="AI290" s="36"/>
      <c r="AJ290" s="36"/>
      <c r="AK290" s="36"/>
    </row>
    <row r="291" spans="1:37" hidden="1" outlineLevel="1">
      <c r="A291" s="36"/>
      <c r="B291" s="36"/>
      <c r="C291" s="161"/>
      <c r="D291" s="161"/>
      <c r="E291" s="161"/>
      <c r="F291" s="71"/>
      <c r="G291" s="71"/>
      <c r="H291" s="92"/>
      <c r="I291" s="93">
        <f t="shared" si="39"/>
        <v>0</v>
      </c>
      <c r="J291" s="162"/>
      <c r="K291" s="93">
        <f t="shared" si="40"/>
        <v>0</v>
      </c>
      <c r="L291" s="162"/>
      <c r="M291" s="162" t="str">
        <f t="shared" si="41"/>
        <v/>
      </c>
      <c r="N291" s="39"/>
      <c r="O291" s="163">
        <f t="shared" si="42"/>
        <v>0</v>
      </c>
      <c r="P291" s="163">
        <f t="shared" si="43"/>
        <v>0</v>
      </c>
      <c r="Q291" s="163">
        <f t="shared" si="44"/>
        <v>0</v>
      </c>
      <c r="R291" s="163">
        <f t="shared" si="45"/>
        <v>0</v>
      </c>
      <c r="S291" s="163">
        <f t="shared" si="46"/>
        <v>0</v>
      </c>
      <c r="T291" s="39"/>
      <c r="U291" s="164"/>
      <c r="V291" s="165">
        <f>ROUND(ROUND(U291,2)*(1+'General Inputs'!K$20)*(1-AA291)+'General Inputs'!K$27,2)</f>
        <v>0</v>
      </c>
      <c r="W291" s="165">
        <f>ROUND(ROUND(V291,2)*(1+'General Inputs'!L$20)*(1-AB291)+'General Inputs'!L$27,2)</f>
        <v>0</v>
      </c>
      <c r="X291" s="165">
        <f>ROUND(ROUND(W291,2)*(1+'General Inputs'!M$20)*(1-AC291)+'General Inputs'!M$27,2)</f>
        <v>0</v>
      </c>
      <c r="Y291" s="165">
        <f>ROUND(ROUND(X291,2)*(1+'General Inputs'!N$20)*(1-AD291)+'General Inputs'!N$27,2)</f>
        <v>0</v>
      </c>
      <c r="Z291" s="166"/>
      <c r="AA291" s="194">
        <f>IF($U291="",0,'General Inputs'!K$22)</f>
        <v>0</v>
      </c>
      <c r="AB291" s="194">
        <f>IF($U291="",0,'General Inputs'!L$22)</f>
        <v>0</v>
      </c>
      <c r="AC291" s="194">
        <f>IF($U291="",0,'General Inputs'!M$22)</f>
        <v>0</v>
      </c>
      <c r="AD291" s="194">
        <f>IF($U291="",0,'General Inputs'!N$22)</f>
        <v>0</v>
      </c>
      <c r="AE291" s="36"/>
      <c r="AF291" s="218"/>
      <c r="AG291" s="36"/>
      <c r="AH291" s="36"/>
      <c r="AI291" s="36"/>
      <c r="AJ291" s="36"/>
      <c r="AK291" s="36"/>
    </row>
    <row r="292" spans="1:37" hidden="1" outlineLevel="1">
      <c r="A292" s="36"/>
      <c r="B292" s="36"/>
      <c r="C292" s="161"/>
      <c r="D292" s="161"/>
      <c r="E292" s="161"/>
      <c r="F292" s="71"/>
      <c r="G292" s="71"/>
      <c r="H292" s="92"/>
      <c r="I292" s="93">
        <f t="shared" si="39"/>
        <v>0</v>
      </c>
      <c r="J292" s="162"/>
      <c r="K292" s="93">
        <f t="shared" si="40"/>
        <v>0</v>
      </c>
      <c r="L292" s="162"/>
      <c r="M292" s="162" t="str">
        <f t="shared" si="41"/>
        <v/>
      </c>
      <c r="N292" s="39"/>
      <c r="O292" s="163">
        <f t="shared" si="42"/>
        <v>0</v>
      </c>
      <c r="P292" s="163">
        <f t="shared" si="43"/>
        <v>0</v>
      </c>
      <c r="Q292" s="163">
        <f t="shared" si="44"/>
        <v>0</v>
      </c>
      <c r="R292" s="163">
        <f t="shared" si="45"/>
        <v>0</v>
      </c>
      <c r="S292" s="163">
        <f t="shared" si="46"/>
        <v>0</v>
      </c>
      <c r="T292" s="39"/>
      <c r="U292" s="164"/>
      <c r="V292" s="165">
        <f>ROUND(ROUND(U292,2)*(1+'General Inputs'!K$20)*(1-AA292)+'General Inputs'!K$27,2)</f>
        <v>0</v>
      </c>
      <c r="W292" s="165">
        <f>ROUND(ROUND(V292,2)*(1+'General Inputs'!L$20)*(1-AB292)+'General Inputs'!L$27,2)</f>
        <v>0</v>
      </c>
      <c r="X292" s="165">
        <f>ROUND(ROUND(W292,2)*(1+'General Inputs'!M$20)*(1-AC292)+'General Inputs'!M$27,2)</f>
        <v>0</v>
      </c>
      <c r="Y292" s="165">
        <f>ROUND(ROUND(X292,2)*(1+'General Inputs'!N$20)*(1-AD292)+'General Inputs'!N$27,2)</f>
        <v>0</v>
      </c>
      <c r="Z292" s="166"/>
      <c r="AA292" s="194">
        <f>IF($U292="",0,'General Inputs'!K$22)</f>
        <v>0</v>
      </c>
      <c r="AB292" s="194">
        <f>IF($U292="",0,'General Inputs'!L$22)</f>
        <v>0</v>
      </c>
      <c r="AC292" s="194">
        <f>IF($U292="",0,'General Inputs'!M$22)</f>
        <v>0</v>
      </c>
      <c r="AD292" s="194">
        <f>IF($U292="",0,'General Inputs'!N$22)</f>
        <v>0</v>
      </c>
      <c r="AE292" s="36"/>
      <c r="AF292" s="218"/>
      <c r="AG292" s="36"/>
      <c r="AH292" s="36"/>
      <c r="AI292" s="36"/>
      <c r="AJ292" s="36"/>
      <c r="AK292" s="36"/>
    </row>
    <row r="293" spans="1:37" hidden="1" outlineLevel="1">
      <c r="A293" s="36"/>
      <c r="B293" s="36"/>
      <c r="C293" s="161"/>
      <c r="D293" s="161"/>
      <c r="E293" s="161"/>
      <c r="F293" s="71"/>
      <c r="G293" s="71"/>
      <c r="H293" s="92"/>
      <c r="I293" s="93">
        <f t="shared" si="39"/>
        <v>0</v>
      </c>
      <c r="J293" s="162"/>
      <c r="K293" s="93">
        <f t="shared" si="40"/>
        <v>0</v>
      </c>
      <c r="L293" s="162"/>
      <c r="M293" s="162" t="str">
        <f t="shared" si="41"/>
        <v/>
      </c>
      <c r="N293" s="39"/>
      <c r="O293" s="163">
        <f t="shared" si="42"/>
        <v>0</v>
      </c>
      <c r="P293" s="163">
        <f t="shared" si="43"/>
        <v>0</v>
      </c>
      <c r="Q293" s="163">
        <f t="shared" si="44"/>
        <v>0</v>
      </c>
      <c r="R293" s="163">
        <f t="shared" si="45"/>
        <v>0</v>
      </c>
      <c r="S293" s="163">
        <f t="shared" si="46"/>
        <v>0</v>
      </c>
      <c r="T293" s="39"/>
      <c r="U293" s="164"/>
      <c r="V293" s="165">
        <f>ROUND(ROUND(U293,2)*(1+'General Inputs'!K$20)*(1-AA293)+'General Inputs'!K$27,2)</f>
        <v>0</v>
      </c>
      <c r="W293" s="165">
        <f>ROUND(ROUND(V293,2)*(1+'General Inputs'!L$20)*(1-AB293)+'General Inputs'!L$27,2)</f>
        <v>0</v>
      </c>
      <c r="X293" s="165">
        <f>ROUND(ROUND(W293,2)*(1+'General Inputs'!M$20)*(1-AC293)+'General Inputs'!M$27,2)</f>
        <v>0</v>
      </c>
      <c r="Y293" s="165">
        <f>ROUND(ROUND(X293,2)*(1+'General Inputs'!N$20)*(1-AD293)+'General Inputs'!N$27,2)</f>
        <v>0</v>
      </c>
      <c r="Z293" s="166"/>
      <c r="AA293" s="194">
        <f>IF($U293="",0,'General Inputs'!K$22)</f>
        <v>0</v>
      </c>
      <c r="AB293" s="194">
        <f>IF($U293="",0,'General Inputs'!L$22)</f>
        <v>0</v>
      </c>
      <c r="AC293" s="194">
        <f>IF($U293="",0,'General Inputs'!M$22)</f>
        <v>0</v>
      </c>
      <c r="AD293" s="194">
        <f>IF($U293="",0,'General Inputs'!N$22)</f>
        <v>0</v>
      </c>
      <c r="AE293" s="36"/>
      <c r="AF293" s="218"/>
      <c r="AG293" s="36"/>
      <c r="AH293" s="36"/>
      <c r="AI293" s="36"/>
      <c r="AJ293" s="36"/>
      <c r="AK293" s="36"/>
    </row>
    <row r="294" spans="1:37" hidden="1" outlineLevel="1">
      <c r="A294" s="36"/>
      <c r="B294" s="36"/>
      <c r="C294" s="161"/>
      <c r="D294" s="161"/>
      <c r="E294" s="161"/>
      <c r="F294" s="71"/>
      <c r="G294" s="71"/>
      <c r="H294" s="92"/>
      <c r="I294" s="93">
        <f t="shared" si="39"/>
        <v>0</v>
      </c>
      <c r="J294" s="162"/>
      <c r="K294" s="93">
        <f t="shared" si="40"/>
        <v>0</v>
      </c>
      <c r="L294" s="162"/>
      <c r="M294" s="162" t="str">
        <f t="shared" si="41"/>
        <v/>
      </c>
      <c r="N294" s="39"/>
      <c r="O294" s="163">
        <f t="shared" si="42"/>
        <v>0</v>
      </c>
      <c r="P294" s="163">
        <f t="shared" si="43"/>
        <v>0</v>
      </c>
      <c r="Q294" s="163">
        <f t="shared" si="44"/>
        <v>0</v>
      </c>
      <c r="R294" s="163">
        <f t="shared" si="45"/>
        <v>0</v>
      </c>
      <c r="S294" s="163">
        <f t="shared" si="46"/>
        <v>0</v>
      </c>
      <c r="T294" s="39"/>
      <c r="U294" s="164"/>
      <c r="V294" s="165">
        <f>ROUND(ROUND(U294,2)*(1+'General Inputs'!K$20)*(1-AA294)+'General Inputs'!K$27,2)</f>
        <v>0</v>
      </c>
      <c r="W294" s="165">
        <f>ROUND(ROUND(V294,2)*(1+'General Inputs'!L$20)*(1-AB294)+'General Inputs'!L$27,2)</f>
        <v>0</v>
      </c>
      <c r="X294" s="165">
        <f>ROUND(ROUND(W294,2)*(1+'General Inputs'!M$20)*(1-AC294)+'General Inputs'!M$27,2)</f>
        <v>0</v>
      </c>
      <c r="Y294" s="165">
        <f>ROUND(ROUND(X294,2)*(1+'General Inputs'!N$20)*(1-AD294)+'General Inputs'!N$27,2)</f>
        <v>0</v>
      </c>
      <c r="Z294" s="166"/>
      <c r="AA294" s="194">
        <f>IF($U294="",0,'General Inputs'!K$22)</f>
        <v>0</v>
      </c>
      <c r="AB294" s="194">
        <f>IF($U294="",0,'General Inputs'!L$22)</f>
        <v>0</v>
      </c>
      <c r="AC294" s="194">
        <f>IF($U294="",0,'General Inputs'!M$22)</f>
        <v>0</v>
      </c>
      <c r="AD294" s="194">
        <f>IF($U294="",0,'General Inputs'!N$22)</f>
        <v>0</v>
      </c>
      <c r="AE294" s="36"/>
      <c r="AF294" s="218"/>
      <c r="AG294" s="36"/>
      <c r="AH294" s="36"/>
      <c r="AI294" s="36"/>
      <c r="AJ294" s="36"/>
      <c r="AK294" s="36"/>
    </row>
    <row r="295" spans="1:37" hidden="1" outlineLevel="1">
      <c r="A295" s="36"/>
      <c r="B295" s="36"/>
      <c r="C295" s="161"/>
      <c r="D295" s="161"/>
      <c r="E295" s="161"/>
      <c r="F295" s="71"/>
      <c r="G295" s="71"/>
      <c r="H295" s="92"/>
      <c r="I295" s="93">
        <f t="shared" si="39"/>
        <v>0</v>
      </c>
      <c r="J295" s="162"/>
      <c r="K295" s="93">
        <f t="shared" si="40"/>
        <v>0</v>
      </c>
      <c r="L295" s="162"/>
      <c r="M295" s="162" t="str">
        <f t="shared" si="41"/>
        <v/>
      </c>
      <c r="N295" s="39"/>
      <c r="O295" s="163">
        <f t="shared" si="42"/>
        <v>0</v>
      </c>
      <c r="P295" s="163">
        <f t="shared" si="43"/>
        <v>0</v>
      </c>
      <c r="Q295" s="163">
        <f t="shared" si="44"/>
        <v>0</v>
      </c>
      <c r="R295" s="163">
        <f t="shared" si="45"/>
        <v>0</v>
      </c>
      <c r="S295" s="163">
        <f t="shared" si="46"/>
        <v>0</v>
      </c>
      <c r="T295" s="39"/>
      <c r="U295" s="164"/>
      <c r="V295" s="165">
        <f>ROUND(ROUND(U295,2)*(1+'General Inputs'!K$20)*(1-AA295)+'General Inputs'!K$27,2)</f>
        <v>0</v>
      </c>
      <c r="W295" s="165">
        <f>ROUND(ROUND(V295,2)*(1+'General Inputs'!L$20)*(1-AB295)+'General Inputs'!L$27,2)</f>
        <v>0</v>
      </c>
      <c r="X295" s="165">
        <f>ROUND(ROUND(W295,2)*(1+'General Inputs'!M$20)*(1-AC295)+'General Inputs'!M$27,2)</f>
        <v>0</v>
      </c>
      <c r="Y295" s="165">
        <f>ROUND(ROUND(X295,2)*(1+'General Inputs'!N$20)*(1-AD295)+'General Inputs'!N$27,2)</f>
        <v>0</v>
      </c>
      <c r="Z295" s="166"/>
      <c r="AA295" s="194">
        <f>IF($U295="",0,'General Inputs'!K$22)</f>
        <v>0</v>
      </c>
      <c r="AB295" s="194">
        <f>IF($U295="",0,'General Inputs'!L$22)</f>
        <v>0</v>
      </c>
      <c r="AC295" s="194">
        <f>IF($U295="",0,'General Inputs'!M$22)</f>
        <v>0</v>
      </c>
      <c r="AD295" s="194">
        <f>IF($U295="",0,'General Inputs'!N$22)</f>
        <v>0</v>
      </c>
      <c r="AE295" s="36"/>
      <c r="AF295" s="218"/>
      <c r="AG295" s="36"/>
      <c r="AH295" s="36"/>
      <c r="AI295" s="36"/>
      <c r="AJ295" s="36"/>
      <c r="AK295" s="36"/>
    </row>
    <row r="296" spans="1:37" hidden="1" outlineLevel="1">
      <c r="A296" s="36"/>
      <c r="B296" s="36"/>
      <c r="C296" s="161"/>
      <c r="D296" s="161"/>
      <c r="E296" s="161"/>
      <c r="F296" s="71"/>
      <c r="G296" s="71"/>
      <c r="H296" s="92"/>
      <c r="I296" s="93">
        <f t="shared" si="39"/>
        <v>0</v>
      </c>
      <c r="J296" s="162"/>
      <c r="K296" s="93">
        <f t="shared" si="40"/>
        <v>0</v>
      </c>
      <c r="L296" s="162"/>
      <c r="M296" s="162" t="str">
        <f t="shared" si="41"/>
        <v/>
      </c>
      <c r="N296" s="39"/>
      <c r="O296" s="163">
        <f t="shared" si="42"/>
        <v>0</v>
      </c>
      <c r="P296" s="163">
        <f t="shared" si="43"/>
        <v>0</v>
      </c>
      <c r="Q296" s="163">
        <f t="shared" si="44"/>
        <v>0</v>
      </c>
      <c r="R296" s="163">
        <f t="shared" si="45"/>
        <v>0</v>
      </c>
      <c r="S296" s="163">
        <f t="shared" si="46"/>
        <v>0</v>
      </c>
      <c r="T296" s="39"/>
      <c r="U296" s="164"/>
      <c r="V296" s="165">
        <f>ROUND(ROUND(U296,2)*(1+'General Inputs'!K$20)*(1-AA296)+'General Inputs'!K$27,2)</f>
        <v>0</v>
      </c>
      <c r="W296" s="165">
        <f>ROUND(ROUND(V296,2)*(1+'General Inputs'!L$20)*(1-AB296)+'General Inputs'!L$27,2)</f>
        <v>0</v>
      </c>
      <c r="X296" s="165">
        <f>ROUND(ROUND(W296,2)*(1+'General Inputs'!M$20)*(1-AC296)+'General Inputs'!M$27,2)</f>
        <v>0</v>
      </c>
      <c r="Y296" s="165">
        <f>ROUND(ROUND(X296,2)*(1+'General Inputs'!N$20)*(1-AD296)+'General Inputs'!N$27,2)</f>
        <v>0</v>
      </c>
      <c r="Z296" s="166"/>
      <c r="AA296" s="194">
        <f>IF($U296="",0,'General Inputs'!K$22)</f>
        <v>0</v>
      </c>
      <c r="AB296" s="194">
        <f>IF($U296="",0,'General Inputs'!L$22)</f>
        <v>0</v>
      </c>
      <c r="AC296" s="194">
        <f>IF($U296="",0,'General Inputs'!M$22)</f>
        <v>0</v>
      </c>
      <c r="AD296" s="194">
        <f>IF($U296="",0,'General Inputs'!N$22)</f>
        <v>0</v>
      </c>
      <c r="AE296" s="36"/>
      <c r="AF296" s="218"/>
      <c r="AG296" s="36"/>
      <c r="AH296" s="36"/>
      <c r="AI296" s="36"/>
      <c r="AJ296" s="36"/>
      <c r="AK296" s="36"/>
    </row>
    <row r="297" spans="1:37" hidden="1" outlineLevel="1">
      <c r="A297" s="36"/>
      <c r="B297" s="36"/>
      <c r="C297" s="161"/>
      <c r="D297" s="161"/>
      <c r="E297" s="161"/>
      <c r="F297" s="71"/>
      <c r="G297" s="71"/>
      <c r="H297" s="92"/>
      <c r="I297" s="93">
        <f t="shared" si="39"/>
        <v>0</v>
      </c>
      <c r="J297" s="162"/>
      <c r="K297" s="93">
        <f t="shared" si="40"/>
        <v>0</v>
      </c>
      <c r="L297" s="162"/>
      <c r="M297" s="162" t="str">
        <f t="shared" si="41"/>
        <v/>
      </c>
      <c r="N297" s="39"/>
      <c r="O297" s="163">
        <f t="shared" si="42"/>
        <v>0</v>
      </c>
      <c r="P297" s="163">
        <f t="shared" si="43"/>
        <v>0</v>
      </c>
      <c r="Q297" s="163">
        <f t="shared" si="44"/>
        <v>0</v>
      </c>
      <c r="R297" s="163">
        <f t="shared" si="45"/>
        <v>0</v>
      </c>
      <c r="S297" s="163">
        <f t="shared" si="46"/>
        <v>0</v>
      </c>
      <c r="T297" s="39"/>
      <c r="U297" s="164"/>
      <c r="V297" s="165">
        <f>ROUND(ROUND(U297,2)*(1+'General Inputs'!K$20)*(1-AA297)+'General Inputs'!K$27,2)</f>
        <v>0</v>
      </c>
      <c r="W297" s="165">
        <f>ROUND(ROUND(V297,2)*(1+'General Inputs'!L$20)*(1-AB297)+'General Inputs'!L$27,2)</f>
        <v>0</v>
      </c>
      <c r="X297" s="165">
        <f>ROUND(ROUND(W297,2)*(1+'General Inputs'!M$20)*(1-AC297)+'General Inputs'!M$27,2)</f>
        <v>0</v>
      </c>
      <c r="Y297" s="165">
        <f>ROUND(ROUND(X297,2)*(1+'General Inputs'!N$20)*(1-AD297)+'General Inputs'!N$27,2)</f>
        <v>0</v>
      </c>
      <c r="Z297" s="166"/>
      <c r="AA297" s="194">
        <f>IF($U297="",0,'General Inputs'!K$22)</f>
        <v>0</v>
      </c>
      <c r="AB297" s="194">
        <f>IF($U297="",0,'General Inputs'!L$22)</f>
        <v>0</v>
      </c>
      <c r="AC297" s="194">
        <f>IF($U297="",0,'General Inputs'!M$22)</f>
        <v>0</v>
      </c>
      <c r="AD297" s="194">
        <f>IF($U297="",0,'General Inputs'!N$22)</f>
        <v>0</v>
      </c>
      <c r="AE297" s="36"/>
      <c r="AF297" s="218"/>
      <c r="AG297" s="36"/>
      <c r="AH297" s="36"/>
      <c r="AI297" s="36"/>
      <c r="AJ297" s="36"/>
      <c r="AK297" s="36"/>
    </row>
    <row r="298" spans="1:37" hidden="1" outlineLevel="1">
      <c r="A298" s="36"/>
      <c r="B298" s="36"/>
      <c r="C298" s="161"/>
      <c r="D298" s="161"/>
      <c r="E298" s="161"/>
      <c r="F298" s="71"/>
      <c r="G298" s="71"/>
      <c r="H298" s="92"/>
      <c r="I298" s="93">
        <f t="shared" si="39"/>
        <v>0</v>
      </c>
      <c r="J298" s="162"/>
      <c r="K298" s="93">
        <f t="shared" si="40"/>
        <v>0</v>
      </c>
      <c r="L298" s="162"/>
      <c r="M298" s="162" t="str">
        <f t="shared" si="41"/>
        <v/>
      </c>
      <c r="N298" s="39"/>
      <c r="O298" s="163">
        <f t="shared" si="42"/>
        <v>0</v>
      </c>
      <c r="P298" s="163">
        <f t="shared" si="43"/>
        <v>0</v>
      </c>
      <c r="Q298" s="163">
        <f t="shared" si="44"/>
        <v>0</v>
      </c>
      <c r="R298" s="163">
        <f t="shared" si="45"/>
        <v>0</v>
      </c>
      <c r="S298" s="163">
        <f t="shared" si="46"/>
        <v>0</v>
      </c>
      <c r="T298" s="39"/>
      <c r="U298" s="164"/>
      <c r="V298" s="165">
        <f>ROUND(ROUND(U298,2)*(1+'General Inputs'!K$20)*(1-AA298)+'General Inputs'!K$27,2)</f>
        <v>0</v>
      </c>
      <c r="W298" s="165">
        <f>ROUND(ROUND(V298,2)*(1+'General Inputs'!L$20)*(1-AB298)+'General Inputs'!L$27,2)</f>
        <v>0</v>
      </c>
      <c r="X298" s="165">
        <f>ROUND(ROUND(W298,2)*(1+'General Inputs'!M$20)*(1-AC298)+'General Inputs'!M$27,2)</f>
        <v>0</v>
      </c>
      <c r="Y298" s="165">
        <f>ROUND(ROUND(X298,2)*(1+'General Inputs'!N$20)*(1-AD298)+'General Inputs'!N$27,2)</f>
        <v>0</v>
      </c>
      <c r="Z298" s="166"/>
      <c r="AA298" s="194">
        <f>IF($U298="",0,'General Inputs'!K$22)</f>
        <v>0</v>
      </c>
      <c r="AB298" s="194">
        <f>IF($U298="",0,'General Inputs'!L$22)</f>
        <v>0</v>
      </c>
      <c r="AC298" s="194">
        <f>IF($U298="",0,'General Inputs'!M$22)</f>
        <v>0</v>
      </c>
      <c r="AD298" s="194">
        <f>IF($U298="",0,'General Inputs'!N$22)</f>
        <v>0</v>
      </c>
      <c r="AE298" s="36"/>
      <c r="AF298" s="218"/>
      <c r="AG298" s="36"/>
      <c r="AH298" s="36"/>
      <c r="AI298" s="36"/>
      <c r="AJ298" s="36"/>
      <c r="AK298" s="36"/>
    </row>
    <row r="299" spans="1:37" hidden="1" outlineLevel="1">
      <c r="A299" s="36"/>
      <c r="B299" s="36"/>
      <c r="C299" s="161"/>
      <c r="D299" s="161"/>
      <c r="E299" s="161"/>
      <c r="F299" s="71"/>
      <c r="G299" s="71"/>
      <c r="H299" s="92"/>
      <c r="I299" s="93">
        <f t="shared" si="39"/>
        <v>0</v>
      </c>
      <c r="J299" s="162"/>
      <c r="K299" s="93">
        <f t="shared" si="40"/>
        <v>0</v>
      </c>
      <c r="L299" s="162"/>
      <c r="M299" s="162" t="str">
        <f t="shared" si="41"/>
        <v/>
      </c>
      <c r="N299" s="39"/>
      <c r="O299" s="163">
        <f t="shared" si="42"/>
        <v>0</v>
      </c>
      <c r="P299" s="163">
        <f t="shared" si="43"/>
        <v>0</v>
      </c>
      <c r="Q299" s="163">
        <f t="shared" si="44"/>
        <v>0</v>
      </c>
      <c r="R299" s="163">
        <f t="shared" si="45"/>
        <v>0</v>
      </c>
      <c r="S299" s="163">
        <f t="shared" si="46"/>
        <v>0</v>
      </c>
      <c r="T299" s="39"/>
      <c r="U299" s="164"/>
      <c r="V299" s="165">
        <f>ROUND(ROUND(U299,2)*(1+'General Inputs'!K$20)*(1-AA299)+'General Inputs'!K$27,2)</f>
        <v>0</v>
      </c>
      <c r="W299" s="165">
        <f>ROUND(ROUND(V299,2)*(1+'General Inputs'!L$20)*(1-AB299)+'General Inputs'!L$27,2)</f>
        <v>0</v>
      </c>
      <c r="X299" s="165">
        <f>ROUND(ROUND(W299,2)*(1+'General Inputs'!M$20)*(1-AC299)+'General Inputs'!M$27,2)</f>
        <v>0</v>
      </c>
      <c r="Y299" s="165">
        <f>ROUND(ROUND(X299,2)*(1+'General Inputs'!N$20)*(1-AD299)+'General Inputs'!N$27,2)</f>
        <v>0</v>
      </c>
      <c r="Z299" s="166"/>
      <c r="AA299" s="194">
        <f>IF($U299="",0,'General Inputs'!K$22)</f>
        <v>0</v>
      </c>
      <c r="AB299" s="194">
        <f>IF($U299="",0,'General Inputs'!L$22)</f>
        <v>0</v>
      </c>
      <c r="AC299" s="194">
        <f>IF($U299="",0,'General Inputs'!M$22)</f>
        <v>0</v>
      </c>
      <c r="AD299" s="194">
        <f>IF($U299="",0,'General Inputs'!N$22)</f>
        <v>0</v>
      </c>
      <c r="AE299" s="36"/>
      <c r="AF299" s="218"/>
      <c r="AG299" s="36"/>
      <c r="AH299" s="36"/>
      <c r="AI299" s="36"/>
      <c r="AJ299" s="36"/>
      <c r="AK299" s="36"/>
    </row>
    <row r="300" spans="1:37" hidden="1" outlineLevel="1">
      <c r="A300" s="36"/>
      <c r="B300" s="36"/>
      <c r="C300" s="161"/>
      <c r="D300" s="161"/>
      <c r="E300" s="161"/>
      <c r="F300" s="71"/>
      <c r="G300" s="71"/>
      <c r="H300" s="92"/>
      <c r="I300" s="93">
        <f t="shared" si="39"/>
        <v>0</v>
      </c>
      <c r="J300" s="162"/>
      <c r="K300" s="93">
        <f t="shared" si="40"/>
        <v>0</v>
      </c>
      <c r="L300" s="162"/>
      <c r="M300" s="162" t="str">
        <f t="shared" si="41"/>
        <v/>
      </c>
      <c r="N300" s="39"/>
      <c r="O300" s="163">
        <f t="shared" si="42"/>
        <v>0</v>
      </c>
      <c r="P300" s="163">
        <f t="shared" si="43"/>
        <v>0</v>
      </c>
      <c r="Q300" s="163">
        <f t="shared" si="44"/>
        <v>0</v>
      </c>
      <c r="R300" s="163">
        <f t="shared" si="45"/>
        <v>0</v>
      </c>
      <c r="S300" s="163">
        <f t="shared" si="46"/>
        <v>0</v>
      </c>
      <c r="T300" s="39"/>
      <c r="U300" s="164"/>
      <c r="V300" s="165">
        <f>ROUND(ROUND(U300,2)*(1+'General Inputs'!K$20)*(1-AA300)+'General Inputs'!K$27,2)</f>
        <v>0</v>
      </c>
      <c r="W300" s="165">
        <f>ROUND(ROUND(V300,2)*(1+'General Inputs'!L$20)*(1-AB300)+'General Inputs'!L$27,2)</f>
        <v>0</v>
      </c>
      <c r="X300" s="165">
        <f>ROUND(ROUND(W300,2)*(1+'General Inputs'!M$20)*(1-AC300)+'General Inputs'!M$27,2)</f>
        <v>0</v>
      </c>
      <c r="Y300" s="165">
        <f>ROUND(ROUND(X300,2)*(1+'General Inputs'!N$20)*(1-AD300)+'General Inputs'!N$27,2)</f>
        <v>0</v>
      </c>
      <c r="Z300" s="166"/>
      <c r="AA300" s="194">
        <f>IF($U300="",0,'General Inputs'!K$22)</f>
        <v>0</v>
      </c>
      <c r="AB300" s="194">
        <f>IF($U300="",0,'General Inputs'!L$22)</f>
        <v>0</v>
      </c>
      <c r="AC300" s="194">
        <f>IF($U300="",0,'General Inputs'!M$22)</f>
        <v>0</v>
      </c>
      <c r="AD300" s="194">
        <f>IF($U300="",0,'General Inputs'!N$22)</f>
        <v>0</v>
      </c>
      <c r="AE300" s="36"/>
      <c r="AF300" s="218"/>
      <c r="AG300" s="36"/>
      <c r="AH300" s="36"/>
      <c r="AI300" s="36"/>
      <c r="AJ300" s="36"/>
      <c r="AK300" s="36"/>
    </row>
    <row r="301" spans="1:37" hidden="1" outlineLevel="1">
      <c r="A301" s="36"/>
      <c r="B301" s="36"/>
      <c r="C301" s="161"/>
      <c r="D301" s="161"/>
      <c r="E301" s="161"/>
      <c r="F301" s="71"/>
      <c r="G301" s="71"/>
      <c r="H301" s="92"/>
      <c r="I301" s="93">
        <f t="shared" si="39"/>
        <v>0</v>
      </c>
      <c r="J301" s="162"/>
      <c r="K301" s="93">
        <f t="shared" si="40"/>
        <v>0</v>
      </c>
      <c r="L301" s="162"/>
      <c r="M301" s="162" t="str">
        <f t="shared" si="41"/>
        <v/>
      </c>
      <c r="N301" s="39"/>
      <c r="O301" s="163">
        <f t="shared" si="42"/>
        <v>0</v>
      </c>
      <c r="P301" s="163">
        <f t="shared" si="43"/>
        <v>0</v>
      </c>
      <c r="Q301" s="163">
        <f t="shared" si="44"/>
        <v>0</v>
      </c>
      <c r="R301" s="163">
        <f t="shared" si="45"/>
        <v>0</v>
      </c>
      <c r="S301" s="163">
        <f t="shared" si="46"/>
        <v>0</v>
      </c>
      <c r="T301" s="39"/>
      <c r="U301" s="164"/>
      <c r="V301" s="165">
        <f>ROUND(ROUND(U301,2)*(1+'General Inputs'!K$20)*(1-AA301)+'General Inputs'!K$27,2)</f>
        <v>0</v>
      </c>
      <c r="W301" s="165">
        <f>ROUND(ROUND(V301,2)*(1+'General Inputs'!L$20)*(1-AB301)+'General Inputs'!L$27,2)</f>
        <v>0</v>
      </c>
      <c r="X301" s="165">
        <f>ROUND(ROUND(W301,2)*(1+'General Inputs'!M$20)*(1-AC301)+'General Inputs'!M$27,2)</f>
        <v>0</v>
      </c>
      <c r="Y301" s="165">
        <f>ROUND(ROUND(X301,2)*(1+'General Inputs'!N$20)*(1-AD301)+'General Inputs'!N$27,2)</f>
        <v>0</v>
      </c>
      <c r="Z301" s="166"/>
      <c r="AA301" s="194">
        <f>IF($U301="",0,'General Inputs'!K$22)</f>
        <v>0</v>
      </c>
      <c r="AB301" s="194">
        <f>IF($U301="",0,'General Inputs'!L$22)</f>
        <v>0</v>
      </c>
      <c r="AC301" s="194">
        <f>IF($U301="",0,'General Inputs'!M$22)</f>
        <v>0</v>
      </c>
      <c r="AD301" s="194">
        <f>IF($U301="",0,'General Inputs'!N$22)</f>
        <v>0</v>
      </c>
      <c r="AE301" s="36"/>
      <c r="AF301" s="218"/>
      <c r="AG301" s="36"/>
      <c r="AH301" s="36"/>
      <c r="AI301" s="36"/>
      <c r="AJ301" s="36"/>
      <c r="AK301" s="36"/>
    </row>
    <row r="302" spans="1:37" hidden="1" outlineLevel="1">
      <c r="A302" s="36"/>
      <c r="B302" s="36"/>
      <c r="C302" s="161"/>
      <c r="D302" s="161"/>
      <c r="E302" s="161"/>
      <c r="F302" s="71"/>
      <c r="G302" s="71"/>
      <c r="H302" s="92"/>
      <c r="I302" s="93">
        <f t="shared" si="39"/>
        <v>0</v>
      </c>
      <c r="J302" s="162"/>
      <c r="K302" s="93">
        <f t="shared" si="40"/>
        <v>0</v>
      </c>
      <c r="L302" s="162"/>
      <c r="M302" s="162" t="str">
        <f t="shared" si="41"/>
        <v/>
      </c>
      <c r="N302" s="39"/>
      <c r="O302" s="163">
        <f t="shared" si="42"/>
        <v>0</v>
      </c>
      <c r="P302" s="163">
        <f t="shared" si="43"/>
        <v>0</v>
      </c>
      <c r="Q302" s="163">
        <f t="shared" si="44"/>
        <v>0</v>
      </c>
      <c r="R302" s="163">
        <f t="shared" si="45"/>
        <v>0</v>
      </c>
      <c r="S302" s="163">
        <f t="shared" si="46"/>
        <v>0</v>
      </c>
      <c r="T302" s="39"/>
      <c r="U302" s="164"/>
      <c r="V302" s="165">
        <f>ROUND(ROUND(U302,2)*(1+'General Inputs'!K$20)*(1-AA302)+'General Inputs'!K$27,2)</f>
        <v>0</v>
      </c>
      <c r="W302" s="165">
        <f>ROUND(ROUND(V302,2)*(1+'General Inputs'!L$20)*(1-AB302)+'General Inputs'!L$27,2)</f>
        <v>0</v>
      </c>
      <c r="X302" s="165">
        <f>ROUND(ROUND(W302,2)*(1+'General Inputs'!M$20)*(1-AC302)+'General Inputs'!M$27,2)</f>
        <v>0</v>
      </c>
      <c r="Y302" s="165">
        <f>ROUND(ROUND(X302,2)*(1+'General Inputs'!N$20)*(1-AD302)+'General Inputs'!N$27,2)</f>
        <v>0</v>
      </c>
      <c r="Z302" s="166"/>
      <c r="AA302" s="194">
        <f>IF($U302="",0,'General Inputs'!K$22)</f>
        <v>0</v>
      </c>
      <c r="AB302" s="194">
        <f>IF($U302="",0,'General Inputs'!L$22)</f>
        <v>0</v>
      </c>
      <c r="AC302" s="194">
        <f>IF($U302="",0,'General Inputs'!M$22)</f>
        <v>0</v>
      </c>
      <c r="AD302" s="194">
        <f>IF($U302="",0,'General Inputs'!N$22)</f>
        <v>0</v>
      </c>
      <c r="AE302" s="36"/>
      <c r="AF302" s="218"/>
      <c r="AG302" s="36"/>
      <c r="AH302" s="36"/>
      <c r="AI302" s="36"/>
      <c r="AJ302" s="36"/>
      <c r="AK302" s="36"/>
    </row>
    <row r="303" spans="1:37" hidden="1" outlineLevel="1">
      <c r="A303" s="36"/>
      <c r="B303" s="36"/>
      <c r="C303" s="161"/>
      <c r="D303" s="161"/>
      <c r="E303" s="161"/>
      <c r="F303" s="71"/>
      <c r="G303" s="71"/>
      <c r="H303" s="92"/>
      <c r="I303" s="93">
        <f t="shared" si="39"/>
        <v>0</v>
      </c>
      <c r="J303" s="162"/>
      <c r="K303" s="93">
        <f t="shared" si="40"/>
        <v>0</v>
      </c>
      <c r="L303" s="162"/>
      <c r="M303" s="162" t="str">
        <f t="shared" si="41"/>
        <v/>
      </c>
      <c r="N303" s="39"/>
      <c r="O303" s="163">
        <f t="shared" si="42"/>
        <v>0</v>
      </c>
      <c r="P303" s="163">
        <f t="shared" si="43"/>
        <v>0</v>
      </c>
      <c r="Q303" s="163">
        <f t="shared" si="44"/>
        <v>0</v>
      </c>
      <c r="R303" s="163">
        <f t="shared" si="45"/>
        <v>0</v>
      </c>
      <c r="S303" s="163">
        <f t="shared" si="46"/>
        <v>0</v>
      </c>
      <c r="T303" s="39"/>
      <c r="U303" s="164"/>
      <c r="V303" s="165">
        <f>ROUND(ROUND(U303,2)*(1+'General Inputs'!K$20)*(1-AA303)+'General Inputs'!K$27,2)</f>
        <v>0</v>
      </c>
      <c r="W303" s="165">
        <f>ROUND(ROUND(V303,2)*(1+'General Inputs'!L$20)*(1-AB303)+'General Inputs'!L$27,2)</f>
        <v>0</v>
      </c>
      <c r="X303" s="165">
        <f>ROUND(ROUND(W303,2)*(1+'General Inputs'!M$20)*(1-AC303)+'General Inputs'!M$27,2)</f>
        <v>0</v>
      </c>
      <c r="Y303" s="165">
        <f>ROUND(ROUND(X303,2)*(1+'General Inputs'!N$20)*(1-AD303)+'General Inputs'!N$27,2)</f>
        <v>0</v>
      </c>
      <c r="Z303" s="166"/>
      <c r="AA303" s="194">
        <f>IF($U303="",0,'General Inputs'!K$22)</f>
        <v>0</v>
      </c>
      <c r="AB303" s="194">
        <f>IF($U303="",0,'General Inputs'!L$22)</f>
        <v>0</v>
      </c>
      <c r="AC303" s="194">
        <f>IF($U303="",0,'General Inputs'!M$22)</f>
        <v>0</v>
      </c>
      <c r="AD303" s="194">
        <f>IF($U303="",0,'General Inputs'!N$22)</f>
        <v>0</v>
      </c>
      <c r="AE303" s="36"/>
      <c r="AF303" s="218"/>
      <c r="AG303" s="36"/>
      <c r="AH303" s="36"/>
      <c r="AI303" s="36"/>
      <c r="AJ303" s="36"/>
      <c r="AK303" s="36"/>
    </row>
    <row r="304" spans="1:37" hidden="1" outlineLevel="1">
      <c r="A304" s="36"/>
      <c r="B304" s="36"/>
      <c r="C304" s="161"/>
      <c r="D304" s="161"/>
      <c r="E304" s="161"/>
      <c r="F304" s="71"/>
      <c r="G304" s="71"/>
      <c r="H304" s="92"/>
      <c r="I304" s="93">
        <f t="shared" si="39"/>
        <v>0</v>
      </c>
      <c r="J304" s="162"/>
      <c r="K304" s="93">
        <f t="shared" si="40"/>
        <v>0</v>
      </c>
      <c r="L304" s="162"/>
      <c r="M304" s="162" t="str">
        <f t="shared" si="41"/>
        <v/>
      </c>
      <c r="N304" s="39"/>
      <c r="O304" s="163">
        <f t="shared" si="42"/>
        <v>0</v>
      </c>
      <c r="P304" s="163">
        <f t="shared" si="43"/>
        <v>0</v>
      </c>
      <c r="Q304" s="163">
        <f t="shared" si="44"/>
        <v>0</v>
      </c>
      <c r="R304" s="163">
        <f t="shared" si="45"/>
        <v>0</v>
      </c>
      <c r="S304" s="163">
        <f t="shared" si="46"/>
        <v>0</v>
      </c>
      <c r="T304" s="39"/>
      <c r="U304" s="164"/>
      <c r="V304" s="165">
        <f>ROUND(ROUND(U304,2)*(1+'General Inputs'!K$20)*(1-AA304)+'General Inputs'!K$27,2)</f>
        <v>0</v>
      </c>
      <c r="W304" s="165">
        <f>ROUND(ROUND(V304,2)*(1+'General Inputs'!L$20)*(1-AB304)+'General Inputs'!L$27,2)</f>
        <v>0</v>
      </c>
      <c r="X304" s="165">
        <f>ROUND(ROUND(W304,2)*(1+'General Inputs'!M$20)*(1-AC304)+'General Inputs'!M$27,2)</f>
        <v>0</v>
      </c>
      <c r="Y304" s="165">
        <f>ROUND(ROUND(X304,2)*(1+'General Inputs'!N$20)*(1-AD304)+'General Inputs'!N$27,2)</f>
        <v>0</v>
      </c>
      <c r="Z304" s="166"/>
      <c r="AA304" s="194">
        <f>IF($U304="",0,'General Inputs'!K$22)</f>
        <v>0</v>
      </c>
      <c r="AB304" s="194">
        <f>IF($U304="",0,'General Inputs'!L$22)</f>
        <v>0</v>
      </c>
      <c r="AC304" s="194">
        <f>IF($U304="",0,'General Inputs'!M$22)</f>
        <v>0</v>
      </c>
      <c r="AD304" s="194">
        <f>IF($U304="",0,'General Inputs'!N$22)</f>
        <v>0</v>
      </c>
      <c r="AE304" s="36"/>
      <c r="AF304" s="218"/>
      <c r="AG304" s="36"/>
      <c r="AH304" s="36"/>
      <c r="AI304" s="36"/>
      <c r="AJ304" s="36"/>
      <c r="AK304" s="36"/>
    </row>
    <row r="305" spans="1:37" hidden="1" outlineLevel="1">
      <c r="A305" s="36"/>
      <c r="B305" s="36"/>
      <c r="C305" s="161"/>
      <c r="D305" s="161"/>
      <c r="E305" s="161"/>
      <c r="F305" s="71"/>
      <c r="G305" s="71"/>
      <c r="H305" s="92"/>
      <c r="I305" s="93">
        <f t="shared" si="39"/>
        <v>0</v>
      </c>
      <c r="J305" s="162"/>
      <c r="K305" s="93">
        <f t="shared" si="40"/>
        <v>0</v>
      </c>
      <c r="L305" s="162"/>
      <c r="M305" s="162" t="str">
        <f t="shared" si="41"/>
        <v/>
      </c>
      <c r="N305" s="39"/>
      <c r="O305" s="163">
        <f t="shared" si="42"/>
        <v>0</v>
      </c>
      <c r="P305" s="163">
        <f t="shared" si="43"/>
        <v>0</v>
      </c>
      <c r="Q305" s="163">
        <f t="shared" si="44"/>
        <v>0</v>
      </c>
      <c r="R305" s="163">
        <f t="shared" si="45"/>
        <v>0</v>
      </c>
      <c r="S305" s="163">
        <f t="shared" si="46"/>
        <v>0</v>
      </c>
      <c r="T305" s="39"/>
      <c r="U305" s="164"/>
      <c r="V305" s="165">
        <f>ROUND(ROUND(U305,2)*(1+'General Inputs'!K$20)*(1-AA305)+'General Inputs'!K$27,2)</f>
        <v>0</v>
      </c>
      <c r="W305" s="165">
        <f>ROUND(ROUND(V305,2)*(1+'General Inputs'!L$20)*(1-AB305)+'General Inputs'!L$27,2)</f>
        <v>0</v>
      </c>
      <c r="X305" s="165">
        <f>ROUND(ROUND(W305,2)*(1+'General Inputs'!M$20)*(1-AC305)+'General Inputs'!M$27,2)</f>
        <v>0</v>
      </c>
      <c r="Y305" s="165">
        <f>ROUND(ROUND(X305,2)*(1+'General Inputs'!N$20)*(1-AD305)+'General Inputs'!N$27,2)</f>
        <v>0</v>
      </c>
      <c r="Z305" s="166"/>
      <c r="AA305" s="194">
        <f>IF($U305="",0,'General Inputs'!K$22)</f>
        <v>0</v>
      </c>
      <c r="AB305" s="194">
        <f>IF($U305="",0,'General Inputs'!L$22)</f>
        <v>0</v>
      </c>
      <c r="AC305" s="194">
        <f>IF($U305="",0,'General Inputs'!M$22)</f>
        <v>0</v>
      </c>
      <c r="AD305" s="194">
        <f>IF($U305="",0,'General Inputs'!N$22)</f>
        <v>0</v>
      </c>
      <c r="AE305" s="36"/>
      <c r="AF305" s="218"/>
      <c r="AG305" s="36"/>
      <c r="AH305" s="36"/>
      <c r="AI305" s="36"/>
      <c r="AJ305" s="36"/>
      <c r="AK305" s="36"/>
    </row>
    <row r="306" spans="1:37" hidden="1" outlineLevel="1">
      <c r="A306" s="36"/>
      <c r="B306" s="36"/>
      <c r="C306" s="161"/>
      <c r="D306" s="161"/>
      <c r="E306" s="161"/>
      <c r="F306" s="71"/>
      <c r="G306" s="71"/>
      <c r="H306" s="92"/>
      <c r="I306" s="93">
        <f t="shared" si="39"/>
        <v>0</v>
      </c>
      <c r="J306" s="162"/>
      <c r="K306" s="93">
        <f t="shared" si="40"/>
        <v>0</v>
      </c>
      <c r="L306" s="162"/>
      <c r="M306" s="162" t="str">
        <f t="shared" si="41"/>
        <v/>
      </c>
      <c r="N306" s="39"/>
      <c r="O306" s="163">
        <f t="shared" si="42"/>
        <v>0</v>
      </c>
      <c r="P306" s="163">
        <f t="shared" si="43"/>
        <v>0</v>
      </c>
      <c r="Q306" s="163">
        <f t="shared" si="44"/>
        <v>0</v>
      </c>
      <c r="R306" s="163">
        <f t="shared" si="45"/>
        <v>0</v>
      </c>
      <c r="S306" s="163">
        <f t="shared" si="46"/>
        <v>0</v>
      </c>
      <c r="T306" s="39"/>
      <c r="U306" s="164"/>
      <c r="V306" s="165">
        <f>ROUND(ROUND(U306,2)*(1+'General Inputs'!K$20)*(1-AA306)+'General Inputs'!K$27,2)</f>
        <v>0</v>
      </c>
      <c r="W306" s="165">
        <f>ROUND(ROUND(V306,2)*(1+'General Inputs'!L$20)*(1-AB306)+'General Inputs'!L$27,2)</f>
        <v>0</v>
      </c>
      <c r="X306" s="165">
        <f>ROUND(ROUND(W306,2)*(1+'General Inputs'!M$20)*(1-AC306)+'General Inputs'!M$27,2)</f>
        <v>0</v>
      </c>
      <c r="Y306" s="165">
        <f>ROUND(ROUND(X306,2)*(1+'General Inputs'!N$20)*(1-AD306)+'General Inputs'!N$27,2)</f>
        <v>0</v>
      </c>
      <c r="Z306" s="166"/>
      <c r="AA306" s="194">
        <f>IF($U306="",0,'General Inputs'!K$22)</f>
        <v>0</v>
      </c>
      <c r="AB306" s="194">
        <f>IF($U306="",0,'General Inputs'!L$22)</f>
        <v>0</v>
      </c>
      <c r="AC306" s="194">
        <f>IF($U306="",0,'General Inputs'!M$22)</f>
        <v>0</v>
      </c>
      <c r="AD306" s="194">
        <f>IF($U306="",0,'General Inputs'!N$22)</f>
        <v>0</v>
      </c>
      <c r="AE306" s="36"/>
      <c r="AF306" s="218"/>
      <c r="AG306" s="36"/>
      <c r="AH306" s="36"/>
      <c r="AI306" s="36"/>
      <c r="AJ306" s="36"/>
      <c r="AK306" s="36"/>
    </row>
    <row r="307" spans="1:37" hidden="1" outlineLevel="1">
      <c r="A307" s="36"/>
      <c r="B307" s="36"/>
      <c r="C307" s="161"/>
      <c r="D307" s="161"/>
      <c r="E307" s="161"/>
      <c r="F307" s="71"/>
      <c r="G307" s="71"/>
      <c r="H307" s="92"/>
      <c r="I307" s="93">
        <f t="shared" si="39"/>
        <v>0</v>
      </c>
      <c r="J307" s="162"/>
      <c r="K307" s="93">
        <f t="shared" si="40"/>
        <v>0</v>
      </c>
      <c r="L307" s="162"/>
      <c r="M307" s="162" t="str">
        <f t="shared" si="41"/>
        <v/>
      </c>
      <c r="N307" s="39"/>
      <c r="O307" s="163">
        <f t="shared" si="42"/>
        <v>0</v>
      </c>
      <c r="P307" s="163">
        <f t="shared" si="43"/>
        <v>0</v>
      </c>
      <c r="Q307" s="163">
        <f t="shared" si="44"/>
        <v>0</v>
      </c>
      <c r="R307" s="163">
        <f t="shared" si="45"/>
        <v>0</v>
      </c>
      <c r="S307" s="163">
        <f t="shared" si="46"/>
        <v>0</v>
      </c>
      <c r="T307" s="39"/>
      <c r="U307" s="164"/>
      <c r="V307" s="165">
        <f>ROUND(ROUND(U307,2)*(1+'General Inputs'!K$20)*(1-AA307)+'General Inputs'!K$27,2)</f>
        <v>0</v>
      </c>
      <c r="W307" s="165">
        <f>ROUND(ROUND(V307,2)*(1+'General Inputs'!L$20)*(1-AB307)+'General Inputs'!L$27,2)</f>
        <v>0</v>
      </c>
      <c r="X307" s="165">
        <f>ROUND(ROUND(W307,2)*(1+'General Inputs'!M$20)*(1-AC307)+'General Inputs'!M$27,2)</f>
        <v>0</v>
      </c>
      <c r="Y307" s="165">
        <f>ROUND(ROUND(X307,2)*(1+'General Inputs'!N$20)*(1-AD307)+'General Inputs'!N$27,2)</f>
        <v>0</v>
      </c>
      <c r="Z307" s="166"/>
      <c r="AA307" s="194">
        <f>IF($U307="",0,'General Inputs'!K$22)</f>
        <v>0</v>
      </c>
      <c r="AB307" s="194">
        <f>IF($U307="",0,'General Inputs'!L$22)</f>
        <v>0</v>
      </c>
      <c r="AC307" s="194">
        <f>IF($U307="",0,'General Inputs'!M$22)</f>
        <v>0</v>
      </c>
      <c r="AD307" s="194">
        <f>IF($U307="",0,'General Inputs'!N$22)</f>
        <v>0</v>
      </c>
      <c r="AE307" s="36"/>
      <c r="AF307" s="218"/>
      <c r="AG307" s="36"/>
      <c r="AH307" s="36"/>
      <c r="AI307" s="36"/>
      <c r="AJ307" s="36"/>
      <c r="AK307" s="36"/>
    </row>
    <row r="308" spans="1:37" hidden="1" outlineLevel="1">
      <c r="A308" s="36"/>
      <c r="B308" s="36"/>
      <c r="C308" s="161"/>
      <c r="D308" s="161"/>
      <c r="E308" s="161"/>
      <c r="F308" s="71"/>
      <c r="G308" s="71"/>
      <c r="H308" s="92"/>
      <c r="I308" s="93">
        <f t="shared" si="39"/>
        <v>0</v>
      </c>
      <c r="J308" s="162"/>
      <c r="K308" s="93">
        <f t="shared" si="40"/>
        <v>0</v>
      </c>
      <c r="L308" s="162"/>
      <c r="M308" s="162" t="str">
        <f t="shared" si="41"/>
        <v/>
      </c>
      <c r="N308" s="39"/>
      <c r="O308" s="163">
        <f t="shared" si="42"/>
        <v>0</v>
      </c>
      <c r="P308" s="163">
        <f t="shared" si="43"/>
        <v>0</v>
      </c>
      <c r="Q308" s="163">
        <f t="shared" si="44"/>
        <v>0</v>
      </c>
      <c r="R308" s="163">
        <f t="shared" si="45"/>
        <v>0</v>
      </c>
      <c r="S308" s="163">
        <f t="shared" si="46"/>
        <v>0</v>
      </c>
      <c r="T308" s="39"/>
      <c r="U308" s="164"/>
      <c r="V308" s="165">
        <f>ROUND(ROUND(U308,2)*(1+'General Inputs'!K$20)*(1-AA308)+'General Inputs'!K$27,2)</f>
        <v>0</v>
      </c>
      <c r="W308" s="165">
        <f>ROUND(ROUND(V308,2)*(1+'General Inputs'!L$20)*(1-AB308)+'General Inputs'!L$27,2)</f>
        <v>0</v>
      </c>
      <c r="X308" s="165">
        <f>ROUND(ROUND(W308,2)*(1+'General Inputs'!M$20)*(1-AC308)+'General Inputs'!M$27,2)</f>
        <v>0</v>
      </c>
      <c r="Y308" s="165">
        <f>ROUND(ROUND(X308,2)*(1+'General Inputs'!N$20)*(1-AD308)+'General Inputs'!N$27,2)</f>
        <v>0</v>
      </c>
      <c r="Z308" s="166"/>
      <c r="AA308" s="194">
        <f>IF($U308="",0,'General Inputs'!K$22)</f>
        <v>0</v>
      </c>
      <c r="AB308" s="194">
        <f>IF($U308="",0,'General Inputs'!L$22)</f>
        <v>0</v>
      </c>
      <c r="AC308" s="194">
        <f>IF($U308="",0,'General Inputs'!M$22)</f>
        <v>0</v>
      </c>
      <c r="AD308" s="194">
        <f>IF($U308="",0,'General Inputs'!N$22)</f>
        <v>0</v>
      </c>
      <c r="AE308" s="36"/>
      <c r="AF308" s="218"/>
      <c r="AG308" s="36"/>
      <c r="AH308" s="36"/>
      <c r="AI308" s="36"/>
      <c r="AJ308" s="36"/>
      <c r="AK308" s="36"/>
    </row>
    <row r="309" spans="1:37" hidden="1" outlineLevel="1">
      <c r="A309" s="36"/>
      <c r="B309" s="36"/>
      <c r="C309" s="161"/>
      <c r="D309" s="161"/>
      <c r="E309" s="161"/>
      <c r="F309" s="71"/>
      <c r="G309" s="71"/>
      <c r="H309" s="92"/>
      <c r="I309" s="93">
        <f t="shared" si="39"/>
        <v>0</v>
      </c>
      <c r="J309" s="162"/>
      <c r="K309" s="93">
        <f t="shared" si="40"/>
        <v>0</v>
      </c>
      <c r="L309" s="162"/>
      <c r="M309" s="162" t="str">
        <f t="shared" si="41"/>
        <v/>
      </c>
      <c r="N309" s="39"/>
      <c r="O309" s="163">
        <f t="shared" si="42"/>
        <v>0</v>
      </c>
      <c r="P309" s="163">
        <f t="shared" si="43"/>
        <v>0</v>
      </c>
      <c r="Q309" s="163">
        <f t="shared" si="44"/>
        <v>0</v>
      </c>
      <c r="R309" s="163">
        <f t="shared" si="45"/>
        <v>0</v>
      </c>
      <c r="S309" s="163">
        <f t="shared" si="46"/>
        <v>0</v>
      </c>
      <c r="T309" s="39"/>
      <c r="U309" s="164"/>
      <c r="V309" s="165">
        <f>ROUND(ROUND(U309,2)*(1+'General Inputs'!K$20)*(1-AA309)+'General Inputs'!K$27,2)</f>
        <v>0</v>
      </c>
      <c r="W309" s="165">
        <f>ROUND(ROUND(V309,2)*(1+'General Inputs'!L$20)*(1-AB309)+'General Inputs'!L$27,2)</f>
        <v>0</v>
      </c>
      <c r="X309" s="165">
        <f>ROUND(ROUND(W309,2)*(1+'General Inputs'!M$20)*(1-AC309)+'General Inputs'!M$27,2)</f>
        <v>0</v>
      </c>
      <c r="Y309" s="165">
        <f>ROUND(ROUND(X309,2)*(1+'General Inputs'!N$20)*(1-AD309)+'General Inputs'!N$27,2)</f>
        <v>0</v>
      </c>
      <c r="Z309" s="166"/>
      <c r="AA309" s="194">
        <f>IF($U309="",0,'General Inputs'!K$22)</f>
        <v>0</v>
      </c>
      <c r="AB309" s="194">
        <f>IF($U309="",0,'General Inputs'!L$22)</f>
        <v>0</v>
      </c>
      <c r="AC309" s="194">
        <f>IF($U309="",0,'General Inputs'!M$22)</f>
        <v>0</v>
      </c>
      <c r="AD309" s="194">
        <f>IF($U309="",0,'General Inputs'!N$22)</f>
        <v>0</v>
      </c>
      <c r="AE309" s="42"/>
      <c r="AF309" s="218"/>
      <c r="AG309" s="36"/>
      <c r="AH309" s="36"/>
      <c r="AI309" s="36"/>
      <c r="AJ309" s="36"/>
      <c r="AK309" s="36"/>
    </row>
    <row r="310" spans="1:37" s="45" customFormat="1" hidden="1" outlineLevel="1">
      <c r="A310" s="43"/>
      <c r="B310" s="43"/>
      <c r="C310" s="161"/>
      <c r="D310" s="161"/>
      <c r="E310" s="161"/>
      <c r="F310" s="71"/>
      <c r="G310" s="71"/>
      <c r="H310" s="92"/>
      <c r="I310" s="93">
        <f t="shared" si="39"/>
        <v>0</v>
      </c>
      <c r="J310" s="162"/>
      <c r="K310" s="93">
        <f t="shared" si="40"/>
        <v>0</v>
      </c>
      <c r="L310" s="162"/>
      <c r="M310" s="162" t="str">
        <f t="shared" si="41"/>
        <v/>
      </c>
      <c r="N310" s="39"/>
      <c r="O310" s="163">
        <f t="shared" si="42"/>
        <v>0</v>
      </c>
      <c r="P310" s="163">
        <f t="shared" si="43"/>
        <v>0</v>
      </c>
      <c r="Q310" s="163">
        <f t="shared" si="44"/>
        <v>0</v>
      </c>
      <c r="R310" s="163">
        <f t="shared" si="45"/>
        <v>0</v>
      </c>
      <c r="S310" s="163">
        <f t="shared" si="46"/>
        <v>0</v>
      </c>
      <c r="T310" s="39"/>
      <c r="U310" s="164"/>
      <c r="V310" s="165">
        <f>ROUND(ROUND(U310,2)*(1+'General Inputs'!K$20)*(1-AA310)+'General Inputs'!K$27,2)</f>
        <v>0</v>
      </c>
      <c r="W310" s="165">
        <f>ROUND(ROUND(V310,2)*(1+'General Inputs'!L$20)*(1-AB310)+'General Inputs'!L$27,2)</f>
        <v>0</v>
      </c>
      <c r="X310" s="165">
        <f>ROUND(ROUND(W310,2)*(1+'General Inputs'!M$20)*(1-AC310)+'General Inputs'!M$27,2)</f>
        <v>0</v>
      </c>
      <c r="Y310" s="165">
        <f>ROUND(ROUND(X310,2)*(1+'General Inputs'!N$20)*(1-AD310)+'General Inputs'!N$27,2)</f>
        <v>0</v>
      </c>
      <c r="Z310" s="166"/>
      <c r="AA310" s="194">
        <f>IF($U310="",0,'General Inputs'!K$22)</f>
        <v>0</v>
      </c>
      <c r="AB310" s="194">
        <f>IF($U310="",0,'General Inputs'!L$22)</f>
        <v>0</v>
      </c>
      <c r="AC310" s="194">
        <f>IF($U310="",0,'General Inputs'!M$22)</f>
        <v>0</v>
      </c>
      <c r="AD310" s="194">
        <f>IF($U310="",0,'General Inputs'!N$22)</f>
        <v>0</v>
      </c>
      <c r="AE310" s="65"/>
      <c r="AF310" s="218"/>
      <c r="AG310" s="43"/>
      <c r="AH310" s="43"/>
      <c r="AI310" s="43"/>
      <c r="AJ310" s="43"/>
      <c r="AK310" s="43"/>
    </row>
    <row r="311" spans="1:37" s="45" customFormat="1" hidden="1" outlineLevel="1">
      <c r="A311" s="43"/>
      <c r="B311" s="43"/>
      <c r="C311" s="161"/>
      <c r="D311" s="161"/>
      <c r="E311" s="161"/>
      <c r="F311" s="71"/>
      <c r="G311" s="71"/>
      <c r="H311" s="92"/>
      <c r="I311" s="93">
        <f t="shared" si="39"/>
        <v>0</v>
      </c>
      <c r="J311" s="162"/>
      <c r="K311" s="93">
        <f t="shared" si="40"/>
        <v>0</v>
      </c>
      <c r="L311" s="162"/>
      <c r="M311" s="162" t="str">
        <f t="shared" si="41"/>
        <v/>
      </c>
      <c r="N311" s="39"/>
      <c r="O311" s="163">
        <f t="shared" si="42"/>
        <v>0</v>
      </c>
      <c r="P311" s="163">
        <f t="shared" si="43"/>
        <v>0</v>
      </c>
      <c r="Q311" s="163">
        <f t="shared" si="44"/>
        <v>0</v>
      </c>
      <c r="R311" s="163">
        <f t="shared" si="45"/>
        <v>0</v>
      </c>
      <c r="S311" s="163">
        <f t="shared" si="46"/>
        <v>0</v>
      </c>
      <c r="T311" s="39"/>
      <c r="U311" s="164"/>
      <c r="V311" s="165">
        <f>ROUND(ROUND(U311,2)*(1+'General Inputs'!K$20)*(1-AA311)+'General Inputs'!K$27,2)</f>
        <v>0</v>
      </c>
      <c r="W311" s="165">
        <f>ROUND(ROUND(V311,2)*(1+'General Inputs'!L$20)*(1-AB311)+'General Inputs'!L$27,2)</f>
        <v>0</v>
      </c>
      <c r="X311" s="165">
        <f>ROUND(ROUND(W311,2)*(1+'General Inputs'!M$20)*(1-AC311)+'General Inputs'!M$27,2)</f>
        <v>0</v>
      </c>
      <c r="Y311" s="165">
        <f>ROUND(ROUND(X311,2)*(1+'General Inputs'!N$20)*(1-AD311)+'General Inputs'!N$27,2)</f>
        <v>0</v>
      </c>
      <c r="Z311" s="166"/>
      <c r="AA311" s="194">
        <f>IF($U311="",0,'General Inputs'!K$22)</f>
        <v>0</v>
      </c>
      <c r="AB311" s="194">
        <f>IF($U311="",0,'General Inputs'!L$22)</f>
        <v>0</v>
      </c>
      <c r="AC311" s="194">
        <f>IF($U311="",0,'General Inputs'!M$22)</f>
        <v>0</v>
      </c>
      <c r="AD311" s="194">
        <f>IF($U311="",0,'General Inputs'!N$22)</f>
        <v>0</v>
      </c>
      <c r="AE311" s="65"/>
      <c r="AF311" s="218"/>
      <c r="AG311" s="43"/>
      <c r="AH311" s="43"/>
      <c r="AI311" s="43"/>
      <c r="AJ311" s="43"/>
      <c r="AK311" s="43"/>
    </row>
    <row r="312" spans="1:37" s="45" customFormat="1" hidden="1" outlineLevel="1">
      <c r="A312" s="43"/>
      <c r="B312" s="43"/>
      <c r="C312" s="161"/>
      <c r="D312" s="161"/>
      <c r="E312" s="161"/>
      <c r="F312" s="71"/>
      <c r="G312" s="71"/>
      <c r="H312" s="92"/>
      <c r="I312" s="93">
        <f t="shared" si="39"/>
        <v>0</v>
      </c>
      <c r="J312" s="162"/>
      <c r="K312" s="93">
        <f t="shared" si="40"/>
        <v>0</v>
      </c>
      <c r="L312" s="162"/>
      <c r="M312" s="162" t="str">
        <f t="shared" si="41"/>
        <v/>
      </c>
      <c r="N312" s="39"/>
      <c r="O312" s="163">
        <f t="shared" si="42"/>
        <v>0</v>
      </c>
      <c r="P312" s="163">
        <f t="shared" si="43"/>
        <v>0</v>
      </c>
      <c r="Q312" s="163">
        <f t="shared" si="44"/>
        <v>0</v>
      </c>
      <c r="R312" s="163">
        <f t="shared" si="45"/>
        <v>0</v>
      </c>
      <c r="S312" s="163">
        <f t="shared" si="46"/>
        <v>0</v>
      </c>
      <c r="T312" s="39"/>
      <c r="U312" s="164"/>
      <c r="V312" s="165">
        <f>ROUND(ROUND(U312,2)*(1+'General Inputs'!K$20)*(1-AA312)+'General Inputs'!K$27,2)</f>
        <v>0</v>
      </c>
      <c r="W312" s="165">
        <f>ROUND(ROUND(V312,2)*(1+'General Inputs'!L$20)*(1-AB312)+'General Inputs'!L$27,2)</f>
        <v>0</v>
      </c>
      <c r="X312" s="165">
        <f>ROUND(ROUND(W312,2)*(1+'General Inputs'!M$20)*(1-AC312)+'General Inputs'!M$27,2)</f>
        <v>0</v>
      </c>
      <c r="Y312" s="165">
        <f>ROUND(ROUND(X312,2)*(1+'General Inputs'!N$20)*(1-AD312)+'General Inputs'!N$27,2)</f>
        <v>0</v>
      </c>
      <c r="Z312" s="166"/>
      <c r="AA312" s="194">
        <f>IF($U312="",0,'General Inputs'!K$22)</f>
        <v>0</v>
      </c>
      <c r="AB312" s="194">
        <f>IF($U312="",0,'General Inputs'!L$22)</f>
        <v>0</v>
      </c>
      <c r="AC312" s="194">
        <f>IF($U312="",0,'General Inputs'!M$22)</f>
        <v>0</v>
      </c>
      <c r="AD312" s="194">
        <f>IF($U312="",0,'General Inputs'!N$22)</f>
        <v>0</v>
      </c>
      <c r="AE312" s="65"/>
      <c r="AF312" s="218"/>
      <c r="AG312" s="43"/>
      <c r="AH312" s="43"/>
      <c r="AI312" s="43"/>
      <c r="AJ312" s="43"/>
      <c r="AK312" s="43"/>
    </row>
    <row r="313" spans="1:37" s="45" customFormat="1" hidden="1" outlineLevel="1">
      <c r="A313" s="43"/>
      <c r="B313" s="43"/>
      <c r="C313" s="161"/>
      <c r="D313" s="161"/>
      <c r="E313" s="161"/>
      <c r="F313" s="71"/>
      <c r="G313" s="71"/>
      <c r="H313" s="92"/>
      <c r="I313" s="93">
        <f t="shared" si="39"/>
        <v>0</v>
      </c>
      <c r="J313" s="162"/>
      <c r="K313" s="93">
        <f t="shared" si="40"/>
        <v>0</v>
      </c>
      <c r="L313" s="162"/>
      <c r="M313" s="162" t="str">
        <f t="shared" si="41"/>
        <v/>
      </c>
      <c r="N313" s="39"/>
      <c r="O313" s="163">
        <f t="shared" si="42"/>
        <v>0</v>
      </c>
      <c r="P313" s="163">
        <f t="shared" si="43"/>
        <v>0</v>
      </c>
      <c r="Q313" s="163">
        <f t="shared" si="44"/>
        <v>0</v>
      </c>
      <c r="R313" s="163">
        <f t="shared" si="45"/>
        <v>0</v>
      </c>
      <c r="S313" s="163">
        <f t="shared" si="46"/>
        <v>0</v>
      </c>
      <c r="T313" s="39"/>
      <c r="U313" s="164"/>
      <c r="V313" s="165">
        <f>ROUND(ROUND(U313,2)*(1+'General Inputs'!K$20)*(1-AA313)+'General Inputs'!K$27,2)</f>
        <v>0</v>
      </c>
      <c r="W313" s="165">
        <f>ROUND(ROUND(V313,2)*(1+'General Inputs'!L$20)*(1-AB313)+'General Inputs'!L$27,2)</f>
        <v>0</v>
      </c>
      <c r="X313" s="165">
        <f>ROUND(ROUND(W313,2)*(1+'General Inputs'!M$20)*(1-AC313)+'General Inputs'!M$27,2)</f>
        <v>0</v>
      </c>
      <c r="Y313" s="165">
        <f>ROUND(ROUND(X313,2)*(1+'General Inputs'!N$20)*(1-AD313)+'General Inputs'!N$27,2)</f>
        <v>0</v>
      </c>
      <c r="Z313" s="166"/>
      <c r="AA313" s="194">
        <f>IF($U313="",0,'General Inputs'!K$22)</f>
        <v>0</v>
      </c>
      <c r="AB313" s="194">
        <f>IF($U313="",0,'General Inputs'!L$22)</f>
        <v>0</v>
      </c>
      <c r="AC313" s="194">
        <f>IF($U313="",0,'General Inputs'!M$22)</f>
        <v>0</v>
      </c>
      <c r="AD313" s="194">
        <f>IF($U313="",0,'General Inputs'!N$22)</f>
        <v>0</v>
      </c>
      <c r="AE313" s="65"/>
      <c r="AF313" s="218"/>
      <c r="AG313" s="43"/>
      <c r="AH313" s="43"/>
      <c r="AI313" s="43"/>
      <c r="AJ313" s="43"/>
      <c r="AK313" s="43"/>
    </row>
    <row r="314" spans="1:37" s="45" customFormat="1" hidden="1" outlineLevel="1">
      <c r="A314" s="43"/>
      <c r="B314" s="43"/>
      <c r="C314" s="161"/>
      <c r="D314" s="161"/>
      <c r="E314" s="161"/>
      <c r="F314" s="71"/>
      <c r="G314" s="71"/>
      <c r="H314" s="92"/>
      <c r="I314" s="93">
        <f t="shared" si="39"/>
        <v>0</v>
      </c>
      <c r="J314" s="162"/>
      <c r="K314" s="93">
        <f t="shared" si="40"/>
        <v>0</v>
      </c>
      <c r="L314" s="162"/>
      <c r="M314" s="162" t="str">
        <f t="shared" si="41"/>
        <v/>
      </c>
      <c r="N314" s="39"/>
      <c r="O314" s="163">
        <f t="shared" si="42"/>
        <v>0</v>
      </c>
      <c r="P314" s="163">
        <f t="shared" si="43"/>
        <v>0</v>
      </c>
      <c r="Q314" s="163">
        <f t="shared" si="44"/>
        <v>0</v>
      </c>
      <c r="R314" s="163">
        <f t="shared" si="45"/>
        <v>0</v>
      </c>
      <c r="S314" s="163">
        <f t="shared" si="46"/>
        <v>0</v>
      </c>
      <c r="T314" s="39"/>
      <c r="U314" s="164"/>
      <c r="V314" s="165">
        <f>ROUND(ROUND(U314,2)*(1+'General Inputs'!K$20)*(1-AA314)+'General Inputs'!K$27,2)</f>
        <v>0</v>
      </c>
      <c r="W314" s="165">
        <f>ROUND(ROUND(V314,2)*(1+'General Inputs'!L$20)*(1-AB314)+'General Inputs'!L$27,2)</f>
        <v>0</v>
      </c>
      <c r="X314" s="165">
        <f>ROUND(ROUND(W314,2)*(1+'General Inputs'!M$20)*(1-AC314)+'General Inputs'!M$27,2)</f>
        <v>0</v>
      </c>
      <c r="Y314" s="165">
        <f>ROUND(ROUND(X314,2)*(1+'General Inputs'!N$20)*(1-AD314)+'General Inputs'!N$27,2)</f>
        <v>0</v>
      </c>
      <c r="Z314" s="166"/>
      <c r="AA314" s="194">
        <f>IF($U314="",0,'General Inputs'!K$22)</f>
        <v>0</v>
      </c>
      <c r="AB314" s="194">
        <f>IF($U314="",0,'General Inputs'!L$22)</f>
        <v>0</v>
      </c>
      <c r="AC314" s="194">
        <f>IF($U314="",0,'General Inputs'!M$22)</f>
        <v>0</v>
      </c>
      <c r="AD314" s="194">
        <f>IF($U314="",0,'General Inputs'!N$22)</f>
        <v>0</v>
      </c>
      <c r="AE314" s="65"/>
      <c r="AF314" s="218"/>
      <c r="AG314" s="43"/>
      <c r="AH314" s="43"/>
      <c r="AI314" s="43"/>
      <c r="AJ314" s="43"/>
      <c r="AK314" s="43"/>
    </row>
    <row r="315" spans="1:37" s="45" customFormat="1" hidden="1" outlineLevel="1">
      <c r="A315" s="43"/>
      <c r="B315" s="43"/>
      <c r="C315" s="161"/>
      <c r="D315" s="161"/>
      <c r="E315" s="161"/>
      <c r="F315" s="71"/>
      <c r="G315" s="71"/>
      <c r="H315" s="92"/>
      <c r="I315" s="93">
        <f t="shared" si="39"/>
        <v>0</v>
      </c>
      <c r="J315" s="162"/>
      <c r="K315" s="93">
        <f t="shared" si="40"/>
        <v>0</v>
      </c>
      <c r="L315" s="162"/>
      <c r="M315" s="162" t="str">
        <f t="shared" si="41"/>
        <v/>
      </c>
      <c r="N315" s="39"/>
      <c r="O315" s="163">
        <f t="shared" si="42"/>
        <v>0</v>
      </c>
      <c r="P315" s="163">
        <f t="shared" si="43"/>
        <v>0</v>
      </c>
      <c r="Q315" s="163">
        <f t="shared" si="44"/>
        <v>0</v>
      </c>
      <c r="R315" s="163">
        <f t="shared" si="45"/>
        <v>0</v>
      </c>
      <c r="S315" s="163">
        <f t="shared" si="46"/>
        <v>0</v>
      </c>
      <c r="T315" s="39"/>
      <c r="U315" s="164"/>
      <c r="V315" s="165">
        <f>ROUND(ROUND(U315,2)*(1+'General Inputs'!K$20)*(1-AA315)+'General Inputs'!K$27,2)</f>
        <v>0</v>
      </c>
      <c r="W315" s="165">
        <f>ROUND(ROUND(V315,2)*(1+'General Inputs'!L$20)*(1-AB315)+'General Inputs'!L$27,2)</f>
        <v>0</v>
      </c>
      <c r="X315" s="165">
        <f>ROUND(ROUND(W315,2)*(1+'General Inputs'!M$20)*(1-AC315)+'General Inputs'!M$27,2)</f>
        <v>0</v>
      </c>
      <c r="Y315" s="165">
        <f>ROUND(ROUND(X315,2)*(1+'General Inputs'!N$20)*(1-AD315)+'General Inputs'!N$27,2)</f>
        <v>0</v>
      </c>
      <c r="Z315" s="166"/>
      <c r="AA315" s="194">
        <f>IF($U315="",0,'General Inputs'!K$22)</f>
        <v>0</v>
      </c>
      <c r="AB315" s="194">
        <f>IF($U315="",0,'General Inputs'!L$22)</f>
        <v>0</v>
      </c>
      <c r="AC315" s="194">
        <f>IF($U315="",0,'General Inputs'!M$22)</f>
        <v>0</v>
      </c>
      <c r="AD315" s="194">
        <f>IF($U315="",0,'General Inputs'!N$22)</f>
        <v>0</v>
      </c>
      <c r="AE315" s="65"/>
      <c r="AF315" s="218"/>
      <c r="AG315" s="43"/>
      <c r="AH315" s="43"/>
      <c r="AI315" s="43"/>
      <c r="AJ315" s="43"/>
      <c r="AK315" s="43"/>
    </row>
    <row r="316" spans="1:37" hidden="1" outlineLevel="1">
      <c r="A316" s="36"/>
      <c r="B316" s="36"/>
      <c r="C316" s="161"/>
      <c r="D316" s="161"/>
      <c r="E316" s="161"/>
      <c r="F316" s="71"/>
      <c r="G316" s="71"/>
      <c r="H316" s="92"/>
      <c r="I316" s="93">
        <f t="shared" si="39"/>
        <v>0</v>
      </c>
      <c r="J316" s="162"/>
      <c r="K316" s="93">
        <f t="shared" si="40"/>
        <v>0</v>
      </c>
      <c r="L316" s="162"/>
      <c r="M316" s="162" t="str">
        <f t="shared" si="41"/>
        <v/>
      </c>
      <c r="N316" s="39"/>
      <c r="O316" s="163">
        <f t="shared" si="42"/>
        <v>0</v>
      </c>
      <c r="P316" s="163">
        <f t="shared" si="43"/>
        <v>0</v>
      </c>
      <c r="Q316" s="163">
        <f t="shared" si="44"/>
        <v>0</v>
      </c>
      <c r="R316" s="163">
        <f t="shared" si="45"/>
        <v>0</v>
      </c>
      <c r="S316" s="163">
        <f t="shared" si="46"/>
        <v>0</v>
      </c>
      <c r="T316" s="39"/>
      <c r="U316" s="164"/>
      <c r="V316" s="165">
        <f>ROUND(ROUND(U316,2)*(1+'General Inputs'!K$20)*(1-AA316)+'General Inputs'!K$27,2)</f>
        <v>0</v>
      </c>
      <c r="W316" s="165">
        <f>ROUND(ROUND(V316,2)*(1+'General Inputs'!L$20)*(1-AB316)+'General Inputs'!L$27,2)</f>
        <v>0</v>
      </c>
      <c r="X316" s="165">
        <f>ROUND(ROUND(W316,2)*(1+'General Inputs'!M$20)*(1-AC316)+'General Inputs'!M$27,2)</f>
        <v>0</v>
      </c>
      <c r="Y316" s="165">
        <f>ROUND(ROUND(X316,2)*(1+'General Inputs'!N$20)*(1-AD316)+'General Inputs'!N$27,2)</f>
        <v>0</v>
      </c>
      <c r="Z316" s="166"/>
      <c r="AA316" s="194">
        <f>IF($U316="",0,'General Inputs'!K$22)</f>
        <v>0</v>
      </c>
      <c r="AB316" s="194">
        <f>IF($U316="",0,'General Inputs'!L$22)</f>
        <v>0</v>
      </c>
      <c r="AC316" s="194">
        <f>IF($U316="",0,'General Inputs'!M$22)</f>
        <v>0</v>
      </c>
      <c r="AD316" s="194">
        <f>IF($U316="",0,'General Inputs'!N$22)</f>
        <v>0</v>
      </c>
      <c r="AE316" s="36"/>
      <c r="AF316" s="218"/>
      <c r="AG316" s="36"/>
      <c r="AH316" s="36"/>
      <c r="AI316" s="36"/>
      <c r="AJ316" s="36"/>
      <c r="AK316" s="36"/>
    </row>
    <row r="317" spans="1:37" s="48" customFormat="1" hidden="1" outlineLevel="1">
      <c r="A317" s="46"/>
      <c r="B317" s="46"/>
      <c r="C317" s="161"/>
      <c r="D317" s="161"/>
      <c r="E317" s="161"/>
      <c r="F317" s="71"/>
      <c r="G317" s="71"/>
      <c r="H317" s="92"/>
      <c r="I317" s="93">
        <f t="shared" si="39"/>
        <v>0</v>
      </c>
      <c r="J317" s="162"/>
      <c r="K317" s="93">
        <f t="shared" si="40"/>
        <v>0</v>
      </c>
      <c r="L317" s="162"/>
      <c r="M317" s="162" t="str">
        <f t="shared" si="41"/>
        <v/>
      </c>
      <c r="N317" s="39"/>
      <c r="O317" s="163">
        <f t="shared" si="42"/>
        <v>0</v>
      </c>
      <c r="P317" s="163">
        <f t="shared" si="43"/>
        <v>0</v>
      </c>
      <c r="Q317" s="163">
        <f t="shared" si="44"/>
        <v>0</v>
      </c>
      <c r="R317" s="163">
        <f t="shared" si="45"/>
        <v>0</v>
      </c>
      <c r="S317" s="163">
        <f t="shared" si="46"/>
        <v>0</v>
      </c>
      <c r="T317" s="39"/>
      <c r="U317" s="164"/>
      <c r="V317" s="165">
        <f>ROUND(ROUND(U317,2)*(1+'General Inputs'!K$20)*(1-AA317)+'General Inputs'!K$27,2)</f>
        <v>0</v>
      </c>
      <c r="W317" s="165">
        <f>ROUND(ROUND(V317,2)*(1+'General Inputs'!L$20)*(1-AB317)+'General Inputs'!L$27,2)</f>
        <v>0</v>
      </c>
      <c r="X317" s="165">
        <f>ROUND(ROUND(W317,2)*(1+'General Inputs'!M$20)*(1-AC317)+'General Inputs'!M$27,2)</f>
        <v>0</v>
      </c>
      <c r="Y317" s="165">
        <f>ROUND(ROUND(X317,2)*(1+'General Inputs'!N$20)*(1-AD317)+'General Inputs'!N$27,2)</f>
        <v>0</v>
      </c>
      <c r="Z317" s="166"/>
      <c r="AA317" s="194">
        <f>IF($U317="",0,'General Inputs'!K$22)</f>
        <v>0</v>
      </c>
      <c r="AB317" s="194">
        <f>IF($U317="",0,'General Inputs'!L$22)</f>
        <v>0</v>
      </c>
      <c r="AC317" s="194">
        <f>IF($U317="",0,'General Inputs'!M$22)</f>
        <v>0</v>
      </c>
      <c r="AD317" s="194">
        <f>IF($U317="",0,'General Inputs'!N$22)</f>
        <v>0</v>
      </c>
      <c r="AE317" s="42"/>
      <c r="AF317" s="218"/>
      <c r="AG317" s="46"/>
      <c r="AH317" s="46"/>
      <c r="AI317" s="46"/>
      <c r="AJ317" s="46"/>
      <c r="AK317" s="46"/>
    </row>
    <row r="318" spans="1:37" s="48" customFormat="1" hidden="1" outlineLevel="1">
      <c r="A318" s="46"/>
      <c r="B318" s="46"/>
      <c r="C318" s="161"/>
      <c r="D318" s="161"/>
      <c r="E318" s="161"/>
      <c r="F318" s="71"/>
      <c r="G318" s="71"/>
      <c r="H318" s="92"/>
      <c r="I318" s="93">
        <f t="shared" si="39"/>
        <v>0</v>
      </c>
      <c r="J318" s="162"/>
      <c r="K318" s="93">
        <f t="shared" si="40"/>
        <v>0</v>
      </c>
      <c r="L318" s="162"/>
      <c r="M318" s="162" t="str">
        <f t="shared" si="41"/>
        <v/>
      </c>
      <c r="N318" s="39"/>
      <c r="O318" s="163">
        <f t="shared" si="42"/>
        <v>0</v>
      </c>
      <c r="P318" s="163">
        <f t="shared" si="43"/>
        <v>0</v>
      </c>
      <c r="Q318" s="163">
        <f t="shared" si="44"/>
        <v>0</v>
      </c>
      <c r="R318" s="163">
        <f t="shared" si="45"/>
        <v>0</v>
      </c>
      <c r="S318" s="163">
        <f t="shared" si="46"/>
        <v>0</v>
      </c>
      <c r="T318" s="39"/>
      <c r="U318" s="164"/>
      <c r="V318" s="165">
        <f>ROUND(ROUND(U318,2)*(1+'General Inputs'!K$20)*(1-AA318)+'General Inputs'!K$27,2)</f>
        <v>0</v>
      </c>
      <c r="W318" s="165">
        <f>ROUND(ROUND(V318,2)*(1+'General Inputs'!L$20)*(1-AB318)+'General Inputs'!L$27,2)</f>
        <v>0</v>
      </c>
      <c r="X318" s="165">
        <f>ROUND(ROUND(W318,2)*(1+'General Inputs'!M$20)*(1-AC318)+'General Inputs'!M$27,2)</f>
        <v>0</v>
      </c>
      <c r="Y318" s="165">
        <f>ROUND(ROUND(X318,2)*(1+'General Inputs'!N$20)*(1-AD318)+'General Inputs'!N$27,2)</f>
        <v>0</v>
      </c>
      <c r="Z318" s="166"/>
      <c r="AA318" s="194">
        <f>IF($U318="",0,'General Inputs'!K$22)</f>
        <v>0</v>
      </c>
      <c r="AB318" s="194">
        <f>IF($U318="",0,'General Inputs'!L$22)</f>
        <v>0</v>
      </c>
      <c r="AC318" s="194">
        <f>IF($U318="",0,'General Inputs'!M$22)</f>
        <v>0</v>
      </c>
      <c r="AD318" s="194">
        <f>IF($U318="",0,'General Inputs'!N$22)</f>
        <v>0</v>
      </c>
      <c r="AE318" s="65"/>
      <c r="AF318" s="218"/>
      <c r="AG318" s="46"/>
      <c r="AH318" s="46"/>
      <c r="AI318" s="46"/>
      <c r="AJ318" s="46"/>
      <c r="AK318" s="46"/>
    </row>
    <row r="319" spans="1:37" hidden="1" outlineLevel="1">
      <c r="A319" s="36"/>
      <c r="B319" s="36"/>
      <c r="C319" s="161"/>
      <c r="D319" s="161"/>
      <c r="E319" s="161"/>
      <c r="F319" s="71"/>
      <c r="G319" s="71"/>
      <c r="H319" s="92"/>
      <c r="I319" s="93">
        <f t="shared" si="39"/>
        <v>0</v>
      </c>
      <c r="J319" s="162"/>
      <c r="K319" s="93">
        <f t="shared" si="40"/>
        <v>0</v>
      </c>
      <c r="L319" s="162"/>
      <c r="M319" s="162" t="str">
        <f t="shared" si="41"/>
        <v/>
      </c>
      <c r="N319" s="39"/>
      <c r="O319" s="163">
        <f t="shared" si="42"/>
        <v>0</v>
      </c>
      <c r="P319" s="163">
        <f t="shared" si="43"/>
        <v>0</v>
      </c>
      <c r="Q319" s="163">
        <f t="shared" si="44"/>
        <v>0</v>
      </c>
      <c r="R319" s="163">
        <f t="shared" si="45"/>
        <v>0</v>
      </c>
      <c r="S319" s="163">
        <f t="shared" si="46"/>
        <v>0</v>
      </c>
      <c r="T319" s="39"/>
      <c r="U319" s="164"/>
      <c r="V319" s="165">
        <f>ROUND(ROUND(U319,2)*(1+'General Inputs'!K$20)*(1-AA319)+'General Inputs'!K$27,2)</f>
        <v>0</v>
      </c>
      <c r="W319" s="165">
        <f>ROUND(ROUND(V319,2)*(1+'General Inputs'!L$20)*(1-AB319)+'General Inputs'!L$27,2)</f>
        <v>0</v>
      </c>
      <c r="X319" s="165">
        <f>ROUND(ROUND(W319,2)*(1+'General Inputs'!M$20)*(1-AC319)+'General Inputs'!M$27,2)</f>
        <v>0</v>
      </c>
      <c r="Y319" s="165">
        <f>ROUND(ROUND(X319,2)*(1+'General Inputs'!N$20)*(1-AD319)+'General Inputs'!N$27,2)</f>
        <v>0</v>
      </c>
      <c r="Z319" s="166"/>
      <c r="AA319" s="194">
        <f>IF($U319="",0,'General Inputs'!K$22)</f>
        <v>0</v>
      </c>
      <c r="AB319" s="194">
        <f>IF($U319="",0,'General Inputs'!L$22)</f>
        <v>0</v>
      </c>
      <c r="AC319" s="194">
        <f>IF($U319="",0,'General Inputs'!M$22)</f>
        <v>0</v>
      </c>
      <c r="AD319" s="194">
        <f>IF($U319="",0,'General Inputs'!N$22)</f>
        <v>0</v>
      </c>
      <c r="AE319" s="36"/>
      <c r="AF319" s="218"/>
      <c r="AG319" s="36"/>
      <c r="AH319" s="36"/>
      <c r="AI319" s="36"/>
      <c r="AJ319" s="36"/>
      <c r="AK319" s="36"/>
    </row>
    <row r="320" spans="1:37" hidden="1" outlineLevel="1">
      <c r="A320" s="36"/>
      <c r="B320" s="36"/>
      <c r="C320" s="161"/>
      <c r="D320" s="161"/>
      <c r="E320" s="161"/>
      <c r="F320" s="71"/>
      <c r="G320" s="71"/>
      <c r="H320" s="92"/>
      <c r="I320" s="93">
        <f t="shared" si="39"/>
        <v>0</v>
      </c>
      <c r="J320" s="162"/>
      <c r="K320" s="93">
        <f t="shared" si="40"/>
        <v>0</v>
      </c>
      <c r="L320" s="162"/>
      <c r="M320" s="162" t="str">
        <f t="shared" si="41"/>
        <v/>
      </c>
      <c r="N320" s="39"/>
      <c r="O320" s="163">
        <f t="shared" si="42"/>
        <v>0</v>
      </c>
      <c r="P320" s="163">
        <f t="shared" si="43"/>
        <v>0</v>
      </c>
      <c r="Q320" s="163">
        <f t="shared" si="44"/>
        <v>0</v>
      </c>
      <c r="R320" s="163">
        <f t="shared" si="45"/>
        <v>0</v>
      </c>
      <c r="S320" s="163">
        <f t="shared" si="46"/>
        <v>0</v>
      </c>
      <c r="T320" s="39"/>
      <c r="U320" s="164"/>
      <c r="V320" s="165">
        <f>ROUND(ROUND(U320,2)*(1+'General Inputs'!K$20)*(1-AA320)+'General Inputs'!K$27,2)</f>
        <v>0</v>
      </c>
      <c r="W320" s="165">
        <f>ROUND(ROUND(V320,2)*(1+'General Inputs'!L$20)*(1-AB320)+'General Inputs'!L$27,2)</f>
        <v>0</v>
      </c>
      <c r="X320" s="165">
        <f>ROUND(ROUND(W320,2)*(1+'General Inputs'!M$20)*(1-AC320)+'General Inputs'!M$27,2)</f>
        <v>0</v>
      </c>
      <c r="Y320" s="165">
        <f>ROUND(ROUND(X320,2)*(1+'General Inputs'!N$20)*(1-AD320)+'General Inputs'!N$27,2)</f>
        <v>0</v>
      </c>
      <c r="Z320" s="166"/>
      <c r="AA320" s="194">
        <f>IF($U320="",0,'General Inputs'!K$22)</f>
        <v>0</v>
      </c>
      <c r="AB320" s="194">
        <f>IF($U320="",0,'General Inputs'!L$22)</f>
        <v>0</v>
      </c>
      <c r="AC320" s="194">
        <f>IF($U320="",0,'General Inputs'!M$22)</f>
        <v>0</v>
      </c>
      <c r="AD320" s="194">
        <f>IF($U320="",0,'General Inputs'!N$22)</f>
        <v>0</v>
      </c>
      <c r="AE320" s="36"/>
      <c r="AF320" s="218"/>
      <c r="AG320" s="36"/>
      <c r="AH320" s="36"/>
      <c r="AI320" s="36"/>
      <c r="AJ320" s="36"/>
      <c r="AK320" s="36"/>
    </row>
    <row r="321" spans="1:37" hidden="1" outlineLevel="1">
      <c r="A321" s="36"/>
      <c r="B321" s="36"/>
      <c r="C321" s="161"/>
      <c r="D321" s="161"/>
      <c r="E321" s="161"/>
      <c r="F321" s="71"/>
      <c r="G321" s="71"/>
      <c r="H321" s="92"/>
      <c r="I321" s="93">
        <f t="shared" si="39"/>
        <v>0</v>
      </c>
      <c r="J321" s="162"/>
      <c r="K321" s="93">
        <f t="shared" si="40"/>
        <v>0</v>
      </c>
      <c r="L321" s="162"/>
      <c r="M321" s="162" t="str">
        <f t="shared" si="41"/>
        <v/>
      </c>
      <c r="N321" s="39"/>
      <c r="O321" s="163">
        <f t="shared" si="42"/>
        <v>0</v>
      </c>
      <c r="P321" s="163">
        <f t="shared" si="43"/>
        <v>0</v>
      </c>
      <c r="Q321" s="163">
        <f t="shared" si="44"/>
        <v>0</v>
      </c>
      <c r="R321" s="163">
        <f t="shared" si="45"/>
        <v>0</v>
      </c>
      <c r="S321" s="163">
        <f t="shared" si="46"/>
        <v>0</v>
      </c>
      <c r="T321" s="39"/>
      <c r="U321" s="164"/>
      <c r="V321" s="165">
        <f>ROUND(ROUND(U321,2)*(1+'General Inputs'!K$20)*(1-AA321)+'General Inputs'!K$27,2)</f>
        <v>0</v>
      </c>
      <c r="W321" s="165">
        <f>ROUND(ROUND(V321,2)*(1+'General Inputs'!L$20)*(1-AB321)+'General Inputs'!L$27,2)</f>
        <v>0</v>
      </c>
      <c r="X321" s="165">
        <f>ROUND(ROUND(W321,2)*(1+'General Inputs'!M$20)*(1-AC321)+'General Inputs'!M$27,2)</f>
        <v>0</v>
      </c>
      <c r="Y321" s="165">
        <f>ROUND(ROUND(X321,2)*(1+'General Inputs'!N$20)*(1-AD321)+'General Inputs'!N$27,2)</f>
        <v>0</v>
      </c>
      <c r="Z321" s="166"/>
      <c r="AA321" s="194">
        <f>IF($U321="",0,'General Inputs'!K$22)</f>
        <v>0</v>
      </c>
      <c r="AB321" s="194">
        <f>IF($U321="",0,'General Inputs'!L$22)</f>
        <v>0</v>
      </c>
      <c r="AC321" s="194">
        <f>IF($U321="",0,'General Inputs'!M$22)</f>
        <v>0</v>
      </c>
      <c r="AD321" s="194">
        <f>IF($U321="",0,'General Inputs'!N$22)</f>
        <v>0</v>
      </c>
      <c r="AE321" s="36"/>
      <c r="AF321" s="218"/>
      <c r="AG321" s="36"/>
      <c r="AH321" s="36"/>
      <c r="AI321" s="36"/>
      <c r="AJ321" s="36"/>
      <c r="AK321" s="36"/>
    </row>
    <row r="322" spans="1:37" s="48" customFormat="1" collapsed="1">
      <c r="A322" s="46"/>
      <c r="B322" s="46"/>
      <c r="C322" s="153"/>
      <c r="D322" s="153"/>
      <c r="E322" s="153"/>
      <c r="F322" s="49"/>
      <c r="G322" s="49"/>
      <c r="H322" s="49"/>
      <c r="I322" s="41"/>
      <c r="J322" s="162"/>
      <c r="K322" s="162"/>
      <c r="L322" s="162"/>
      <c r="M322" s="162"/>
      <c r="N322" s="167"/>
      <c r="O322" s="73"/>
      <c r="P322" s="168"/>
      <c r="Q322" s="168"/>
      <c r="R322" s="168"/>
      <c r="S322" s="168"/>
      <c r="T322" s="47"/>
      <c r="U322" s="168"/>
      <c r="V322" s="168"/>
      <c r="W322" s="168"/>
      <c r="X322" s="168"/>
      <c r="Y322" s="168"/>
      <c r="Z322" s="11"/>
      <c r="AA322" s="11"/>
      <c r="AB322" s="11"/>
      <c r="AC322" s="11"/>
      <c r="AD322" s="11"/>
      <c r="AE322" s="46"/>
      <c r="AF322" s="46"/>
      <c r="AG322" s="46"/>
      <c r="AH322" s="46"/>
      <c r="AI322" s="46"/>
      <c r="AJ322" s="46"/>
      <c r="AK322" s="46"/>
    </row>
    <row r="323" spans="1:37" ht="12.75">
      <c r="A323" s="25"/>
      <c r="B323" s="26" t="s">
        <v>7</v>
      </c>
      <c r="C323" s="25"/>
      <c r="D323" s="25"/>
      <c r="E323" s="25"/>
      <c r="F323" s="25"/>
      <c r="G323" s="25"/>
      <c r="H323" s="25"/>
      <c r="I323" s="34"/>
      <c r="J323" s="52"/>
      <c r="K323" s="52"/>
      <c r="L323" s="35"/>
      <c r="M323" s="34"/>
      <c r="N323" s="31"/>
      <c r="O323" s="30"/>
      <c r="P323" s="32"/>
      <c r="Q323" s="32"/>
      <c r="R323" s="32"/>
      <c r="S323" s="32"/>
      <c r="T323" s="52"/>
      <c r="U323" s="52"/>
      <c r="V323" s="35"/>
      <c r="W323" s="34"/>
      <c r="X323" s="35"/>
      <c r="Y323" s="34"/>
      <c r="Z323" s="34"/>
      <c r="AA323" s="34"/>
      <c r="AB323" s="34"/>
      <c r="AC323" s="34"/>
      <c r="AD323" s="34"/>
      <c r="AE323" s="34"/>
      <c r="AF323" s="35"/>
      <c r="AG323" s="35"/>
      <c r="AH323" s="35"/>
      <c r="AI323" s="35"/>
      <c r="AJ323" s="35"/>
      <c r="AK323" s="35"/>
    </row>
    <row r="324" spans="1:37" hidden="1">
      <c r="N324" s="37"/>
      <c r="O324" s="36"/>
      <c r="P324" s="36"/>
      <c r="Q324" s="36"/>
      <c r="R324" s="36"/>
      <c r="S324" s="36"/>
    </row>
    <row r="325" spans="1:37" hidden="1">
      <c r="N325" s="37"/>
      <c r="O325" s="36"/>
      <c r="P325" s="36"/>
      <c r="Q325" s="36"/>
      <c r="R325" s="36"/>
      <c r="S325" s="36"/>
    </row>
    <row r="326" spans="1:37" hidden="1">
      <c r="N326" s="164"/>
      <c r="O326" s="169"/>
      <c r="P326" s="169"/>
      <c r="Q326" s="169"/>
      <c r="R326" s="169"/>
      <c r="S326" s="169"/>
    </row>
    <row r="327" spans="1:37" hidden="1">
      <c r="N327" s="164"/>
      <c r="O327" s="169"/>
      <c r="P327" s="169"/>
      <c r="Q327" s="169"/>
      <c r="R327" s="169"/>
      <c r="S327" s="169"/>
    </row>
    <row r="328" spans="1:37" hidden="1">
      <c r="N328" s="164"/>
      <c r="O328" s="169"/>
      <c r="P328" s="169"/>
      <c r="Q328" s="169"/>
      <c r="R328" s="169"/>
      <c r="S328" s="169"/>
    </row>
    <row r="329" spans="1:37" hidden="1">
      <c r="N329" s="164"/>
      <c r="O329" s="169"/>
      <c r="P329" s="169"/>
      <c r="Q329" s="169"/>
      <c r="R329" s="169"/>
      <c r="S329" s="169"/>
    </row>
    <row r="330" spans="1:37" hidden="1">
      <c r="N330" s="164"/>
      <c r="O330" s="169"/>
      <c r="P330" s="169"/>
      <c r="Q330" s="169"/>
      <c r="R330" s="169"/>
      <c r="S330" s="169"/>
    </row>
    <row r="331" spans="1:37" hidden="1">
      <c r="N331" s="164"/>
      <c r="O331" s="169"/>
      <c r="P331" s="169"/>
      <c r="Q331" s="169"/>
      <c r="R331" s="169"/>
      <c r="S331" s="169"/>
    </row>
    <row r="332" spans="1:37" hidden="1">
      <c r="N332" s="164"/>
      <c r="O332" s="169"/>
      <c r="P332" s="169"/>
      <c r="Q332" s="169"/>
      <c r="R332" s="169"/>
      <c r="S332" s="169"/>
    </row>
    <row r="333" spans="1:37" hidden="1">
      <c r="N333" s="168"/>
      <c r="O333" s="73"/>
      <c r="P333" s="168"/>
      <c r="Q333" s="168"/>
      <c r="R333" s="168"/>
      <c r="S333" s="168"/>
    </row>
    <row r="334" spans="1:37" hidden="1">
      <c r="N334" s="37"/>
      <c r="O334" s="36"/>
      <c r="P334" s="36"/>
      <c r="Q334" s="36"/>
      <c r="R334" s="36"/>
      <c r="S334" s="36"/>
    </row>
    <row r="335" spans="1:37" hidden="1">
      <c r="N335" s="170"/>
      <c r="O335" s="170"/>
      <c r="P335" s="170"/>
      <c r="Q335" s="170"/>
      <c r="R335" s="170"/>
      <c r="S335" s="170"/>
    </row>
    <row r="336" spans="1:37" hidden="1">
      <c r="N336" s="170"/>
      <c r="O336" s="170"/>
      <c r="P336" s="170"/>
      <c r="Q336" s="170"/>
      <c r="R336" s="170"/>
      <c r="S336" s="170"/>
    </row>
    <row r="337" spans="14:19" hidden="1">
      <c r="N337" s="170"/>
      <c r="O337" s="170"/>
      <c r="P337" s="170"/>
      <c r="Q337" s="170"/>
      <c r="R337" s="170"/>
      <c r="S337" s="170"/>
    </row>
    <row r="338" spans="14:19" hidden="1">
      <c r="N338" s="170"/>
      <c r="O338" s="170"/>
      <c r="P338" s="170"/>
      <c r="Q338" s="170"/>
      <c r="R338" s="170"/>
      <c r="S338" s="170"/>
    </row>
    <row r="339" spans="14:19" hidden="1">
      <c r="N339" s="170"/>
      <c r="O339" s="170"/>
      <c r="P339" s="170"/>
      <c r="Q339" s="170"/>
      <c r="R339" s="170"/>
      <c r="S339" s="170"/>
    </row>
    <row r="340" spans="14:19" hidden="1">
      <c r="N340" s="170"/>
      <c r="O340" s="170"/>
      <c r="P340" s="170"/>
      <c r="Q340" s="170"/>
      <c r="R340" s="170"/>
      <c r="S340" s="170"/>
    </row>
    <row r="341" spans="14:19" hidden="1">
      <c r="N341" s="170"/>
      <c r="O341" s="170"/>
      <c r="P341" s="170"/>
      <c r="Q341" s="170"/>
      <c r="R341" s="170"/>
      <c r="S341" s="170"/>
    </row>
    <row r="342" spans="14:19" hidden="1">
      <c r="N342" s="167"/>
      <c r="O342" s="49"/>
      <c r="P342" s="167"/>
      <c r="Q342" s="167"/>
      <c r="R342" s="167"/>
      <c r="S342" s="167"/>
    </row>
    <row r="343" spans="14:19" hidden="1">
      <c r="N343" s="37"/>
      <c r="O343" s="36"/>
      <c r="P343" s="36"/>
      <c r="Q343" s="36"/>
      <c r="R343" s="36"/>
      <c r="S343" s="36"/>
    </row>
    <row r="344" spans="14:19" ht="12.75" hidden="1">
      <c r="N344" s="52"/>
      <c r="O344" s="34"/>
      <c r="P344" s="35"/>
      <c r="Q344" s="34"/>
      <c r="R344" s="35"/>
      <c r="S344" s="34"/>
    </row>
    <row r="345" spans="14:19"/>
    <row r="346" spans="14:19"/>
  </sheetData>
  <mergeCells count="3">
    <mergeCell ref="AA4:AD4"/>
    <mergeCell ref="U4:Y4"/>
    <mergeCell ref="O4:S4"/>
  </mergeCells>
  <phoneticPr fontId="39" type="noConversion"/>
  <conditionalFormatting sqref="M1:M1048576">
    <cfRule type="cellIs" dxfId="7" priority="1" operator="equal">
      <formula>"NON-COMPLIANT"</formula>
    </cfRule>
    <cfRule type="cellIs" dxfId="6" priority="2" operator="equal">
      <formula>"COMPLIANT"</formula>
    </cfRule>
  </conditionalFormatting>
  <dataValidations disablePrompts="1" count="2">
    <dataValidation type="list" allowBlank="1" showInputMessage="1" showErrorMessage="1" sqref="O322 O342 O333" xr:uid="{00000000-0002-0000-0300-000000000000}">
      <formula1>$J$11:$J$18</formula1>
    </dataValidation>
    <dataValidation type="list" allowBlank="1" showInputMessage="1" showErrorMessage="1" sqref="I322" xr:uid="{00000000-0002-0000-0300-000001000000}">
      <formula1>#REF!</formula1>
    </dataValidation>
  </dataValidations>
  <hyperlinks>
    <hyperlink ref="O1" location="'Pricing model - ACS'!A1" display="Back to Index" xr:uid="{00000000-0004-0000-03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2000000}">
          <x14:formula1>
            <xm:f>'C:\Users\ddale\Work Folders\[Pricing template model 1.xlsx]Lookup|Tables'!#REF!</xm:f>
          </x14:formula1>
          <xm:sqref>H7:H321</xm:sqref>
        </x14:dataValidation>
        <x14:dataValidation type="list" allowBlank="1" showInputMessage="1" showErrorMessage="1" xr:uid="{00000000-0002-0000-0300-000003000000}">
          <x14:formula1>
            <xm:f>'Lookup Tables'!$G$9:$G$17</xm:f>
          </x14:formula1>
          <xm:sqref>F7:F321</xm:sqref>
        </x14:dataValidation>
        <x14:dataValidation type="list" allowBlank="1" showInputMessage="1" showErrorMessage="1" xr:uid="{AEB96854-FA7D-4154-B4F0-C1CDC218E79D}">
          <x14:formula1>
            <xm:f>'Lookup Tables'!$G$29:$G$37</xm:f>
          </x14:formula1>
          <xm:sqref>G7:G321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79998168889431442"/>
  </sheetPr>
  <dimension ref="A1:AD59"/>
  <sheetViews>
    <sheetView showGridLines="0" zoomScaleNormal="100" workbookViewId="0">
      <selection activeCell="S2" sqref="S2"/>
    </sheetView>
  </sheetViews>
  <sheetFormatPr defaultColWidth="0" defaultRowHeight="11.25" zeroHeight="1" outlineLevelRow="1"/>
  <cols>
    <col min="1" max="2" width="1.42578125" style="11" customWidth="1"/>
    <col min="3" max="3" width="42.7109375" style="11" bestFit="1" customWidth="1"/>
    <col min="4" max="4" width="14.28515625" style="11" customWidth="1"/>
    <col min="5" max="5" width="11.42578125" style="11" customWidth="1"/>
    <col min="6" max="6" width="1.42578125" style="11" customWidth="1"/>
    <col min="7" max="7" width="9.28515625" style="11" customWidth="1"/>
    <col min="8" max="8" width="1.28515625" style="11" customWidth="1"/>
    <col min="9" max="9" width="9.28515625" style="11" customWidth="1"/>
    <col min="10" max="10" width="0.85546875" style="11" customWidth="1"/>
    <col min="11" max="11" width="9.28515625" style="11" customWidth="1"/>
    <col min="12" max="12" width="5.7109375" style="11" customWidth="1"/>
    <col min="13" max="17" width="9.28515625" style="11" customWidth="1"/>
    <col min="18" max="18" width="5.7109375" style="11" customWidth="1"/>
    <col min="19" max="23" width="9.28515625" style="11" customWidth="1"/>
    <col min="24" max="24" width="31.5703125" style="11" customWidth="1"/>
    <col min="25" max="27" width="1.42578125" style="11" customWidth="1"/>
    <col min="28" max="16384" width="8" style="11" hidden="1"/>
  </cols>
  <sheetData>
    <row r="1" spans="1:30" ht="15.75">
      <c r="A1" s="1"/>
      <c r="B1" s="2" t="str">
        <f>'Pricing model - ACS'!G2&amp;" - "&amp;'Pricing model - ACS'!G3</f>
        <v>AER pricing model - price capped ACS - Energex 2022–23</v>
      </c>
      <c r="C1" s="2"/>
      <c r="D1" s="2"/>
      <c r="E1" s="2"/>
      <c r="F1" s="2"/>
      <c r="G1" s="7"/>
      <c r="H1" s="3"/>
      <c r="I1" s="5"/>
      <c r="J1" s="8"/>
      <c r="K1" s="8"/>
      <c r="L1" s="6"/>
      <c r="M1" s="53" t="s">
        <v>0</v>
      </c>
      <c r="N1" s="8"/>
      <c r="O1" s="8"/>
      <c r="P1" s="5"/>
      <c r="Q1" s="5"/>
      <c r="R1" s="4"/>
      <c r="T1" s="8"/>
      <c r="U1" s="8"/>
      <c r="V1" s="5"/>
      <c r="W1" s="5"/>
      <c r="X1" s="6"/>
      <c r="Y1" s="10"/>
      <c r="Z1" s="9"/>
      <c r="AA1" s="1"/>
    </row>
    <row r="2" spans="1:30" ht="13.5" thickBot="1">
      <c r="A2" s="12"/>
      <c r="B2" s="13" t="str">
        <f>'Pricing model - ACS'!C24&amp;" - "&amp;'Pricing model - ACS'!E24</f>
        <v>Labour Rates - Price caps, historical prices, proposed prices, and compliance checks for labour rates used for quoted services</v>
      </c>
      <c r="C2" s="13"/>
      <c r="D2" s="13"/>
      <c r="E2" s="13"/>
      <c r="F2" s="13"/>
      <c r="G2" s="15"/>
      <c r="H2" s="12"/>
      <c r="I2" s="15"/>
      <c r="J2" s="15"/>
      <c r="K2" s="15"/>
      <c r="L2" s="15"/>
      <c r="M2" s="15"/>
      <c r="N2" s="15"/>
      <c r="O2" s="16" t="s">
        <v>186</v>
      </c>
      <c r="P2" s="15"/>
      <c r="Q2" s="15"/>
      <c r="R2" s="14"/>
      <c r="S2" s="12"/>
      <c r="T2" s="15"/>
      <c r="U2" s="15"/>
      <c r="V2" s="15"/>
      <c r="W2" s="15"/>
      <c r="X2" s="16"/>
      <c r="Y2" s="15"/>
      <c r="Z2" s="15"/>
      <c r="AA2" s="12"/>
    </row>
    <row r="3" spans="1:30">
      <c r="A3" s="17"/>
      <c r="B3" s="17"/>
      <c r="C3" s="69"/>
      <c r="D3" s="69"/>
      <c r="E3" s="18"/>
      <c r="F3" s="18"/>
      <c r="G3" s="20"/>
      <c r="H3" s="19"/>
      <c r="I3" s="20"/>
      <c r="J3" s="20"/>
      <c r="K3" s="20"/>
      <c r="L3" s="20"/>
      <c r="M3" s="20"/>
      <c r="N3" s="20"/>
      <c r="O3" s="20"/>
      <c r="P3" s="20"/>
      <c r="Q3" s="20"/>
      <c r="R3" s="18"/>
      <c r="S3" s="19"/>
      <c r="T3" s="20"/>
      <c r="U3" s="20"/>
      <c r="V3" s="20"/>
      <c r="W3" s="20"/>
      <c r="X3" s="20"/>
      <c r="Y3" s="21"/>
      <c r="Z3" s="21"/>
      <c r="AA3" s="21"/>
    </row>
    <row r="4" spans="1:30">
      <c r="A4" s="22"/>
      <c r="B4" s="22"/>
      <c r="C4" s="22"/>
      <c r="D4" s="22"/>
      <c r="E4" s="23"/>
      <c r="F4" s="23"/>
      <c r="G4" s="24"/>
      <c r="H4" s="24"/>
      <c r="I4" s="24"/>
      <c r="J4" s="24"/>
      <c r="K4" s="24"/>
      <c r="L4" s="24"/>
      <c r="M4" s="224" t="s">
        <v>204</v>
      </c>
      <c r="N4" s="224"/>
      <c r="O4" s="224"/>
      <c r="P4" s="224"/>
      <c r="Q4" s="224"/>
      <c r="R4" s="23"/>
      <c r="S4" s="224" t="s">
        <v>205</v>
      </c>
      <c r="T4" s="224"/>
      <c r="U4" s="224"/>
      <c r="V4" s="224"/>
      <c r="W4" s="224"/>
      <c r="X4" s="22"/>
      <c r="Y4" s="22"/>
      <c r="Z4" s="22"/>
      <c r="AA4" s="22"/>
      <c r="AB4" s="22"/>
      <c r="AC4" s="22"/>
      <c r="AD4" s="22"/>
    </row>
    <row r="5" spans="1:30" ht="12.75">
      <c r="A5" s="25"/>
      <c r="B5" s="26" t="s">
        <v>125</v>
      </c>
      <c r="C5" s="25"/>
      <c r="D5" s="27" t="s">
        <v>185</v>
      </c>
      <c r="E5" s="27" t="str">
        <f>'Ancillary Network Services'!F5</f>
        <v>Unit</v>
      </c>
      <c r="F5" s="27"/>
      <c r="G5" s="27" t="str">
        <f>'Ancillary Network Services'!I5</f>
        <v>Proposed price</v>
      </c>
      <c r="H5" s="27"/>
      <c r="I5" s="27" t="str">
        <f>'Ancillary Network Services'!K5</f>
        <v>Price cap</v>
      </c>
      <c r="J5" s="27"/>
      <c r="K5" s="27" t="str">
        <f>'Ancillary Network Services'!M5</f>
        <v>Compliance</v>
      </c>
      <c r="L5" s="27"/>
      <c r="M5" s="27" t="str">
        <f>'Ancillary Network Services'!O5</f>
        <v>2020–21</v>
      </c>
      <c r="N5" s="27" t="str">
        <f>'Ancillary Network Services'!P5</f>
        <v>2021–22</v>
      </c>
      <c r="O5" s="27" t="str">
        <f>'Ancillary Network Services'!Q5</f>
        <v>2022–23</v>
      </c>
      <c r="P5" s="27" t="str">
        <f>'Ancillary Network Services'!R5</f>
        <v>2023–24</v>
      </c>
      <c r="Q5" s="27" t="str">
        <f>'Ancillary Network Services'!S5</f>
        <v>2024–25</v>
      </c>
      <c r="R5" s="27"/>
      <c r="S5" s="27" t="str">
        <f>'Ancillary Network Services'!U5</f>
        <v>2020–21</v>
      </c>
      <c r="T5" s="27" t="str">
        <f>'Ancillary Network Services'!V5</f>
        <v>2021–22</v>
      </c>
      <c r="U5" s="27" t="str">
        <f>'Ancillary Network Services'!W5</f>
        <v>2022–23</v>
      </c>
      <c r="V5" s="27" t="str">
        <f>'Ancillary Network Services'!X5</f>
        <v>2023–24</v>
      </c>
      <c r="W5" s="27" t="str">
        <f>'Ancillary Network Services'!Y5</f>
        <v>2024–25</v>
      </c>
      <c r="X5" s="51" t="s">
        <v>6</v>
      </c>
      <c r="Y5" s="35"/>
      <c r="Z5" s="35"/>
      <c r="AA5" s="35"/>
      <c r="AB5" s="35"/>
      <c r="AC5" s="35"/>
      <c r="AD5" s="35"/>
    </row>
    <row r="6" spans="1:30">
      <c r="A6" s="36"/>
      <c r="B6" s="36"/>
      <c r="C6" s="36"/>
      <c r="D6" s="36"/>
      <c r="E6" s="37"/>
      <c r="F6" s="37"/>
      <c r="G6" s="37"/>
      <c r="H6" s="37"/>
      <c r="I6" s="37"/>
      <c r="J6" s="36"/>
      <c r="K6" s="36"/>
      <c r="L6" s="37"/>
      <c r="M6" s="37"/>
      <c r="N6" s="36"/>
      <c r="O6" s="36"/>
      <c r="P6" s="36"/>
      <c r="Q6" s="36"/>
      <c r="R6" s="37"/>
      <c r="S6" s="37"/>
      <c r="T6" s="36"/>
      <c r="U6" s="36"/>
      <c r="V6" s="36"/>
      <c r="W6" s="36"/>
      <c r="X6" s="36"/>
      <c r="Y6" s="36"/>
      <c r="Z6" s="36"/>
      <c r="AA6" s="36"/>
      <c r="AB6" s="36"/>
      <c r="AC6" s="36"/>
      <c r="AD6" s="36"/>
    </row>
    <row r="7" spans="1:30">
      <c r="A7" s="36"/>
      <c r="B7" s="36"/>
      <c r="C7" s="161" t="s">
        <v>410</v>
      </c>
      <c r="D7" s="161"/>
      <c r="E7" s="71" t="s">
        <v>33</v>
      </c>
      <c r="F7" s="92"/>
      <c r="G7" s="93">
        <f t="shared" ref="G7:G36" si="0">_xlfn.IFNA(INDEX($M7:$Q7,1,MATCH(forecastyear,$M$5:$Q$5,0)),0)</f>
        <v>82.03</v>
      </c>
      <c r="H7" s="162"/>
      <c r="I7" s="93">
        <f t="shared" ref="I7:I36" si="1">_xlfn.IFNA(INDEX($S7:$W7,1,MATCH(forecastyear,$S$5:$W$5,0)),0)</f>
        <v>82.03</v>
      </c>
      <c r="J7" s="162"/>
      <c r="K7" s="162" t="str">
        <f>IF(C7="","",IF(G7&gt;I7,"NON-COMPLIANT","COMPLIANT"))</f>
        <v>COMPLIANT</v>
      </c>
      <c r="L7" s="39"/>
      <c r="M7" s="163">
        <f>S7</f>
        <v>77</v>
      </c>
      <c r="N7" s="163">
        <f t="shared" ref="N7:Q7" si="2">T7</f>
        <v>78.430000000000007</v>
      </c>
      <c r="O7" s="163">
        <f t="shared" si="2"/>
        <v>82.03</v>
      </c>
      <c r="P7" s="163">
        <f t="shared" si="2"/>
        <v>84.76</v>
      </c>
      <c r="Q7" s="163">
        <f t="shared" si="2"/>
        <v>87.53</v>
      </c>
      <c r="R7" s="39"/>
      <c r="S7" s="211">
        <v>77</v>
      </c>
      <c r="T7" s="165">
        <f>ROUND(ROUND(S7,2)*(1+'General Inputs'!K$20)*(1-'General Inputs'!K$22)+'General Inputs'!K$27,2)</f>
        <v>78.430000000000007</v>
      </c>
      <c r="U7" s="165">
        <f>ROUND(T7*(1+'General Inputs'!L$20)*(1-'General Inputs'!L$22)+'General Inputs'!L$27,2)</f>
        <v>82.03</v>
      </c>
      <c r="V7" s="165">
        <f>ROUND(U7*(1+'General Inputs'!M$20)*(1-'General Inputs'!M$22)+'General Inputs'!M$27,2)</f>
        <v>84.76</v>
      </c>
      <c r="W7" s="165">
        <f>ROUND(V7*(1+'General Inputs'!N$20)*(1-'General Inputs'!N$22)+'General Inputs'!N$27,2)</f>
        <v>87.53</v>
      </c>
      <c r="X7" s="36"/>
      <c r="Y7" s="36"/>
      <c r="Z7" s="36"/>
      <c r="AA7" s="36"/>
      <c r="AB7" s="36"/>
      <c r="AC7" s="36"/>
      <c r="AD7" s="36"/>
    </row>
    <row r="8" spans="1:30">
      <c r="A8" s="36"/>
      <c r="B8" s="36"/>
      <c r="C8" s="161" t="s">
        <v>411</v>
      </c>
      <c r="D8" s="161"/>
      <c r="E8" s="71" t="s">
        <v>33</v>
      </c>
      <c r="F8" s="92"/>
      <c r="G8" s="93">
        <f t="shared" si="0"/>
        <v>203.75</v>
      </c>
      <c r="H8" s="162"/>
      <c r="I8" s="93">
        <f t="shared" si="1"/>
        <v>203.75</v>
      </c>
      <c r="J8" s="162"/>
      <c r="K8" s="162" t="str">
        <f t="shared" ref="K8:K36" si="3">IF(C8="","",IF(G8&gt;I8,"NON-COMPLIANT","COMPLIANT"))</f>
        <v>COMPLIANT</v>
      </c>
      <c r="L8" s="39"/>
      <c r="M8" s="163">
        <f t="shared" ref="M8:M36" si="4">S8</f>
        <v>191.28</v>
      </c>
      <c r="N8" s="163">
        <f t="shared" ref="M8:N36" si="5">T8</f>
        <v>194.82</v>
      </c>
      <c r="O8" s="163">
        <f t="shared" ref="O8:O36" si="6">U8</f>
        <v>203.75</v>
      </c>
      <c r="P8" s="163">
        <f t="shared" ref="P8:P36" si="7">V8</f>
        <v>210.52</v>
      </c>
      <c r="Q8" s="163">
        <f t="shared" ref="Q8:Q36" si="8">W8</f>
        <v>217.39</v>
      </c>
      <c r="R8" s="39"/>
      <c r="S8" s="211">
        <v>191.28</v>
      </c>
      <c r="T8" s="165">
        <f>ROUND(ROUND(S8,2)*(1+'General Inputs'!K$20)*(1-'General Inputs'!K$22)+'General Inputs'!K$27,2)</f>
        <v>194.82</v>
      </c>
      <c r="U8" s="165">
        <f>ROUND(T8*(1+'General Inputs'!L$20)*(1-'General Inputs'!L$22)+'General Inputs'!L$27,2)</f>
        <v>203.75</v>
      </c>
      <c r="V8" s="165">
        <f>ROUND(U8*(1+'General Inputs'!M$20)*(1-'General Inputs'!M$22)+'General Inputs'!M$27,2)</f>
        <v>210.52</v>
      </c>
      <c r="W8" s="165">
        <f>ROUND(V8*(1+'General Inputs'!N$20)*(1-'General Inputs'!N$22)+'General Inputs'!N$27,2)</f>
        <v>217.39</v>
      </c>
      <c r="X8" s="36"/>
      <c r="Y8" s="36"/>
      <c r="Z8" s="36"/>
      <c r="AA8" s="36"/>
      <c r="AB8" s="36"/>
      <c r="AC8" s="36"/>
      <c r="AD8" s="36"/>
    </row>
    <row r="9" spans="1:30">
      <c r="A9" s="36"/>
      <c r="B9" s="36"/>
      <c r="C9" s="161" t="s">
        <v>412</v>
      </c>
      <c r="D9" s="161"/>
      <c r="E9" s="71" t="s">
        <v>33</v>
      </c>
      <c r="F9" s="92"/>
      <c r="G9" s="93">
        <f t="shared" si="0"/>
        <v>126.01</v>
      </c>
      <c r="H9" s="162"/>
      <c r="I9" s="93">
        <f t="shared" si="1"/>
        <v>126.01</v>
      </c>
      <c r="J9" s="162"/>
      <c r="K9" s="162" t="str">
        <f t="shared" si="3"/>
        <v>COMPLIANT</v>
      </c>
      <c r="L9" s="39"/>
      <c r="M9" s="163">
        <f t="shared" si="4"/>
        <v>118.3</v>
      </c>
      <c r="N9" s="163">
        <f t="shared" si="5"/>
        <v>120.49</v>
      </c>
      <c r="O9" s="163">
        <f t="shared" si="6"/>
        <v>126.01</v>
      </c>
      <c r="P9" s="163">
        <f t="shared" si="7"/>
        <v>130.19999999999999</v>
      </c>
      <c r="Q9" s="163">
        <f t="shared" si="8"/>
        <v>134.44999999999999</v>
      </c>
      <c r="R9" s="39"/>
      <c r="S9" s="211">
        <v>118.3</v>
      </c>
      <c r="T9" s="165">
        <f>ROUND(ROUND(S9,2)*(1+'General Inputs'!K$20)*(1-'General Inputs'!K$22)+'General Inputs'!K$27,2)</f>
        <v>120.49</v>
      </c>
      <c r="U9" s="165">
        <f>ROUND(T9*(1+'General Inputs'!L$20)*(1-'General Inputs'!L$22)+'General Inputs'!L$27,2)</f>
        <v>126.01</v>
      </c>
      <c r="V9" s="165">
        <f>ROUND(U9*(1+'General Inputs'!M$20)*(1-'General Inputs'!M$22)+'General Inputs'!M$27,2)</f>
        <v>130.19999999999999</v>
      </c>
      <c r="W9" s="165">
        <f>ROUND(V9*(1+'General Inputs'!N$20)*(1-'General Inputs'!N$22)+'General Inputs'!N$27,2)</f>
        <v>134.44999999999999</v>
      </c>
      <c r="X9" s="36"/>
      <c r="Y9" s="36"/>
      <c r="Z9" s="36"/>
      <c r="AA9" s="36"/>
      <c r="AB9" s="36"/>
      <c r="AC9" s="36"/>
      <c r="AD9" s="36"/>
    </row>
    <row r="10" spans="1:30">
      <c r="A10" s="36"/>
      <c r="B10" s="36"/>
      <c r="C10" s="161" t="s">
        <v>413</v>
      </c>
      <c r="D10" s="161"/>
      <c r="E10" s="71" t="s">
        <v>33</v>
      </c>
      <c r="F10" s="92"/>
      <c r="G10" s="93">
        <f t="shared" si="0"/>
        <v>159.59</v>
      </c>
      <c r="H10" s="162"/>
      <c r="I10" s="93">
        <f t="shared" si="1"/>
        <v>159.59</v>
      </c>
      <c r="J10" s="162"/>
      <c r="K10" s="162" t="str">
        <f t="shared" si="3"/>
        <v>COMPLIANT</v>
      </c>
      <c r="L10" s="39"/>
      <c r="M10" s="163">
        <f t="shared" si="4"/>
        <v>149.82</v>
      </c>
      <c r="N10" s="163">
        <f t="shared" si="5"/>
        <v>152.59</v>
      </c>
      <c r="O10" s="163">
        <f t="shared" si="6"/>
        <v>159.59</v>
      </c>
      <c r="P10" s="163">
        <f t="shared" si="7"/>
        <v>164.89</v>
      </c>
      <c r="Q10" s="163">
        <f t="shared" si="8"/>
        <v>170.27</v>
      </c>
      <c r="R10" s="39"/>
      <c r="S10" s="211">
        <v>149.82</v>
      </c>
      <c r="T10" s="165">
        <f>ROUND(ROUND(S10,2)*(1+'General Inputs'!K$20)*(1-'General Inputs'!K$22)+'General Inputs'!K$27,2)</f>
        <v>152.59</v>
      </c>
      <c r="U10" s="165">
        <f>ROUND(T10*(1+'General Inputs'!L$20)*(1-'General Inputs'!L$22)+'General Inputs'!L$27,2)</f>
        <v>159.59</v>
      </c>
      <c r="V10" s="165">
        <f>ROUND(U10*(1+'General Inputs'!M$20)*(1-'General Inputs'!M$22)+'General Inputs'!M$27,2)</f>
        <v>164.89</v>
      </c>
      <c r="W10" s="165">
        <f>ROUND(V10*(1+'General Inputs'!N$20)*(1-'General Inputs'!N$22)+'General Inputs'!N$27,2)</f>
        <v>170.27</v>
      </c>
      <c r="X10" s="36"/>
      <c r="Y10" s="36"/>
      <c r="Z10" s="36"/>
      <c r="AA10" s="36"/>
      <c r="AB10" s="36"/>
      <c r="AC10" s="36"/>
      <c r="AD10" s="36"/>
    </row>
    <row r="11" spans="1:30">
      <c r="A11" s="36"/>
      <c r="B11" s="36"/>
      <c r="C11" s="161" t="s">
        <v>414</v>
      </c>
      <c r="D11" s="161"/>
      <c r="E11" s="71" t="s">
        <v>33</v>
      </c>
      <c r="F11" s="92"/>
      <c r="G11" s="93">
        <f t="shared" si="0"/>
        <v>149.58000000000001</v>
      </c>
      <c r="H11" s="162"/>
      <c r="I11" s="93">
        <f t="shared" si="1"/>
        <v>149.58000000000001</v>
      </c>
      <c r="J11" s="162"/>
      <c r="K11" s="162" t="str">
        <f t="shared" si="3"/>
        <v>COMPLIANT</v>
      </c>
      <c r="L11" s="39"/>
      <c r="M11" s="163">
        <f t="shared" si="4"/>
        <v>140.41999999999999</v>
      </c>
      <c r="N11" s="163">
        <f t="shared" si="5"/>
        <v>143.02000000000001</v>
      </c>
      <c r="O11" s="163">
        <f t="shared" si="6"/>
        <v>149.58000000000001</v>
      </c>
      <c r="P11" s="163">
        <f t="shared" si="7"/>
        <v>154.55000000000001</v>
      </c>
      <c r="Q11" s="163">
        <f t="shared" si="8"/>
        <v>159.59</v>
      </c>
      <c r="R11" s="39"/>
      <c r="S11" s="211">
        <v>140.41999999999999</v>
      </c>
      <c r="T11" s="165">
        <f>ROUND(ROUND(S11,2)*(1+'General Inputs'!K$20)*(1-'General Inputs'!K$22)+'General Inputs'!K$27,2)</f>
        <v>143.02000000000001</v>
      </c>
      <c r="U11" s="165">
        <f>ROUND(T11*(1+'General Inputs'!L$20)*(1-'General Inputs'!L$22)+'General Inputs'!L$27,2)</f>
        <v>149.58000000000001</v>
      </c>
      <c r="V11" s="165">
        <f>ROUND(U11*(1+'General Inputs'!M$20)*(1-'General Inputs'!M$22)+'General Inputs'!M$27,2)</f>
        <v>154.55000000000001</v>
      </c>
      <c r="W11" s="165">
        <f>ROUND(V11*(1+'General Inputs'!N$20)*(1-'General Inputs'!N$22)+'General Inputs'!N$27,2)</f>
        <v>159.59</v>
      </c>
      <c r="X11" s="36"/>
      <c r="Y11" s="36"/>
      <c r="Z11" s="36"/>
      <c r="AA11" s="36"/>
      <c r="AB11" s="36"/>
      <c r="AC11" s="36"/>
      <c r="AD11" s="36"/>
    </row>
    <row r="12" spans="1:30">
      <c r="A12" s="36"/>
      <c r="B12" s="36"/>
      <c r="C12" s="161" t="s">
        <v>415</v>
      </c>
      <c r="D12" s="161"/>
      <c r="E12" s="71" t="s">
        <v>33</v>
      </c>
      <c r="F12" s="92"/>
      <c r="G12" s="93">
        <f t="shared" si="0"/>
        <v>186.36</v>
      </c>
      <c r="H12" s="162"/>
      <c r="I12" s="93">
        <f t="shared" si="1"/>
        <v>186.36</v>
      </c>
      <c r="J12" s="162"/>
      <c r="K12" s="162" t="str">
        <f t="shared" si="3"/>
        <v>COMPLIANT</v>
      </c>
      <c r="L12" s="39"/>
      <c r="M12" s="163">
        <f t="shared" si="4"/>
        <v>174.95</v>
      </c>
      <c r="N12" s="163">
        <f t="shared" si="5"/>
        <v>178.19</v>
      </c>
      <c r="O12" s="163">
        <f t="shared" si="6"/>
        <v>186.36</v>
      </c>
      <c r="P12" s="163">
        <f t="shared" si="7"/>
        <v>192.55</v>
      </c>
      <c r="Q12" s="163">
        <f t="shared" si="8"/>
        <v>198.83</v>
      </c>
      <c r="R12" s="39"/>
      <c r="S12" s="211">
        <v>174.95</v>
      </c>
      <c r="T12" s="165">
        <f>ROUND(ROUND(S12,2)*(1+'General Inputs'!K$20)*(1-'General Inputs'!K$22)+'General Inputs'!K$27,2)</f>
        <v>178.19</v>
      </c>
      <c r="U12" s="165">
        <f>ROUND(T12*(1+'General Inputs'!L$20)*(1-'General Inputs'!L$22)+'General Inputs'!L$27,2)</f>
        <v>186.36</v>
      </c>
      <c r="V12" s="165">
        <f>ROUND(U12*(1+'General Inputs'!M$20)*(1-'General Inputs'!M$22)+'General Inputs'!M$27,2)</f>
        <v>192.55</v>
      </c>
      <c r="W12" s="165">
        <f>ROUND(V12*(1+'General Inputs'!N$20)*(1-'General Inputs'!N$22)+'General Inputs'!N$27,2)</f>
        <v>198.83</v>
      </c>
      <c r="X12" s="36"/>
      <c r="Y12" s="36"/>
      <c r="Z12" s="36"/>
      <c r="AA12" s="36"/>
      <c r="AB12" s="36"/>
      <c r="AC12" s="36"/>
      <c r="AD12" s="36"/>
    </row>
    <row r="13" spans="1:30">
      <c r="A13" s="36"/>
      <c r="B13" s="36"/>
      <c r="C13" s="161" t="s">
        <v>416</v>
      </c>
      <c r="D13" s="161"/>
      <c r="E13" s="71" t="s">
        <v>33</v>
      </c>
      <c r="F13" s="92"/>
      <c r="G13" s="93">
        <f t="shared" si="0"/>
        <v>175.79</v>
      </c>
      <c r="H13" s="162"/>
      <c r="I13" s="93">
        <f t="shared" si="1"/>
        <v>175.79</v>
      </c>
      <c r="J13" s="162"/>
      <c r="K13" s="162" t="str">
        <f t="shared" si="3"/>
        <v>COMPLIANT</v>
      </c>
      <c r="L13" s="39"/>
      <c r="M13" s="163">
        <f t="shared" si="4"/>
        <v>165.02</v>
      </c>
      <c r="N13" s="163">
        <f t="shared" si="5"/>
        <v>168.08</v>
      </c>
      <c r="O13" s="163">
        <f t="shared" si="6"/>
        <v>175.79</v>
      </c>
      <c r="P13" s="163">
        <f t="shared" si="7"/>
        <v>181.63</v>
      </c>
      <c r="Q13" s="163">
        <f t="shared" si="8"/>
        <v>187.56</v>
      </c>
      <c r="R13" s="39"/>
      <c r="S13" s="211">
        <v>165.02</v>
      </c>
      <c r="T13" s="165">
        <f>ROUND(ROUND(S13,2)*(1+'General Inputs'!K$20)*(1-'General Inputs'!K$22)+'General Inputs'!K$27,2)</f>
        <v>168.08</v>
      </c>
      <c r="U13" s="165">
        <f>ROUND(T13*(1+'General Inputs'!L$20)*(1-'General Inputs'!L$22)+'General Inputs'!L$27,2)</f>
        <v>175.79</v>
      </c>
      <c r="V13" s="165">
        <f>ROUND(U13*(1+'General Inputs'!M$20)*(1-'General Inputs'!M$22)+'General Inputs'!M$27,2)</f>
        <v>181.63</v>
      </c>
      <c r="W13" s="165">
        <f>ROUND(V13*(1+'General Inputs'!N$20)*(1-'General Inputs'!N$22)+'General Inputs'!N$27,2)</f>
        <v>187.56</v>
      </c>
      <c r="X13" s="36"/>
      <c r="Y13" s="36"/>
      <c r="Z13" s="36"/>
      <c r="AA13" s="36"/>
      <c r="AB13" s="36"/>
      <c r="AC13" s="36"/>
      <c r="AD13" s="36"/>
    </row>
    <row r="14" spans="1:30">
      <c r="A14" s="36"/>
      <c r="B14" s="36"/>
      <c r="C14" s="161" t="s">
        <v>417</v>
      </c>
      <c r="D14" s="161"/>
      <c r="E14" s="71" t="s">
        <v>33</v>
      </c>
      <c r="F14" s="92"/>
      <c r="G14" s="93">
        <f t="shared" si="0"/>
        <v>102.73</v>
      </c>
      <c r="H14" s="162"/>
      <c r="I14" s="93">
        <f t="shared" si="1"/>
        <v>102.73</v>
      </c>
      <c r="J14" s="162"/>
      <c r="K14" s="162" t="str">
        <f t="shared" si="3"/>
        <v>COMPLIANT</v>
      </c>
      <c r="L14" s="39"/>
      <c r="M14" s="163">
        <f t="shared" si="4"/>
        <v>96.44</v>
      </c>
      <c r="N14" s="163">
        <f t="shared" si="5"/>
        <v>98.23</v>
      </c>
      <c r="O14" s="163">
        <f t="shared" si="6"/>
        <v>102.73</v>
      </c>
      <c r="P14" s="163">
        <f t="shared" si="7"/>
        <v>106.14</v>
      </c>
      <c r="Q14" s="163">
        <f t="shared" si="8"/>
        <v>109.6</v>
      </c>
      <c r="R14" s="39"/>
      <c r="S14" s="211">
        <v>96.44</v>
      </c>
      <c r="T14" s="165">
        <f>ROUND(ROUND(S14,2)*(1+'General Inputs'!K$20)*(1-'General Inputs'!K$22)+'General Inputs'!K$27,2)</f>
        <v>98.23</v>
      </c>
      <c r="U14" s="165">
        <f>ROUND(T14*(1+'General Inputs'!L$20)*(1-'General Inputs'!L$22)+'General Inputs'!L$27,2)</f>
        <v>102.73</v>
      </c>
      <c r="V14" s="165">
        <f>ROUND(U14*(1+'General Inputs'!M$20)*(1-'General Inputs'!M$22)+'General Inputs'!M$27,2)</f>
        <v>106.14</v>
      </c>
      <c r="W14" s="165">
        <f>ROUND(V14*(1+'General Inputs'!N$20)*(1-'General Inputs'!N$22)+'General Inputs'!N$27,2)</f>
        <v>109.6</v>
      </c>
      <c r="X14" s="36"/>
      <c r="Y14" s="36"/>
      <c r="Z14" s="36"/>
      <c r="AA14" s="36"/>
      <c r="AB14" s="36"/>
      <c r="AC14" s="36"/>
      <c r="AD14" s="36"/>
    </row>
    <row r="15" spans="1:30">
      <c r="A15" s="36"/>
      <c r="B15" s="36"/>
      <c r="C15" s="161" t="s">
        <v>418</v>
      </c>
      <c r="D15" s="161"/>
      <c r="E15" s="71" t="s">
        <v>33</v>
      </c>
      <c r="F15" s="92"/>
      <c r="G15" s="93">
        <f t="shared" si="0"/>
        <v>220.02</v>
      </c>
      <c r="H15" s="162"/>
      <c r="I15" s="93">
        <f t="shared" si="1"/>
        <v>220.02</v>
      </c>
      <c r="J15" s="162"/>
      <c r="K15" s="162" t="str">
        <f t="shared" si="3"/>
        <v>COMPLIANT</v>
      </c>
      <c r="L15" s="39"/>
      <c r="M15" s="163">
        <f t="shared" si="4"/>
        <v>206.56</v>
      </c>
      <c r="N15" s="163">
        <f t="shared" si="5"/>
        <v>210.38</v>
      </c>
      <c r="O15" s="163">
        <f t="shared" si="6"/>
        <v>220.02</v>
      </c>
      <c r="P15" s="163">
        <f t="shared" si="7"/>
        <v>227.33</v>
      </c>
      <c r="Q15" s="163">
        <f t="shared" si="8"/>
        <v>234.75</v>
      </c>
      <c r="R15" s="39"/>
      <c r="S15" s="211">
        <v>206.56</v>
      </c>
      <c r="T15" s="165">
        <f>ROUND(ROUND(S15,2)*(1+'General Inputs'!K$20)*(1-'General Inputs'!K$22)+'General Inputs'!K$27,2)</f>
        <v>210.38</v>
      </c>
      <c r="U15" s="165">
        <f>ROUND(T15*(1+'General Inputs'!L$20)*(1-'General Inputs'!L$22)+'General Inputs'!L$27,2)</f>
        <v>220.02</v>
      </c>
      <c r="V15" s="165">
        <f>ROUND(U15*(1+'General Inputs'!M$20)*(1-'General Inputs'!M$22)+'General Inputs'!M$27,2)</f>
        <v>227.33</v>
      </c>
      <c r="W15" s="165">
        <f>ROUND(V15*(1+'General Inputs'!N$20)*(1-'General Inputs'!N$22)+'General Inputs'!N$27,2)</f>
        <v>234.75</v>
      </c>
      <c r="X15" s="36"/>
      <c r="Y15" s="36"/>
      <c r="Z15" s="36"/>
      <c r="AA15" s="36"/>
      <c r="AB15" s="36"/>
      <c r="AC15" s="36"/>
      <c r="AD15" s="36"/>
    </row>
    <row r="16" spans="1:30">
      <c r="A16" s="36"/>
      <c r="B16" s="36"/>
      <c r="C16" s="161" t="s">
        <v>419</v>
      </c>
      <c r="D16" s="161"/>
      <c r="E16" s="71" t="s">
        <v>33</v>
      </c>
      <c r="F16" s="92"/>
      <c r="G16" s="93">
        <f t="shared" si="0"/>
        <v>142.80000000000001</v>
      </c>
      <c r="H16" s="162"/>
      <c r="I16" s="93">
        <f t="shared" si="1"/>
        <v>142.80000000000001</v>
      </c>
      <c r="J16" s="162"/>
      <c r="K16" s="162" t="str">
        <f t="shared" si="3"/>
        <v>COMPLIANT</v>
      </c>
      <c r="L16" s="39"/>
      <c r="M16" s="163">
        <f t="shared" si="4"/>
        <v>134.06</v>
      </c>
      <c r="N16" s="163">
        <f t="shared" si="5"/>
        <v>136.54</v>
      </c>
      <c r="O16" s="163">
        <f t="shared" si="6"/>
        <v>142.80000000000001</v>
      </c>
      <c r="P16" s="163">
        <f t="shared" si="7"/>
        <v>147.55000000000001</v>
      </c>
      <c r="Q16" s="163">
        <f t="shared" si="8"/>
        <v>152.36000000000001</v>
      </c>
      <c r="R16" s="39"/>
      <c r="S16" s="211">
        <v>134.06</v>
      </c>
      <c r="T16" s="165">
        <f>ROUND(ROUND(S16,2)*(1+'General Inputs'!K$20)*(1-'General Inputs'!K$22)+'General Inputs'!K$27,2)</f>
        <v>136.54</v>
      </c>
      <c r="U16" s="165">
        <f>ROUND(T16*(1+'General Inputs'!L$20)*(1-'General Inputs'!L$22)+'General Inputs'!L$27,2)</f>
        <v>142.80000000000001</v>
      </c>
      <c r="V16" s="165">
        <f>ROUND(U16*(1+'General Inputs'!M$20)*(1-'General Inputs'!M$22)+'General Inputs'!M$27,2)</f>
        <v>147.55000000000001</v>
      </c>
      <c r="W16" s="165">
        <f>ROUND(V16*(1+'General Inputs'!N$20)*(1-'General Inputs'!N$22)+'General Inputs'!N$27,2)</f>
        <v>152.36000000000001</v>
      </c>
      <c r="X16" s="36"/>
      <c r="Y16" s="36"/>
      <c r="Z16" s="36"/>
      <c r="AA16" s="36"/>
      <c r="AB16" s="36"/>
      <c r="AC16" s="36"/>
      <c r="AD16" s="36"/>
    </row>
    <row r="17" spans="1:30">
      <c r="A17" s="36"/>
      <c r="B17" s="36"/>
      <c r="C17" s="161" t="s">
        <v>420</v>
      </c>
      <c r="D17" s="161"/>
      <c r="E17" s="71" t="s">
        <v>33</v>
      </c>
      <c r="F17" s="92"/>
      <c r="G17" s="93">
        <f t="shared" si="0"/>
        <v>122.54</v>
      </c>
      <c r="H17" s="162"/>
      <c r="I17" s="93">
        <f t="shared" si="1"/>
        <v>122.54</v>
      </c>
      <c r="J17" s="162"/>
      <c r="K17" s="162" t="str">
        <f t="shared" si="3"/>
        <v>COMPLIANT</v>
      </c>
      <c r="L17" s="39"/>
      <c r="M17" s="163">
        <f t="shared" si="4"/>
        <v>115.04</v>
      </c>
      <c r="N17" s="163">
        <f t="shared" si="5"/>
        <v>117.17</v>
      </c>
      <c r="O17" s="163">
        <f t="shared" si="6"/>
        <v>122.54</v>
      </c>
      <c r="P17" s="163">
        <f t="shared" si="7"/>
        <v>126.61</v>
      </c>
      <c r="Q17" s="163">
        <f t="shared" si="8"/>
        <v>130.74</v>
      </c>
      <c r="R17" s="39"/>
      <c r="S17" s="211">
        <v>115.04</v>
      </c>
      <c r="T17" s="165">
        <f>ROUND(ROUND(S17,2)*(1+'General Inputs'!K$20)*(1-'General Inputs'!K$22)+'General Inputs'!K$27,2)</f>
        <v>117.17</v>
      </c>
      <c r="U17" s="165">
        <f>ROUND(T17*(1+'General Inputs'!L$20)*(1-'General Inputs'!L$22)+'General Inputs'!L$27,2)</f>
        <v>122.54</v>
      </c>
      <c r="V17" s="165">
        <f>ROUND(U17*(1+'General Inputs'!M$20)*(1-'General Inputs'!M$22)+'General Inputs'!M$27,2)</f>
        <v>126.61</v>
      </c>
      <c r="W17" s="165">
        <f>ROUND(V17*(1+'General Inputs'!N$20)*(1-'General Inputs'!N$22)+'General Inputs'!N$27,2)</f>
        <v>130.74</v>
      </c>
      <c r="X17" s="36"/>
      <c r="Y17" s="36"/>
      <c r="Z17" s="36"/>
      <c r="AA17" s="36"/>
      <c r="AB17" s="36"/>
      <c r="AC17" s="36"/>
      <c r="AD17" s="36"/>
    </row>
    <row r="18" spans="1:30">
      <c r="A18" s="36"/>
      <c r="B18" s="36"/>
      <c r="C18" s="161"/>
      <c r="D18" s="161"/>
      <c r="E18" s="71"/>
      <c r="F18" s="92"/>
      <c r="G18" s="93">
        <f t="shared" si="0"/>
        <v>0</v>
      </c>
      <c r="H18" s="162"/>
      <c r="I18" s="93">
        <f t="shared" si="1"/>
        <v>0</v>
      </c>
      <c r="J18" s="162"/>
      <c r="K18" s="162" t="str">
        <f t="shared" si="3"/>
        <v/>
      </c>
      <c r="L18" s="39"/>
      <c r="M18" s="163">
        <f t="shared" si="4"/>
        <v>0</v>
      </c>
      <c r="N18" s="163">
        <f t="shared" si="5"/>
        <v>0</v>
      </c>
      <c r="O18" s="163">
        <f t="shared" si="6"/>
        <v>0</v>
      </c>
      <c r="P18" s="163">
        <f t="shared" si="7"/>
        <v>0</v>
      </c>
      <c r="Q18" s="163">
        <f t="shared" si="8"/>
        <v>0</v>
      </c>
      <c r="R18" s="39"/>
      <c r="S18" s="211"/>
      <c r="T18" s="165">
        <f>ROUND(ROUND(S18,2)*(1+'General Inputs'!K$20)*(1-'General Inputs'!K$22)+'General Inputs'!K$27,2)</f>
        <v>0</v>
      </c>
      <c r="U18" s="165">
        <f>ROUND(T18*(1+'General Inputs'!L$20)*(1-'General Inputs'!L$22)+'General Inputs'!L$27,2)</f>
        <v>0</v>
      </c>
      <c r="V18" s="165">
        <f>ROUND(U18*(1+'General Inputs'!M$20)*(1-'General Inputs'!M$22)+'General Inputs'!M$27,2)</f>
        <v>0</v>
      </c>
      <c r="W18" s="165">
        <f>ROUND(V18*(1+'General Inputs'!N$20)*(1-'General Inputs'!N$22)+'General Inputs'!N$27,2)</f>
        <v>0</v>
      </c>
      <c r="X18" s="36"/>
      <c r="Y18" s="36"/>
      <c r="Z18" s="36"/>
      <c r="AA18" s="36"/>
      <c r="AB18" s="36"/>
      <c r="AC18" s="36"/>
      <c r="AD18" s="36"/>
    </row>
    <row r="19" spans="1:30">
      <c r="A19" s="36"/>
      <c r="B19" s="36"/>
      <c r="C19" s="161" t="s">
        <v>421</v>
      </c>
      <c r="D19" s="161"/>
      <c r="E19" s="71" t="s">
        <v>33</v>
      </c>
      <c r="F19" s="92"/>
      <c r="G19" s="93">
        <f t="shared" si="0"/>
        <v>143.53</v>
      </c>
      <c r="H19" s="162"/>
      <c r="I19" s="93">
        <f t="shared" si="1"/>
        <v>143.53</v>
      </c>
      <c r="J19" s="162"/>
      <c r="K19" s="162" t="str">
        <f t="shared" si="3"/>
        <v>COMPLIANT</v>
      </c>
      <c r="L19" s="39"/>
      <c r="M19" s="163">
        <f t="shared" si="4"/>
        <v>134.75</v>
      </c>
      <c r="N19" s="163">
        <f t="shared" si="5"/>
        <v>137.24</v>
      </c>
      <c r="O19" s="163">
        <f t="shared" si="6"/>
        <v>143.53</v>
      </c>
      <c r="P19" s="163">
        <f t="shared" si="7"/>
        <v>148.30000000000001</v>
      </c>
      <c r="Q19" s="163">
        <f t="shared" si="8"/>
        <v>153.13999999999999</v>
      </c>
      <c r="R19" s="39"/>
      <c r="S19" s="211">
        <v>134.75</v>
      </c>
      <c r="T19" s="165">
        <f>ROUND(ROUND(S19,2)*(1+'General Inputs'!K$20)*(1-'General Inputs'!K$22)+'General Inputs'!K$27,2)</f>
        <v>137.24</v>
      </c>
      <c r="U19" s="165">
        <f>ROUND(T19*(1+'General Inputs'!L$20)*(1-'General Inputs'!L$22)+'General Inputs'!L$27,2)</f>
        <v>143.53</v>
      </c>
      <c r="V19" s="165">
        <f>ROUND(U19*(1+'General Inputs'!M$20)*(1-'General Inputs'!M$22)+'General Inputs'!M$27,2)</f>
        <v>148.30000000000001</v>
      </c>
      <c r="W19" s="165">
        <f>ROUND(V19*(1+'General Inputs'!N$20)*(1-'General Inputs'!N$22)+'General Inputs'!N$27,2)</f>
        <v>153.13999999999999</v>
      </c>
      <c r="X19" s="36"/>
      <c r="Y19" s="36"/>
      <c r="Z19" s="36"/>
      <c r="AA19" s="36"/>
      <c r="AB19" s="36"/>
      <c r="AC19" s="36"/>
      <c r="AD19" s="36"/>
    </row>
    <row r="20" spans="1:30">
      <c r="A20" s="36"/>
      <c r="B20" s="36"/>
      <c r="C20" s="161" t="s">
        <v>422</v>
      </c>
      <c r="D20" s="161"/>
      <c r="E20" s="71" t="s">
        <v>33</v>
      </c>
      <c r="F20" s="92"/>
      <c r="G20" s="93">
        <f t="shared" si="0"/>
        <v>268.75</v>
      </c>
      <c r="H20" s="162"/>
      <c r="I20" s="93">
        <f t="shared" si="1"/>
        <v>268.75</v>
      </c>
      <c r="J20" s="162"/>
      <c r="K20" s="162" t="str">
        <f t="shared" si="3"/>
        <v>COMPLIANT</v>
      </c>
      <c r="L20" s="39"/>
      <c r="M20" s="163">
        <f t="shared" si="4"/>
        <v>252.3</v>
      </c>
      <c r="N20" s="163">
        <f t="shared" si="5"/>
        <v>256.97000000000003</v>
      </c>
      <c r="O20" s="163">
        <f t="shared" si="6"/>
        <v>268.75</v>
      </c>
      <c r="P20" s="163">
        <f t="shared" si="7"/>
        <v>277.68</v>
      </c>
      <c r="Q20" s="163">
        <f t="shared" si="8"/>
        <v>286.74</v>
      </c>
      <c r="R20" s="39"/>
      <c r="S20" s="211">
        <v>252.3</v>
      </c>
      <c r="T20" s="165">
        <f>ROUND(ROUND(S20,2)*(1+'General Inputs'!K$20)*(1-'General Inputs'!K$22)+'General Inputs'!K$27,2)</f>
        <v>256.97000000000003</v>
      </c>
      <c r="U20" s="165">
        <f>ROUND(T20*(1+'General Inputs'!L$20)*(1-'General Inputs'!L$22)+'General Inputs'!L$27,2)</f>
        <v>268.75</v>
      </c>
      <c r="V20" s="165">
        <f>ROUND(U20*(1+'General Inputs'!M$20)*(1-'General Inputs'!M$22)+'General Inputs'!M$27,2)</f>
        <v>277.68</v>
      </c>
      <c r="W20" s="165">
        <f>ROUND(V20*(1+'General Inputs'!N$20)*(1-'General Inputs'!N$22)+'General Inputs'!N$27,2)</f>
        <v>286.74</v>
      </c>
      <c r="X20" s="36"/>
      <c r="Y20" s="36"/>
      <c r="Z20" s="36"/>
      <c r="AA20" s="36"/>
      <c r="AB20" s="36"/>
      <c r="AC20" s="36"/>
      <c r="AD20" s="36"/>
    </row>
    <row r="21" spans="1:30">
      <c r="A21" s="36"/>
      <c r="B21" s="36"/>
      <c r="C21" s="161" t="s">
        <v>423</v>
      </c>
      <c r="D21" s="161"/>
      <c r="E21" s="71" t="s">
        <v>33</v>
      </c>
      <c r="F21" s="92"/>
      <c r="G21" s="93">
        <f t="shared" si="0"/>
        <v>175.21</v>
      </c>
      <c r="H21" s="162"/>
      <c r="I21" s="93">
        <f t="shared" si="1"/>
        <v>175.21</v>
      </c>
      <c r="J21" s="162"/>
      <c r="K21" s="162" t="str">
        <f t="shared" si="3"/>
        <v>COMPLIANT</v>
      </c>
      <c r="L21" s="39"/>
      <c r="M21" s="163">
        <f t="shared" si="4"/>
        <v>164.48</v>
      </c>
      <c r="N21" s="163">
        <f t="shared" si="5"/>
        <v>167.53</v>
      </c>
      <c r="O21" s="163">
        <f t="shared" si="6"/>
        <v>175.21</v>
      </c>
      <c r="P21" s="163">
        <f t="shared" si="7"/>
        <v>181.03</v>
      </c>
      <c r="Q21" s="163">
        <f t="shared" si="8"/>
        <v>186.94</v>
      </c>
      <c r="R21" s="39"/>
      <c r="S21" s="211">
        <v>164.48</v>
      </c>
      <c r="T21" s="165">
        <f>ROUND(ROUND(S21,2)*(1+'General Inputs'!K$20)*(1-'General Inputs'!K$22)+'General Inputs'!K$27,2)</f>
        <v>167.53</v>
      </c>
      <c r="U21" s="165">
        <f>ROUND(T21*(1+'General Inputs'!L$20)*(1-'General Inputs'!L$22)+'General Inputs'!L$27,2)</f>
        <v>175.21</v>
      </c>
      <c r="V21" s="165">
        <f>ROUND(U21*(1+'General Inputs'!M$20)*(1-'General Inputs'!M$22)+'General Inputs'!M$27,2)</f>
        <v>181.03</v>
      </c>
      <c r="W21" s="165">
        <f>ROUND(V21*(1+'General Inputs'!N$20)*(1-'General Inputs'!N$22)+'General Inputs'!N$27,2)</f>
        <v>186.94</v>
      </c>
      <c r="X21" s="36"/>
      <c r="Y21" s="36"/>
      <c r="Z21" s="36"/>
      <c r="AA21" s="36"/>
      <c r="AB21" s="36"/>
      <c r="AC21" s="36"/>
      <c r="AD21" s="36"/>
    </row>
    <row r="22" spans="1:30">
      <c r="A22" s="36"/>
      <c r="B22" s="36"/>
      <c r="C22" s="161" t="s">
        <v>424</v>
      </c>
      <c r="D22" s="161"/>
      <c r="E22" s="71" t="s">
        <v>33</v>
      </c>
      <c r="F22" s="92"/>
      <c r="G22" s="93">
        <f t="shared" si="0"/>
        <v>223.49</v>
      </c>
      <c r="H22" s="162"/>
      <c r="I22" s="93">
        <f t="shared" si="1"/>
        <v>223.49</v>
      </c>
      <c r="J22" s="162"/>
      <c r="K22" s="162" t="str">
        <f t="shared" si="3"/>
        <v>COMPLIANT</v>
      </c>
      <c r="L22" s="39"/>
      <c r="M22" s="163">
        <f t="shared" si="4"/>
        <v>209.81</v>
      </c>
      <c r="N22" s="163">
        <f t="shared" si="5"/>
        <v>213.69</v>
      </c>
      <c r="O22" s="163">
        <f t="shared" si="6"/>
        <v>223.49</v>
      </c>
      <c r="P22" s="163">
        <f t="shared" si="7"/>
        <v>230.92</v>
      </c>
      <c r="Q22" s="163">
        <f t="shared" si="8"/>
        <v>238.45</v>
      </c>
      <c r="R22" s="39"/>
      <c r="S22" s="211">
        <v>209.81</v>
      </c>
      <c r="T22" s="165">
        <f>ROUND(ROUND(S22,2)*(1+'General Inputs'!K$20)*(1-'General Inputs'!K$22)+'General Inputs'!K$27,2)</f>
        <v>213.69</v>
      </c>
      <c r="U22" s="165">
        <f>ROUND(T22*(1+'General Inputs'!L$20)*(1-'General Inputs'!L$22)+'General Inputs'!L$27,2)</f>
        <v>223.49</v>
      </c>
      <c r="V22" s="165">
        <f>ROUND(U22*(1+'General Inputs'!M$20)*(1-'General Inputs'!M$22)+'General Inputs'!M$27,2)</f>
        <v>230.92</v>
      </c>
      <c r="W22" s="165">
        <f>ROUND(V22*(1+'General Inputs'!N$20)*(1-'General Inputs'!N$22)+'General Inputs'!N$27,2)</f>
        <v>238.45</v>
      </c>
      <c r="X22" s="36"/>
      <c r="Y22" s="36"/>
      <c r="Z22" s="36"/>
      <c r="AA22" s="36"/>
      <c r="AB22" s="36"/>
      <c r="AC22" s="36"/>
      <c r="AD22" s="36"/>
    </row>
    <row r="23" spans="1:30">
      <c r="A23" s="36"/>
      <c r="B23" s="36"/>
      <c r="C23" s="161" t="s">
        <v>425</v>
      </c>
      <c r="D23" s="161"/>
      <c r="E23" s="71" t="s">
        <v>33</v>
      </c>
      <c r="F23" s="92"/>
      <c r="G23" s="93">
        <f t="shared" si="0"/>
        <v>202.81</v>
      </c>
      <c r="H23" s="162"/>
      <c r="I23" s="93">
        <f t="shared" si="1"/>
        <v>202.81</v>
      </c>
      <c r="J23" s="162"/>
      <c r="K23" s="162" t="str">
        <f t="shared" si="3"/>
        <v>COMPLIANT</v>
      </c>
      <c r="L23" s="39"/>
      <c r="M23" s="163">
        <f t="shared" si="4"/>
        <v>190.39</v>
      </c>
      <c r="N23" s="163">
        <f t="shared" si="5"/>
        <v>193.92</v>
      </c>
      <c r="O23" s="163">
        <f t="shared" si="6"/>
        <v>202.81</v>
      </c>
      <c r="P23" s="163">
        <f t="shared" si="7"/>
        <v>209.55</v>
      </c>
      <c r="Q23" s="163">
        <f t="shared" si="8"/>
        <v>216.39</v>
      </c>
      <c r="R23" s="39"/>
      <c r="S23" s="211">
        <v>190.39</v>
      </c>
      <c r="T23" s="165">
        <f>ROUND(ROUND(S23,2)*(1+'General Inputs'!K$20)*(1-'General Inputs'!K$22)+'General Inputs'!K$27,2)</f>
        <v>193.92</v>
      </c>
      <c r="U23" s="165">
        <f>ROUND(T23*(1+'General Inputs'!L$20)*(1-'General Inputs'!L$22)+'General Inputs'!L$27,2)</f>
        <v>202.81</v>
      </c>
      <c r="V23" s="165">
        <f>ROUND(U23*(1+'General Inputs'!M$20)*(1-'General Inputs'!M$22)+'General Inputs'!M$27,2)</f>
        <v>209.55</v>
      </c>
      <c r="W23" s="165">
        <f>ROUND(V23*(1+'General Inputs'!N$20)*(1-'General Inputs'!N$22)+'General Inputs'!N$27,2)</f>
        <v>216.39</v>
      </c>
      <c r="X23" s="36"/>
      <c r="Y23" s="36"/>
      <c r="Z23" s="36"/>
      <c r="AA23" s="36"/>
      <c r="AB23" s="36"/>
      <c r="AC23" s="36"/>
      <c r="AD23" s="36"/>
    </row>
    <row r="24" spans="1:30">
      <c r="A24" s="36"/>
      <c r="B24" s="36"/>
      <c r="C24" s="161" t="s">
        <v>426</v>
      </c>
      <c r="D24" s="161"/>
      <c r="E24" s="71" t="s">
        <v>33</v>
      </c>
      <c r="F24" s="92"/>
      <c r="G24" s="93">
        <f t="shared" si="0"/>
        <v>248.45</v>
      </c>
      <c r="H24" s="162"/>
      <c r="I24" s="93">
        <f t="shared" si="1"/>
        <v>248.45</v>
      </c>
      <c r="J24" s="162"/>
      <c r="K24" s="162" t="str">
        <f t="shared" si="3"/>
        <v>COMPLIANT</v>
      </c>
      <c r="L24" s="39"/>
      <c r="M24" s="163">
        <f t="shared" si="4"/>
        <v>233.24</v>
      </c>
      <c r="N24" s="163">
        <f t="shared" si="5"/>
        <v>237.56</v>
      </c>
      <c r="O24" s="163">
        <f t="shared" si="6"/>
        <v>248.45</v>
      </c>
      <c r="P24" s="163">
        <f t="shared" si="7"/>
        <v>256.70999999999998</v>
      </c>
      <c r="Q24" s="163">
        <f t="shared" si="8"/>
        <v>265.08999999999997</v>
      </c>
      <c r="R24" s="39"/>
      <c r="S24" s="211">
        <v>233.24</v>
      </c>
      <c r="T24" s="165">
        <f>ROUND(ROUND(S24,2)*(1+'General Inputs'!K$20)*(1-'General Inputs'!K$22)+'General Inputs'!K$27,2)</f>
        <v>237.56</v>
      </c>
      <c r="U24" s="165">
        <f>ROUND(T24*(1+'General Inputs'!L$20)*(1-'General Inputs'!L$22)+'General Inputs'!L$27,2)</f>
        <v>248.45</v>
      </c>
      <c r="V24" s="165">
        <f>ROUND(U24*(1+'General Inputs'!M$20)*(1-'General Inputs'!M$22)+'General Inputs'!M$27,2)</f>
        <v>256.70999999999998</v>
      </c>
      <c r="W24" s="165">
        <f>ROUND(V24*(1+'General Inputs'!N$20)*(1-'General Inputs'!N$22)+'General Inputs'!N$27,2)</f>
        <v>265.08999999999997</v>
      </c>
      <c r="X24" s="36"/>
      <c r="Y24" s="36"/>
      <c r="Z24" s="36"/>
      <c r="AA24" s="36"/>
      <c r="AB24" s="36"/>
      <c r="AC24" s="36"/>
      <c r="AD24" s="36"/>
    </row>
    <row r="25" spans="1:30">
      <c r="A25" s="36"/>
      <c r="B25" s="36"/>
      <c r="C25" s="161" t="s">
        <v>427</v>
      </c>
      <c r="D25" s="161"/>
      <c r="E25" s="71" t="s">
        <v>33</v>
      </c>
      <c r="F25" s="92"/>
      <c r="G25" s="93">
        <f t="shared" si="0"/>
        <v>237.36</v>
      </c>
      <c r="H25" s="162"/>
      <c r="I25" s="93">
        <f t="shared" si="1"/>
        <v>237.36</v>
      </c>
      <c r="J25" s="162"/>
      <c r="K25" s="162" t="str">
        <f t="shared" si="3"/>
        <v>COMPLIANT</v>
      </c>
      <c r="L25" s="39"/>
      <c r="M25" s="163">
        <f t="shared" si="5"/>
        <v>222.83</v>
      </c>
      <c r="N25" s="163">
        <f t="shared" si="5"/>
        <v>226.96</v>
      </c>
      <c r="O25" s="163">
        <f t="shared" si="6"/>
        <v>237.36</v>
      </c>
      <c r="P25" s="163">
        <f t="shared" si="7"/>
        <v>245.25</v>
      </c>
      <c r="Q25" s="163">
        <f t="shared" si="8"/>
        <v>253.25</v>
      </c>
      <c r="R25" s="39"/>
      <c r="S25" s="211">
        <v>222.83</v>
      </c>
      <c r="T25" s="165">
        <f>ROUND(ROUND(S25,2)*(1+'General Inputs'!K$20)*(1-'General Inputs'!K$22)+'General Inputs'!K$27,2)</f>
        <v>226.96</v>
      </c>
      <c r="U25" s="165">
        <f>ROUND(T25*(1+'General Inputs'!L$20)*(1-'General Inputs'!L$22)+'General Inputs'!L$27,2)</f>
        <v>237.36</v>
      </c>
      <c r="V25" s="165">
        <f>ROUND(U25*(1+'General Inputs'!M$20)*(1-'General Inputs'!M$22)+'General Inputs'!M$27,2)</f>
        <v>245.25</v>
      </c>
      <c r="W25" s="165">
        <f>ROUND(V25*(1+'General Inputs'!N$20)*(1-'General Inputs'!N$22)+'General Inputs'!N$27,2)</f>
        <v>253.25</v>
      </c>
      <c r="X25" s="36"/>
      <c r="Y25" s="36"/>
      <c r="Z25" s="36"/>
      <c r="AA25" s="36"/>
      <c r="AB25" s="36"/>
      <c r="AC25" s="36"/>
      <c r="AD25" s="36"/>
    </row>
    <row r="26" spans="1:30">
      <c r="A26" s="36"/>
      <c r="B26" s="36"/>
      <c r="C26" s="161" t="s">
        <v>428</v>
      </c>
      <c r="D26" s="161"/>
      <c r="E26" s="71" t="s">
        <v>33</v>
      </c>
      <c r="F26" s="92"/>
      <c r="G26" s="93">
        <f t="shared" si="0"/>
        <v>141.30000000000001</v>
      </c>
      <c r="H26" s="162"/>
      <c r="I26" s="93">
        <f t="shared" si="1"/>
        <v>141.30000000000001</v>
      </c>
      <c r="J26" s="162"/>
      <c r="K26" s="162" t="str">
        <f t="shared" si="3"/>
        <v>COMPLIANT</v>
      </c>
      <c r="L26" s="39"/>
      <c r="M26" s="163">
        <f t="shared" si="4"/>
        <v>132.65</v>
      </c>
      <c r="N26" s="163">
        <f t="shared" si="5"/>
        <v>135.11000000000001</v>
      </c>
      <c r="O26" s="163">
        <f t="shared" si="6"/>
        <v>141.30000000000001</v>
      </c>
      <c r="P26" s="163">
        <f t="shared" si="7"/>
        <v>146</v>
      </c>
      <c r="Q26" s="163">
        <f t="shared" si="8"/>
        <v>150.76</v>
      </c>
      <c r="R26" s="39"/>
      <c r="S26" s="211">
        <v>132.65</v>
      </c>
      <c r="T26" s="165">
        <f>ROUND(ROUND(S26,2)*(1+'General Inputs'!K$20)*(1-'General Inputs'!K$22)+'General Inputs'!K$27,2)</f>
        <v>135.11000000000001</v>
      </c>
      <c r="U26" s="165">
        <f>ROUND(T26*(1+'General Inputs'!L$20)*(1-'General Inputs'!L$22)+'General Inputs'!L$27,2)</f>
        <v>141.30000000000001</v>
      </c>
      <c r="V26" s="165">
        <f>ROUND(U26*(1+'General Inputs'!M$20)*(1-'General Inputs'!M$22)+'General Inputs'!M$27,2)</f>
        <v>146</v>
      </c>
      <c r="W26" s="165">
        <f>ROUND(V26*(1+'General Inputs'!N$20)*(1-'General Inputs'!N$22)+'General Inputs'!N$27,2)</f>
        <v>150.76</v>
      </c>
      <c r="X26" s="36"/>
      <c r="Y26" s="36"/>
      <c r="Z26" s="36"/>
      <c r="AA26" s="36"/>
      <c r="AB26" s="36"/>
      <c r="AC26" s="36"/>
      <c r="AD26" s="36"/>
    </row>
    <row r="27" spans="1:30">
      <c r="A27" s="36"/>
      <c r="B27" s="36"/>
      <c r="C27" s="161" t="s">
        <v>429</v>
      </c>
      <c r="D27" s="161"/>
      <c r="E27" s="71" t="s">
        <v>33</v>
      </c>
      <c r="F27" s="92"/>
      <c r="G27" s="93">
        <f t="shared" si="0"/>
        <v>309.47000000000003</v>
      </c>
      <c r="H27" s="162"/>
      <c r="I27" s="93">
        <f t="shared" si="1"/>
        <v>309.47000000000003</v>
      </c>
      <c r="J27" s="162"/>
      <c r="K27" s="162" t="str">
        <f t="shared" si="3"/>
        <v>COMPLIANT</v>
      </c>
      <c r="L27" s="39"/>
      <c r="M27" s="163">
        <f t="shared" si="4"/>
        <v>290.52</v>
      </c>
      <c r="N27" s="163">
        <f t="shared" si="5"/>
        <v>295.89999999999998</v>
      </c>
      <c r="O27" s="163">
        <f t="shared" si="6"/>
        <v>309.47000000000003</v>
      </c>
      <c r="P27" s="163">
        <f t="shared" si="7"/>
        <v>319.76</v>
      </c>
      <c r="Q27" s="163">
        <f t="shared" si="8"/>
        <v>330.19</v>
      </c>
      <c r="R27" s="39"/>
      <c r="S27" s="211">
        <v>290.52</v>
      </c>
      <c r="T27" s="165">
        <f>ROUND(ROUND(S27,2)*(1+'General Inputs'!K$20)*(1-'General Inputs'!K$22)+'General Inputs'!K$27,2)</f>
        <v>295.89999999999998</v>
      </c>
      <c r="U27" s="165">
        <f>ROUND(T27*(1+'General Inputs'!L$20)*(1-'General Inputs'!L$22)+'General Inputs'!L$27,2)</f>
        <v>309.47000000000003</v>
      </c>
      <c r="V27" s="165">
        <f>ROUND(U27*(1+'General Inputs'!M$20)*(1-'General Inputs'!M$22)+'General Inputs'!M$27,2)</f>
        <v>319.76</v>
      </c>
      <c r="W27" s="165">
        <f>ROUND(V27*(1+'General Inputs'!N$20)*(1-'General Inputs'!N$22)+'General Inputs'!N$27,2)</f>
        <v>330.19</v>
      </c>
      <c r="X27" s="36"/>
      <c r="Y27" s="36"/>
      <c r="Z27" s="36"/>
      <c r="AA27" s="36"/>
      <c r="AB27" s="36"/>
      <c r="AC27" s="36"/>
      <c r="AD27" s="36"/>
    </row>
    <row r="28" spans="1:30">
      <c r="A28" s="36"/>
      <c r="B28" s="36"/>
      <c r="C28" s="161" t="s">
        <v>430</v>
      </c>
      <c r="D28" s="161"/>
      <c r="E28" s="71" t="s">
        <v>33</v>
      </c>
      <c r="F28" s="92"/>
      <c r="G28" s="93">
        <f t="shared" si="0"/>
        <v>199.36</v>
      </c>
      <c r="H28" s="162"/>
      <c r="I28" s="93">
        <f t="shared" si="1"/>
        <v>199.36</v>
      </c>
      <c r="J28" s="162"/>
      <c r="K28" s="162" t="str">
        <f t="shared" si="3"/>
        <v>COMPLIANT</v>
      </c>
      <c r="L28" s="39"/>
      <c r="M28" s="163">
        <f t="shared" si="4"/>
        <v>187.15</v>
      </c>
      <c r="N28" s="163">
        <f t="shared" si="5"/>
        <v>190.62</v>
      </c>
      <c r="O28" s="163">
        <f t="shared" si="6"/>
        <v>199.36</v>
      </c>
      <c r="P28" s="163">
        <f t="shared" si="7"/>
        <v>205.99</v>
      </c>
      <c r="Q28" s="163">
        <f t="shared" si="8"/>
        <v>212.71</v>
      </c>
      <c r="R28" s="39"/>
      <c r="S28" s="211">
        <v>187.15</v>
      </c>
      <c r="T28" s="165">
        <f>ROUND(ROUND(S28,2)*(1+'General Inputs'!K$20)*(1-'General Inputs'!K$22)+'General Inputs'!K$27,2)</f>
        <v>190.62</v>
      </c>
      <c r="U28" s="165">
        <f>ROUND(T28*(1+'General Inputs'!L$20)*(1-'General Inputs'!L$22)+'General Inputs'!L$27,2)</f>
        <v>199.36</v>
      </c>
      <c r="V28" s="165">
        <f>ROUND(U28*(1+'General Inputs'!M$20)*(1-'General Inputs'!M$22)+'General Inputs'!M$27,2)</f>
        <v>205.99</v>
      </c>
      <c r="W28" s="165">
        <f>ROUND(V28*(1+'General Inputs'!N$20)*(1-'General Inputs'!N$22)+'General Inputs'!N$27,2)</f>
        <v>212.71</v>
      </c>
      <c r="X28" s="36"/>
      <c r="Y28" s="36"/>
      <c r="Z28" s="36"/>
      <c r="AA28" s="36"/>
      <c r="AB28" s="36"/>
      <c r="AC28" s="36"/>
      <c r="AD28" s="36"/>
    </row>
    <row r="29" spans="1:30">
      <c r="A29" s="36"/>
      <c r="B29" s="36"/>
      <c r="C29" s="161" t="s">
        <v>431</v>
      </c>
      <c r="D29" s="161"/>
      <c r="E29" s="71" t="s">
        <v>33</v>
      </c>
      <c r="F29" s="92"/>
      <c r="G29" s="93">
        <f t="shared" si="0"/>
        <v>180.74</v>
      </c>
      <c r="H29" s="162"/>
      <c r="I29" s="93">
        <f t="shared" si="1"/>
        <v>180.74</v>
      </c>
      <c r="J29" s="162"/>
      <c r="K29" s="162" t="str">
        <f t="shared" si="3"/>
        <v>COMPLIANT</v>
      </c>
      <c r="L29" s="39"/>
      <c r="M29" s="163">
        <f t="shared" si="4"/>
        <v>169.68</v>
      </c>
      <c r="N29" s="163">
        <f t="shared" si="5"/>
        <v>172.82</v>
      </c>
      <c r="O29" s="163">
        <f t="shared" si="6"/>
        <v>180.74</v>
      </c>
      <c r="P29" s="163">
        <f t="shared" si="7"/>
        <v>186.75</v>
      </c>
      <c r="Q29" s="163">
        <f t="shared" si="8"/>
        <v>192.84</v>
      </c>
      <c r="R29" s="39"/>
      <c r="S29" s="211">
        <v>169.68</v>
      </c>
      <c r="T29" s="165">
        <f>ROUND(ROUND(S29,2)*(1+'General Inputs'!K$20)*(1-'General Inputs'!K$22)+'General Inputs'!K$27,2)</f>
        <v>172.82</v>
      </c>
      <c r="U29" s="165">
        <f>ROUND(T29*(1+'General Inputs'!L$20)*(1-'General Inputs'!L$22)+'General Inputs'!L$27,2)</f>
        <v>180.74</v>
      </c>
      <c r="V29" s="165">
        <f>ROUND(U29*(1+'General Inputs'!M$20)*(1-'General Inputs'!M$22)+'General Inputs'!M$27,2)</f>
        <v>186.75</v>
      </c>
      <c r="W29" s="165">
        <f>ROUND(V29*(1+'General Inputs'!N$20)*(1-'General Inputs'!N$22)+'General Inputs'!N$27,2)</f>
        <v>192.84</v>
      </c>
      <c r="X29" s="36"/>
      <c r="Y29" s="36"/>
      <c r="Z29" s="36"/>
      <c r="AA29" s="36"/>
      <c r="AB29" s="36"/>
      <c r="AC29" s="36"/>
      <c r="AD29" s="36"/>
    </row>
    <row r="30" spans="1:30">
      <c r="A30" s="36"/>
      <c r="B30" s="36"/>
      <c r="C30" s="161"/>
      <c r="D30" s="161"/>
      <c r="E30" s="71"/>
      <c r="F30" s="92"/>
      <c r="G30" s="93">
        <f t="shared" si="0"/>
        <v>0</v>
      </c>
      <c r="H30" s="162"/>
      <c r="I30" s="93">
        <f t="shared" si="1"/>
        <v>0</v>
      </c>
      <c r="J30" s="162"/>
      <c r="K30" s="162" t="str">
        <f t="shared" si="3"/>
        <v/>
      </c>
      <c r="L30" s="39"/>
      <c r="M30" s="163">
        <f t="shared" si="4"/>
        <v>0</v>
      </c>
      <c r="N30" s="163">
        <f t="shared" si="5"/>
        <v>0</v>
      </c>
      <c r="O30" s="163">
        <f t="shared" si="6"/>
        <v>0</v>
      </c>
      <c r="P30" s="163">
        <f t="shared" si="7"/>
        <v>0</v>
      </c>
      <c r="Q30" s="163">
        <f t="shared" si="8"/>
        <v>0</v>
      </c>
      <c r="R30" s="39"/>
      <c r="S30" s="211"/>
      <c r="T30" s="165">
        <f>ROUND(ROUND(S30,2)*(1+'General Inputs'!K$20)*(1-'General Inputs'!K$22)+'General Inputs'!K$27,2)</f>
        <v>0</v>
      </c>
      <c r="U30" s="165">
        <f>ROUND(T30*(1+'General Inputs'!L$20)*(1-'General Inputs'!L$22)+'General Inputs'!L$27,2)</f>
        <v>0</v>
      </c>
      <c r="V30" s="165">
        <f>ROUND(U30*(1+'General Inputs'!M$20)*(1-'General Inputs'!M$22)+'General Inputs'!M$27,2)</f>
        <v>0</v>
      </c>
      <c r="W30" s="165">
        <f>ROUND(V30*(1+'General Inputs'!N$20)*(1-'General Inputs'!N$22)+'General Inputs'!N$27,2)</f>
        <v>0</v>
      </c>
      <c r="X30" s="36"/>
      <c r="Y30" s="36"/>
      <c r="Z30" s="36"/>
      <c r="AA30" s="36"/>
      <c r="AB30" s="36"/>
      <c r="AC30" s="36"/>
      <c r="AD30" s="36"/>
    </row>
    <row r="31" spans="1:30" hidden="1" outlineLevel="1">
      <c r="A31" s="36"/>
      <c r="B31" s="36"/>
      <c r="C31" s="161"/>
      <c r="D31" s="161"/>
      <c r="E31" s="71"/>
      <c r="F31" s="92"/>
      <c r="G31" s="93">
        <f t="shared" si="0"/>
        <v>0</v>
      </c>
      <c r="H31" s="162"/>
      <c r="I31" s="93">
        <f t="shared" si="1"/>
        <v>0</v>
      </c>
      <c r="J31" s="162"/>
      <c r="K31" s="162" t="str">
        <f t="shared" si="3"/>
        <v/>
      </c>
      <c r="L31" s="39"/>
      <c r="M31" s="163">
        <f t="shared" si="4"/>
        <v>0</v>
      </c>
      <c r="N31" s="163">
        <f t="shared" si="5"/>
        <v>0</v>
      </c>
      <c r="O31" s="163">
        <f t="shared" si="6"/>
        <v>0</v>
      </c>
      <c r="P31" s="163">
        <f t="shared" si="7"/>
        <v>0</v>
      </c>
      <c r="Q31" s="163">
        <f t="shared" si="8"/>
        <v>0</v>
      </c>
      <c r="R31" s="39"/>
      <c r="S31" s="211"/>
      <c r="T31" s="165">
        <f>ROUND(ROUND(S31,2)*(1+'General Inputs'!K$20)*(1-'General Inputs'!K$22)+'General Inputs'!K$27,2)</f>
        <v>0</v>
      </c>
      <c r="U31" s="165">
        <f>ROUND(T31*(1+'General Inputs'!L$20)*(1-'General Inputs'!L$22)+'General Inputs'!L$27,2)</f>
        <v>0</v>
      </c>
      <c r="V31" s="165">
        <f>ROUND(U31*(1+'General Inputs'!M$20)*(1-'General Inputs'!M$22)+'General Inputs'!M$27,2)</f>
        <v>0</v>
      </c>
      <c r="W31" s="165">
        <f>ROUND(V31*(1+'General Inputs'!N$20)*(1-'General Inputs'!N$22)+'General Inputs'!N$27,2)</f>
        <v>0</v>
      </c>
      <c r="X31" s="36"/>
      <c r="Y31" s="36"/>
      <c r="Z31" s="36"/>
      <c r="AA31" s="36"/>
      <c r="AB31" s="36"/>
      <c r="AC31" s="36"/>
      <c r="AD31" s="36"/>
    </row>
    <row r="32" spans="1:30" hidden="1" outlineLevel="1">
      <c r="A32" s="36"/>
      <c r="B32" s="36"/>
      <c r="C32" s="161"/>
      <c r="D32" s="161"/>
      <c r="E32" s="71"/>
      <c r="F32" s="92"/>
      <c r="G32" s="93">
        <f t="shared" si="0"/>
        <v>0</v>
      </c>
      <c r="H32" s="162"/>
      <c r="I32" s="93">
        <f t="shared" si="1"/>
        <v>0</v>
      </c>
      <c r="J32" s="162"/>
      <c r="K32" s="162" t="str">
        <f t="shared" si="3"/>
        <v/>
      </c>
      <c r="L32" s="39"/>
      <c r="M32" s="163">
        <f t="shared" si="4"/>
        <v>0</v>
      </c>
      <c r="N32" s="163">
        <f t="shared" si="5"/>
        <v>0</v>
      </c>
      <c r="O32" s="163">
        <f t="shared" si="6"/>
        <v>0</v>
      </c>
      <c r="P32" s="163">
        <f t="shared" si="7"/>
        <v>0</v>
      </c>
      <c r="Q32" s="163">
        <f t="shared" si="8"/>
        <v>0</v>
      </c>
      <c r="R32" s="39"/>
      <c r="S32" s="211"/>
      <c r="T32" s="165">
        <f>ROUND(ROUND(S32,2)*(1+'General Inputs'!K$20)*(1-'General Inputs'!K$22)+'General Inputs'!K$27,2)</f>
        <v>0</v>
      </c>
      <c r="U32" s="165">
        <f>ROUND(T32*(1+'General Inputs'!L$20)*(1-'General Inputs'!L$22)+'General Inputs'!L$27,2)</f>
        <v>0</v>
      </c>
      <c r="V32" s="165">
        <f>ROUND(U32*(1+'General Inputs'!M$20)*(1-'General Inputs'!M$22)+'General Inputs'!M$27,2)</f>
        <v>0</v>
      </c>
      <c r="W32" s="165">
        <f>ROUND(V32*(1+'General Inputs'!N$20)*(1-'General Inputs'!N$22)+'General Inputs'!N$27,2)</f>
        <v>0</v>
      </c>
      <c r="X32" s="36"/>
      <c r="Y32" s="36"/>
      <c r="Z32" s="36"/>
      <c r="AA32" s="36"/>
      <c r="AB32" s="36"/>
      <c r="AC32" s="36"/>
      <c r="AD32" s="36"/>
    </row>
    <row r="33" spans="1:30" hidden="1" outlineLevel="1">
      <c r="A33" s="36"/>
      <c r="B33" s="36"/>
      <c r="C33" s="161"/>
      <c r="D33" s="161"/>
      <c r="E33" s="71"/>
      <c r="F33" s="92"/>
      <c r="G33" s="93">
        <f t="shared" si="0"/>
        <v>0</v>
      </c>
      <c r="H33" s="162"/>
      <c r="I33" s="93">
        <f t="shared" si="1"/>
        <v>0</v>
      </c>
      <c r="J33" s="162"/>
      <c r="K33" s="162" t="str">
        <f t="shared" si="3"/>
        <v/>
      </c>
      <c r="L33" s="39"/>
      <c r="M33" s="163">
        <f t="shared" si="4"/>
        <v>0</v>
      </c>
      <c r="N33" s="163">
        <f t="shared" si="5"/>
        <v>0</v>
      </c>
      <c r="O33" s="163">
        <f t="shared" si="6"/>
        <v>0</v>
      </c>
      <c r="P33" s="163">
        <f t="shared" si="7"/>
        <v>0</v>
      </c>
      <c r="Q33" s="163">
        <f t="shared" si="8"/>
        <v>0</v>
      </c>
      <c r="R33" s="39"/>
      <c r="S33" s="211"/>
      <c r="T33" s="165">
        <f>ROUND(ROUND(S33,2)*(1+'General Inputs'!K$20)*(1-'General Inputs'!K$22)+'General Inputs'!K$27,2)</f>
        <v>0</v>
      </c>
      <c r="U33" s="165">
        <f>ROUND(T33*(1+'General Inputs'!L$20)*(1-'General Inputs'!L$22)+'General Inputs'!L$27,2)</f>
        <v>0</v>
      </c>
      <c r="V33" s="165">
        <f>ROUND(U33*(1+'General Inputs'!M$20)*(1-'General Inputs'!M$22)+'General Inputs'!M$27,2)</f>
        <v>0</v>
      </c>
      <c r="W33" s="165">
        <f>ROUND(V33*(1+'General Inputs'!N$20)*(1-'General Inputs'!N$22)+'General Inputs'!N$27,2)</f>
        <v>0</v>
      </c>
      <c r="X33" s="36"/>
      <c r="Y33" s="36"/>
      <c r="Z33" s="36"/>
      <c r="AA33" s="36"/>
      <c r="AB33" s="36"/>
      <c r="AC33" s="36"/>
      <c r="AD33" s="36"/>
    </row>
    <row r="34" spans="1:30" hidden="1" outlineLevel="1">
      <c r="A34" s="36"/>
      <c r="B34" s="36"/>
      <c r="C34" s="161"/>
      <c r="D34" s="161"/>
      <c r="E34" s="71"/>
      <c r="F34" s="92"/>
      <c r="G34" s="93">
        <f t="shared" si="0"/>
        <v>0</v>
      </c>
      <c r="H34" s="162"/>
      <c r="I34" s="93">
        <f t="shared" si="1"/>
        <v>0</v>
      </c>
      <c r="J34" s="162"/>
      <c r="K34" s="162" t="str">
        <f t="shared" si="3"/>
        <v/>
      </c>
      <c r="L34" s="39"/>
      <c r="M34" s="163">
        <f t="shared" si="4"/>
        <v>0</v>
      </c>
      <c r="N34" s="163">
        <f t="shared" si="5"/>
        <v>0</v>
      </c>
      <c r="O34" s="163">
        <f t="shared" si="6"/>
        <v>0</v>
      </c>
      <c r="P34" s="163">
        <f t="shared" si="7"/>
        <v>0</v>
      </c>
      <c r="Q34" s="163">
        <f t="shared" si="8"/>
        <v>0</v>
      </c>
      <c r="R34" s="39"/>
      <c r="S34" s="211"/>
      <c r="T34" s="165">
        <f>ROUND(ROUND(S34,2)*(1+'General Inputs'!K$20)*(1-'General Inputs'!K$22)+'General Inputs'!K$27,2)</f>
        <v>0</v>
      </c>
      <c r="U34" s="165">
        <f>ROUND(T34*(1+'General Inputs'!L$20)*(1-'General Inputs'!L$22)+'General Inputs'!L$27,2)</f>
        <v>0</v>
      </c>
      <c r="V34" s="165">
        <f>ROUND(U34*(1+'General Inputs'!M$20)*(1-'General Inputs'!M$22)+'General Inputs'!M$27,2)</f>
        <v>0</v>
      </c>
      <c r="W34" s="165">
        <f>ROUND(V34*(1+'General Inputs'!N$20)*(1-'General Inputs'!N$22)+'General Inputs'!N$27,2)</f>
        <v>0</v>
      </c>
      <c r="X34" s="36"/>
      <c r="Y34" s="36"/>
      <c r="Z34" s="36"/>
      <c r="AA34" s="36"/>
      <c r="AB34" s="36"/>
      <c r="AC34" s="36"/>
      <c r="AD34" s="36"/>
    </row>
    <row r="35" spans="1:30" hidden="1" outlineLevel="1">
      <c r="A35" s="36"/>
      <c r="B35" s="36"/>
      <c r="C35" s="161"/>
      <c r="D35" s="161"/>
      <c r="E35" s="71"/>
      <c r="F35" s="92"/>
      <c r="G35" s="93">
        <f t="shared" si="0"/>
        <v>0</v>
      </c>
      <c r="H35" s="162"/>
      <c r="I35" s="93">
        <f t="shared" si="1"/>
        <v>0</v>
      </c>
      <c r="J35" s="162"/>
      <c r="K35" s="162" t="str">
        <f t="shared" si="3"/>
        <v/>
      </c>
      <c r="L35" s="39"/>
      <c r="M35" s="163">
        <f t="shared" si="4"/>
        <v>0</v>
      </c>
      <c r="N35" s="163">
        <f t="shared" si="5"/>
        <v>0</v>
      </c>
      <c r="O35" s="163">
        <f t="shared" si="6"/>
        <v>0</v>
      </c>
      <c r="P35" s="163">
        <f t="shared" si="7"/>
        <v>0</v>
      </c>
      <c r="Q35" s="163">
        <f t="shared" si="8"/>
        <v>0</v>
      </c>
      <c r="R35" s="39"/>
      <c r="S35" s="211"/>
      <c r="T35" s="165">
        <f>ROUND(ROUND(S35,2)*(1+'General Inputs'!K$20)*(1-'General Inputs'!K$22)+'General Inputs'!K$27,2)</f>
        <v>0</v>
      </c>
      <c r="U35" s="165">
        <f>ROUND(T35*(1+'General Inputs'!L$20)*(1-'General Inputs'!L$22)+'General Inputs'!L$27,2)</f>
        <v>0</v>
      </c>
      <c r="V35" s="165">
        <f>ROUND(U35*(1+'General Inputs'!M$20)*(1-'General Inputs'!M$22)+'General Inputs'!M$27,2)</f>
        <v>0</v>
      </c>
      <c r="W35" s="165">
        <f>ROUND(V35*(1+'General Inputs'!N$20)*(1-'General Inputs'!N$22)+'General Inputs'!N$27,2)</f>
        <v>0</v>
      </c>
      <c r="X35" s="36"/>
      <c r="Y35" s="36"/>
      <c r="Z35" s="36"/>
      <c r="AA35" s="36"/>
      <c r="AB35" s="36"/>
      <c r="AC35" s="36"/>
      <c r="AD35" s="36"/>
    </row>
    <row r="36" spans="1:30" hidden="1" outlineLevel="1">
      <c r="A36" s="36"/>
      <c r="B36" s="36"/>
      <c r="C36" s="161"/>
      <c r="D36" s="161"/>
      <c r="E36" s="71"/>
      <c r="F36" s="92"/>
      <c r="G36" s="93">
        <f t="shared" si="0"/>
        <v>0</v>
      </c>
      <c r="H36" s="162"/>
      <c r="I36" s="93">
        <f t="shared" si="1"/>
        <v>0</v>
      </c>
      <c r="J36" s="162"/>
      <c r="K36" s="162" t="str">
        <f t="shared" si="3"/>
        <v/>
      </c>
      <c r="L36" s="39"/>
      <c r="M36" s="163">
        <f t="shared" si="4"/>
        <v>0</v>
      </c>
      <c r="N36" s="163">
        <f t="shared" si="5"/>
        <v>0</v>
      </c>
      <c r="O36" s="163">
        <f t="shared" si="6"/>
        <v>0</v>
      </c>
      <c r="P36" s="163">
        <f t="shared" si="7"/>
        <v>0</v>
      </c>
      <c r="Q36" s="163">
        <f t="shared" si="8"/>
        <v>0</v>
      </c>
      <c r="R36" s="39"/>
      <c r="S36" s="211"/>
      <c r="T36" s="165">
        <f>ROUND(ROUND(S36,2)*(1+'General Inputs'!K$20)*(1-'General Inputs'!K$22)+'General Inputs'!K$27,2)</f>
        <v>0</v>
      </c>
      <c r="U36" s="165">
        <f>ROUND(T36*(1+'General Inputs'!L$20)*(1-'General Inputs'!L$22)+'General Inputs'!L$27,2)</f>
        <v>0</v>
      </c>
      <c r="V36" s="165">
        <f>ROUND(U36*(1+'General Inputs'!M$20)*(1-'General Inputs'!M$22)+'General Inputs'!M$27,2)</f>
        <v>0</v>
      </c>
      <c r="W36" s="165">
        <f>ROUND(V36*(1+'General Inputs'!N$20)*(1-'General Inputs'!N$22)+'General Inputs'!N$27,2)</f>
        <v>0</v>
      </c>
      <c r="X36" s="36"/>
      <c r="Y36" s="36"/>
      <c r="Z36" s="36"/>
      <c r="AA36" s="36"/>
      <c r="AB36" s="36"/>
      <c r="AC36" s="36"/>
      <c r="AD36" s="36"/>
    </row>
    <row r="37" spans="1:30" s="48" customFormat="1" collapsed="1">
      <c r="A37" s="46"/>
      <c r="B37" s="46"/>
      <c r="C37" s="153"/>
      <c r="D37" s="153"/>
      <c r="E37" s="49"/>
      <c r="F37" s="49"/>
      <c r="G37" s="49"/>
      <c r="H37" s="167"/>
      <c r="I37" s="167"/>
      <c r="J37" s="167"/>
      <c r="K37" s="167"/>
      <c r="L37" s="167"/>
      <c r="M37" s="73"/>
      <c r="N37" s="168"/>
      <c r="O37" s="168"/>
      <c r="P37" s="168"/>
      <c r="Q37" s="168"/>
      <c r="R37" s="47"/>
      <c r="S37" s="168"/>
      <c r="T37" s="168"/>
      <c r="U37" s="168"/>
      <c r="V37" s="168"/>
      <c r="W37" s="168"/>
      <c r="X37" s="46"/>
      <c r="Y37" s="46"/>
      <c r="Z37" s="46"/>
      <c r="AA37" s="46"/>
      <c r="AB37" s="46"/>
      <c r="AC37" s="46"/>
      <c r="AD37" s="46"/>
    </row>
    <row r="38" spans="1:30" ht="12.75">
      <c r="A38" s="25"/>
      <c r="B38" s="26" t="s">
        <v>7</v>
      </c>
      <c r="C38" s="25"/>
      <c r="D38" s="25"/>
      <c r="E38" s="25"/>
      <c r="F38" s="25"/>
      <c r="G38" s="34"/>
      <c r="H38" s="52"/>
      <c r="I38" s="52"/>
      <c r="J38" s="35"/>
      <c r="K38" s="34"/>
      <c r="L38" s="31"/>
      <c r="M38" s="30"/>
      <c r="N38" s="32"/>
      <c r="O38" s="32"/>
      <c r="P38" s="32"/>
      <c r="Q38" s="32"/>
      <c r="R38" s="52"/>
      <c r="S38" s="52"/>
      <c r="T38" s="35"/>
      <c r="U38" s="34"/>
      <c r="V38" s="35"/>
      <c r="W38" s="34"/>
      <c r="X38" s="34"/>
      <c r="Y38" s="35"/>
      <c r="Z38" s="35"/>
      <c r="AA38" s="35"/>
      <c r="AB38" s="35"/>
      <c r="AC38" s="35"/>
      <c r="AD38" s="35"/>
    </row>
    <row r="39" spans="1:30" hidden="1">
      <c r="L39" s="37"/>
      <c r="M39" s="36"/>
      <c r="N39" s="36"/>
      <c r="O39" s="36"/>
      <c r="P39" s="36"/>
      <c r="Q39" s="36"/>
    </row>
    <row r="40" spans="1:30" hidden="1">
      <c r="L40" s="37"/>
      <c r="M40" s="36"/>
      <c r="N40" s="36"/>
      <c r="O40" s="36"/>
      <c r="P40" s="36"/>
      <c r="Q40" s="36"/>
    </row>
    <row r="41" spans="1:30" hidden="1">
      <c r="L41" s="164"/>
      <c r="M41" s="169"/>
      <c r="N41" s="169"/>
      <c r="O41" s="169"/>
      <c r="P41" s="169"/>
      <c r="Q41" s="169"/>
    </row>
    <row r="42" spans="1:30" hidden="1">
      <c r="L42" s="164"/>
      <c r="M42" s="169"/>
      <c r="N42" s="169"/>
      <c r="O42" s="169"/>
      <c r="P42" s="169"/>
      <c r="Q42" s="169"/>
    </row>
    <row r="43" spans="1:30" hidden="1">
      <c r="L43" s="164"/>
      <c r="M43" s="169"/>
      <c r="N43" s="169"/>
      <c r="O43" s="169"/>
      <c r="P43" s="169"/>
      <c r="Q43" s="169"/>
    </row>
    <row r="44" spans="1:30" hidden="1">
      <c r="L44" s="164"/>
      <c r="M44" s="169"/>
      <c r="N44" s="169"/>
      <c r="O44" s="169"/>
      <c r="P44" s="169"/>
      <c r="Q44" s="169"/>
    </row>
    <row r="45" spans="1:30" hidden="1">
      <c r="L45" s="164"/>
      <c r="M45" s="169"/>
      <c r="N45" s="169"/>
      <c r="O45" s="169"/>
      <c r="P45" s="169"/>
      <c r="Q45" s="169"/>
    </row>
    <row r="46" spans="1:30" hidden="1">
      <c r="L46" s="164"/>
      <c r="M46" s="169"/>
      <c r="N46" s="169"/>
      <c r="O46" s="169"/>
      <c r="P46" s="169"/>
      <c r="Q46" s="169"/>
    </row>
    <row r="47" spans="1:30" hidden="1">
      <c r="L47" s="164"/>
      <c r="M47" s="169"/>
      <c r="N47" s="169"/>
      <c r="O47" s="169"/>
      <c r="P47" s="169"/>
      <c r="Q47" s="169"/>
    </row>
    <row r="48" spans="1:30" hidden="1">
      <c r="L48" s="168"/>
      <c r="M48" s="73"/>
      <c r="N48" s="168"/>
      <c r="O48" s="168"/>
      <c r="P48" s="168"/>
      <c r="Q48" s="168"/>
    </row>
    <row r="49" spans="12:17" hidden="1">
      <c r="L49" s="37"/>
      <c r="M49" s="36"/>
      <c r="N49" s="36"/>
      <c r="O49" s="36"/>
      <c r="P49" s="36"/>
      <c r="Q49" s="36"/>
    </row>
    <row r="50" spans="12:17" hidden="1">
      <c r="L50" s="170"/>
      <c r="M50" s="170"/>
      <c r="N50" s="170"/>
      <c r="O50" s="170"/>
      <c r="P50" s="170"/>
      <c r="Q50" s="170"/>
    </row>
    <row r="51" spans="12:17" hidden="1">
      <c r="L51" s="170"/>
      <c r="M51" s="170"/>
      <c r="N51" s="170"/>
      <c r="O51" s="170"/>
      <c r="P51" s="170"/>
      <c r="Q51" s="170"/>
    </row>
    <row r="52" spans="12:17" hidden="1">
      <c r="L52" s="170"/>
      <c r="M52" s="170"/>
      <c r="N52" s="170"/>
      <c r="O52" s="170"/>
      <c r="P52" s="170"/>
      <c r="Q52" s="170"/>
    </row>
    <row r="53" spans="12:17" hidden="1">
      <c r="L53" s="170"/>
      <c r="M53" s="170"/>
      <c r="N53" s="170"/>
      <c r="O53" s="170"/>
      <c r="P53" s="170"/>
      <c r="Q53" s="170"/>
    </row>
    <row r="54" spans="12:17" hidden="1">
      <c r="L54" s="170"/>
      <c r="M54" s="170"/>
      <c r="N54" s="170"/>
      <c r="O54" s="170"/>
      <c r="P54" s="170"/>
      <c r="Q54" s="170"/>
    </row>
    <row r="55" spans="12:17" hidden="1">
      <c r="L55" s="170"/>
      <c r="M55" s="170"/>
      <c r="N55" s="170"/>
      <c r="O55" s="170"/>
      <c r="P55" s="170"/>
      <c r="Q55" s="170"/>
    </row>
    <row r="56" spans="12:17" hidden="1">
      <c r="L56" s="170"/>
      <c r="M56" s="170"/>
      <c r="N56" s="170"/>
      <c r="O56" s="170"/>
      <c r="P56" s="170"/>
      <c r="Q56" s="170"/>
    </row>
    <row r="57" spans="12:17" hidden="1">
      <c r="L57" s="167"/>
      <c r="M57" s="49"/>
      <c r="N57" s="167"/>
      <c r="O57" s="167"/>
      <c r="P57" s="167"/>
      <c r="Q57" s="167"/>
    </row>
    <row r="58" spans="12:17" hidden="1">
      <c r="L58" s="37"/>
      <c r="M58" s="36"/>
      <c r="N58" s="36"/>
      <c r="O58" s="36"/>
      <c r="P58" s="36"/>
      <c r="Q58" s="36"/>
    </row>
    <row r="59" spans="12:17" ht="12.75" hidden="1">
      <c r="L59" s="52"/>
      <c r="M59" s="34"/>
      <c r="N59" s="35"/>
      <c r="O59" s="34"/>
      <c r="P59" s="35"/>
      <c r="Q59" s="34"/>
    </row>
  </sheetData>
  <mergeCells count="2">
    <mergeCell ref="M4:Q4"/>
    <mergeCell ref="S4:W4"/>
  </mergeCells>
  <conditionalFormatting sqref="K1:K1048576">
    <cfRule type="cellIs" dxfId="5" priority="1" operator="equal">
      <formula>"NON-COMPLIANT"</formula>
    </cfRule>
    <cfRule type="cellIs" dxfId="4" priority="2" operator="equal">
      <formula>"COMPLIANT"</formula>
    </cfRule>
  </conditionalFormatting>
  <dataValidations count="2">
    <dataValidation type="list" allowBlank="1" showInputMessage="1" showErrorMessage="1" sqref="E37:G37" xr:uid="{00000000-0002-0000-0400-000000000000}">
      <formula1>#REF!</formula1>
    </dataValidation>
    <dataValidation type="list" allowBlank="1" showInputMessage="1" showErrorMessage="1" sqref="M37 M57 M48" xr:uid="{00000000-0002-0000-0400-000001000000}">
      <formula1>#REF!</formula1>
    </dataValidation>
  </dataValidations>
  <hyperlinks>
    <hyperlink ref="M1" location="'Pricing model - ACS'!A1" display="Back to Index" xr:uid="{00000000-0004-0000-04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2000000}">
          <x14:formula1>
            <xm:f>'Lookup Tables'!$G$9:$G$17</xm:f>
          </x14:formula1>
          <xm:sqref>E7:E36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79998168889431442"/>
  </sheetPr>
  <dimension ref="A1:XFC328"/>
  <sheetViews>
    <sheetView showGridLines="0" zoomScaleNormal="100" workbookViewId="0">
      <selection activeCell="AG6" sqref="AG6"/>
    </sheetView>
  </sheetViews>
  <sheetFormatPr defaultColWidth="0" defaultRowHeight="11.25" zeroHeight="1" outlineLevelRow="1" outlineLevelCol="1"/>
  <cols>
    <col min="1" max="2" width="1.42578125" style="11" customWidth="1"/>
    <col min="3" max="3" width="42.7109375" style="11" bestFit="1" customWidth="1"/>
    <col min="4" max="4" width="14.28515625" style="11" customWidth="1"/>
    <col min="5" max="6" width="11.42578125" style="11" customWidth="1"/>
    <col min="7" max="7" width="1.42578125" style="11" customWidth="1"/>
    <col min="8" max="8" width="9.28515625" style="11" customWidth="1"/>
    <col min="9" max="9" width="1.28515625" style="11" customWidth="1"/>
    <col min="10" max="10" width="9.28515625" style="11" customWidth="1"/>
    <col min="11" max="11" width="0.85546875" style="11" customWidth="1"/>
    <col min="12" max="12" width="9.28515625" style="11" customWidth="1"/>
    <col min="13" max="13" width="5.7109375" style="11" customWidth="1"/>
    <col min="14" max="18" width="9.28515625" style="11" customWidth="1"/>
    <col min="19" max="19" width="5.7109375" style="11" customWidth="1"/>
    <col min="20" max="24" width="9.28515625" style="11" customWidth="1"/>
    <col min="25" max="25" width="5.140625" style="11" customWidth="1"/>
    <col min="26" max="29" width="9.28515625" style="11" customWidth="1" outlineLevel="1"/>
    <col min="30" max="30" width="25" style="11" customWidth="1"/>
    <col min="31" max="33" width="9.28515625" style="11" customWidth="1"/>
    <col min="34" max="16383" width="8" style="11" hidden="1"/>
    <col min="16384" max="16384" width="2.7109375" style="11" customWidth="1"/>
  </cols>
  <sheetData>
    <row r="1" spans="1:36" ht="15.75">
      <c r="A1" s="1"/>
      <c r="B1" s="2" t="str">
        <f>'Pricing model - ACS'!G2&amp;" - "&amp;'Pricing model - ACS'!G3</f>
        <v>AER pricing model - price capped ACS - Energex 2022–23</v>
      </c>
      <c r="C1" s="2"/>
      <c r="D1" s="2"/>
      <c r="E1" s="2"/>
      <c r="F1" s="2"/>
      <c r="G1" s="2"/>
      <c r="H1" s="7"/>
      <c r="I1" s="3"/>
      <c r="J1" s="5"/>
      <c r="K1" s="8"/>
      <c r="L1" s="8"/>
      <c r="M1" s="6"/>
      <c r="N1" s="53" t="s">
        <v>0</v>
      </c>
      <c r="O1" s="8"/>
      <c r="P1" s="8"/>
      <c r="Q1" s="5"/>
      <c r="R1" s="5"/>
      <c r="S1" s="4"/>
      <c r="U1" s="8"/>
      <c r="V1" s="8"/>
      <c r="W1" s="5"/>
      <c r="X1" s="5"/>
      <c r="Y1" s="5"/>
      <c r="Z1" s="5"/>
      <c r="AA1" s="5"/>
      <c r="AB1" s="5"/>
      <c r="AC1" s="5"/>
      <c r="AD1" s="6"/>
      <c r="AE1" s="10"/>
      <c r="AF1" s="9"/>
      <c r="AG1" s="1"/>
    </row>
    <row r="2" spans="1:36" ht="13.5" thickBot="1">
      <c r="A2" s="12"/>
      <c r="B2" s="13" t="str">
        <f>'Pricing model - ACS'!C25&amp;" - "&amp;'Pricing model - ACS'!E25</f>
        <v>Public Lighting - Price caps, historical prices, proposed prices, and compliance checks for public lighting</v>
      </c>
      <c r="C2" s="13"/>
      <c r="D2" s="13"/>
      <c r="E2" s="13"/>
      <c r="F2" s="13"/>
      <c r="G2" s="13"/>
      <c r="H2" s="15"/>
      <c r="I2" s="12"/>
      <c r="J2" s="15"/>
      <c r="K2" s="15"/>
      <c r="L2" s="15"/>
      <c r="M2" s="15"/>
      <c r="N2" s="15"/>
      <c r="O2" s="15"/>
      <c r="P2" s="16" t="s">
        <v>186</v>
      </c>
      <c r="Q2" s="15"/>
      <c r="R2" s="15"/>
      <c r="S2" s="14"/>
      <c r="T2" s="12"/>
      <c r="U2" s="15"/>
      <c r="V2" s="15"/>
      <c r="W2" s="15"/>
      <c r="X2" s="15"/>
      <c r="Y2" s="15"/>
      <c r="Z2" s="15"/>
      <c r="AA2" s="15"/>
      <c r="AB2" s="15"/>
      <c r="AC2" s="15"/>
      <c r="AD2" s="16"/>
      <c r="AE2" s="15"/>
      <c r="AF2" s="15"/>
      <c r="AG2" s="12"/>
    </row>
    <row r="3" spans="1:36">
      <c r="A3" s="17"/>
      <c r="B3" s="17"/>
      <c r="C3" s="69"/>
      <c r="D3" s="69"/>
      <c r="E3" s="18"/>
      <c r="F3" s="18"/>
      <c r="G3" s="18"/>
      <c r="H3" s="20"/>
      <c r="I3" s="19"/>
      <c r="J3" s="20"/>
      <c r="K3" s="20"/>
      <c r="L3" s="20"/>
      <c r="M3" s="20"/>
      <c r="N3" s="20"/>
      <c r="O3" s="20"/>
      <c r="P3" s="20"/>
      <c r="Q3" s="20"/>
      <c r="R3" s="20"/>
      <c r="S3" s="18"/>
      <c r="T3" s="19"/>
      <c r="U3" s="20"/>
      <c r="V3" s="20"/>
      <c r="W3" s="20"/>
      <c r="X3" s="20"/>
      <c r="Y3" s="20"/>
      <c r="Z3" s="20"/>
      <c r="AA3" s="20"/>
      <c r="AB3" s="20"/>
      <c r="AC3" s="20"/>
      <c r="AD3" s="20"/>
    </row>
    <row r="4" spans="1:36" ht="12.75">
      <c r="A4" s="22"/>
      <c r="B4" s="22"/>
      <c r="C4" s="22"/>
      <c r="D4" s="22"/>
      <c r="E4" s="23"/>
      <c r="F4" s="23"/>
      <c r="G4" s="23"/>
      <c r="H4" s="24"/>
      <c r="I4" s="24"/>
      <c r="J4" s="24"/>
      <c r="K4" s="24"/>
      <c r="L4" s="24"/>
      <c r="M4" s="24"/>
      <c r="N4" s="224" t="s">
        <v>204</v>
      </c>
      <c r="O4" s="224"/>
      <c r="P4" s="224"/>
      <c r="Q4" s="224"/>
      <c r="R4" s="224"/>
      <c r="S4" s="23"/>
      <c r="T4" s="224" t="s">
        <v>205</v>
      </c>
      <c r="U4" s="224"/>
      <c r="V4" s="224"/>
      <c r="W4" s="224"/>
      <c r="X4" s="224"/>
      <c r="Y4" s="24"/>
      <c r="Z4" s="224" t="s">
        <v>206</v>
      </c>
      <c r="AA4" s="224"/>
      <c r="AB4" s="224"/>
      <c r="AC4" s="224"/>
      <c r="AD4" s="22"/>
      <c r="AE4" s="219" t="s">
        <v>531</v>
      </c>
      <c r="AF4" s="22"/>
      <c r="AG4" s="22"/>
      <c r="AH4" s="35"/>
      <c r="AI4" s="35"/>
      <c r="AJ4" s="35"/>
    </row>
    <row r="5" spans="1:36">
      <c r="A5" s="25"/>
      <c r="B5" s="26" t="s">
        <v>126</v>
      </c>
      <c r="C5" s="25"/>
      <c r="D5" s="27" t="s">
        <v>185</v>
      </c>
      <c r="E5" s="27" t="str">
        <f>'Ancillary Network Services'!F5</f>
        <v>Unit</v>
      </c>
      <c r="F5" s="27" t="s">
        <v>187</v>
      </c>
      <c r="G5" s="27"/>
      <c r="H5" s="27" t="str">
        <f>'Ancillary Network Services'!I5</f>
        <v>Proposed price</v>
      </c>
      <c r="I5" s="27"/>
      <c r="J5" s="27" t="str">
        <f>'Ancillary Network Services'!K5</f>
        <v>Price cap</v>
      </c>
      <c r="K5" s="27"/>
      <c r="L5" s="27" t="str">
        <f>'Ancillary Network Services'!M5</f>
        <v>Compliance</v>
      </c>
      <c r="M5" s="27"/>
      <c r="N5" s="27" t="str">
        <f>'Ancillary Network Services'!O5</f>
        <v>2020–21</v>
      </c>
      <c r="O5" s="27" t="str">
        <f>'Ancillary Network Services'!P5</f>
        <v>2021–22</v>
      </c>
      <c r="P5" s="27" t="str">
        <f>'Ancillary Network Services'!Q5</f>
        <v>2022–23</v>
      </c>
      <c r="Q5" s="27" t="str">
        <f>'Ancillary Network Services'!R5</f>
        <v>2023–24</v>
      </c>
      <c r="R5" s="27" t="str">
        <f>'Ancillary Network Services'!S5</f>
        <v>2024–25</v>
      </c>
      <c r="S5" s="27"/>
      <c r="T5" s="27" t="str">
        <f>'Ancillary Network Services'!U5</f>
        <v>2020–21</v>
      </c>
      <c r="U5" s="27" t="str">
        <f>'Ancillary Network Services'!V5</f>
        <v>2021–22</v>
      </c>
      <c r="V5" s="27" t="str">
        <f>'Ancillary Network Services'!W5</f>
        <v>2022–23</v>
      </c>
      <c r="W5" s="27" t="str">
        <f>'Ancillary Network Services'!X5</f>
        <v>2023–24</v>
      </c>
      <c r="X5" s="27" t="str">
        <f>'Ancillary Network Services'!Y5</f>
        <v>2024–25</v>
      </c>
      <c r="Y5" s="27"/>
      <c r="Z5" s="27" t="str">
        <f>O5</f>
        <v>2021–22</v>
      </c>
      <c r="AA5" s="27" t="str">
        <f>P5</f>
        <v>2022–23</v>
      </c>
      <c r="AB5" s="27" t="str">
        <f>Q5</f>
        <v>2023–24</v>
      </c>
      <c r="AC5" s="27" t="str">
        <f>R5</f>
        <v>2024–25</v>
      </c>
      <c r="AD5" s="34" t="s">
        <v>6</v>
      </c>
      <c r="AE5" s="27" t="s">
        <v>246</v>
      </c>
      <c r="AF5" s="27" t="s">
        <v>532</v>
      </c>
      <c r="AG5" s="27" t="s">
        <v>533</v>
      </c>
      <c r="AH5" s="36"/>
      <c r="AI5" s="36"/>
      <c r="AJ5" s="36"/>
    </row>
    <row r="6" spans="1:36">
      <c r="A6" s="36"/>
      <c r="B6" s="36"/>
      <c r="C6" s="36"/>
      <c r="D6" s="36"/>
      <c r="E6" s="37"/>
      <c r="F6" s="38"/>
      <c r="G6" s="37"/>
      <c r="H6" s="37"/>
      <c r="I6" s="37"/>
      <c r="J6" s="37"/>
      <c r="K6" s="36"/>
      <c r="L6" s="36"/>
      <c r="M6" s="37"/>
      <c r="N6" s="37"/>
      <c r="O6" s="36"/>
      <c r="P6" s="36"/>
      <c r="Q6" s="36"/>
      <c r="R6" s="36"/>
      <c r="S6" s="37"/>
      <c r="T6" s="37"/>
      <c r="U6" s="36"/>
      <c r="V6" s="36"/>
      <c r="W6" s="36"/>
      <c r="X6" s="36"/>
      <c r="Y6" s="36"/>
      <c r="Z6" s="36"/>
      <c r="AA6" s="36"/>
      <c r="AB6" s="36"/>
      <c r="AC6" s="36"/>
      <c r="AD6" s="36"/>
    </row>
    <row r="7" spans="1:36">
      <c r="A7" s="36"/>
      <c r="B7" s="36"/>
      <c r="C7" s="161" t="s">
        <v>400</v>
      </c>
      <c r="D7" s="161" t="s">
        <v>525</v>
      </c>
      <c r="E7" s="71" t="s">
        <v>33</v>
      </c>
      <c r="F7" s="71" t="s">
        <v>194</v>
      </c>
      <c r="G7" s="92"/>
      <c r="H7" s="93">
        <f t="shared" ref="H7:H70" si="0">_xlfn.IFNA(INDEX($N7:$R7,1,MATCH(forecastyear,$N$5:$R$5,0)),0)</f>
        <v>354.08</v>
      </c>
      <c r="I7" s="162"/>
      <c r="J7" s="93">
        <f t="shared" ref="J7:J70" si="1">_xlfn.IFNA(INDEX($T7:$X7,1,MATCH(forecastyear,$T$5:$X$5,0)),0)</f>
        <v>354.08</v>
      </c>
      <c r="K7" s="162"/>
      <c r="L7" s="162" t="str">
        <f>IF(C7="","",IF(H7&gt;J7,"NON-COMPLIANT","COMPLIANT"))</f>
        <v>COMPLIANT</v>
      </c>
      <c r="M7" s="39"/>
      <c r="N7" s="163">
        <f>T7</f>
        <v>339.19</v>
      </c>
      <c r="O7" s="163">
        <f t="shared" ref="O7:R7" si="2">U7</f>
        <v>342.11</v>
      </c>
      <c r="P7" s="163">
        <f t="shared" si="2"/>
        <v>354.08</v>
      </c>
      <c r="Q7" s="163">
        <f t="shared" si="2"/>
        <v>362.13</v>
      </c>
      <c r="R7" s="163">
        <f t="shared" si="2"/>
        <v>370.36</v>
      </c>
      <c r="S7" s="39"/>
      <c r="T7" s="211">
        <v>339.19</v>
      </c>
      <c r="U7" s="165">
        <f>ROUND(ROUND(T7,2)*(1+'General Inputs'!K$20)*(1-Z7)+'General Inputs'!K$28,2)</f>
        <v>342.11</v>
      </c>
      <c r="V7" s="165">
        <f>ROUND(ROUND(U7,2)*(1+'General Inputs'!L$20)*(1-AA7)+'General Inputs'!L$28,2)</f>
        <v>354.08</v>
      </c>
      <c r="W7" s="165">
        <f>ROUND(ROUND(V7,2)*(1+'General Inputs'!M$20)*(1-AB7)+'General Inputs'!M$28,2)</f>
        <v>362.13</v>
      </c>
      <c r="X7" s="165">
        <f>ROUND(ROUND(W7,2)*(1+'General Inputs'!N$20)*(1-AC7)+'General Inputs'!N$28,2)</f>
        <v>370.36</v>
      </c>
      <c r="Y7" s="166"/>
      <c r="Z7" s="194">
        <f>IF(T7="",0,'General Inputs'!K$23)</f>
        <v>0</v>
      </c>
      <c r="AA7" s="194">
        <f>IF(U7="",0,'General Inputs'!L$23)</f>
        <v>0</v>
      </c>
      <c r="AB7" s="194">
        <f>IF(V7="",0,'General Inputs'!M$23)</f>
        <v>0</v>
      </c>
      <c r="AC7" s="194">
        <f>IF(W7="",0,'General Inputs'!N$23)</f>
        <v>0</v>
      </c>
      <c r="AD7" s="36"/>
      <c r="AE7" s="220">
        <f>ROUND($V7/365,5)</f>
        <v>0.97008000000000005</v>
      </c>
      <c r="AF7" s="220">
        <f>ROUND($W7/366,5)</f>
        <v>0.98943000000000003</v>
      </c>
      <c r="AG7" s="220">
        <f>ROUND($X7/365,5)</f>
        <v>1.01468</v>
      </c>
      <c r="AH7" s="36"/>
      <c r="AI7" s="36"/>
      <c r="AJ7" s="36"/>
    </row>
    <row r="8" spans="1:36">
      <c r="A8" s="36"/>
      <c r="B8" s="36"/>
      <c r="C8" s="161" t="s">
        <v>401</v>
      </c>
      <c r="D8" s="161" t="s">
        <v>526</v>
      </c>
      <c r="E8" s="71" t="s">
        <v>33</v>
      </c>
      <c r="F8" s="71" t="s">
        <v>194</v>
      </c>
      <c r="G8" s="92"/>
      <c r="H8" s="93">
        <f t="shared" si="0"/>
        <v>162.72999999999999</v>
      </c>
      <c r="I8" s="162"/>
      <c r="J8" s="93">
        <f t="shared" si="1"/>
        <v>162.72999999999999</v>
      </c>
      <c r="K8" s="162"/>
      <c r="L8" s="162" t="str">
        <f t="shared" ref="L8:L71" si="3">IF(C8="","",IF(H8&gt;J8,"NON-COMPLIANT","COMPLIANT"))</f>
        <v>COMPLIANT</v>
      </c>
      <c r="M8" s="39"/>
      <c r="N8" s="163">
        <f t="shared" ref="N8:N71" si="4">T8</f>
        <v>155.88999999999999</v>
      </c>
      <c r="O8" s="163">
        <f t="shared" ref="O8:O71" si="5">U8</f>
        <v>157.22999999999999</v>
      </c>
      <c r="P8" s="163">
        <f t="shared" ref="P8:P71" si="6">V8</f>
        <v>162.72999999999999</v>
      </c>
      <c r="Q8" s="163">
        <f t="shared" ref="Q8:Q71" si="7">W8</f>
        <v>166.43</v>
      </c>
      <c r="R8" s="163">
        <f t="shared" ref="R8:R71" si="8">X8</f>
        <v>170.21</v>
      </c>
      <c r="S8" s="39"/>
      <c r="T8" s="211">
        <v>155.88999999999999</v>
      </c>
      <c r="U8" s="165">
        <f>ROUND(ROUND(T8,2)*(1+'General Inputs'!K$20)*(1-Z8)+'General Inputs'!K$28,2)</f>
        <v>157.22999999999999</v>
      </c>
      <c r="V8" s="165">
        <f>ROUND(ROUND(U8,2)*(1+'General Inputs'!L$20)*(1-AA8)+'General Inputs'!L$28,2)</f>
        <v>162.72999999999999</v>
      </c>
      <c r="W8" s="165">
        <f>ROUND(ROUND(V8,2)*(1+'General Inputs'!M$20)*(1-AB8)+'General Inputs'!M$28,2)</f>
        <v>166.43</v>
      </c>
      <c r="X8" s="165">
        <f>ROUND(ROUND(W8,2)*(1+'General Inputs'!N$20)*(1-AC8)+'General Inputs'!N$28,2)</f>
        <v>170.21</v>
      </c>
      <c r="Y8" s="166"/>
      <c r="Z8" s="194">
        <f>IF(T8="",0,'General Inputs'!K$23)</f>
        <v>0</v>
      </c>
      <c r="AA8" s="194">
        <f>IF(U8="",0,'General Inputs'!L$23)</f>
        <v>0</v>
      </c>
      <c r="AB8" s="194">
        <f>IF(V8="",0,'General Inputs'!M$23)</f>
        <v>0</v>
      </c>
      <c r="AC8" s="194">
        <f>IF(W8="",0,'General Inputs'!N$23)</f>
        <v>0</v>
      </c>
      <c r="AD8" s="36"/>
      <c r="AE8" s="220">
        <f t="shared" ref="AE8:AE16" si="9">ROUND($V8/365,5)</f>
        <v>0.44584000000000001</v>
      </c>
      <c r="AF8" s="220">
        <f t="shared" ref="AF8:AF16" si="10">ROUND($W8/366,5)</f>
        <v>0.45473000000000002</v>
      </c>
      <c r="AG8" s="220">
        <f t="shared" ref="AG8:AG16" si="11">ROUND($X8/365,5)</f>
        <v>0.46633000000000002</v>
      </c>
      <c r="AH8" s="36"/>
      <c r="AI8" s="36"/>
      <c r="AJ8" s="36"/>
    </row>
    <row r="9" spans="1:36">
      <c r="A9" s="36"/>
      <c r="B9" s="36"/>
      <c r="C9" s="161" t="s">
        <v>402</v>
      </c>
      <c r="D9" s="161" t="s">
        <v>527</v>
      </c>
      <c r="E9" s="71" t="s">
        <v>33</v>
      </c>
      <c r="F9" s="71" t="s">
        <v>194</v>
      </c>
      <c r="G9" s="92"/>
      <c r="H9" s="93">
        <f t="shared" si="0"/>
        <v>123.07</v>
      </c>
      <c r="I9" s="162"/>
      <c r="J9" s="93">
        <f t="shared" si="1"/>
        <v>123.07</v>
      </c>
      <c r="K9" s="162"/>
      <c r="L9" s="162" t="str">
        <f t="shared" ref="L9" si="12">IF(C9="","",IF(H9&gt;J9,"NON-COMPLIANT","COMPLIANT"))</f>
        <v>COMPLIANT</v>
      </c>
      <c r="M9" s="39"/>
      <c r="N9" s="163">
        <f t="shared" si="4"/>
        <v>117.9</v>
      </c>
      <c r="O9" s="163">
        <f t="shared" si="5"/>
        <v>118.91</v>
      </c>
      <c r="P9" s="163">
        <f t="shared" si="6"/>
        <v>123.07</v>
      </c>
      <c r="Q9" s="163">
        <f t="shared" si="7"/>
        <v>125.87</v>
      </c>
      <c r="R9" s="163">
        <f t="shared" si="8"/>
        <v>128.72999999999999</v>
      </c>
      <c r="S9" s="39"/>
      <c r="T9" s="211">
        <v>117.9</v>
      </c>
      <c r="U9" s="165">
        <f>ROUND(ROUND(T9,2)*(1+'General Inputs'!K$20)*(1-Z9)+'General Inputs'!K$28,2)</f>
        <v>118.91</v>
      </c>
      <c r="V9" s="165">
        <f>ROUND(ROUND(U9,2)*(1+'General Inputs'!L$20)*(1-AA9)+'General Inputs'!L$28,2)</f>
        <v>123.07</v>
      </c>
      <c r="W9" s="165">
        <f>ROUND(ROUND(V9,2)*(1+'General Inputs'!M$20)*(1-AB9)+'General Inputs'!M$28,2)</f>
        <v>125.87</v>
      </c>
      <c r="X9" s="165">
        <f>ROUND(ROUND(W9,2)*(1+'General Inputs'!N$20)*(1-AC9)+'General Inputs'!N$28,2)</f>
        <v>128.72999999999999</v>
      </c>
      <c r="Y9" s="166"/>
      <c r="Z9" s="194">
        <f>IF(T9="",0,'General Inputs'!K$23)</f>
        <v>0</v>
      </c>
      <c r="AA9" s="194">
        <f>IF(U9="",0,'General Inputs'!L$23)</f>
        <v>0</v>
      </c>
      <c r="AB9" s="194">
        <f>IF(V9="",0,'General Inputs'!M$23)</f>
        <v>0</v>
      </c>
      <c r="AC9" s="194">
        <f>IF(W9="",0,'General Inputs'!N$23)</f>
        <v>0</v>
      </c>
      <c r="AD9" s="36"/>
      <c r="AE9" s="220">
        <f t="shared" si="9"/>
        <v>0.33717999999999998</v>
      </c>
      <c r="AF9" s="220">
        <f t="shared" si="10"/>
        <v>0.34390999999999999</v>
      </c>
      <c r="AG9" s="220">
        <f t="shared" si="11"/>
        <v>0.35267999999999999</v>
      </c>
      <c r="AH9" s="36"/>
      <c r="AI9" s="36"/>
      <c r="AJ9" s="36"/>
    </row>
    <row r="10" spans="1:36">
      <c r="A10" s="36"/>
      <c r="B10" s="36"/>
      <c r="C10" s="161" t="s">
        <v>403</v>
      </c>
      <c r="D10" s="161" t="s">
        <v>528</v>
      </c>
      <c r="E10" s="71" t="s">
        <v>33</v>
      </c>
      <c r="F10" s="71" t="s">
        <v>194</v>
      </c>
      <c r="G10" s="92"/>
      <c r="H10" s="93">
        <f t="shared" si="0"/>
        <v>59.69</v>
      </c>
      <c r="I10" s="162"/>
      <c r="J10" s="93">
        <f t="shared" si="1"/>
        <v>59.69</v>
      </c>
      <c r="K10" s="162"/>
      <c r="L10" s="162" t="str">
        <f>IF(C12="","",IF(H10&gt;J10,"NON-COMPLIANT","COMPLIANT"))</f>
        <v>COMPLIANT</v>
      </c>
      <c r="M10" s="39"/>
      <c r="N10" s="163">
        <f t="shared" si="4"/>
        <v>57.18</v>
      </c>
      <c r="O10" s="163">
        <f t="shared" si="5"/>
        <v>57.67</v>
      </c>
      <c r="P10" s="163">
        <f t="shared" si="6"/>
        <v>59.69</v>
      </c>
      <c r="Q10" s="163">
        <f t="shared" si="7"/>
        <v>61.05</v>
      </c>
      <c r="R10" s="163">
        <f t="shared" si="8"/>
        <v>62.44</v>
      </c>
      <c r="S10" s="39"/>
      <c r="T10" s="211">
        <v>57.18</v>
      </c>
      <c r="U10" s="165">
        <f>ROUND(ROUND(T10,2)*(1+'General Inputs'!K$20)*(1-Z10)+'General Inputs'!K$28,2)</f>
        <v>57.67</v>
      </c>
      <c r="V10" s="165">
        <f>ROUND(ROUND(U10,2)*(1+'General Inputs'!L$20)*(1-AA10)+'General Inputs'!L$28,2)</f>
        <v>59.69</v>
      </c>
      <c r="W10" s="165">
        <f>ROUND(ROUND(V10,2)*(1+'General Inputs'!M$20)*(1-AB10)+'General Inputs'!M$28,2)</f>
        <v>61.05</v>
      </c>
      <c r="X10" s="165">
        <f>ROUND(ROUND(W10,2)*(1+'General Inputs'!N$20)*(1-AC10)+'General Inputs'!N$28,2)</f>
        <v>62.44</v>
      </c>
      <c r="Y10" s="166"/>
      <c r="Z10" s="194">
        <f>IF(T10="",0,'General Inputs'!K$23)</f>
        <v>0</v>
      </c>
      <c r="AA10" s="194">
        <f>IF(U10="",0,'General Inputs'!L$23)</f>
        <v>0</v>
      </c>
      <c r="AB10" s="194">
        <f>IF(V10="",0,'General Inputs'!M$23)</f>
        <v>0</v>
      </c>
      <c r="AC10" s="194">
        <f>IF(W10="",0,'General Inputs'!N$23)</f>
        <v>0</v>
      </c>
      <c r="AD10" s="36"/>
      <c r="AE10" s="220">
        <f t="shared" si="9"/>
        <v>0.16353000000000001</v>
      </c>
      <c r="AF10" s="220">
        <f t="shared" si="10"/>
        <v>0.1668</v>
      </c>
      <c r="AG10" s="220">
        <f t="shared" si="11"/>
        <v>0.17107</v>
      </c>
      <c r="AH10" s="36"/>
      <c r="AI10" s="36"/>
      <c r="AJ10" s="36"/>
    </row>
    <row r="11" spans="1:36">
      <c r="A11" s="36"/>
      <c r="B11" s="36"/>
      <c r="C11" s="161" t="s">
        <v>404</v>
      </c>
      <c r="D11" s="161" t="s">
        <v>525</v>
      </c>
      <c r="E11" s="71" t="s">
        <v>33</v>
      </c>
      <c r="F11" s="71" t="s">
        <v>194</v>
      </c>
      <c r="G11" s="92"/>
      <c r="H11" s="93">
        <f t="shared" si="0"/>
        <v>138.24</v>
      </c>
      <c r="I11" s="162"/>
      <c r="J11" s="93">
        <f t="shared" si="1"/>
        <v>138.24</v>
      </c>
      <c r="K11" s="162"/>
      <c r="L11" s="162" t="str">
        <f>IF(C9="","",IF(H11&gt;J11,"NON-COMPLIANT","COMPLIANT"))</f>
        <v>COMPLIANT</v>
      </c>
      <c r="M11" s="39"/>
      <c r="N11" s="163">
        <f t="shared" si="4"/>
        <v>132.43</v>
      </c>
      <c r="O11" s="163">
        <f t="shared" si="5"/>
        <v>133.57</v>
      </c>
      <c r="P11" s="163">
        <f t="shared" si="6"/>
        <v>138.24</v>
      </c>
      <c r="Q11" s="163">
        <f t="shared" si="7"/>
        <v>141.38</v>
      </c>
      <c r="R11" s="163">
        <f t="shared" si="8"/>
        <v>144.59</v>
      </c>
      <c r="S11" s="39"/>
      <c r="T11" s="211">
        <v>132.43</v>
      </c>
      <c r="U11" s="165">
        <f>ROUND(ROUND(T11,2)*(1+'General Inputs'!K$20)*(1-Z11)+'General Inputs'!K$28,2)</f>
        <v>133.57</v>
      </c>
      <c r="V11" s="165">
        <f>ROUND(ROUND(U11,2)*(1+'General Inputs'!L$20)*(1-AA11)+'General Inputs'!L$28,2)</f>
        <v>138.24</v>
      </c>
      <c r="W11" s="165">
        <f>ROUND(ROUND(V11,2)*(1+'General Inputs'!M$20)*(1-AB11)+'General Inputs'!M$28,2)</f>
        <v>141.38</v>
      </c>
      <c r="X11" s="165">
        <f>ROUND(ROUND(W11,2)*(1+'General Inputs'!N$20)*(1-AC11)+'General Inputs'!N$28,2)</f>
        <v>144.59</v>
      </c>
      <c r="Y11" s="166"/>
      <c r="Z11" s="194">
        <f>IF(T11="",0,'General Inputs'!K$23)</f>
        <v>0</v>
      </c>
      <c r="AA11" s="194">
        <f>IF(U11="",0,'General Inputs'!L$23)</f>
        <v>0</v>
      </c>
      <c r="AB11" s="194">
        <f>IF(V11="",0,'General Inputs'!M$23)</f>
        <v>0</v>
      </c>
      <c r="AC11" s="194">
        <f>IF(W11="",0,'General Inputs'!N$23)</f>
        <v>0</v>
      </c>
      <c r="AD11" s="36"/>
      <c r="AE11" s="220">
        <f t="shared" si="9"/>
        <v>0.37874000000000002</v>
      </c>
      <c r="AF11" s="220">
        <f t="shared" si="10"/>
        <v>0.38628000000000001</v>
      </c>
      <c r="AG11" s="220">
        <f t="shared" si="11"/>
        <v>0.39613999999999999</v>
      </c>
      <c r="AH11" s="36"/>
      <c r="AI11" s="36"/>
      <c r="AJ11" s="36"/>
    </row>
    <row r="12" spans="1:36">
      <c r="A12" s="36"/>
      <c r="B12" s="36"/>
      <c r="C12" s="161" t="s">
        <v>405</v>
      </c>
      <c r="D12" s="161" t="s">
        <v>526</v>
      </c>
      <c r="E12" s="71" t="s">
        <v>33</v>
      </c>
      <c r="F12" s="71" t="s">
        <v>194</v>
      </c>
      <c r="G12" s="92"/>
      <c r="H12" s="93">
        <f t="shared" si="0"/>
        <v>84.34</v>
      </c>
      <c r="I12" s="162"/>
      <c r="J12" s="93">
        <f t="shared" si="1"/>
        <v>84.34</v>
      </c>
      <c r="K12" s="162"/>
      <c r="L12" s="162" t="str">
        <f>IF(C10="","",IF(H12&gt;J12,"NON-COMPLIANT","COMPLIANT"))</f>
        <v>COMPLIANT</v>
      </c>
      <c r="M12" s="39"/>
      <c r="N12" s="163">
        <f t="shared" si="4"/>
        <v>80.790000000000006</v>
      </c>
      <c r="O12" s="163">
        <f t="shared" si="5"/>
        <v>81.489999999999995</v>
      </c>
      <c r="P12" s="163">
        <f t="shared" si="6"/>
        <v>84.34</v>
      </c>
      <c r="Q12" s="163">
        <f t="shared" si="7"/>
        <v>86.26</v>
      </c>
      <c r="R12" s="163">
        <f t="shared" si="8"/>
        <v>88.22</v>
      </c>
      <c r="S12" s="39"/>
      <c r="T12" s="211">
        <v>80.790000000000006</v>
      </c>
      <c r="U12" s="165">
        <f>ROUND(ROUND(T12,2)*(1+'General Inputs'!K$20)*(1-Z12)+'General Inputs'!K$28,2)</f>
        <v>81.489999999999995</v>
      </c>
      <c r="V12" s="165">
        <f>ROUND(ROUND(U12,2)*(1+'General Inputs'!L$20)*(1-AA12)+'General Inputs'!L$28,2)</f>
        <v>84.34</v>
      </c>
      <c r="W12" s="165">
        <f>ROUND(ROUND(V12,2)*(1+'General Inputs'!M$20)*(1-AB12)+'General Inputs'!M$28,2)</f>
        <v>86.26</v>
      </c>
      <c r="X12" s="165">
        <f>ROUND(ROUND(W12,2)*(1+'General Inputs'!N$20)*(1-AC12)+'General Inputs'!N$28,2)</f>
        <v>88.22</v>
      </c>
      <c r="Y12" s="166"/>
      <c r="Z12" s="194">
        <f>IF(T12="",0,'General Inputs'!K$23)</f>
        <v>0</v>
      </c>
      <c r="AA12" s="194">
        <f>IF(U12="",0,'General Inputs'!L$23)</f>
        <v>0</v>
      </c>
      <c r="AB12" s="194">
        <f>IF(V12="",0,'General Inputs'!M$23)</f>
        <v>0</v>
      </c>
      <c r="AC12" s="194">
        <f>IF(W12="",0,'General Inputs'!N$23)</f>
        <v>0</v>
      </c>
      <c r="AD12" s="36"/>
      <c r="AE12" s="220">
        <f t="shared" si="9"/>
        <v>0.23107</v>
      </c>
      <c r="AF12" s="220">
        <f t="shared" si="10"/>
        <v>0.23568</v>
      </c>
      <c r="AG12" s="220">
        <f t="shared" si="11"/>
        <v>0.2417</v>
      </c>
      <c r="AH12" s="36"/>
      <c r="AI12" s="36"/>
      <c r="AJ12" s="36"/>
    </row>
    <row r="13" spans="1:36">
      <c r="A13" s="36"/>
      <c r="B13" s="36"/>
      <c r="C13" s="161" t="s">
        <v>406</v>
      </c>
      <c r="D13" s="161" t="s">
        <v>527</v>
      </c>
      <c r="E13" s="71" t="s">
        <v>33</v>
      </c>
      <c r="F13" s="71" t="s">
        <v>194</v>
      </c>
      <c r="G13" s="92"/>
      <c r="H13" s="93">
        <f t="shared" si="0"/>
        <v>70.790000000000006</v>
      </c>
      <c r="I13" s="162"/>
      <c r="J13" s="93">
        <f t="shared" si="1"/>
        <v>70.790000000000006</v>
      </c>
      <c r="K13" s="162"/>
      <c r="L13" s="162" t="str">
        <f t="shared" si="3"/>
        <v>COMPLIANT</v>
      </c>
      <c r="M13" s="39"/>
      <c r="N13" s="163">
        <f t="shared" si="4"/>
        <v>67.819999999999993</v>
      </c>
      <c r="O13" s="163">
        <f t="shared" si="5"/>
        <v>68.400000000000006</v>
      </c>
      <c r="P13" s="163">
        <f t="shared" si="6"/>
        <v>70.790000000000006</v>
      </c>
      <c r="Q13" s="163">
        <f t="shared" si="7"/>
        <v>72.400000000000006</v>
      </c>
      <c r="R13" s="163">
        <f t="shared" si="8"/>
        <v>74.05</v>
      </c>
      <c r="S13" s="39"/>
      <c r="T13" s="211">
        <v>67.819999999999993</v>
      </c>
      <c r="U13" s="165">
        <f>ROUND(ROUND(T13,2)*(1+'General Inputs'!K$20)*(1-Z13)+'General Inputs'!K$28,2)</f>
        <v>68.400000000000006</v>
      </c>
      <c r="V13" s="165">
        <f>ROUND(ROUND(U13,2)*(1+'General Inputs'!L$20)*(1-AA13)+'General Inputs'!L$28,2)</f>
        <v>70.790000000000006</v>
      </c>
      <c r="W13" s="165">
        <f>ROUND(ROUND(V13,2)*(1+'General Inputs'!M$20)*(1-AB13)+'General Inputs'!M$28,2)</f>
        <v>72.400000000000006</v>
      </c>
      <c r="X13" s="165">
        <f>ROUND(ROUND(W13,2)*(1+'General Inputs'!N$20)*(1-AC13)+'General Inputs'!N$28,2)</f>
        <v>74.05</v>
      </c>
      <c r="Y13" s="166"/>
      <c r="Z13" s="194">
        <f>IF(T13="",0,'General Inputs'!K$23)</f>
        <v>0</v>
      </c>
      <c r="AA13" s="194">
        <f>IF(U13="",0,'General Inputs'!L$23)</f>
        <v>0</v>
      </c>
      <c r="AB13" s="194">
        <f>IF(V13="",0,'General Inputs'!M$23)</f>
        <v>0</v>
      </c>
      <c r="AC13" s="194">
        <f>IF(W13="",0,'General Inputs'!N$23)</f>
        <v>0</v>
      </c>
      <c r="AD13" s="36"/>
      <c r="AE13" s="220">
        <f t="shared" si="9"/>
        <v>0.19395000000000001</v>
      </c>
      <c r="AF13" s="220">
        <f t="shared" si="10"/>
        <v>0.19781000000000001</v>
      </c>
      <c r="AG13" s="220">
        <f t="shared" si="11"/>
        <v>0.20288</v>
      </c>
      <c r="AH13" s="36"/>
      <c r="AI13" s="36"/>
      <c r="AJ13" s="36"/>
    </row>
    <row r="14" spans="1:36">
      <c r="A14" s="36"/>
      <c r="B14" s="36"/>
      <c r="C14" s="161" t="s">
        <v>407</v>
      </c>
      <c r="D14" s="161" t="s">
        <v>528</v>
      </c>
      <c r="E14" s="71" t="s">
        <v>33</v>
      </c>
      <c r="F14" s="71" t="s">
        <v>194</v>
      </c>
      <c r="G14" s="92"/>
      <c r="H14" s="93">
        <f t="shared" si="0"/>
        <v>46.86</v>
      </c>
      <c r="I14" s="162"/>
      <c r="J14" s="93">
        <f t="shared" si="1"/>
        <v>46.86</v>
      </c>
      <c r="K14" s="162"/>
      <c r="L14" s="162" t="str">
        <f t="shared" si="3"/>
        <v>COMPLIANT</v>
      </c>
      <c r="M14" s="39"/>
      <c r="N14" s="163">
        <f t="shared" si="4"/>
        <v>44.89</v>
      </c>
      <c r="O14" s="163">
        <f t="shared" si="5"/>
        <v>45.28</v>
      </c>
      <c r="P14" s="163">
        <f t="shared" si="6"/>
        <v>46.86</v>
      </c>
      <c r="Q14" s="163">
        <f t="shared" si="7"/>
        <v>47.93</v>
      </c>
      <c r="R14" s="163">
        <f t="shared" si="8"/>
        <v>49.02</v>
      </c>
      <c r="S14" s="39"/>
      <c r="T14" s="211">
        <v>44.89</v>
      </c>
      <c r="U14" s="165">
        <f>ROUND(ROUND(T14,2)*(1+'General Inputs'!K$20)*(1-Z14)+'General Inputs'!K$28,2)</f>
        <v>45.28</v>
      </c>
      <c r="V14" s="165">
        <f>ROUND(ROUND(U14,2)*(1+'General Inputs'!L$20)*(1-AA14)+'General Inputs'!L$28,2)</f>
        <v>46.86</v>
      </c>
      <c r="W14" s="165">
        <f>ROUND(ROUND(V14,2)*(1+'General Inputs'!M$20)*(1-AB14)+'General Inputs'!M$28,2)</f>
        <v>47.93</v>
      </c>
      <c r="X14" s="165">
        <f>ROUND(ROUND(W14,2)*(1+'General Inputs'!N$20)*(1-AC14)+'General Inputs'!N$28,2)</f>
        <v>49.02</v>
      </c>
      <c r="Y14" s="166"/>
      <c r="Z14" s="194">
        <f>IF(T14="",0,'General Inputs'!K$23)</f>
        <v>0</v>
      </c>
      <c r="AA14" s="194">
        <f>IF(U14="",0,'General Inputs'!L$23)</f>
        <v>0</v>
      </c>
      <c r="AB14" s="194">
        <f>IF(V14="",0,'General Inputs'!M$23)</f>
        <v>0</v>
      </c>
      <c r="AC14" s="194">
        <f>IF(W14="",0,'General Inputs'!N$23)</f>
        <v>0</v>
      </c>
      <c r="AD14" s="36"/>
      <c r="AE14" s="220">
        <f t="shared" si="9"/>
        <v>0.12837999999999999</v>
      </c>
      <c r="AF14" s="220">
        <f t="shared" si="10"/>
        <v>0.13095999999999999</v>
      </c>
      <c r="AG14" s="220">
        <f t="shared" si="11"/>
        <v>0.1343</v>
      </c>
      <c r="AH14" s="36"/>
      <c r="AI14" s="36"/>
      <c r="AJ14" s="36"/>
    </row>
    <row r="15" spans="1:36">
      <c r="A15" s="36"/>
      <c r="B15" s="36"/>
      <c r="C15" s="161" t="s">
        <v>408</v>
      </c>
      <c r="D15" s="161" t="s">
        <v>529</v>
      </c>
      <c r="E15" s="71" t="s">
        <v>33</v>
      </c>
      <c r="F15" s="71" t="s">
        <v>194</v>
      </c>
      <c r="G15" s="92"/>
      <c r="H15" s="93">
        <f t="shared" si="0"/>
        <v>110.93</v>
      </c>
      <c r="I15" s="162"/>
      <c r="J15" s="93">
        <f t="shared" si="1"/>
        <v>110.93</v>
      </c>
      <c r="K15" s="162"/>
      <c r="L15" s="162" t="str">
        <f t="shared" si="3"/>
        <v>COMPLIANT</v>
      </c>
      <c r="M15" s="39"/>
      <c r="N15" s="163">
        <f t="shared" si="4"/>
        <v>106.27</v>
      </c>
      <c r="O15" s="163">
        <f t="shared" si="5"/>
        <v>107.18</v>
      </c>
      <c r="P15" s="163">
        <f t="shared" si="6"/>
        <v>110.93</v>
      </c>
      <c r="Q15" s="163">
        <f t="shared" si="7"/>
        <v>113.45</v>
      </c>
      <c r="R15" s="163">
        <f t="shared" si="8"/>
        <v>116.03</v>
      </c>
      <c r="S15" s="39"/>
      <c r="T15" s="211">
        <v>106.27</v>
      </c>
      <c r="U15" s="165">
        <f>ROUND(ROUND(T15,2)*(1+'General Inputs'!K$20)*(1-Z15)+'General Inputs'!K$28,2)</f>
        <v>107.18</v>
      </c>
      <c r="V15" s="165">
        <f>ROUND(ROUND(U15,2)*(1+'General Inputs'!L$20)*(1-AA15)+'General Inputs'!L$28,2)</f>
        <v>110.93</v>
      </c>
      <c r="W15" s="165">
        <f>ROUND(ROUND(V15,2)*(1+'General Inputs'!M$20)*(1-AB15)+'General Inputs'!M$28,2)</f>
        <v>113.45</v>
      </c>
      <c r="X15" s="165">
        <f>ROUND(ROUND(W15,2)*(1+'General Inputs'!N$20)*(1-AC15)+'General Inputs'!N$28,2)</f>
        <v>116.03</v>
      </c>
      <c r="Y15" s="166"/>
      <c r="Z15" s="194">
        <f>IF(T15="",0,'General Inputs'!K$23)</f>
        <v>0</v>
      </c>
      <c r="AA15" s="194">
        <f>IF(U15="",0,'General Inputs'!L$23)</f>
        <v>0</v>
      </c>
      <c r="AB15" s="194">
        <f>IF(V15="",0,'General Inputs'!M$23)</f>
        <v>0</v>
      </c>
      <c r="AC15" s="194">
        <f>IF(W15="",0,'General Inputs'!N$23)</f>
        <v>0</v>
      </c>
      <c r="AD15" s="36"/>
      <c r="AE15" s="220">
        <f t="shared" si="9"/>
        <v>0.30392000000000002</v>
      </c>
      <c r="AF15" s="220">
        <f t="shared" si="10"/>
        <v>0.30997000000000002</v>
      </c>
      <c r="AG15" s="220">
        <f t="shared" si="11"/>
        <v>0.31789000000000001</v>
      </c>
      <c r="AH15" s="36"/>
      <c r="AI15" s="36"/>
      <c r="AJ15" s="36"/>
    </row>
    <row r="16" spans="1:36">
      <c r="A16" s="36"/>
      <c r="B16" s="36"/>
      <c r="C16" s="161" t="s">
        <v>409</v>
      </c>
      <c r="D16" s="161" t="s">
        <v>530</v>
      </c>
      <c r="E16" s="71" t="s">
        <v>33</v>
      </c>
      <c r="F16" s="71" t="s">
        <v>194</v>
      </c>
      <c r="G16" s="92"/>
      <c r="H16" s="93">
        <f t="shared" si="0"/>
        <v>68.400000000000006</v>
      </c>
      <c r="I16" s="162"/>
      <c r="J16" s="93">
        <f t="shared" si="1"/>
        <v>68.400000000000006</v>
      </c>
      <c r="K16" s="162"/>
      <c r="L16" s="162" t="str">
        <f t="shared" si="3"/>
        <v>COMPLIANT</v>
      </c>
      <c r="M16" s="39"/>
      <c r="N16" s="163">
        <f t="shared" si="4"/>
        <v>65.53</v>
      </c>
      <c r="O16" s="163">
        <f t="shared" si="5"/>
        <v>66.09</v>
      </c>
      <c r="P16" s="163">
        <f t="shared" si="6"/>
        <v>68.400000000000006</v>
      </c>
      <c r="Q16" s="163">
        <f t="shared" si="7"/>
        <v>69.959999999999994</v>
      </c>
      <c r="R16" s="163">
        <f t="shared" si="8"/>
        <v>71.55</v>
      </c>
      <c r="S16" s="39"/>
      <c r="T16" s="211">
        <v>65.53</v>
      </c>
      <c r="U16" s="165">
        <f>ROUND(ROUND(T16,2)*(1+'General Inputs'!K$20)*(1-Z16)+'General Inputs'!K$28,2)</f>
        <v>66.09</v>
      </c>
      <c r="V16" s="165">
        <f>ROUND(ROUND(U16,2)*(1+'General Inputs'!L$20)*(1-AA16)+'General Inputs'!L$28,2)</f>
        <v>68.400000000000006</v>
      </c>
      <c r="W16" s="165">
        <f>ROUND(ROUND(V16,2)*(1+'General Inputs'!M$20)*(1-AB16)+'General Inputs'!M$28,2)</f>
        <v>69.959999999999994</v>
      </c>
      <c r="X16" s="165">
        <f>ROUND(ROUND(W16,2)*(1+'General Inputs'!N$20)*(1-AC16)+'General Inputs'!N$28,2)</f>
        <v>71.55</v>
      </c>
      <c r="Y16" s="166"/>
      <c r="Z16" s="194">
        <f>IF(T16="",0,'General Inputs'!K$23)</f>
        <v>0</v>
      </c>
      <c r="AA16" s="194">
        <f>IF(U16="",0,'General Inputs'!L$23)</f>
        <v>0</v>
      </c>
      <c r="AB16" s="194">
        <f>IF(V16="",0,'General Inputs'!M$23)</f>
        <v>0</v>
      </c>
      <c r="AC16" s="194">
        <f>IF(W16="",0,'General Inputs'!N$23)</f>
        <v>0</v>
      </c>
      <c r="AD16" s="36"/>
      <c r="AE16" s="220">
        <f t="shared" si="9"/>
        <v>0.18740000000000001</v>
      </c>
      <c r="AF16" s="220">
        <f t="shared" si="10"/>
        <v>0.19114999999999999</v>
      </c>
      <c r="AG16" s="220">
        <f t="shared" si="11"/>
        <v>0.19603000000000001</v>
      </c>
      <c r="AH16" s="36"/>
      <c r="AI16" s="36"/>
      <c r="AJ16" s="36"/>
    </row>
    <row r="17" spans="1:36">
      <c r="A17" s="36"/>
      <c r="B17" s="36"/>
      <c r="C17" s="161"/>
      <c r="D17" s="161"/>
      <c r="E17" s="71"/>
      <c r="F17" s="71"/>
      <c r="G17" s="92"/>
      <c r="H17" s="93">
        <f t="shared" si="0"/>
        <v>0</v>
      </c>
      <c r="I17" s="162"/>
      <c r="J17" s="93">
        <f t="shared" si="1"/>
        <v>0</v>
      </c>
      <c r="K17" s="162"/>
      <c r="L17" s="162" t="str">
        <f t="shared" si="3"/>
        <v/>
      </c>
      <c r="M17" s="39"/>
      <c r="N17" s="163">
        <f t="shared" si="4"/>
        <v>0</v>
      </c>
      <c r="O17" s="163">
        <f t="shared" si="5"/>
        <v>0</v>
      </c>
      <c r="P17" s="163">
        <f t="shared" si="6"/>
        <v>0</v>
      </c>
      <c r="Q17" s="163">
        <f t="shared" si="7"/>
        <v>0</v>
      </c>
      <c r="R17" s="163">
        <f t="shared" si="8"/>
        <v>0</v>
      </c>
      <c r="S17" s="39"/>
      <c r="T17" s="211"/>
      <c r="U17" s="165">
        <f>ROUND(ROUND(T17,2)*(1+'General Inputs'!K$20)*(1-Z17)+'General Inputs'!K$28,2)</f>
        <v>0</v>
      </c>
      <c r="V17" s="165">
        <f>ROUND(ROUND(U17,2)*(1+'General Inputs'!L$20)*(1-AA17)+'General Inputs'!L$28,2)</f>
        <v>0</v>
      </c>
      <c r="W17" s="165">
        <f>ROUND(ROUND(V17,2)*(1+'General Inputs'!M$20)*(1-AB17)+'General Inputs'!M$28,2)</f>
        <v>0</v>
      </c>
      <c r="X17" s="165">
        <f>ROUND(ROUND(W17,2)*(1+'General Inputs'!N$20)*(1-AC17)+'General Inputs'!N$28,2)</f>
        <v>0</v>
      </c>
      <c r="Y17" s="166"/>
      <c r="Z17" s="194">
        <f>IF(T17="",0,'General Inputs'!K$23)</f>
        <v>0</v>
      </c>
      <c r="AA17" s="194">
        <f>IF(U17="",0,'General Inputs'!L$23)</f>
        <v>0</v>
      </c>
      <c r="AB17" s="194">
        <f>IF(V17="",0,'General Inputs'!M$23)</f>
        <v>0</v>
      </c>
      <c r="AC17" s="194">
        <f>IF(W17="",0,'General Inputs'!N$23)</f>
        <v>0</v>
      </c>
      <c r="AD17" s="36"/>
      <c r="AE17" s="220"/>
      <c r="AF17" s="220"/>
      <c r="AG17" s="220"/>
      <c r="AH17" s="36"/>
      <c r="AI17" s="36"/>
      <c r="AJ17" s="36"/>
    </row>
    <row r="18" spans="1:36" hidden="1" outlineLevel="1">
      <c r="A18" s="36"/>
      <c r="B18" s="36"/>
      <c r="C18" s="161"/>
      <c r="D18" s="161"/>
      <c r="E18" s="71"/>
      <c r="F18" s="71"/>
      <c r="G18" s="92"/>
      <c r="H18" s="93">
        <f t="shared" si="0"/>
        <v>0</v>
      </c>
      <c r="I18" s="162"/>
      <c r="J18" s="93">
        <f t="shared" si="1"/>
        <v>0</v>
      </c>
      <c r="K18" s="162"/>
      <c r="L18" s="162" t="str">
        <f t="shared" si="3"/>
        <v/>
      </c>
      <c r="M18" s="39"/>
      <c r="N18" s="163">
        <f t="shared" si="4"/>
        <v>0</v>
      </c>
      <c r="O18" s="163">
        <f t="shared" si="5"/>
        <v>0</v>
      </c>
      <c r="P18" s="163">
        <f t="shared" si="6"/>
        <v>0</v>
      </c>
      <c r="Q18" s="163">
        <f t="shared" si="7"/>
        <v>0</v>
      </c>
      <c r="R18" s="163">
        <f t="shared" si="8"/>
        <v>0</v>
      </c>
      <c r="S18" s="39"/>
      <c r="T18" s="211"/>
      <c r="U18" s="165">
        <f>ROUND(ROUND(T18,2)*(1+'General Inputs'!K$20)*(1-Z18)+'General Inputs'!K$28,2)</f>
        <v>0</v>
      </c>
      <c r="V18" s="165">
        <f>ROUND(ROUND(U18,2)*(1+'General Inputs'!L$20)*(1-AA18)+'General Inputs'!L$28,2)</f>
        <v>0</v>
      </c>
      <c r="W18" s="165">
        <f>ROUND(ROUND(V18,2)*(1+'General Inputs'!M$20)*(1-AB18)+'General Inputs'!M$28,2)</f>
        <v>0</v>
      </c>
      <c r="X18" s="165">
        <f>ROUND(ROUND(W18,2)*(1+'General Inputs'!N$20)*(1-AC18)+'General Inputs'!N$28,2)</f>
        <v>0</v>
      </c>
      <c r="Y18" s="166"/>
      <c r="Z18" s="194">
        <f>IF(T18="",0,'General Inputs'!K$23)</f>
        <v>0</v>
      </c>
      <c r="AA18" s="194">
        <f>IF(U18="",0,'General Inputs'!L$23)</f>
        <v>0</v>
      </c>
      <c r="AB18" s="194">
        <f>IF(V18="",0,'General Inputs'!M$23)</f>
        <v>0</v>
      </c>
      <c r="AC18" s="194">
        <f>IF(W18="",0,'General Inputs'!N$23)</f>
        <v>0</v>
      </c>
      <c r="AD18" s="36"/>
      <c r="AE18" s="36"/>
      <c r="AF18" s="36"/>
      <c r="AG18" s="36"/>
      <c r="AH18" s="36"/>
      <c r="AI18" s="36"/>
      <c r="AJ18" s="36"/>
    </row>
    <row r="19" spans="1:36" hidden="1" outlineLevel="1">
      <c r="A19" s="36"/>
      <c r="B19" s="36"/>
      <c r="C19" s="161"/>
      <c r="D19" s="161"/>
      <c r="E19" s="71"/>
      <c r="F19" s="71"/>
      <c r="G19" s="92"/>
      <c r="H19" s="93">
        <f t="shared" si="0"/>
        <v>0</v>
      </c>
      <c r="I19" s="162"/>
      <c r="J19" s="93">
        <f t="shared" si="1"/>
        <v>0</v>
      </c>
      <c r="K19" s="162"/>
      <c r="L19" s="162" t="str">
        <f t="shared" si="3"/>
        <v/>
      </c>
      <c r="M19" s="39"/>
      <c r="N19" s="163">
        <f t="shared" si="4"/>
        <v>0</v>
      </c>
      <c r="O19" s="163">
        <f t="shared" si="5"/>
        <v>0</v>
      </c>
      <c r="P19" s="163">
        <f t="shared" si="6"/>
        <v>0</v>
      </c>
      <c r="Q19" s="163">
        <f t="shared" si="7"/>
        <v>0</v>
      </c>
      <c r="R19" s="163">
        <f t="shared" si="8"/>
        <v>0</v>
      </c>
      <c r="S19" s="39"/>
      <c r="T19" s="211"/>
      <c r="U19" s="165">
        <f>ROUND(ROUND(T19,2)*(1+'General Inputs'!K$20)*(1-Z19)+'General Inputs'!K$28,2)</f>
        <v>0</v>
      </c>
      <c r="V19" s="165">
        <f>ROUND(ROUND(U19,2)*(1+'General Inputs'!L$20)*(1-AA19)+'General Inputs'!L$28,2)</f>
        <v>0</v>
      </c>
      <c r="W19" s="165">
        <f>ROUND(ROUND(V19,2)*(1+'General Inputs'!M$20)*(1-AB19)+'General Inputs'!M$28,2)</f>
        <v>0</v>
      </c>
      <c r="X19" s="165">
        <f>ROUND(ROUND(W19,2)*(1+'General Inputs'!N$20)*(1-AC19)+'General Inputs'!N$28,2)</f>
        <v>0</v>
      </c>
      <c r="Y19" s="166"/>
      <c r="Z19" s="194">
        <f>IF(T19="",0,'General Inputs'!K$23)</f>
        <v>0</v>
      </c>
      <c r="AA19" s="194">
        <f>IF(U19="",0,'General Inputs'!L$23)</f>
        <v>0</v>
      </c>
      <c r="AB19" s="194">
        <f>IF(V19="",0,'General Inputs'!M$23)</f>
        <v>0</v>
      </c>
      <c r="AC19" s="194">
        <f>IF(W19="",0,'General Inputs'!N$23)</f>
        <v>0</v>
      </c>
      <c r="AD19" s="36"/>
      <c r="AE19" s="36"/>
      <c r="AF19" s="36"/>
      <c r="AG19" s="36"/>
      <c r="AH19" s="36"/>
      <c r="AI19" s="36"/>
      <c r="AJ19" s="36"/>
    </row>
    <row r="20" spans="1:36" hidden="1" outlineLevel="1">
      <c r="A20" s="36"/>
      <c r="B20" s="36"/>
      <c r="C20" s="161"/>
      <c r="D20" s="161"/>
      <c r="E20" s="71"/>
      <c r="F20" s="71"/>
      <c r="G20" s="92"/>
      <c r="H20" s="93">
        <f t="shared" si="0"/>
        <v>0</v>
      </c>
      <c r="I20" s="162"/>
      <c r="J20" s="93">
        <f t="shared" si="1"/>
        <v>0</v>
      </c>
      <c r="K20" s="162"/>
      <c r="L20" s="162" t="str">
        <f t="shared" si="3"/>
        <v/>
      </c>
      <c r="M20" s="39"/>
      <c r="N20" s="163">
        <f t="shared" si="4"/>
        <v>0</v>
      </c>
      <c r="O20" s="163">
        <f t="shared" si="5"/>
        <v>0</v>
      </c>
      <c r="P20" s="163">
        <f t="shared" si="6"/>
        <v>0</v>
      </c>
      <c r="Q20" s="163">
        <f t="shared" si="7"/>
        <v>0</v>
      </c>
      <c r="R20" s="163">
        <f t="shared" si="8"/>
        <v>0</v>
      </c>
      <c r="S20" s="39"/>
      <c r="T20" s="211"/>
      <c r="U20" s="165">
        <f>ROUND(ROUND(T20,2)*(1+'General Inputs'!K$20)*(1-Z20)+'General Inputs'!K$28,2)</f>
        <v>0</v>
      </c>
      <c r="V20" s="165">
        <f>ROUND(ROUND(U20,2)*(1+'General Inputs'!L$20)*(1-AA20)+'General Inputs'!L$28,2)</f>
        <v>0</v>
      </c>
      <c r="W20" s="165">
        <f>ROUND(ROUND(V20,2)*(1+'General Inputs'!M$20)*(1-AB20)+'General Inputs'!M$28,2)</f>
        <v>0</v>
      </c>
      <c r="X20" s="165">
        <f>ROUND(ROUND(W20,2)*(1+'General Inputs'!N$20)*(1-AC20)+'General Inputs'!N$28,2)</f>
        <v>0</v>
      </c>
      <c r="Y20" s="166"/>
      <c r="Z20" s="194">
        <f>IF(T20="",0,'General Inputs'!K$23)</f>
        <v>0</v>
      </c>
      <c r="AA20" s="194">
        <f>IF(U20="",0,'General Inputs'!L$23)</f>
        <v>0</v>
      </c>
      <c r="AB20" s="194">
        <f>IF(V20="",0,'General Inputs'!M$23)</f>
        <v>0</v>
      </c>
      <c r="AC20" s="194">
        <f>IF(W20="",0,'General Inputs'!N$23)</f>
        <v>0</v>
      </c>
      <c r="AD20" s="36"/>
      <c r="AE20" s="36"/>
      <c r="AF20" s="36"/>
      <c r="AG20" s="36"/>
      <c r="AH20" s="36"/>
      <c r="AI20" s="36"/>
      <c r="AJ20" s="36"/>
    </row>
    <row r="21" spans="1:36" hidden="1" outlineLevel="1">
      <c r="A21" s="36"/>
      <c r="B21" s="36"/>
      <c r="C21" s="161"/>
      <c r="D21" s="161"/>
      <c r="E21" s="71"/>
      <c r="F21" s="71"/>
      <c r="G21" s="92"/>
      <c r="H21" s="93">
        <f t="shared" si="0"/>
        <v>0</v>
      </c>
      <c r="I21" s="162"/>
      <c r="J21" s="93">
        <f t="shared" si="1"/>
        <v>0</v>
      </c>
      <c r="K21" s="162"/>
      <c r="L21" s="162" t="str">
        <f t="shared" si="3"/>
        <v/>
      </c>
      <c r="M21" s="39"/>
      <c r="N21" s="163">
        <f t="shared" si="4"/>
        <v>0</v>
      </c>
      <c r="O21" s="163">
        <f t="shared" si="5"/>
        <v>0</v>
      </c>
      <c r="P21" s="163">
        <f t="shared" si="6"/>
        <v>0</v>
      </c>
      <c r="Q21" s="163">
        <f t="shared" si="7"/>
        <v>0</v>
      </c>
      <c r="R21" s="163">
        <f t="shared" si="8"/>
        <v>0</v>
      </c>
      <c r="S21" s="39"/>
      <c r="T21" s="211"/>
      <c r="U21" s="165">
        <f>ROUND(ROUND(T21,2)*(1+'General Inputs'!K$20)*(1-Z21)+'General Inputs'!K$28,2)</f>
        <v>0</v>
      </c>
      <c r="V21" s="165">
        <f>ROUND(ROUND(U21,2)*(1+'General Inputs'!L$20)*(1-AA21)+'General Inputs'!L$28,2)</f>
        <v>0</v>
      </c>
      <c r="W21" s="165">
        <f>ROUND(ROUND(V21,2)*(1+'General Inputs'!M$20)*(1-AB21)+'General Inputs'!M$28,2)</f>
        <v>0</v>
      </c>
      <c r="X21" s="165">
        <f>ROUND(ROUND(W21,2)*(1+'General Inputs'!N$20)*(1-AC21)+'General Inputs'!N$28,2)</f>
        <v>0</v>
      </c>
      <c r="Y21" s="166"/>
      <c r="Z21" s="194">
        <f>IF(T21="",0,'General Inputs'!K$23)</f>
        <v>0</v>
      </c>
      <c r="AA21" s="194">
        <f>IF(U21="",0,'General Inputs'!L$23)</f>
        <v>0</v>
      </c>
      <c r="AB21" s="194">
        <f>IF(V21="",0,'General Inputs'!M$23)</f>
        <v>0</v>
      </c>
      <c r="AC21" s="194">
        <f>IF(W21="",0,'General Inputs'!N$23)</f>
        <v>0</v>
      </c>
      <c r="AD21" s="36"/>
      <c r="AE21" s="36"/>
      <c r="AF21" s="36"/>
      <c r="AG21" s="36"/>
      <c r="AH21" s="36"/>
      <c r="AI21" s="36"/>
      <c r="AJ21" s="36"/>
    </row>
    <row r="22" spans="1:36" hidden="1" outlineLevel="1">
      <c r="A22" s="36"/>
      <c r="B22" s="36"/>
      <c r="C22" s="161"/>
      <c r="D22" s="161"/>
      <c r="E22" s="71"/>
      <c r="F22" s="71"/>
      <c r="G22" s="92"/>
      <c r="H22" s="93">
        <f t="shared" si="0"/>
        <v>0</v>
      </c>
      <c r="I22" s="162"/>
      <c r="J22" s="93">
        <f t="shared" si="1"/>
        <v>0</v>
      </c>
      <c r="K22" s="162"/>
      <c r="L22" s="162" t="str">
        <f t="shared" si="3"/>
        <v/>
      </c>
      <c r="M22" s="39"/>
      <c r="N22" s="163">
        <f t="shared" si="4"/>
        <v>0</v>
      </c>
      <c r="O22" s="163">
        <f t="shared" si="5"/>
        <v>0</v>
      </c>
      <c r="P22" s="163">
        <f t="shared" si="6"/>
        <v>0</v>
      </c>
      <c r="Q22" s="163">
        <f t="shared" si="7"/>
        <v>0</v>
      </c>
      <c r="R22" s="163">
        <f t="shared" si="8"/>
        <v>0</v>
      </c>
      <c r="S22" s="39"/>
      <c r="T22" s="211"/>
      <c r="U22" s="165">
        <f>ROUND(ROUND(T22,2)*(1+'General Inputs'!K$20)*(1-Z22)+'General Inputs'!K$28,2)</f>
        <v>0</v>
      </c>
      <c r="V22" s="165">
        <f>ROUND(ROUND(U22,2)*(1+'General Inputs'!L$20)*(1-AA22)+'General Inputs'!L$28,2)</f>
        <v>0</v>
      </c>
      <c r="W22" s="165">
        <f>ROUND(ROUND(V22,2)*(1+'General Inputs'!M$20)*(1-AB22)+'General Inputs'!M$28,2)</f>
        <v>0</v>
      </c>
      <c r="X22" s="165">
        <f>ROUND(ROUND(W22,2)*(1+'General Inputs'!N$20)*(1-AC22)+'General Inputs'!N$28,2)</f>
        <v>0</v>
      </c>
      <c r="Y22" s="166"/>
      <c r="Z22" s="194">
        <f>IF(T22="",0,'General Inputs'!K$23)</f>
        <v>0</v>
      </c>
      <c r="AA22" s="194">
        <f>IF(U22="",0,'General Inputs'!L$23)</f>
        <v>0</v>
      </c>
      <c r="AB22" s="194">
        <f>IF(V22="",0,'General Inputs'!M$23)</f>
        <v>0</v>
      </c>
      <c r="AC22" s="194">
        <f>IF(W22="",0,'General Inputs'!N$23)</f>
        <v>0</v>
      </c>
      <c r="AD22" s="36"/>
      <c r="AE22" s="36"/>
      <c r="AF22" s="36"/>
      <c r="AG22" s="36"/>
      <c r="AH22" s="36"/>
      <c r="AI22" s="36"/>
      <c r="AJ22" s="36"/>
    </row>
    <row r="23" spans="1:36" hidden="1" outlineLevel="1">
      <c r="A23" s="36"/>
      <c r="B23" s="36"/>
      <c r="C23" s="161"/>
      <c r="D23" s="161"/>
      <c r="E23" s="71"/>
      <c r="F23" s="71"/>
      <c r="G23" s="92"/>
      <c r="H23" s="93">
        <f t="shared" si="0"/>
        <v>0</v>
      </c>
      <c r="I23" s="162"/>
      <c r="J23" s="93">
        <f t="shared" si="1"/>
        <v>0</v>
      </c>
      <c r="K23" s="162"/>
      <c r="L23" s="162" t="str">
        <f t="shared" si="3"/>
        <v/>
      </c>
      <c r="M23" s="39"/>
      <c r="N23" s="163">
        <f t="shared" si="4"/>
        <v>0</v>
      </c>
      <c r="O23" s="163">
        <f t="shared" si="5"/>
        <v>0</v>
      </c>
      <c r="P23" s="163">
        <f t="shared" si="6"/>
        <v>0</v>
      </c>
      <c r="Q23" s="163">
        <f t="shared" si="7"/>
        <v>0</v>
      </c>
      <c r="R23" s="163">
        <f t="shared" si="8"/>
        <v>0</v>
      </c>
      <c r="S23" s="39"/>
      <c r="T23" s="211"/>
      <c r="U23" s="165">
        <f>ROUND(ROUND(T23,2)*(1+'General Inputs'!K$20)*(1-Z23)+'General Inputs'!K$28,2)</f>
        <v>0</v>
      </c>
      <c r="V23" s="165">
        <f>ROUND(ROUND(U23,2)*(1+'General Inputs'!L$20)*(1-AA23)+'General Inputs'!L$28,2)</f>
        <v>0</v>
      </c>
      <c r="W23" s="165">
        <f>ROUND(ROUND(V23,2)*(1+'General Inputs'!M$20)*(1-AB23)+'General Inputs'!M$28,2)</f>
        <v>0</v>
      </c>
      <c r="X23" s="165">
        <f>ROUND(ROUND(W23,2)*(1+'General Inputs'!N$20)*(1-AC23)+'General Inputs'!N$28,2)</f>
        <v>0</v>
      </c>
      <c r="Y23" s="166"/>
      <c r="Z23" s="194">
        <f>IF(T23="",0,'General Inputs'!K$23)</f>
        <v>0</v>
      </c>
      <c r="AA23" s="194">
        <f>IF(U23="",0,'General Inputs'!L$23)</f>
        <v>0</v>
      </c>
      <c r="AB23" s="194">
        <f>IF(V23="",0,'General Inputs'!M$23)</f>
        <v>0</v>
      </c>
      <c r="AC23" s="194">
        <f>IF(W23="",0,'General Inputs'!N$23)</f>
        <v>0</v>
      </c>
      <c r="AD23" s="36"/>
      <c r="AE23" s="36"/>
      <c r="AF23" s="36"/>
      <c r="AG23" s="36"/>
      <c r="AH23" s="36"/>
      <c r="AI23" s="36"/>
      <c r="AJ23" s="36"/>
    </row>
    <row r="24" spans="1:36" hidden="1" outlineLevel="1">
      <c r="A24" s="36"/>
      <c r="B24" s="36"/>
      <c r="C24" s="161"/>
      <c r="D24" s="161"/>
      <c r="E24" s="71"/>
      <c r="F24" s="71"/>
      <c r="G24" s="92"/>
      <c r="H24" s="93">
        <f t="shared" si="0"/>
        <v>0</v>
      </c>
      <c r="I24" s="162"/>
      <c r="J24" s="93">
        <f t="shared" si="1"/>
        <v>0</v>
      </c>
      <c r="K24" s="162"/>
      <c r="L24" s="162" t="str">
        <f t="shared" si="3"/>
        <v/>
      </c>
      <c r="M24" s="39"/>
      <c r="N24" s="163">
        <f t="shared" si="4"/>
        <v>0</v>
      </c>
      <c r="O24" s="163">
        <f t="shared" si="5"/>
        <v>0</v>
      </c>
      <c r="P24" s="163">
        <f t="shared" si="6"/>
        <v>0</v>
      </c>
      <c r="Q24" s="163">
        <f t="shared" si="7"/>
        <v>0</v>
      </c>
      <c r="R24" s="163">
        <f t="shared" si="8"/>
        <v>0</v>
      </c>
      <c r="S24" s="39"/>
      <c r="T24" s="211"/>
      <c r="U24" s="165">
        <f>ROUND(ROUND(T24,2)*(1+'General Inputs'!K$20)*(1-Z24)+'General Inputs'!K$28,2)</f>
        <v>0</v>
      </c>
      <c r="V24" s="165">
        <f>ROUND(ROUND(U24,2)*(1+'General Inputs'!L$20)*(1-AA24)+'General Inputs'!L$28,2)</f>
        <v>0</v>
      </c>
      <c r="W24" s="165">
        <f>ROUND(ROUND(V24,2)*(1+'General Inputs'!M$20)*(1-AB24)+'General Inputs'!M$28,2)</f>
        <v>0</v>
      </c>
      <c r="X24" s="165">
        <f>ROUND(ROUND(W24,2)*(1+'General Inputs'!N$20)*(1-AC24)+'General Inputs'!N$28,2)</f>
        <v>0</v>
      </c>
      <c r="Y24" s="166"/>
      <c r="Z24" s="194">
        <f>IF(T24="",0,'General Inputs'!K$23)</f>
        <v>0</v>
      </c>
      <c r="AA24" s="194">
        <f>IF(U24="",0,'General Inputs'!L$23)</f>
        <v>0</v>
      </c>
      <c r="AB24" s="194">
        <f>IF(V24="",0,'General Inputs'!M$23)</f>
        <v>0</v>
      </c>
      <c r="AC24" s="194">
        <f>IF(W24="",0,'General Inputs'!N$23)</f>
        <v>0</v>
      </c>
      <c r="AD24" s="36"/>
      <c r="AE24" s="36"/>
      <c r="AF24" s="36"/>
      <c r="AG24" s="36"/>
      <c r="AH24" s="36"/>
      <c r="AI24" s="36"/>
      <c r="AJ24" s="36"/>
    </row>
    <row r="25" spans="1:36" hidden="1" outlineLevel="1">
      <c r="A25" s="36"/>
      <c r="B25" s="36"/>
      <c r="C25" s="161"/>
      <c r="D25" s="161"/>
      <c r="E25" s="71"/>
      <c r="F25" s="71"/>
      <c r="G25" s="92"/>
      <c r="H25" s="93">
        <f t="shared" si="0"/>
        <v>0</v>
      </c>
      <c r="I25" s="162"/>
      <c r="J25" s="93">
        <f t="shared" si="1"/>
        <v>0</v>
      </c>
      <c r="K25" s="162"/>
      <c r="L25" s="162" t="str">
        <f t="shared" si="3"/>
        <v/>
      </c>
      <c r="M25" s="39"/>
      <c r="N25" s="163">
        <f t="shared" si="4"/>
        <v>0</v>
      </c>
      <c r="O25" s="163">
        <f t="shared" si="5"/>
        <v>0</v>
      </c>
      <c r="P25" s="163">
        <f t="shared" si="6"/>
        <v>0</v>
      </c>
      <c r="Q25" s="163">
        <f t="shared" si="7"/>
        <v>0</v>
      </c>
      <c r="R25" s="163">
        <f t="shared" si="8"/>
        <v>0</v>
      </c>
      <c r="S25" s="39"/>
      <c r="T25" s="211"/>
      <c r="U25" s="165">
        <f>ROUND(ROUND(T25,2)*(1+'General Inputs'!K$20)*(1-Z25)+'General Inputs'!K$28,2)</f>
        <v>0</v>
      </c>
      <c r="V25" s="165">
        <f>ROUND(ROUND(U25,2)*(1+'General Inputs'!L$20)*(1-AA25)+'General Inputs'!L$28,2)</f>
        <v>0</v>
      </c>
      <c r="W25" s="165">
        <f>ROUND(ROUND(V25,2)*(1+'General Inputs'!M$20)*(1-AB25)+'General Inputs'!M$28,2)</f>
        <v>0</v>
      </c>
      <c r="X25" s="165">
        <f>ROUND(ROUND(W25,2)*(1+'General Inputs'!N$20)*(1-AC25)+'General Inputs'!N$28,2)</f>
        <v>0</v>
      </c>
      <c r="Y25" s="166"/>
      <c r="Z25" s="194">
        <f>IF(T25="",0,'General Inputs'!K$23)</f>
        <v>0</v>
      </c>
      <c r="AA25" s="194">
        <f>IF(U25="",0,'General Inputs'!L$23)</f>
        <v>0</v>
      </c>
      <c r="AB25" s="194">
        <f>IF(V25="",0,'General Inputs'!M$23)</f>
        <v>0</v>
      </c>
      <c r="AC25" s="194">
        <f>IF(W25="",0,'General Inputs'!N$23)</f>
        <v>0</v>
      </c>
      <c r="AD25" s="36"/>
      <c r="AE25" s="36"/>
      <c r="AF25" s="36"/>
      <c r="AG25" s="36"/>
      <c r="AH25" s="36"/>
      <c r="AI25" s="36"/>
      <c r="AJ25" s="36"/>
    </row>
    <row r="26" spans="1:36" hidden="1" outlineLevel="1">
      <c r="A26" s="36"/>
      <c r="B26" s="36"/>
      <c r="C26" s="161"/>
      <c r="D26" s="161"/>
      <c r="E26" s="71"/>
      <c r="F26" s="71"/>
      <c r="G26" s="92"/>
      <c r="H26" s="93">
        <f t="shared" si="0"/>
        <v>0</v>
      </c>
      <c r="I26" s="162"/>
      <c r="J26" s="93">
        <f t="shared" si="1"/>
        <v>0</v>
      </c>
      <c r="K26" s="162"/>
      <c r="L26" s="162" t="str">
        <f t="shared" si="3"/>
        <v/>
      </c>
      <c r="M26" s="39"/>
      <c r="N26" s="163">
        <f t="shared" si="4"/>
        <v>0</v>
      </c>
      <c r="O26" s="163">
        <f t="shared" si="5"/>
        <v>0</v>
      </c>
      <c r="P26" s="163">
        <f t="shared" si="6"/>
        <v>0</v>
      </c>
      <c r="Q26" s="163">
        <f t="shared" si="7"/>
        <v>0</v>
      </c>
      <c r="R26" s="163">
        <f t="shared" si="8"/>
        <v>0</v>
      </c>
      <c r="S26" s="39"/>
      <c r="T26" s="211"/>
      <c r="U26" s="165">
        <f>ROUND(ROUND(T26,2)*(1+'General Inputs'!K$20)*(1-Z26)+'General Inputs'!K$28,2)</f>
        <v>0</v>
      </c>
      <c r="V26" s="165">
        <f>ROUND(ROUND(U26,2)*(1+'General Inputs'!L$20)*(1-AA26)+'General Inputs'!L$28,2)</f>
        <v>0</v>
      </c>
      <c r="W26" s="165">
        <f>ROUND(ROUND(V26,2)*(1+'General Inputs'!M$20)*(1-AB26)+'General Inputs'!M$28,2)</f>
        <v>0</v>
      </c>
      <c r="X26" s="165">
        <f>ROUND(ROUND(W26,2)*(1+'General Inputs'!N$20)*(1-AC26)+'General Inputs'!N$28,2)</f>
        <v>0</v>
      </c>
      <c r="Y26" s="166"/>
      <c r="Z26" s="194">
        <f>IF(T26="",0,'General Inputs'!K$23)</f>
        <v>0</v>
      </c>
      <c r="AA26" s="194">
        <f>IF(U26="",0,'General Inputs'!L$23)</f>
        <v>0</v>
      </c>
      <c r="AB26" s="194">
        <f>IF(V26="",0,'General Inputs'!M$23)</f>
        <v>0</v>
      </c>
      <c r="AC26" s="194">
        <f>IF(W26="",0,'General Inputs'!N$23)</f>
        <v>0</v>
      </c>
      <c r="AD26" s="36"/>
      <c r="AE26" s="36"/>
      <c r="AF26" s="36"/>
      <c r="AG26" s="36"/>
      <c r="AH26" s="36"/>
      <c r="AI26" s="36"/>
      <c r="AJ26" s="36"/>
    </row>
    <row r="27" spans="1:36" hidden="1" outlineLevel="1">
      <c r="A27" s="36"/>
      <c r="B27" s="36"/>
      <c r="C27" s="161"/>
      <c r="D27" s="161"/>
      <c r="E27" s="71"/>
      <c r="F27" s="71"/>
      <c r="G27" s="92"/>
      <c r="H27" s="93">
        <f t="shared" si="0"/>
        <v>0</v>
      </c>
      <c r="I27" s="162"/>
      <c r="J27" s="93">
        <f t="shared" si="1"/>
        <v>0</v>
      </c>
      <c r="K27" s="162"/>
      <c r="L27" s="162" t="str">
        <f t="shared" si="3"/>
        <v/>
      </c>
      <c r="M27" s="39"/>
      <c r="N27" s="163">
        <f t="shared" si="4"/>
        <v>0</v>
      </c>
      <c r="O27" s="163">
        <f t="shared" si="5"/>
        <v>0</v>
      </c>
      <c r="P27" s="163">
        <f t="shared" si="6"/>
        <v>0</v>
      </c>
      <c r="Q27" s="163">
        <f t="shared" si="7"/>
        <v>0</v>
      </c>
      <c r="R27" s="163">
        <f t="shared" si="8"/>
        <v>0</v>
      </c>
      <c r="S27" s="39"/>
      <c r="T27" s="211"/>
      <c r="U27" s="165">
        <f>ROUND(ROUND(T27,2)*(1+'General Inputs'!K$20)*(1-Z27)+'General Inputs'!K$28,2)</f>
        <v>0</v>
      </c>
      <c r="V27" s="165">
        <f>ROUND(ROUND(U27,2)*(1+'General Inputs'!L$20)*(1-AA27)+'General Inputs'!L$28,2)</f>
        <v>0</v>
      </c>
      <c r="W27" s="165">
        <f>ROUND(ROUND(V27,2)*(1+'General Inputs'!M$20)*(1-AB27)+'General Inputs'!M$28,2)</f>
        <v>0</v>
      </c>
      <c r="X27" s="165">
        <f>ROUND(ROUND(W27,2)*(1+'General Inputs'!N$20)*(1-AC27)+'General Inputs'!N$28,2)</f>
        <v>0</v>
      </c>
      <c r="Y27" s="166"/>
      <c r="Z27" s="194">
        <f>IF(T27="",0,'General Inputs'!K$23)</f>
        <v>0</v>
      </c>
      <c r="AA27" s="194">
        <f>IF(U27="",0,'General Inputs'!L$23)</f>
        <v>0</v>
      </c>
      <c r="AB27" s="194">
        <f>IF(V27="",0,'General Inputs'!M$23)</f>
        <v>0</v>
      </c>
      <c r="AC27" s="194">
        <f>IF(W27="",0,'General Inputs'!N$23)</f>
        <v>0</v>
      </c>
      <c r="AD27" s="36"/>
      <c r="AE27" s="36"/>
      <c r="AF27" s="36"/>
      <c r="AG27" s="36"/>
      <c r="AH27" s="36"/>
      <c r="AI27" s="36"/>
      <c r="AJ27" s="36"/>
    </row>
    <row r="28" spans="1:36" hidden="1" outlineLevel="1">
      <c r="A28" s="36"/>
      <c r="B28" s="36"/>
      <c r="C28" s="161"/>
      <c r="D28" s="161"/>
      <c r="E28" s="71"/>
      <c r="F28" s="71"/>
      <c r="G28" s="92"/>
      <c r="H28" s="93">
        <f t="shared" si="0"/>
        <v>0</v>
      </c>
      <c r="I28" s="162"/>
      <c r="J28" s="93">
        <f t="shared" si="1"/>
        <v>0</v>
      </c>
      <c r="K28" s="162"/>
      <c r="L28" s="162" t="str">
        <f t="shared" si="3"/>
        <v/>
      </c>
      <c r="M28" s="39"/>
      <c r="N28" s="163">
        <f t="shared" si="4"/>
        <v>0</v>
      </c>
      <c r="O28" s="163">
        <f t="shared" si="5"/>
        <v>0</v>
      </c>
      <c r="P28" s="163">
        <f t="shared" si="6"/>
        <v>0</v>
      </c>
      <c r="Q28" s="163">
        <f t="shared" si="7"/>
        <v>0</v>
      </c>
      <c r="R28" s="163">
        <f t="shared" si="8"/>
        <v>0</v>
      </c>
      <c r="S28" s="39"/>
      <c r="T28" s="211"/>
      <c r="U28" s="165">
        <f>ROUND(ROUND(T28,2)*(1+'General Inputs'!K$20)*(1-Z28)+'General Inputs'!K$28,2)</f>
        <v>0</v>
      </c>
      <c r="V28" s="165">
        <f>ROUND(ROUND(U28,2)*(1+'General Inputs'!L$20)*(1-AA28)+'General Inputs'!L$28,2)</f>
        <v>0</v>
      </c>
      <c r="W28" s="165">
        <f>ROUND(ROUND(V28,2)*(1+'General Inputs'!M$20)*(1-AB28)+'General Inputs'!M$28,2)</f>
        <v>0</v>
      </c>
      <c r="X28" s="165">
        <f>ROUND(ROUND(W28,2)*(1+'General Inputs'!N$20)*(1-AC28)+'General Inputs'!N$28,2)</f>
        <v>0</v>
      </c>
      <c r="Y28" s="166"/>
      <c r="Z28" s="194">
        <f>IF(T28="",0,'General Inputs'!K$23)</f>
        <v>0</v>
      </c>
      <c r="AA28" s="194">
        <f>IF(U28="",0,'General Inputs'!L$23)</f>
        <v>0</v>
      </c>
      <c r="AB28" s="194">
        <f>IF(V28="",0,'General Inputs'!M$23)</f>
        <v>0</v>
      </c>
      <c r="AC28" s="194">
        <f>IF(W28="",0,'General Inputs'!N$23)</f>
        <v>0</v>
      </c>
      <c r="AD28" s="36"/>
      <c r="AE28" s="36"/>
      <c r="AF28" s="36"/>
      <c r="AG28" s="36"/>
      <c r="AH28" s="36"/>
      <c r="AI28" s="36"/>
      <c r="AJ28" s="36"/>
    </row>
    <row r="29" spans="1:36" hidden="1" outlineLevel="1">
      <c r="A29" s="36"/>
      <c r="B29" s="36"/>
      <c r="C29" s="161"/>
      <c r="D29" s="161"/>
      <c r="E29" s="71"/>
      <c r="F29" s="71"/>
      <c r="G29" s="92"/>
      <c r="H29" s="93">
        <f t="shared" si="0"/>
        <v>0</v>
      </c>
      <c r="I29" s="162"/>
      <c r="J29" s="93">
        <f t="shared" si="1"/>
        <v>0</v>
      </c>
      <c r="K29" s="162"/>
      <c r="L29" s="162" t="str">
        <f t="shared" si="3"/>
        <v/>
      </c>
      <c r="M29" s="39"/>
      <c r="N29" s="163">
        <f t="shared" si="4"/>
        <v>0</v>
      </c>
      <c r="O29" s="163">
        <f t="shared" si="5"/>
        <v>0</v>
      </c>
      <c r="P29" s="163">
        <f t="shared" si="6"/>
        <v>0</v>
      </c>
      <c r="Q29" s="163">
        <f t="shared" si="7"/>
        <v>0</v>
      </c>
      <c r="R29" s="163">
        <f t="shared" si="8"/>
        <v>0</v>
      </c>
      <c r="S29" s="39"/>
      <c r="T29" s="211"/>
      <c r="U29" s="165">
        <f>ROUND(ROUND(T29,2)*(1+'General Inputs'!K$20)*(1-Z29)+'General Inputs'!K$28,2)</f>
        <v>0</v>
      </c>
      <c r="V29" s="165">
        <f>ROUND(ROUND(U29,2)*(1+'General Inputs'!L$20)*(1-AA29)+'General Inputs'!L$28,2)</f>
        <v>0</v>
      </c>
      <c r="W29" s="165">
        <f>ROUND(ROUND(V29,2)*(1+'General Inputs'!M$20)*(1-AB29)+'General Inputs'!M$28,2)</f>
        <v>0</v>
      </c>
      <c r="X29" s="165">
        <f>ROUND(ROUND(W29,2)*(1+'General Inputs'!N$20)*(1-AC29)+'General Inputs'!N$28,2)</f>
        <v>0</v>
      </c>
      <c r="Y29" s="166"/>
      <c r="Z29" s="194">
        <f>IF(T29="",0,'General Inputs'!K$23)</f>
        <v>0</v>
      </c>
      <c r="AA29" s="194">
        <f>IF(U29="",0,'General Inputs'!L$23)</f>
        <v>0</v>
      </c>
      <c r="AB29" s="194">
        <f>IF(V29="",0,'General Inputs'!M$23)</f>
        <v>0</v>
      </c>
      <c r="AC29" s="194">
        <f>IF(W29="",0,'General Inputs'!N$23)</f>
        <v>0</v>
      </c>
      <c r="AD29" s="36"/>
      <c r="AE29" s="36"/>
      <c r="AF29" s="36"/>
      <c r="AG29" s="36"/>
      <c r="AH29" s="36"/>
      <c r="AI29" s="36"/>
      <c r="AJ29" s="36"/>
    </row>
    <row r="30" spans="1:36" hidden="1" outlineLevel="1">
      <c r="A30" s="36"/>
      <c r="B30" s="36"/>
      <c r="C30" s="161"/>
      <c r="D30" s="161"/>
      <c r="E30" s="71"/>
      <c r="F30" s="71"/>
      <c r="G30" s="92"/>
      <c r="H30" s="93">
        <f t="shared" si="0"/>
        <v>0</v>
      </c>
      <c r="I30" s="162"/>
      <c r="J30" s="93">
        <f t="shared" si="1"/>
        <v>0</v>
      </c>
      <c r="K30" s="162"/>
      <c r="L30" s="162" t="str">
        <f t="shared" si="3"/>
        <v/>
      </c>
      <c r="M30" s="39"/>
      <c r="N30" s="163">
        <f t="shared" si="4"/>
        <v>0</v>
      </c>
      <c r="O30" s="163">
        <f t="shared" si="5"/>
        <v>0</v>
      </c>
      <c r="P30" s="163">
        <f t="shared" si="6"/>
        <v>0</v>
      </c>
      <c r="Q30" s="163">
        <f t="shared" si="7"/>
        <v>0</v>
      </c>
      <c r="R30" s="163">
        <f t="shared" si="8"/>
        <v>0</v>
      </c>
      <c r="S30" s="39"/>
      <c r="T30" s="211"/>
      <c r="U30" s="165">
        <f>ROUND(ROUND(T30,2)*(1+'General Inputs'!K$20)*(1-Z30)+'General Inputs'!K$28,2)</f>
        <v>0</v>
      </c>
      <c r="V30" s="165">
        <f>ROUND(ROUND(U30,2)*(1+'General Inputs'!L$20)*(1-AA30)+'General Inputs'!L$28,2)</f>
        <v>0</v>
      </c>
      <c r="W30" s="165">
        <f>ROUND(ROUND(V30,2)*(1+'General Inputs'!M$20)*(1-AB30)+'General Inputs'!M$28,2)</f>
        <v>0</v>
      </c>
      <c r="X30" s="165">
        <f>ROUND(ROUND(W30,2)*(1+'General Inputs'!N$20)*(1-AC30)+'General Inputs'!N$28,2)</f>
        <v>0</v>
      </c>
      <c r="Y30" s="166"/>
      <c r="Z30" s="194">
        <f>IF(T30="",0,'General Inputs'!K$23)</f>
        <v>0</v>
      </c>
      <c r="AA30" s="194">
        <f>IF(U30="",0,'General Inputs'!L$23)</f>
        <v>0</v>
      </c>
      <c r="AB30" s="194">
        <f>IF(V30="",0,'General Inputs'!M$23)</f>
        <v>0</v>
      </c>
      <c r="AC30" s="194">
        <f>IF(W30="",0,'General Inputs'!N$23)</f>
        <v>0</v>
      </c>
      <c r="AD30" s="36"/>
      <c r="AE30" s="36"/>
      <c r="AF30" s="36"/>
      <c r="AG30" s="36"/>
      <c r="AH30" s="36"/>
      <c r="AI30" s="36"/>
      <c r="AJ30" s="36"/>
    </row>
    <row r="31" spans="1:36" hidden="1" outlineLevel="1">
      <c r="A31" s="36"/>
      <c r="B31" s="36"/>
      <c r="C31" s="161"/>
      <c r="D31" s="161"/>
      <c r="E31" s="71"/>
      <c r="F31" s="71"/>
      <c r="G31" s="92"/>
      <c r="H31" s="93">
        <f t="shared" si="0"/>
        <v>0</v>
      </c>
      <c r="I31" s="162"/>
      <c r="J31" s="93">
        <f t="shared" si="1"/>
        <v>0</v>
      </c>
      <c r="K31" s="162"/>
      <c r="L31" s="162" t="str">
        <f t="shared" si="3"/>
        <v/>
      </c>
      <c r="M31" s="39"/>
      <c r="N31" s="163">
        <f t="shared" si="4"/>
        <v>0</v>
      </c>
      <c r="O31" s="163">
        <f t="shared" si="5"/>
        <v>0</v>
      </c>
      <c r="P31" s="163">
        <f t="shared" si="6"/>
        <v>0</v>
      </c>
      <c r="Q31" s="163">
        <f t="shared" si="7"/>
        <v>0</v>
      </c>
      <c r="R31" s="163">
        <f t="shared" si="8"/>
        <v>0</v>
      </c>
      <c r="S31" s="39"/>
      <c r="T31" s="211"/>
      <c r="U31" s="165">
        <f>ROUND(ROUND(T31,2)*(1+'General Inputs'!K$20)*(1-Z31)+'General Inputs'!K$28,2)</f>
        <v>0</v>
      </c>
      <c r="V31" s="165">
        <f>ROUND(ROUND(U31,2)*(1+'General Inputs'!L$20)*(1-AA31)+'General Inputs'!L$28,2)</f>
        <v>0</v>
      </c>
      <c r="W31" s="165">
        <f>ROUND(ROUND(V31,2)*(1+'General Inputs'!M$20)*(1-AB31)+'General Inputs'!M$28,2)</f>
        <v>0</v>
      </c>
      <c r="X31" s="165">
        <f>ROUND(ROUND(W31,2)*(1+'General Inputs'!N$20)*(1-AC31)+'General Inputs'!N$28,2)</f>
        <v>0</v>
      </c>
      <c r="Y31" s="166"/>
      <c r="Z31" s="194">
        <f>IF(T31="",0,'General Inputs'!K$23)</f>
        <v>0</v>
      </c>
      <c r="AA31" s="194">
        <f>IF(U31="",0,'General Inputs'!L$23)</f>
        <v>0</v>
      </c>
      <c r="AB31" s="194">
        <f>IF(V31="",0,'General Inputs'!M$23)</f>
        <v>0</v>
      </c>
      <c r="AC31" s="194">
        <f>IF(W31="",0,'General Inputs'!N$23)</f>
        <v>0</v>
      </c>
      <c r="AD31" s="36"/>
      <c r="AE31" s="36"/>
      <c r="AF31" s="36"/>
      <c r="AG31" s="36"/>
      <c r="AH31" s="36"/>
      <c r="AI31" s="36"/>
      <c r="AJ31" s="36"/>
    </row>
    <row r="32" spans="1:36" hidden="1" outlineLevel="1">
      <c r="A32" s="36"/>
      <c r="B32" s="36"/>
      <c r="C32" s="161"/>
      <c r="D32" s="161"/>
      <c r="E32" s="71"/>
      <c r="F32" s="71"/>
      <c r="G32" s="92"/>
      <c r="H32" s="93">
        <f t="shared" si="0"/>
        <v>0</v>
      </c>
      <c r="I32" s="162"/>
      <c r="J32" s="93">
        <f t="shared" si="1"/>
        <v>0</v>
      </c>
      <c r="K32" s="162"/>
      <c r="L32" s="162" t="str">
        <f t="shared" si="3"/>
        <v/>
      </c>
      <c r="M32" s="39"/>
      <c r="N32" s="163">
        <f t="shared" si="4"/>
        <v>0</v>
      </c>
      <c r="O32" s="163">
        <f t="shared" si="5"/>
        <v>0</v>
      </c>
      <c r="P32" s="163">
        <f t="shared" si="6"/>
        <v>0</v>
      </c>
      <c r="Q32" s="163">
        <f t="shared" si="7"/>
        <v>0</v>
      </c>
      <c r="R32" s="163">
        <f t="shared" si="8"/>
        <v>0</v>
      </c>
      <c r="S32" s="39"/>
      <c r="T32" s="211"/>
      <c r="U32" s="165">
        <f>ROUND(ROUND(T32,2)*(1+'General Inputs'!K$20)*(1-Z32)+'General Inputs'!K$28,2)</f>
        <v>0</v>
      </c>
      <c r="V32" s="165">
        <f>ROUND(ROUND(U32,2)*(1+'General Inputs'!L$20)*(1-AA32)+'General Inputs'!L$28,2)</f>
        <v>0</v>
      </c>
      <c r="W32" s="165">
        <f>ROUND(ROUND(V32,2)*(1+'General Inputs'!M$20)*(1-AB32)+'General Inputs'!M$28,2)</f>
        <v>0</v>
      </c>
      <c r="X32" s="165">
        <f>ROUND(ROUND(W32,2)*(1+'General Inputs'!N$20)*(1-AC32)+'General Inputs'!N$28,2)</f>
        <v>0</v>
      </c>
      <c r="Y32" s="166"/>
      <c r="Z32" s="194">
        <f>IF(T32="",0,'General Inputs'!K$23)</f>
        <v>0</v>
      </c>
      <c r="AA32" s="194">
        <f>IF(U32="",0,'General Inputs'!L$23)</f>
        <v>0</v>
      </c>
      <c r="AB32" s="194">
        <f>IF(V32="",0,'General Inputs'!M$23)</f>
        <v>0</v>
      </c>
      <c r="AC32" s="194">
        <f>IF(W32="",0,'General Inputs'!N$23)</f>
        <v>0</v>
      </c>
      <c r="AD32" s="36"/>
      <c r="AE32" s="36"/>
      <c r="AF32" s="36"/>
      <c r="AG32" s="36"/>
      <c r="AH32" s="36"/>
      <c r="AI32" s="36"/>
      <c r="AJ32" s="36"/>
    </row>
    <row r="33" spans="1:36" hidden="1" outlineLevel="1">
      <c r="A33" s="36"/>
      <c r="B33" s="36"/>
      <c r="C33" s="161"/>
      <c r="D33" s="161"/>
      <c r="E33" s="71"/>
      <c r="F33" s="71"/>
      <c r="G33" s="92"/>
      <c r="H33" s="93">
        <f t="shared" si="0"/>
        <v>0</v>
      </c>
      <c r="I33" s="162"/>
      <c r="J33" s="93">
        <f t="shared" si="1"/>
        <v>0</v>
      </c>
      <c r="K33" s="162"/>
      <c r="L33" s="162" t="str">
        <f t="shared" si="3"/>
        <v/>
      </c>
      <c r="M33" s="39"/>
      <c r="N33" s="163">
        <f t="shared" si="4"/>
        <v>0</v>
      </c>
      <c r="O33" s="163">
        <f t="shared" si="5"/>
        <v>0</v>
      </c>
      <c r="P33" s="163">
        <f t="shared" si="6"/>
        <v>0</v>
      </c>
      <c r="Q33" s="163">
        <f t="shared" si="7"/>
        <v>0</v>
      </c>
      <c r="R33" s="163">
        <f t="shared" si="8"/>
        <v>0</v>
      </c>
      <c r="S33" s="39"/>
      <c r="T33" s="211"/>
      <c r="U33" s="165">
        <f>ROUND(ROUND(T33,2)*(1+'General Inputs'!K$20)*(1-Z33)+'General Inputs'!K$28,2)</f>
        <v>0</v>
      </c>
      <c r="V33" s="165">
        <f>ROUND(ROUND(U33,2)*(1+'General Inputs'!L$20)*(1-AA33)+'General Inputs'!L$28,2)</f>
        <v>0</v>
      </c>
      <c r="W33" s="165">
        <f>ROUND(ROUND(V33,2)*(1+'General Inputs'!M$20)*(1-AB33)+'General Inputs'!M$28,2)</f>
        <v>0</v>
      </c>
      <c r="X33" s="165">
        <f>ROUND(ROUND(W33,2)*(1+'General Inputs'!N$20)*(1-AC33)+'General Inputs'!N$28,2)</f>
        <v>0</v>
      </c>
      <c r="Y33" s="166"/>
      <c r="Z33" s="194">
        <f>IF(T33="",0,'General Inputs'!K$23)</f>
        <v>0</v>
      </c>
      <c r="AA33" s="194">
        <f>IF(U33="",0,'General Inputs'!L$23)</f>
        <v>0</v>
      </c>
      <c r="AB33" s="194">
        <f>IF(V33="",0,'General Inputs'!M$23)</f>
        <v>0</v>
      </c>
      <c r="AC33" s="194">
        <f>IF(W33="",0,'General Inputs'!N$23)</f>
        <v>0</v>
      </c>
      <c r="AD33" s="36"/>
      <c r="AE33" s="36"/>
      <c r="AF33" s="36"/>
      <c r="AG33" s="36"/>
      <c r="AH33" s="36"/>
      <c r="AI33" s="36"/>
      <c r="AJ33" s="36"/>
    </row>
    <row r="34" spans="1:36" hidden="1" outlineLevel="1">
      <c r="A34" s="36"/>
      <c r="B34" s="36"/>
      <c r="C34" s="161"/>
      <c r="D34" s="161"/>
      <c r="E34" s="71"/>
      <c r="F34" s="71"/>
      <c r="G34" s="92"/>
      <c r="H34" s="93">
        <f t="shared" si="0"/>
        <v>0</v>
      </c>
      <c r="I34" s="162"/>
      <c r="J34" s="93">
        <f t="shared" si="1"/>
        <v>0</v>
      </c>
      <c r="K34" s="162"/>
      <c r="L34" s="162" t="str">
        <f t="shared" si="3"/>
        <v/>
      </c>
      <c r="M34" s="39"/>
      <c r="N34" s="163">
        <f t="shared" si="4"/>
        <v>0</v>
      </c>
      <c r="O34" s="163">
        <f t="shared" si="5"/>
        <v>0</v>
      </c>
      <c r="P34" s="163">
        <f t="shared" si="6"/>
        <v>0</v>
      </c>
      <c r="Q34" s="163">
        <f t="shared" si="7"/>
        <v>0</v>
      </c>
      <c r="R34" s="163">
        <f t="shared" si="8"/>
        <v>0</v>
      </c>
      <c r="S34" s="39"/>
      <c r="T34" s="211"/>
      <c r="U34" s="165">
        <f>ROUND(ROUND(T34,2)*(1+'General Inputs'!K$20)*(1-Z34)+'General Inputs'!K$28,2)</f>
        <v>0</v>
      </c>
      <c r="V34" s="165">
        <f>ROUND(ROUND(U34,2)*(1+'General Inputs'!L$20)*(1-AA34)+'General Inputs'!L$28,2)</f>
        <v>0</v>
      </c>
      <c r="W34" s="165">
        <f>ROUND(ROUND(V34,2)*(1+'General Inputs'!M$20)*(1-AB34)+'General Inputs'!M$28,2)</f>
        <v>0</v>
      </c>
      <c r="X34" s="165">
        <f>ROUND(ROUND(W34,2)*(1+'General Inputs'!N$20)*(1-AC34)+'General Inputs'!N$28,2)</f>
        <v>0</v>
      </c>
      <c r="Y34" s="166"/>
      <c r="Z34" s="194">
        <f>IF(T34="",0,'General Inputs'!K$23)</f>
        <v>0</v>
      </c>
      <c r="AA34" s="194">
        <f>IF(U34="",0,'General Inputs'!L$23)</f>
        <v>0</v>
      </c>
      <c r="AB34" s="194">
        <f>IF(V34="",0,'General Inputs'!M$23)</f>
        <v>0</v>
      </c>
      <c r="AC34" s="194">
        <f>IF(W34="",0,'General Inputs'!N$23)</f>
        <v>0</v>
      </c>
      <c r="AD34" s="36"/>
      <c r="AE34" s="36"/>
      <c r="AF34" s="36"/>
      <c r="AG34" s="36"/>
      <c r="AH34" s="36"/>
      <c r="AI34" s="36"/>
      <c r="AJ34" s="36"/>
    </row>
    <row r="35" spans="1:36" hidden="1" outlineLevel="1">
      <c r="A35" s="36"/>
      <c r="B35" s="36"/>
      <c r="C35" s="161"/>
      <c r="D35" s="161"/>
      <c r="E35" s="71"/>
      <c r="F35" s="71"/>
      <c r="G35" s="92"/>
      <c r="H35" s="93">
        <f t="shared" si="0"/>
        <v>0</v>
      </c>
      <c r="I35" s="162"/>
      <c r="J35" s="93">
        <f t="shared" si="1"/>
        <v>0</v>
      </c>
      <c r="K35" s="162"/>
      <c r="L35" s="162" t="str">
        <f t="shared" si="3"/>
        <v/>
      </c>
      <c r="M35" s="39"/>
      <c r="N35" s="163">
        <f t="shared" si="4"/>
        <v>0</v>
      </c>
      <c r="O35" s="163">
        <f t="shared" si="5"/>
        <v>0</v>
      </c>
      <c r="P35" s="163">
        <f t="shared" si="6"/>
        <v>0</v>
      </c>
      <c r="Q35" s="163">
        <f t="shared" si="7"/>
        <v>0</v>
      </c>
      <c r="R35" s="163">
        <f t="shared" si="8"/>
        <v>0</v>
      </c>
      <c r="S35" s="39"/>
      <c r="T35" s="211"/>
      <c r="U35" s="165">
        <f>ROUND(ROUND(T35,2)*(1+'General Inputs'!K$20)*(1-Z35)+'General Inputs'!K$28,2)</f>
        <v>0</v>
      </c>
      <c r="V35" s="165">
        <f>ROUND(ROUND(U35,2)*(1+'General Inputs'!L$20)*(1-AA35)+'General Inputs'!L$28,2)</f>
        <v>0</v>
      </c>
      <c r="W35" s="165">
        <f>ROUND(ROUND(V35,2)*(1+'General Inputs'!M$20)*(1-AB35)+'General Inputs'!M$28,2)</f>
        <v>0</v>
      </c>
      <c r="X35" s="165">
        <f>ROUND(ROUND(W35,2)*(1+'General Inputs'!N$20)*(1-AC35)+'General Inputs'!N$28,2)</f>
        <v>0</v>
      </c>
      <c r="Y35" s="166"/>
      <c r="Z35" s="194">
        <f>IF(T35="",0,'General Inputs'!K$23)</f>
        <v>0</v>
      </c>
      <c r="AA35" s="194">
        <f>IF(U35="",0,'General Inputs'!L$23)</f>
        <v>0</v>
      </c>
      <c r="AB35" s="194">
        <f>IF(V35="",0,'General Inputs'!M$23)</f>
        <v>0</v>
      </c>
      <c r="AC35" s="194">
        <f>IF(W35="",0,'General Inputs'!N$23)</f>
        <v>0</v>
      </c>
      <c r="AD35" s="36"/>
      <c r="AE35" s="36"/>
      <c r="AF35" s="36"/>
      <c r="AG35" s="36"/>
      <c r="AH35" s="36"/>
      <c r="AI35" s="36"/>
      <c r="AJ35" s="36"/>
    </row>
    <row r="36" spans="1:36" hidden="1" outlineLevel="1">
      <c r="A36" s="36"/>
      <c r="B36" s="36"/>
      <c r="C36" s="161"/>
      <c r="D36" s="161"/>
      <c r="E36" s="71"/>
      <c r="F36" s="71"/>
      <c r="G36" s="92"/>
      <c r="H36" s="93">
        <f t="shared" si="0"/>
        <v>0</v>
      </c>
      <c r="I36" s="162"/>
      <c r="J36" s="93">
        <f t="shared" si="1"/>
        <v>0</v>
      </c>
      <c r="K36" s="162"/>
      <c r="L36" s="162" t="str">
        <f t="shared" si="3"/>
        <v/>
      </c>
      <c r="M36" s="39"/>
      <c r="N36" s="163">
        <f t="shared" si="4"/>
        <v>0</v>
      </c>
      <c r="O36" s="163">
        <f t="shared" si="5"/>
        <v>0</v>
      </c>
      <c r="P36" s="163">
        <f t="shared" si="6"/>
        <v>0</v>
      </c>
      <c r="Q36" s="163">
        <f t="shared" si="7"/>
        <v>0</v>
      </c>
      <c r="R36" s="163">
        <f t="shared" si="8"/>
        <v>0</v>
      </c>
      <c r="S36" s="39"/>
      <c r="T36" s="211"/>
      <c r="U36" s="165">
        <f>ROUND(ROUND(T36,2)*(1+'General Inputs'!K$20)*(1-Z36)+'General Inputs'!K$28,2)</f>
        <v>0</v>
      </c>
      <c r="V36" s="165">
        <f>ROUND(ROUND(U36,2)*(1+'General Inputs'!L$20)*(1-AA36)+'General Inputs'!L$28,2)</f>
        <v>0</v>
      </c>
      <c r="W36" s="165">
        <f>ROUND(ROUND(V36,2)*(1+'General Inputs'!M$20)*(1-AB36)+'General Inputs'!M$28,2)</f>
        <v>0</v>
      </c>
      <c r="X36" s="165">
        <f>ROUND(ROUND(W36,2)*(1+'General Inputs'!N$20)*(1-AC36)+'General Inputs'!N$28,2)</f>
        <v>0</v>
      </c>
      <c r="Y36" s="166"/>
      <c r="Z36" s="194">
        <f>IF(T36="",0,'General Inputs'!K$23)</f>
        <v>0</v>
      </c>
      <c r="AA36" s="194">
        <f>IF(U36="",0,'General Inputs'!L$23)</f>
        <v>0</v>
      </c>
      <c r="AB36" s="194">
        <f>IF(V36="",0,'General Inputs'!M$23)</f>
        <v>0</v>
      </c>
      <c r="AC36" s="194">
        <f>IF(W36="",0,'General Inputs'!N$23)</f>
        <v>0</v>
      </c>
      <c r="AD36" s="36"/>
      <c r="AE36" s="36"/>
      <c r="AF36" s="36"/>
      <c r="AG36" s="36"/>
      <c r="AH36" s="36"/>
      <c r="AI36" s="36"/>
      <c r="AJ36" s="36"/>
    </row>
    <row r="37" spans="1:36" hidden="1" outlineLevel="1">
      <c r="A37" s="36"/>
      <c r="B37" s="36"/>
      <c r="C37" s="161"/>
      <c r="D37" s="161"/>
      <c r="E37" s="71"/>
      <c r="F37" s="71"/>
      <c r="G37" s="92"/>
      <c r="H37" s="93">
        <f t="shared" si="0"/>
        <v>0</v>
      </c>
      <c r="I37" s="162"/>
      <c r="J37" s="93">
        <f t="shared" si="1"/>
        <v>0</v>
      </c>
      <c r="K37" s="162"/>
      <c r="L37" s="162" t="str">
        <f t="shared" si="3"/>
        <v/>
      </c>
      <c r="M37" s="39"/>
      <c r="N37" s="163">
        <f t="shared" si="4"/>
        <v>0</v>
      </c>
      <c r="O37" s="163">
        <f t="shared" si="5"/>
        <v>0</v>
      </c>
      <c r="P37" s="163">
        <f t="shared" si="6"/>
        <v>0</v>
      </c>
      <c r="Q37" s="163">
        <f t="shared" si="7"/>
        <v>0</v>
      </c>
      <c r="R37" s="163">
        <f t="shared" si="8"/>
        <v>0</v>
      </c>
      <c r="S37" s="39"/>
      <c r="T37" s="211"/>
      <c r="U37" s="165">
        <f>ROUND(ROUND(T37,2)*(1+'General Inputs'!K$20)*(1-Z37)+'General Inputs'!K$28,2)</f>
        <v>0</v>
      </c>
      <c r="V37" s="165">
        <f>ROUND(ROUND(U37,2)*(1+'General Inputs'!L$20)*(1-AA37)+'General Inputs'!L$28,2)</f>
        <v>0</v>
      </c>
      <c r="W37" s="165">
        <f>ROUND(ROUND(V37,2)*(1+'General Inputs'!M$20)*(1-AB37)+'General Inputs'!M$28,2)</f>
        <v>0</v>
      </c>
      <c r="X37" s="165">
        <f>ROUND(ROUND(W37,2)*(1+'General Inputs'!N$20)*(1-AC37)+'General Inputs'!N$28,2)</f>
        <v>0</v>
      </c>
      <c r="Y37" s="166"/>
      <c r="Z37" s="194">
        <f>IF(T37="",0,'General Inputs'!K$23)</f>
        <v>0</v>
      </c>
      <c r="AA37" s="194">
        <f>IF(U37="",0,'General Inputs'!L$23)</f>
        <v>0</v>
      </c>
      <c r="AB37" s="194">
        <f>IF(V37="",0,'General Inputs'!M$23)</f>
        <v>0</v>
      </c>
      <c r="AC37" s="194">
        <f>IF(W37="",0,'General Inputs'!N$23)</f>
        <v>0</v>
      </c>
      <c r="AD37" s="36"/>
      <c r="AE37" s="36"/>
      <c r="AF37" s="36"/>
      <c r="AG37" s="36"/>
      <c r="AH37" s="36"/>
      <c r="AI37" s="36"/>
      <c r="AJ37" s="36"/>
    </row>
    <row r="38" spans="1:36" hidden="1" outlineLevel="1">
      <c r="A38" s="36"/>
      <c r="B38" s="36"/>
      <c r="C38" s="161"/>
      <c r="D38" s="161"/>
      <c r="E38" s="71"/>
      <c r="F38" s="71"/>
      <c r="G38" s="92"/>
      <c r="H38" s="93">
        <f t="shared" si="0"/>
        <v>0</v>
      </c>
      <c r="I38" s="162"/>
      <c r="J38" s="93">
        <f t="shared" si="1"/>
        <v>0</v>
      </c>
      <c r="K38" s="162"/>
      <c r="L38" s="162" t="str">
        <f t="shared" si="3"/>
        <v/>
      </c>
      <c r="M38" s="39"/>
      <c r="N38" s="163">
        <f t="shared" si="4"/>
        <v>0</v>
      </c>
      <c r="O38" s="163">
        <f t="shared" si="5"/>
        <v>0</v>
      </c>
      <c r="P38" s="163">
        <f t="shared" si="6"/>
        <v>0</v>
      </c>
      <c r="Q38" s="163">
        <f t="shared" si="7"/>
        <v>0</v>
      </c>
      <c r="R38" s="163">
        <f t="shared" si="8"/>
        <v>0</v>
      </c>
      <c r="S38" s="39"/>
      <c r="T38" s="211"/>
      <c r="U38" s="165">
        <f>ROUND(ROUND(T38,2)*(1+'General Inputs'!K$20)*(1-Z38)+'General Inputs'!K$28,2)</f>
        <v>0</v>
      </c>
      <c r="V38" s="165">
        <f>ROUND(ROUND(U38,2)*(1+'General Inputs'!L$20)*(1-AA38)+'General Inputs'!L$28,2)</f>
        <v>0</v>
      </c>
      <c r="W38" s="165">
        <f>ROUND(ROUND(V38,2)*(1+'General Inputs'!M$20)*(1-AB38)+'General Inputs'!M$28,2)</f>
        <v>0</v>
      </c>
      <c r="X38" s="165">
        <f>ROUND(ROUND(W38,2)*(1+'General Inputs'!N$20)*(1-AC38)+'General Inputs'!N$28,2)</f>
        <v>0</v>
      </c>
      <c r="Y38" s="166"/>
      <c r="Z38" s="194">
        <f>IF(T38="",0,'General Inputs'!K$23)</f>
        <v>0</v>
      </c>
      <c r="AA38" s="194">
        <f>IF(U38="",0,'General Inputs'!L$23)</f>
        <v>0</v>
      </c>
      <c r="AB38" s="194">
        <f>IF(V38="",0,'General Inputs'!M$23)</f>
        <v>0</v>
      </c>
      <c r="AC38" s="194">
        <f>IF(W38="",0,'General Inputs'!N$23)</f>
        <v>0</v>
      </c>
      <c r="AD38" s="36"/>
      <c r="AE38" s="36"/>
      <c r="AF38" s="36"/>
      <c r="AG38" s="36"/>
      <c r="AH38" s="36"/>
      <c r="AI38" s="36"/>
      <c r="AJ38" s="36"/>
    </row>
    <row r="39" spans="1:36" hidden="1" outlineLevel="1">
      <c r="A39" s="36"/>
      <c r="B39" s="36"/>
      <c r="C39" s="161"/>
      <c r="D39" s="161"/>
      <c r="E39" s="71"/>
      <c r="F39" s="71"/>
      <c r="G39" s="92"/>
      <c r="H39" s="93">
        <f t="shared" si="0"/>
        <v>0</v>
      </c>
      <c r="I39" s="162"/>
      <c r="J39" s="93">
        <f t="shared" si="1"/>
        <v>0</v>
      </c>
      <c r="K39" s="162"/>
      <c r="L39" s="162" t="str">
        <f t="shared" si="3"/>
        <v/>
      </c>
      <c r="M39" s="39"/>
      <c r="N39" s="163">
        <f t="shared" si="4"/>
        <v>0</v>
      </c>
      <c r="O39" s="163">
        <f t="shared" si="5"/>
        <v>0</v>
      </c>
      <c r="P39" s="163">
        <f t="shared" si="6"/>
        <v>0</v>
      </c>
      <c r="Q39" s="163">
        <f t="shared" si="7"/>
        <v>0</v>
      </c>
      <c r="R39" s="163">
        <f t="shared" si="8"/>
        <v>0</v>
      </c>
      <c r="S39" s="39"/>
      <c r="T39" s="164"/>
      <c r="U39" s="165">
        <f>ROUND(ROUND(T39,2)*(1+'General Inputs'!K$20)*(1-Z39)+'General Inputs'!K$28,2)</f>
        <v>0</v>
      </c>
      <c r="V39" s="165">
        <f>ROUND(ROUND(U39,2)*(1+'General Inputs'!L$20)*(1-AA39)+'General Inputs'!L$28,2)</f>
        <v>0</v>
      </c>
      <c r="W39" s="165">
        <f>ROUND(ROUND(V39,2)*(1+'General Inputs'!M$20)*(1-AB39)+'General Inputs'!M$28,2)</f>
        <v>0</v>
      </c>
      <c r="X39" s="165">
        <f>ROUND(ROUND(W39,2)*(1+'General Inputs'!N$20)*(1-AC39)+'General Inputs'!N$28,2)</f>
        <v>0</v>
      </c>
      <c r="Y39" s="166"/>
      <c r="Z39" s="194">
        <f>IF(T39="",0,'General Inputs'!K$23)</f>
        <v>0</v>
      </c>
      <c r="AA39" s="194">
        <f>IF(U39="",0,'General Inputs'!L$23)</f>
        <v>0</v>
      </c>
      <c r="AB39" s="194">
        <f>IF(V39="",0,'General Inputs'!M$23)</f>
        <v>0</v>
      </c>
      <c r="AC39" s="194">
        <f>IF(W39="",0,'General Inputs'!N$23)</f>
        <v>0</v>
      </c>
      <c r="AD39" s="36"/>
      <c r="AE39" s="36"/>
      <c r="AF39" s="36"/>
      <c r="AG39" s="36"/>
      <c r="AH39" s="36"/>
      <c r="AI39" s="36"/>
      <c r="AJ39" s="36"/>
    </row>
    <row r="40" spans="1:36" hidden="1" outlineLevel="1">
      <c r="A40" s="36"/>
      <c r="B40" s="36"/>
      <c r="C40" s="161"/>
      <c r="D40" s="161"/>
      <c r="E40" s="71"/>
      <c r="F40" s="71"/>
      <c r="G40" s="92"/>
      <c r="H40" s="93">
        <f t="shared" si="0"/>
        <v>0</v>
      </c>
      <c r="I40" s="162"/>
      <c r="J40" s="93">
        <f t="shared" si="1"/>
        <v>0</v>
      </c>
      <c r="K40" s="162"/>
      <c r="L40" s="162" t="str">
        <f t="shared" si="3"/>
        <v/>
      </c>
      <c r="M40" s="39"/>
      <c r="N40" s="163">
        <f t="shared" si="4"/>
        <v>0</v>
      </c>
      <c r="O40" s="163">
        <f t="shared" si="5"/>
        <v>0</v>
      </c>
      <c r="P40" s="163">
        <f t="shared" si="6"/>
        <v>0</v>
      </c>
      <c r="Q40" s="163">
        <f t="shared" si="7"/>
        <v>0</v>
      </c>
      <c r="R40" s="163">
        <f t="shared" si="8"/>
        <v>0</v>
      </c>
      <c r="S40" s="39"/>
      <c r="T40" s="164"/>
      <c r="U40" s="165">
        <f>ROUND(ROUND(T40,2)*(1+'General Inputs'!K$20)*(1-Z40)+'General Inputs'!K$28,2)</f>
        <v>0</v>
      </c>
      <c r="V40" s="165">
        <f>ROUND(ROUND(U40,2)*(1+'General Inputs'!L$20)*(1-AA40)+'General Inputs'!L$28,2)</f>
        <v>0</v>
      </c>
      <c r="W40" s="165">
        <f>ROUND(ROUND(V40,2)*(1+'General Inputs'!M$20)*(1-AB40)+'General Inputs'!M$28,2)</f>
        <v>0</v>
      </c>
      <c r="X40" s="165">
        <f>ROUND(ROUND(W40,2)*(1+'General Inputs'!N$20)*(1-AC40)+'General Inputs'!N$28,2)</f>
        <v>0</v>
      </c>
      <c r="Y40" s="166"/>
      <c r="Z40" s="194">
        <f>IF(T40="",0,'General Inputs'!K$23)</f>
        <v>0</v>
      </c>
      <c r="AA40" s="194">
        <f>IF(U40="",0,'General Inputs'!L$23)</f>
        <v>0</v>
      </c>
      <c r="AB40" s="194">
        <f>IF(V40="",0,'General Inputs'!M$23)</f>
        <v>0</v>
      </c>
      <c r="AC40" s="194">
        <f>IF(W40="",0,'General Inputs'!N$23)</f>
        <v>0</v>
      </c>
      <c r="AD40" s="36"/>
      <c r="AE40" s="36"/>
      <c r="AF40" s="36"/>
      <c r="AG40" s="36"/>
      <c r="AH40" s="36"/>
      <c r="AI40" s="36"/>
      <c r="AJ40" s="36"/>
    </row>
    <row r="41" spans="1:36" hidden="1" outlineLevel="1">
      <c r="A41" s="36"/>
      <c r="B41" s="36"/>
      <c r="C41" s="161"/>
      <c r="D41" s="161"/>
      <c r="E41" s="71"/>
      <c r="F41" s="71"/>
      <c r="G41" s="92"/>
      <c r="H41" s="93">
        <f t="shared" si="0"/>
        <v>0</v>
      </c>
      <c r="I41" s="162"/>
      <c r="J41" s="93">
        <f t="shared" si="1"/>
        <v>0</v>
      </c>
      <c r="K41" s="162"/>
      <c r="L41" s="162" t="str">
        <f t="shared" si="3"/>
        <v/>
      </c>
      <c r="M41" s="39"/>
      <c r="N41" s="163">
        <f t="shared" si="4"/>
        <v>0</v>
      </c>
      <c r="O41" s="163">
        <f t="shared" si="5"/>
        <v>0</v>
      </c>
      <c r="P41" s="163">
        <f t="shared" si="6"/>
        <v>0</v>
      </c>
      <c r="Q41" s="163">
        <f t="shared" si="7"/>
        <v>0</v>
      </c>
      <c r="R41" s="163">
        <f t="shared" si="8"/>
        <v>0</v>
      </c>
      <c r="S41" s="39"/>
      <c r="T41" s="164"/>
      <c r="U41" s="165">
        <f>ROUND(ROUND(T41,2)*(1+'General Inputs'!K$20)*(1-Z41)+'General Inputs'!K$28,2)</f>
        <v>0</v>
      </c>
      <c r="V41" s="165">
        <f>ROUND(ROUND(U41,2)*(1+'General Inputs'!L$20)*(1-AA41)+'General Inputs'!L$28,2)</f>
        <v>0</v>
      </c>
      <c r="W41" s="165">
        <f>ROUND(ROUND(V41,2)*(1+'General Inputs'!M$20)*(1-AB41)+'General Inputs'!M$28,2)</f>
        <v>0</v>
      </c>
      <c r="X41" s="165">
        <f>ROUND(ROUND(W41,2)*(1+'General Inputs'!N$20)*(1-AC41)+'General Inputs'!N$28,2)</f>
        <v>0</v>
      </c>
      <c r="Y41" s="166"/>
      <c r="Z41" s="194">
        <f>IF(T41="",0,'General Inputs'!K$23)</f>
        <v>0</v>
      </c>
      <c r="AA41" s="194">
        <f>IF(U41="",0,'General Inputs'!L$23)</f>
        <v>0</v>
      </c>
      <c r="AB41" s="194">
        <f>IF(V41="",0,'General Inputs'!M$23)</f>
        <v>0</v>
      </c>
      <c r="AC41" s="194">
        <f>IF(W41="",0,'General Inputs'!N$23)</f>
        <v>0</v>
      </c>
      <c r="AD41" s="36"/>
      <c r="AE41" s="36"/>
      <c r="AF41" s="36"/>
      <c r="AG41" s="36"/>
      <c r="AH41" s="36"/>
      <c r="AI41" s="36"/>
      <c r="AJ41" s="36"/>
    </row>
    <row r="42" spans="1:36" hidden="1" outlineLevel="1">
      <c r="A42" s="36"/>
      <c r="B42" s="36"/>
      <c r="C42" s="161"/>
      <c r="D42" s="161"/>
      <c r="E42" s="71"/>
      <c r="F42" s="71"/>
      <c r="G42" s="92"/>
      <c r="H42" s="93">
        <f t="shared" si="0"/>
        <v>0</v>
      </c>
      <c r="I42" s="162"/>
      <c r="J42" s="93">
        <f t="shared" si="1"/>
        <v>0</v>
      </c>
      <c r="K42" s="162"/>
      <c r="L42" s="162" t="str">
        <f t="shared" si="3"/>
        <v/>
      </c>
      <c r="M42" s="39"/>
      <c r="N42" s="163">
        <f t="shared" si="4"/>
        <v>0</v>
      </c>
      <c r="O42" s="163">
        <f t="shared" si="5"/>
        <v>0</v>
      </c>
      <c r="P42" s="163">
        <f t="shared" si="6"/>
        <v>0</v>
      </c>
      <c r="Q42" s="163">
        <f t="shared" si="7"/>
        <v>0</v>
      </c>
      <c r="R42" s="163">
        <f t="shared" si="8"/>
        <v>0</v>
      </c>
      <c r="S42" s="39"/>
      <c r="T42" s="164"/>
      <c r="U42" s="165">
        <f>ROUND(ROUND(T42,2)*(1+'General Inputs'!K$20)*(1-Z42)+'General Inputs'!K$28,2)</f>
        <v>0</v>
      </c>
      <c r="V42" s="165">
        <f>ROUND(ROUND(U42,2)*(1+'General Inputs'!L$20)*(1-AA42)+'General Inputs'!L$28,2)</f>
        <v>0</v>
      </c>
      <c r="W42" s="165">
        <f>ROUND(ROUND(V42,2)*(1+'General Inputs'!M$20)*(1-AB42)+'General Inputs'!M$28,2)</f>
        <v>0</v>
      </c>
      <c r="X42" s="165">
        <f>ROUND(ROUND(W42,2)*(1+'General Inputs'!N$20)*(1-AC42)+'General Inputs'!N$28,2)</f>
        <v>0</v>
      </c>
      <c r="Y42" s="166"/>
      <c r="Z42" s="194">
        <f>IF(T42="",0,'General Inputs'!K$23)</f>
        <v>0</v>
      </c>
      <c r="AA42" s="194">
        <f>IF(U42="",0,'General Inputs'!L$23)</f>
        <v>0</v>
      </c>
      <c r="AB42" s="194">
        <f>IF(V42="",0,'General Inputs'!M$23)</f>
        <v>0</v>
      </c>
      <c r="AC42" s="194">
        <f>IF(W42="",0,'General Inputs'!N$23)</f>
        <v>0</v>
      </c>
      <c r="AD42" s="36"/>
      <c r="AE42" s="36"/>
      <c r="AF42" s="36"/>
      <c r="AG42" s="36"/>
      <c r="AH42" s="36"/>
      <c r="AI42" s="36"/>
      <c r="AJ42" s="36"/>
    </row>
    <row r="43" spans="1:36" hidden="1" outlineLevel="1">
      <c r="A43" s="36"/>
      <c r="B43" s="36"/>
      <c r="C43" s="161"/>
      <c r="D43" s="161"/>
      <c r="E43" s="71"/>
      <c r="F43" s="71"/>
      <c r="G43" s="92"/>
      <c r="H43" s="93">
        <f t="shared" si="0"/>
        <v>0</v>
      </c>
      <c r="I43" s="162"/>
      <c r="J43" s="93">
        <f t="shared" si="1"/>
        <v>0</v>
      </c>
      <c r="K43" s="162"/>
      <c r="L43" s="162" t="str">
        <f t="shared" si="3"/>
        <v/>
      </c>
      <c r="M43" s="39"/>
      <c r="N43" s="163">
        <f t="shared" si="4"/>
        <v>0</v>
      </c>
      <c r="O43" s="163">
        <f t="shared" si="5"/>
        <v>0</v>
      </c>
      <c r="P43" s="163">
        <f t="shared" si="6"/>
        <v>0</v>
      </c>
      <c r="Q43" s="163">
        <f t="shared" si="7"/>
        <v>0</v>
      </c>
      <c r="R43" s="163">
        <f t="shared" si="8"/>
        <v>0</v>
      </c>
      <c r="S43" s="39"/>
      <c r="T43" s="164"/>
      <c r="U43" s="165">
        <f>ROUND(ROUND(T43,2)*(1+'General Inputs'!K$20)*(1-Z43)+'General Inputs'!K$28,2)</f>
        <v>0</v>
      </c>
      <c r="V43" s="165">
        <f>ROUND(ROUND(U43,2)*(1+'General Inputs'!L$20)*(1-AA43)+'General Inputs'!L$28,2)</f>
        <v>0</v>
      </c>
      <c r="W43" s="165">
        <f>ROUND(ROUND(V43,2)*(1+'General Inputs'!M$20)*(1-AB43)+'General Inputs'!M$28,2)</f>
        <v>0</v>
      </c>
      <c r="X43" s="165">
        <f>ROUND(ROUND(W43,2)*(1+'General Inputs'!N$20)*(1-AC43)+'General Inputs'!N$28,2)</f>
        <v>0</v>
      </c>
      <c r="Y43" s="166"/>
      <c r="Z43" s="194">
        <f>IF(T43="",0,'General Inputs'!K$23)</f>
        <v>0</v>
      </c>
      <c r="AA43" s="194">
        <f>IF(U43="",0,'General Inputs'!L$23)</f>
        <v>0</v>
      </c>
      <c r="AB43" s="194">
        <f>IF(V43="",0,'General Inputs'!M$23)</f>
        <v>0</v>
      </c>
      <c r="AC43" s="194">
        <f>IF(W43="",0,'General Inputs'!N$23)</f>
        <v>0</v>
      </c>
      <c r="AD43" s="36"/>
      <c r="AE43" s="36"/>
      <c r="AF43" s="36"/>
      <c r="AG43" s="36"/>
      <c r="AH43" s="36"/>
      <c r="AI43" s="36"/>
      <c r="AJ43" s="36"/>
    </row>
    <row r="44" spans="1:36" hidden="1" outlineLevel="1">
      <c r="A44" s="36"/>
      <c r="B44" s="36"/>
      <c r="C44" s="161"/>
      <c r="D44" s="161"/>
      <c r="E44" s="71"/>
      <c r="F44" s="71"/>
      <c r="G44" s="92"/>
      <c r="H44" s="93">
        <f t="shared" si="0"/>
        <v>0</v>
      </c>
      <c r="I44" s="162"/>
      <c r="J44" s="93">
        <f t="shared" si="1"/>
        <v>0</v>
      </c>
      <c r="K44" s="162"/>
      <c r="L44" s="162" t="str">
        <f t="shared" si="3"/>
        <v/>
      </c>
      <c r="M44" s="39"/>
      <c r="N44" s="163">
        <f t="shared" si="4"/>
        <v>0</v>
      </c>
      <c r="O44" s="163">
        <f t="shared" si="5"/>
        <v>0</v>
      </c>
      <c r="P44" s="163">
        <f t="shared" si="6"/>
        <v>0</v>
      </c>
      <c r="Q44" s="163">
        <f t="shared" si="7"/>
        <v>0</v>
      </c>
      <c r="R44" s="163">
        <f t="shared" si="8"/>
        <v>0</v>
      </c>
      <c r="S44" s="39"/>
      <c r="T44" s="164"/>
      <c r="U44" s="165">
        <f>ROUND(ROUND(T44,2)*(1+'General Inputs'!K$20)*(1-Z44)+'General Inputs'!K$28,2)</f>
        <v>0</v>
      </c>
      <c r="V44" s="165">
        <f>ROUND(ROUND(U44,2)*(1+'General Inputs'!L$20)*(1-AA44)+'General Inputs'!L$28,2)</f>
        <v>0</v>
      </c>
      <c r="W44" s="165">
        <f>ROUND(ROUND(V44,2)*(1+'General Inputs'!M$20)*(1-AB44)+'General Inputs'!M$28,2)</f>
        <v>0</v>
      </c>
      <c r="X44" s="165">
        <f>ROUND(ROUND(W44,2)*(1+'General Inputs'!N$20)*(1-AC44)+'General Inputs'!N$28,2)</f>
        <v>0</v>
      </c>
      <c r="Y44" s="166"/>
      <c r="Z44" s="194">
        <f>IF(T44="",0,'General Inputs'!K$23)</f>
        <v>0</v>
      </c>
      <c r="AA44" s="194">
        <f>IF(U44="",0,'General Inputs'!L$23)</f>
        <v>0</v>
      </c>
      <c r="AB44" s="194">
        <f>IF(V44="",0,'General Inputs'!M$23)</f>
        <v>0</v>
      </c>
      <c r="AC44" s="194">
        <f>IF(W44="",0,'General Inputs'!N$23)</f>
        <v>0</v>
      </c>
      <c r="AD44" s="36"/>
      <c r="AE44" s="36"/>
      <c r="AF44" s="36"/>
      <c r="AG44" s="36"/>
      <c r="AH44" s="36"/>
      <c r="AI44" s="36"/>
      <c r="AJ44" s="36"/>
    </row>
    <row r="45" spans="1:36" hidden="1" outlineLevel="1">
      <c r="A45" s="36"/>
      <c r="B45" s="36"/>
      <c r="C45" s="161"/>
      <c r="D45" s="161"/>
      <c r="E45" s="71"/>
      <c r="F45" s="71"/>
      <c r="G45" s="92"/>
      <c r="H45" s="93">
        <f t="shared" si="0"/>
        <v>0</v>
      </c>
      <c r="I45" s="162"/>
      <c r="J45" s="93">
        <f t="shared" si="1"/>
        <v>0</v>
      </c>
      <c r="K45" s="162"/>
      <c r="L45" s="162" t="str">
        <f t="shared" si="3"/>
        <v/>
      </c>
      <c r="M45" s="39"/>
      <c r="N45" s="163">
        <f t="shared" si="4"/>
        <v>0</v>
      </c>
      <c r="O45" s="163">
        <f t="shared" si="5"/>
        <v>0</v>
      </c>
      <c r="P45" s="163">
        <f t="shared" si="6"/>
        <v>0</v>
      </c>
      <c r="Q45" s="163">
        <f t="shared" si="7"/>
        <v>0</v>
      </c>
      <c r="R45" s="163">
        <f t="shared" si="8"/>
        <v>0</v>
      </c>
      <c r="S45" s="39"/>
      <c r="T45" s="164"/>
      <c r="U45" s="165">
        <f>ROUND(ROUND(T45,2)*(1+'General Inputs'!K$20)*(1-Z45)+'General Inputs'!K$28,2)</f>
        <v>0</v>
      </c>
      <c r="V45" s="165">
        <f>ROUND(ROUND(U45,2)*(1+'General Inputs'!L$20)*(1-AA45)+'General Inputs'!L$28,2)</f>
        <v>0</v>
      </c>
      <c r="W45" s="165">
        <f>ROUND(ROUND(V45,2)*(1+'General Inputs'!M$20)*(1-AB45)+'General Inputs'!M$28,2)</f>
        <v>0</v>
      </c>
      <c r="X45" s="165">
        <f>ROUND(ROUND(W45,2)*(1+'General Inputs'!N$20)*(1-AC45)+'General Inputs'!N$28,2)</f>
        <v>0</v>
      </c>
      <c r="Y45" s="166"/>
      <c r="Z45" s="194">
        <f>IF(T45="",0,'General Inputs'!K$23)</f>
        <v>0</v>
      </c>
      <c r="AA45" s="194">
        <f>IF(U45="",0,'General Inputs'!L$23)</f>
        <v>0</v>
      </c>
      <c r="AB45" s="194">
        <f>IF(V45="",0,'General Inputs'!M$23)</f>
        <v>0</v>
      </c>
      <c r="AC45" s="194">
        <f>IF(W45="",0,'General Inputs'!N$23)</f>
        <v>0</v>
      </c>
      <c r="AD45" s="36"/>
      <c r="AE45" s="36"/>
      <c r="AF45" s="36"/>
      <c r="AG45" s="36"/>
      <c r="AH45" s="36"/>
      <c r="AI45" s="36"/>
      <c r="AJ45" s="36"/>
    </row>
    <row r="46" spans="1:36" hidden="1" outlineLevel="1">
      <c r="A46" s="36"/>
      <c r="B46" s="36"/>
      <c r="C46" s="161"/>
      <c r="D46" s="161"/>
      <c r="E46" s="71"/>
      <c r="F46" s="71"/>
      <c r="G46" s="92"/>
      <c r="H46" s="93">
        <f t="shared" si="0"/>
        <v>0</v>
      </c>
      <c r="I46" s="162"/>
      <c r="J46" s="93">
        <f t="shared" si="1"/>
        <v>0</v>
      </c>
      <c r="K46" s="162"/>
      <c r="L46" s="162" t="str">
        <f t="shared" si="3"/>
        <v/>
      </c>
      <c r="M46" s="39"/>
      <c r="N46" s="163">
        <f t="shared" si="4"/>
        <v>0</v>
      </c>
      <c r="O46" s="163">
        <f t="shared" si="5"/>
        <v>0</v>
      </c>
      <c r="P46" s="163">
        <f t="shared" si="6"/>
        <v>0</v>
      </c>
      <c r="Q46" s="163">
        <f t="shared" si="7"/>
        <v>0</v>
      </c>
      <c r="R46" s="163">
        <f t="shared" si="8"/>
        <v>0</v>
      </c>
      <c r="S46" s="39"/>
      <c r="T46" s="164"/>
      <c r="U46" s="165">
        <f>ROUND(ROUND(T46,2)*(1+'General Inputs'!K$20)*(1-Z46)+'General Inputs'!K$28,2)</f>
        <v>0</v>
      </c>
      <c r="V46" s="165">
        <f>ROUND(ROUND(U46,2)*(1+'General Inputs'!L$20)*(1-AA46)+'General Inputs'!L$28,2)</f>
        <v>0</v>
      </c>
      <c r="W46" s="165">
        <f>ROUND(ROUND(V46,2)*(1+'General Inputs'!M$20)*(1-AB46)+'General Inputs'!M$28,2)</f>
        <v>0</v>
      </c>
      <c r="X46" s="165">
        <f>ROUND(ROUND(W46,2)*(1+'General Inputs'!N$20)*(1-AC46)+'General Inputs'!N$28,2)</f>
        <v>0</v>
      </c>
      <c r="Y46" s="166"/>
      <c r="Z46" s="194">
        <f>IF(T46="",0,'General Inputs'!K$23)</f>
        <v>0</v>
      </c>
      <c r="AA46" s="194">
        <f>IF(U46="",0,'General Inputs'!L$23)</f>
        <v>0</v>
      </c>
      <c r="AB46" s="194">
        <f>IF(V46="",0,'General Inputs'!M$23)</f>
        <v>0</v>
      </c>
      <c r="AC46" s="194">
        <f>IF(W46="",0,'General Inputs'!N$23)</f>
        <v>0</v>
      </c>
      <c r="AD46" s="36"/>
      <c r="AE46" s="36"/>
      <c r="AF46" s="36"/>
      <c r="AG46" s="36"/>
      <c r="AH46" s="36"/>
      <c r="AI46" s="36"/>
      <c r="AJ46" s="36"/>
    </row>
    <row r="47" spans="1:36" hidden="1" outlineLevel="1">
      <c r="A47" s="36"/>
      <c r="B47" s="36"/>
      <c r="C47" s="161"/>
      <c r="D47" s="161"/>
      <c r="E47" s="71"/>
      <c r="F47" s="71"/>
      <c r="G47" s="92"/>
      <c r="H47" s="93">
        <f t="shared" si="0"/>
        <v>0</v>
      </c>
      <c r="I47" s="162"/>
      <c r="J47" s="93">
        <f t="shared" si="1"/>
        <v>0</v>
      </c>
      <c r="K47" s="162"/>
      <c r="L47" s="162" t="str">
        <f t="shared" si="3"/>
        <v/>
      </c>
      <c r="M47" s="39"/>
      <c r="N47" s="163">
        <f t="shared" si="4"/>
        <v>0</v>
      </c>
      <c r="O47" s="163">
        <f t="shared" si="5"/>
        <v>0</v>
      </c>
      <c r="P47" s="163">
        <f t="shared" si="6"/>
        <v>0</v>
      </c>
      <c r="Q47" s="163">
        <f t="shared" si="7"/>
        <v>0</v>
      </c>
      <c r="R47" s="163">
        <f t="shared" si="8"/>
        <v>0</v>
      </c>
      <c r="S47" s="39"/>
      <c r="T47" s="164"/>
      <c r="U47" s="165">
        <f>ROUND(ROUND(T47,2)*(1+'General Inputs'!K$20)*(1-Z47)+'General Inputs'!K$28,2)</f>
        <v>0</v>
      </c>
      <c r="V47" s="165">
        <f>ROUND(ROUND(U47,2)*(1+'General Inputs'!L$20)*(1-AA47)+'General Inputs'!L$28,2)</f>
        <v>0</v>
      </c>
      <c r="W47" s="165">
        <f>ROUND(ROUND(V47,2)*(1+'General Inputs'!M$20)*(1-AB47)+'General Inputs'!M$28,2)</f>
        <v>0</v>
      </c>
      <c r="X47" s="165">
        <f>ROUND(ROUND(W47,2)*(1+'General Inputs'!N$20)*(1-AC47)+'General Inputs'!N$28,2)</f>
        <v>0</v>
      </c>
      <c r="Y47" s="166"/>
      <c r="Z47" s="194">
        <f>IF(T47="",0,'General Inputs'!K$23)</f>
        <v>0</v>
      </c>
      <c r="AA47" s="194">
        <f>IF(U47="",0,'General Inputs'!L$23)</f>
        <v>0</v>
      </c>
      <c r="AB47" s="194">
        <f>IF(V47="",0,'General Inputs'!M$23)</f>
        <v>0</v>
      </c>
      <c r="AC47" s="194">
        <f>IF(W47="",0,'General Inputs'!N$23)</f>
        <v>0</v>
      </c>
      <c r="AD47" s="36"/>
      <c r="AE47" s="36"/>
      <c r="AF47" s="36"/>
      <c r="AG47" s="36"/>
      <c r="AH47" s="36"/>
      <c r="AI47" s="36"/>
      <c r="AJ47" s="36"/>
    </row>
    <row r="48" spans="1:36" hidden="1" outlineLevel="1">
      <c r="A48" s="36"/>
      <c r="B48" s="36"/>
      <c r="C48" s="161"/>
      <c r="D48" s="161"/>
      <c r="E48" s="71"/>
      <c r="F48" s="71"/>
      <c r="G48" s="92"/>
      <c r="H48" s="93">
        <f t="shared" si="0"/>
        <v>0</v>
      </c>
      <c r="I48" s="162"/>
      <c r="J48" s="93">
        <f t="shared" si="1"/>
        <v>0</v>
      </c>
      <c r="K48" s="162"/>
      <c r="L48" s="162" t="str">
        <f t="shared" si="3"/>
        <v/>
      </c>
      <c r="M48" s="39"/>
      <c r="N48" s="163">
        <f t="shared" si="4"/>
        <v>0</v>
      </c>
      <c r="O48" s="163">
        <f t="shared" si="5"/>
        <v>0</v>
      </c>
      <c r="P48" s="163">
        <f t="shared" si="6"/>
        <v>0</v>
      </c>
      <c r="Q48" s="163">
        <f t="shared" si="7"/>
        <v>0</v>
      </c>
      <c r="R48" s="163">
        <f t="shared" si="8"/>
        <v>0</v>
      </c>
      <c r="S48" s="39"/>
      <c r="T48" s="164"/>
      <c r="U48" s="165">
        <f>ROUND(ROUND(T48,2)*(1+'General Inputs'!K$20)*(1-Z48)+'General Inputs'!K$28,2)</f>
        <v>0</v>
      </c>
      <c r="V48" s="165">
        <f>ROUND(ROUND(U48,2)*(1+'General Inputs'!L$20)*(1-AA48)+'General Inputs'!L$28,2)</f>
        <v>0</v>
      </c>
      <c r="W48" s="165">
        <f>ROUND(ROUND(V48,2)*(1+'General Inputs'!M$20)*(1-AB48)+'General Inputs'!M$28,2)</f>
        <v>0</v>
      </c>
      <c r="X48" s="165">
        <f>ROUND(ROUND(W48,2)*(1+'General Inputs'!N$20)*(1-AC48)+'General Inputs'!N$28,2)</f>
        <v>0</v>
      </c>
      <c r="Y48" s="166"/>
      <c r="Z48" s="194">
        <f>IF(T48="",0,'General Inputs'!K$23)</f>
        <v>0</v>
      </c>
      <c r="AA48" s="194">
        <f>IF(U48="",0,'General Inputs'!L$23)</f>
        <v>0</v>
      </c>
      <c r="AB48" s="194">
        <f>IF(V48="",0,'General Inputs'!M$23)</f>
        <v>0</v>
      </c>
      <c r="AC48" s="194">
        <f>IF(W48="",0,'General Inputs'!N$23)</f>
        <v>0</v>
      </c>
      <c r="AD48" s="36"/>
      <c r="AE48" s="36"/>
      <c r="AF48" s="36"/>
      <c r="AG48" s="36"/>
      <c r="AH48" s="36"/>
      <c r="AI48" s="36"/>
      <c r="AJ48" s="36"/>
    </row>
    <row r="49" spans="1:36" hidden="1" outlineLevel="1">
      <c r="A49" s="36"/>
      <c r="B49" s="36"/>
      <c r="C49" s="161"/>
      <c r="D49" s="161"/>
      <c r="E49" s="71"/>
      <c r="F49" s="71"/>
      <c r="G49" s="92"/>
      <c r="H49" s="93">
        <f t="shared" si="0"/>
        <v>0</v>
      </c>
      <c r="I49" s="162"/>
      <c r="J49" s="93">
        <f t="shared" si="1"/>
        <v>0</v>
      </c>
      <c r="K49" s="162"/>
      <c r="L49" s="162" t="str">
        <f t="shared" si="3"/>
        <v/>
      </c>
      <c r="M49" s="39"/>
      <c r="N49" s="163">
        <f t="shared" si="4"/>
        <v>0</v>
      </c>
      <c r="O49" s="163">
        <f t="shared" si="5"/>
        <v>0</v>
      </c>
      <c r="P49" s="163">
        <f t="shared" si="6"/>
        <v>0</v>
      </c>
      <c r="Q49" s="163">
        <f t="shared" si="7"/>
        <v>0</v>
      </c>
      <c r="R49" s="163">
        <f t="shared" si="8"/>
        <v>0</v>
      </c>
      <c r="S49" s="39"/>
      <c r="T49" s="164"/>
      <c r="U49" s="165">
        <f>ROUND(ROUND(T49,2)*(1+'General Inputs'!K$20)*(1-Z49)+'General Inputs'!K$28,2)</f>
        <v>0</v>
      </c>
      <c r="V49" s="165">
        <f>ROUND(ROUND(U49,2)*(1+'General Inputs'!L$20)*(1-AA49)+'General Inputs'!L$28,2)</f>
        <v>0</v>
      </c>
      <c r="W49" s="165">
        <f>ROUND(ROUND(V49,2)*(1+'General Inputs'!M$20)*(1-AB49)+'General Inputs'!M$28,2)</f>
        <v>0</v>
      </c>
      <c r="X49" s="165">
        <f>ROUND(ROUND(W49,2)*(1+'General Inputs'!N$20)*(1-AC49)+'General Inputs'!N$28,2)</f>
        <v>0</v>
      </c>
      <c r="Y49" s="166"/>
      <c r="Z49" s="194">
        <f>IF(T49="",0,'General Inputs'!K$23)</f>
        <v>0</v>
      </c>
      <c r="AA49" s="194">
        <f>IF(U49="",0,'General Inputs'!L$23)</f>
        <v>0</v>
      </c>
      <c r="AB49" s="194">
        <f>IF(V49="",0,'General Inputs'!M$23)</f>
        <v>0</v>
      </c>
      <c r="AC49" s="194">
        <f>IF(W49="",0,'General Inputs'!N$23)</f>
        <v>0</v>
      </c>
      <c r="AD49" s="36"/>
      <c r="AE49" s="36"/>
      <c r="AF49" s="36"/>
      <c r="AG49" s="36"/>
      <c r="AH49" s="36"/>
      <c r="AI49" s="36"/>
      <c r="AJ49" s="36"/>
    </row>
    <row r="50" spans="1:36" hidden="1" outlineLevel="1">
      <c r="A50" s="36"/>
      <c r="B50" s="36"/>
      <c r="C50" s="161"/>
      <c r="D50" s="161"/>
      <c r="E50" s="71"/>
      <c r="F50" s="71"/>
      <c r="G50" s="92"/>
      <c r="H50" s="93">
        <f t="shared" si="0"/>
        <v>0</v>
      </c>
      <c r="I50" s="162"/>
      <c r="J50" s="93">
        <f t="shared" si="1"/>
        <v>0</v>
      </c>
      <c r="K50" s="162"/>
      <c r="L50" s="162" t="str">
        <f t="shared" si="3"/>
        <v/>
      </c>
      <c r="M50" s="39"/>
      <c r="N50" s="163">
        <f t="shared" si="4"/>
        <v>0</v>
      </c>
      <c r="O50" s="163">
        <f t="shared" si="5"/>
        <v>0</v>
      </c>
      <c r="P50" s="163">
        <f t="shared" si="6"/>
        <v>0</v>
      </c>
      <c r="Q50" s="163">
        <f t="shared" si="7"/>
        <v>0</v>
      </c>
      <c r="R50" s="163">
        <f t="shared" si="8"/>
        <v>0</v>
      </c>
      <c r="S50" s="39"/>
      <c r="T50" s="164"/>
      <c r="U50" s="165">
        <f>ROUND(ROUND(T50,2)*(1+'General Inputs'!K$20)*(1-Z50)+'General Inputs'!K$28,2)</f>
        <v>0</v>
      </c>
      <c r="V50" s="165">
        <f>ROUND(ROUND(U50,2)*(1+'General Inputs'!L$20)*(1-AA50)+'General Inputs'!L$28,2)</f>
        <v>0</v>
      </c>
      <c r="W50" s="165">
        <f>ROUND(ROUND(V50,2)*(1+'General Inputs'!M$20)*(1-AB50)+'General Inputs'!M$28,2)</f>
        <v>0</v>
      </c>
      <c r="X50" s="165">
        <f>ROUND(ROUND(W50,2)*(1+'General Inputs'!N$20)*(1-AC50)+'General Inputs'!N$28,2)</f>
        <v>0</v>
      </c>
      <c r="Y50" s="166"/>
      <c r="Z50" s="194">
        <f>IF(T50="",0,'General Inputs'!K$23)</f>
        <v>0</v>
      </c>
      <c r="AA50" s="194">
        <f>IF(U50="",0,'General Inputs'!L$23)</f>
        <v>0</v>
      </c>
      <c r="AB50" s="194">
        <f>IF(V50="",0,'General Inputs'!M$23)</f>
        <v>0</v>
      </c>
      <c r="AC50" s="194">
        <f>IF(W50="",0,'General Inputs'!N$23)</f>
        <v>0</v>
      </c>
      <c r="AD50" s="36"/>
      <c r="AE50" s="36"/>
      <c r="AF50" s="36"/>
      <c r="AG50" s="36"/>
      <c r="AH50" s="36"/>
      <c r="AI50" s="36"/>
      <c r="AJ50" s="36"/>
    </row>
    <row r="51" spans="1:36" hidden="1" outlineLevel="1">
      <c r="A51" s="36"/>
      <c r="B51" s="36"/>
      <c r="C51" s="161"/>
      <c r="D51" s="161"/>
      <c r="E51" s="71"/>
      <c r="F51" s="71"/>
      <c r="G51" s="92"/>
      <c r="H51" s="93">
        <f t="shared" si="0"/>
        <v>0</v>
      </c>
      <c r="I51" s="162"/>
      <c r="J51" s="93">
        <f t="shared" si="1"/>
        <v>0</v>
      </c>
      <c r="K51" s="162"/>
      <c r="L51" s="162" t="str">
        <f t="shared" si="3"/>
        <v/>
      </c>
      <c r="M51" s="39"/>
      <c r="N51" s="163">
        <f t="shared" si="4"/>
        <v>0</v>
      </c>
      <c r="O51" s="163">
        <f t="shared" si="5"/>
        <v>0</v>
      </c>
      <c r="P51" s="163">
        <f t="shared" si="6"/>
        <v>0</v>
      </c>
      <c r="Q51" s="163">
        <f t="shared" si="7"/>
        <v>0</v>
      </c>
      <c r="R51" s="163">
        <f t="shared" si="8"/>
        <v>0</v>
      </c>
      <c r="S51" s="39"/>
      <c r="T51" s="164"/>
      <c r="U51" s="165">
        <f>ROUND(ROUND(T51,2)*(1+'General Inputs'!K$20)*(1-Z51)+'General Inputs'!K$28,2)</f>
        <v>0</v>
      </c>
      <c r="V51" s="165">
        <f>ROUND(ROUND(U51,2)*(1+'General Inputs'!L$20)*(1-AA51)+'General Inputs'!L$28,2)</f>
        <v>0</v>
      </c>
      <c r="W51" s="165">
        <f>ROUND(ROUND(V51,2)*(1+'General Inputs'!M$20)*(1-AB51)+'General Inputs'!M$28,2)</f>
        <v>0</v>
      </c>
      <c r="X51" s="165">
        <f>ROUND(ROUND(W51,2)*(1+'General Inputs'!N$20)*(1-AC51)+'General Inputs'!N$28,2)</f>
        <v>0</v>
      </c>
      <c r="Y51" s="166"/>
      <c r="Z51" s="194">
        <f>IF(T51="",0,'General Inputs'!K$23)</f>
        <v>0</v>
      </c>
      <c r="AA51" s="194">
        <f>IF(U51="",0,'General Inputs'!L$23)</f>
        <v>0</v>
      </c>
      <c r="AB51" s="194">
        <f>IF(V51="",0,'General Inputs'!M$23)</f>
        <v>0</v>
      </c>
      <c r="AC51" s="194">
        <f>IF(W51="",0,'General Inputs'!N$23)</f>
        <v>0</v>
      </c>
      <c r="AD51" s="36"/>
      <c r="AE51" s="36"/>
      <c r="AF51" s="36"/>
      <c r="AG51" s="36"/>
      <c r="AH51" s="36"/>
      <c r="AI51" s="36"/>
      <c r="AJ51" s="36"/>
    </row>
    <row r="52" spans="1:36" hidden="1" outlineLevel="1">
      <c r="A52" s="36"/>
      <c r="B52" s="36"/>
      <c r="C52" s="161"/>
      <c r="D52" s="161"/>
      <c r="E52" s="71"/>
      <c r="F52" s="71"/>
      <c r="G52" s="92"/>
      <c r="H52" s="93">
        <f t="shared" si="0"/>
        <v>0</v>
      </c>
      <c r="I52" s="162"/>
      <c r="J52" s="93">
        <f t="shared" si="1"/>
        <v>0</v>
      </c>
      <c r="K52" s="162"/>
      <c r="L52" s="162" t="str">
        <f t="shared" si="3"/>
        <v/>
      </c>
      <c r="M52" s="39"/>
      <c r="N52" s="163">
        <f t="shared" si="4"/>
        <v>0</v>
      </c>
      <c r="O52" s="163">
        <f t="shared" si="5"/>
        <v>0</v>
      </c>
      <c r="P52" s="163">
        <f t="shared" si="6"/>
        <v>0</v>
      </c>
      <c r="Q52" s="163">
        <f t="shared" si="7"/>
        <v>0</v>
      </c>
      <c r="R52" s="163">
        <f t="shared" si="8"/>
        <v>0</v>
      </c>
      <c r="S52" s="39"/>
      <c r="T52" s="164"/>
      <c r="U52" s="165">
        <f>ROUND(ROUND(T52,2)*(1+'General Inputs'!K$20)*(1-Z52)+'General Inputs'!K$28,2)</f>
        <v>0</v>
      </c>
      <c r="V52" s="165">
        <f>ROUND(ROUND(U52,2)*(1+'General Inputs'!L$20)*(1-AA52)+'General Inputs'!L$28,2)</f>
        <v>0</v>
      </c>
      <c r="W52" s="165">
        <f>ROUND(ROUND(V52,2)*(1+'General Inputs'!M$20)*(1-AB52)+'General Inputs'!M$28,2)</f>
        <v>0</v>
      </c>
      <c r="X52" s="165">
        <f>ROUND(ROUND(W52,2)*(1+'General Inputs'!N$20)*(1-AC52)+'General Inputs'!N$28,2)</f>
        <v>0</v>
      </c>
      <c r="Y52" s="166"/>
      <c r="Z52" s="194">
        <f>IF(T52="",0,'General Inputs'!K$23)</f>
        <v>0</v>
      </c>
      <c r="AA52" s="194">
        <f>IF(U52="",0,'General Inputs'!L$23)</f>
        <v>0</v>
      </c>
      <c r="AB52" s="194">
        <f>IF(V52="",0,'General Inputs'!M$23)</f>
        <v>0</v>
      </c>
      <c r="AC52" s="194">
        <f>IF(W52="",0,'General Inputs'!N$23)</f>
        <v>0</v>
      </c>
      <c r="AD52" s="36"/>
      <c r="AE52" s="36"/>
      <c r="AF52" s="36"/>
      <c r="AG52" s="36"/>
      <c r="AH52" s="36"/>
      <c r="AI52" s="36"/>
      <c r="AJ52" s="36"/>
    </row>
    <row r="53" spans="1:36" hidden="1" outlineLevel="1">
      <c r="A53" s="36"/>
      <c r="B53" s="36"/>
      <c r="C53" s="161"/>
      <c r="D53" s="161"/>
      <c r="E53" s="71"/>
      <c r="F53" s="71"/>
      <c r="G53" s="92"/>
      <c r="H53" s="93">
        <f t="shared" si="0"/>
        <v>0</v>
      </c>
      <c r="I53" s="162"/>
      <c r="J53" s="93">
        <f t="shared" si="1"/>
        <v>0</v>
      </c>
      <c r="K53" s="162"/>
      <c r="L53" s="162" t="str">
        <f t="shared" si="3"/>
        <v/>
      </c>
      <c r="M53" s="39"/>
      <c r="N53" s="163">
        <f t="shared" si="4"/>
        <v>0</v>
      </c>
      <c r="O53" s="163">
        <f t="shared" si="5"/>
        <v>0</v>
      </c>
      <c r="P53" s="163">
        <f t="shared" si="6"/>
        <v>0</v>
      </c>
      <c r="Q53" s="163">
        <f t="shared" si="7"/>
        <v>0</v>
      </c>
      <c r="R53" s="163">
        <f t="shared" si="8"/>
        <v>0</v>
      </c>
      <c r="S53" s="39"/>
      <c r="T53" s="164"/>
      <c r="U53" s="165">
        <f>ROUND(ROUND(T53,2)*(1+'General Inputs'!K$20)*(1-Z53)+'General Inputs'!K$28,2)</f>
        <v>0</v>
      </c>
      <c r="V53" s="165">
        <f>ROUND(ROUND(U53,2)*(1+'General Inputs'!L$20)*(1-AA53)+'General Inputs'!L$28,2)</f>
        <v>0</v>
      </c>
      <c r="W53" s="165">
        <f>ROUND(ROUND(V53,2)*(1+'General Inputs'!M$20)*(1-AB53)+'General Inputs'!M$28,2)</f>
        <v>0</v>
      </c>
      <c r="X53" s="165">
        <f>ROUND(ROUND(W53,2)*(1+'General Inputs'!N$20)*(1-AC53)+'General Inputs'!N$28,2)</f>
        <v>0</v>
      </c>
      <c r="Y53" s="166"/>
      <c r="Z53" s="194">
        <f>IF(T53="",0,'General Inputs'!K$23)</f>
        <v>0</v>
      </c>
      <c r="AA53" s="194">
        <f>IF(U53="",0,'General Inputs'!L$23)</f>
        <v>0</v>
      </c>
      <c r="AB53" s="194">
        <f>IF(V53="",0,'General Inputs'!M$23)</f>
        <v>0</v>
      </c>
      <c r="AC53" s="194">
        <f>IF(W53="",0,'General Inputs'!N$23)</f>
        <v>0</v>
      </c>
      <c r="AD53" s="36"/>
      <c r="AE53" s="36"/>
      <c r="AF53" s="36"/>
      <c r="AG53" s="36"/>
      <c r="AH53" s="36"/>
      <c r="AI53" s="36"/>
      <c r="AJ53" s="36"/>
    </row>
    <row r="54" spans="1:36" hidden="1" outlineLevel="1">
      <c r="A54" s="36"/>
      <c r="B54" s="36"/>
      <c r="C54" s="161"/>
      <c r="D54" s="161"/>
      <c r="E54" s="71"/>
      <c r="F54" s="71"/>
      <c r="G54" s="92"/>
      <c r="H54" s="93">
        <f t="shared" si="0"/>
        <v>0</v>
      </c>
      <c r="I54" s="162"/>
      <c r="J54" s="93">
        <f t="shared" si="1"/>
        <v>0</v>
      </c>
      <c r="K54" s="162"/>
      <c r="L54" s="162" t="str">
        <f t="shared" si="3"/>
        <v/>
      </c>
      <c r="M54" s="39"/>
      <c r="N54" s="163">
        <f t="shared" si="4"/>
        <v>0</v>
      </c>
      <c r="O54" s="163">
        <f t="shared" si="5"/>
        <v>0</v>
      </c>
      <c r="P54" s="163">
        <f t="shared" si="6"/>
        <v>0</v>
      </c>
      <c r="Q54" s="163">
        <f t="shared" si="7"/>
        <v>0</v>
      </c>
      <c r="R54" s="163">
        <f t="shared" si="8"/>
        <v>0</v>
      </c>
      <c r="S54" s="39"/>
      <c r="T54" s="164"/>
      <c r="U54" s="165">
        <f>ROUND(ROUND(T54,2)*(1+'General Inputs'!K$20)*(1-Z54)+'General Inputs'!K$28,2)</f>
        <v>0</v>
      </c>
      <c r="V54" s="165">
        <f>ROUND(ROUND(U54,2)*(1+'General Inputs'!L$20)*(1-AA54)+'General Inputs'!L$28,2)</f>
        <v>0</v>
      </c>
      <c r="W54" s="165">
        <f>ROUND(ROUND(V54,2)*(1+'General Inputs'!M$20)*(1-AB54)+'General Inputs'!M$28,2)</f>
        <v>0</v>
      </c>
      <c r="X54" s="165">
        <f>ROUND(ROUND(W54,2)*(1+'General Inputs'!N$20)*(1-AC54)+'General Inputs'!N$28,2)</f>
        <v>0</v>
      </c>
      <c r="Y54" s="166"/>
      <c r="Z54" s="194">
        <f>IF(T54="",0,'General Inputs'!K$23)</f>
        <v>0</v>
      </c>
      <c r="AA54" s="194">
        <f>IF(U54="",0,'General Inputs'!L$23)</f>
        <v>0</v>
      </c>
      <c r="AB54" s="194">
        <f>IF(V54="",0,'General Inputs'!M$23)</f>
        <v>0</v>
      </c>
      <c r="AC54" s="194">
        <f>IF(W54="",0,'General Inputs'!N$23)</f>
        <v>0</v>
      </c>
      <c r="AD54" s="36"/>
      <c r="AE54" s="36"/>
      <c r="AF54" s="36"/>
      <c r="AG54" s="36"/>
      <c r="AH54" s="36"/>
      <c r="AI54" s="36"/>
      <c r="AJ54" s="36"/>
    </row>
    <row r="55" spans="1:36" hidden="1" outlineLevel="1">
      <c r="A55" s="36"/>
      <c r="B55" s="36"/>
      <c r="C55" s="161"/>
      <c r="D55" s="161"/>
      <c r="E55" s="71"/>
      <c r="F55" s="71"/>
      <c r="G55" s="92"/>
      <c r="H55" s="93">
        <f t="shared" si="0"/>
        <v>0</v>
      </c>
      <c r="I55" s="162"/>
      <c r="J55" s="93">
        <f t="shared" si="1"/>
        <v>0</v>
      </c>
      <c r="K55" s="162"/>
      <c r="L55" s="162" t="str">
        <f t="shared" si="3"/>
        <v/>
      </c>
      <c r="M55" s="39"/>
      <c r="N55" s="163">
        <f t="shared" si="4"/>
        <v>0</v>
      </c>
      <c r="O55" s="163">
        <f t="shared" si="5"/>
        <v>0</v>
      </c>
      <c r="P55" s="163">
        <f t="shared" si="6"/>
        <v>0</v>
      </c>
      <c r="Q55" s="163">
        <f t="shared" si="7"/>
        <v>0</v>
      </c>
      <c r="R55" s="163">
        <f t="shared" si="8"/>
        <v>0</v>
      </c>
      <c r="S55" s="39"/>
      <c r="T55" s="164"/>
      <c r="U55" s="165">
        <f>ROUND(ROUND(T55,2)*(1+'General Inputs'!K$20)*(1-Z55)+'General Inputs'!K$28,2)</f>
        <v>0</v>
      </c>
      <c r="V55" s="165">
        <f>ROUND(ROUND(U55,2)*(1+'General Inputs'!L$20)*(1-AA55)+'General Inputs'!L$28,2)</f>
        <v>0</v>
      </c>
      <c r="W55" s="165">
        <f>ROUND(ROUND(V55,2)*(1+'General Inputs'!M$20)*(1-AB55)+'General Inputs'!M$28,2)</f>
        <v>0</v>
      </c>
      <c r="X55" s="165">
        <f>ROUND(ROUND(W55,2)*(1+'General Inputs'!N$20)*(1-AC55)+'General Inputs'!N$28,2)</f>
        <v>0</v>
      </c>
      <c r="Y55" s="166"/>
      <c r="Z55" s="194">
        <f>IF(T55="",0,'General Inputs'!K$23)</f>
        <v>0</v>
      </c>
      <c r="AA55" s="194">
        <f>IF(U55="",0,'General Inputs'!L$23)</f>
        <v>0</v>
      </c>
      <c r="AB55" s="194">
        <f>IF(V55="",0,'General Inputs'!M$23)</f>
        <v>0</v>
      </c>
      <c r="AC55" s="194">
        <f>IF(W55="",0,'General Inputs'!N$23)</f>
        <v>0</v>
      </c>
      <c r="AD55" s="36"/>
      <c r="AE55" s="36"/>
      <c r="AF55" s="36"/>
      <c r="AG55" s="36"/>
      <c r="AH55" s="36"/>
      <c r="AI55" s="36"/>
      <c r="AJ55" s="36"/>
    </row>
    <row r="56" spans="1:36" hidden="1" outlineLevel="1">
      <c r="A56" s="36"/>
      <c r="B56" s="36"/>
      <c r="C56" s="161"/>
      <c r="D56" s="161"/>
      <c r="E56" s="71"/>
      <c r="F56" s="71"/>
      <c r="G56" s="92"/>
      <c r="H56" s="93">
        <f t="shared" si="0"/>
        <v>0</v>
      </c>
      <c r="I56" s="162"/>
      <c r="J56" s="93">
        <f t="shared" si="1"/>
        <v>0</v>
      </c>
      <c r="K56" s="162"/>
      <c r="L56" s="162" t="str">
        <f t="shared" si="3"/>
        <v/>
      </c>
      <c r="M56" s="39"/>
      <c r="N56" s="163">
        <f t="shared" si="4"/>
        <v>0</v>
      </c>
      <c r="O56" s="163">
        <f t="shared" si="5"/>
        <v>0</v>
      </c>
      <c r="P56" s="163">
        <f t="shared" si="6"/>
        <v>0</v>
      </c>
      <c r="Q56" s="163">
        <f t="shared" si="7"/>
        <v>0</v>
      </c>
      <c r="R56" s="163">
        <f t="shared" si="8"/>
        <v>0</v>
      </c>
      <c r="S56" s="39"/>
      <c r="T56" s="164"/>
      <c r="U56" s="165">
        <f>ROUND(ROUND(T56,2)*(1+'General Inputs'!K$20)*(1-Z56)+'General Inputs'!K$28,2)</f>
        <v>0</v>
      </c>
      <c r="V56" s="165">
        <f>ROUND(ROUND(U56,2)*(1+'General Inputs'!L$20)*(1-AA56)+'General Inputs'!L$28,2)</f>
        <v>0</v>
      </c>
      <c r="W56" s="165">
        <f>ROUND(ROUND(V56,2)*(1+'General Inputs'!M$20)*(1-AB56)+'General Inputs'!M$28,2)</f>
        <v>0</v>
      </c>
      <c r="X56" s="165">
        <f>ROUND(ROUND(W56,2)*(1+'General Inputs'!N$20)*(1-AC56)+'General Inputs'!N$28,2)</f>
        <v>0</v>
      </c>
      <c r="Y56" s="166"/>
      <c r="Z56" s="194">
        <f>IF(T56="",0,'General Inputs'!K$23)</f>
        <v>0</v>
      </c>
      <c r="AA56" s="194">
        <f>IF(U56="",0,'General Inputs'!L$23)</f>
        <v>0</v>
      </c>
      <c r="AB56" s="194">
        <f>IF(V56="",0,'General Inputs'!M$23)</f>
        <v>0</v>
      </c>
      <c r="AC56" s="194">
        <f>IF(W56="",0,'General Inputs'!N$23)</f>
        <v>0</v>
      </c>
      <c r="AD56" s="36"/>
      <c r="AE56" s="36"/>
      <c r="AF56" s="36"/>
      <c r="AG56" s="36"/>
      <c r="AH56" s="36"/>
      <c r="AI56" s="36"/>
      <c r="AJ56" s="36"/>
    </row>
    <row r="57" spans="1:36" hidden="1" outlineLevel="1">
      <c r="A57" s="36"/>
      <c r="B57" s="36"/>
      <c r="C57" s="161"/>
      <c r="D57" s="161"/>
      <c r="E57" s="71"/>
      <c r="F57" s="71"/>
      <c r="G57" s="92"/>
      <c r="H57" s="93">
        <f t="shared" si="0"/>
        <v>0</v>
      </c>
      <c r="I57" s="162"/>
      <c r="J57" s="93">
        <f t="shared" si="1"/>
        <v>0</v>
      </c>
      <c r="K57" s="162"/>
      <c r="L57" s="162" t="str">
        <f t="shared" si="3"/>
        <v/>
      </c>
      <c r="M57" s="39"/>
      <c r="N57" s="163">
        <f t="shared" si="4"/>
        <v>0</v>
      </c>
      <c r="O57" s="163">
        <f t="shared" si="5"/>
        <v>0</v>
      </c>
      <c r="P57" s="163">
        <f t="shared" si="6"/>
        <v>0</v>
      </c>
      <c r="Q57" s="163">
        <f t="shared" si="7"/>
        <v>0</v>
      </c>
      <c r="R57" s="163">
        <f t="shared" si="8"/>
        <v>0</v>
      </c>
      <c r="S57" s="39"/>
      <c r="T57" s="164"/>
      <c r="U57" s="165">
        <f>ROUND(ROUND(T57,2)*(1+'General Inputs'!K$20)*(1-Z57)+'General Inputs'!K$28,2)</f>
        <v>0</v>
      </c>
      <c r="V57" s="165">
        <f>ROUND(ROUND(U57,2)*(1+'General Inputs'!L$20)*(1-AA57)+'General Inputs'!L$28,2)</f>
        <v>0</v>
      </c>
      <c r="W57" s="165">
        <f>ROUND(ROUND(V57,2)*(1+'General Inputs'!M$20)*(1-AB57)+'General Inputs'!M$28,2)</f>
        <v>0</v>
      </c>
      <c r="X57" s="165">
        <f>ROUND(ROUND(W57,2)*(1+'General Inputs'!N$20)*(1-AC57)+'General Inputs'!N$28,2)</f>
        <v>0</v>
      </c>
      <c r="Y57" s="166"/>
      <c r="Z57" s="194">
        <f>IF(T57="",0,'General Inputs'!K$23)</f>
        <v>0</v>
      </c>
      <c r="AA57" s="194">
        <f>IF(U57="",0,'General Inputs'!L$23)</f>
        <v>0</v>
      </c>
      <c r="AB57" s="194">
        <f>IF(V57="",0,'General Inputs'!M$23)</f>
        <v>0</v>
      </c>
      <c r="AC57" s="194">
        <f>IF(W57="",0,'General Inputs'!N$23)</f>
        <v>0</v>
      </c>
      <c r="AD57" s="36"/>
      <c r="AE57" s="36"/>
      <c r="AF57" s="36"/>
      <c r="AG57" s="36"/>
      <c r="AH57" s="36"/>
      <c r="AI57" s="36"/>
      <c r="AJ57" s="36"/>
    </row>
    <row r="58" spans="1:36" hidden="1" outlineLevel="1">
      <c r="A58" s="36"/>
      <c r="B58" s="36"/>
      <c r="C58" s="161"/>
      <c r="D58" s="161"/>
      <c r="E58" s="71"/>
      <c r="F58" s="71"/>
      <c r="G58" s="92"/>
      <c r="H58" s="93">
        <f t="shared" si="0"/>
        <v>0</v>
      </c>
      <c r="I58" s="162"/>
      <c r="J58" s="93">
        <f t="shared" si="1"/>
        <v>0</v>
      </c>
      <c r="K58" s="162"/>
      <c r="L58" s="162" t="str">
        <f t="shared" si="3"/>
        <v/>
      </c>
      <c r="M58" s="39"/>
      <c r="N58" s="163">
        <f t="shared" si="4"/>
        <v>0</v>
      </c>
      <c r="O58" s="163">
        <f t="shared" si="5"/>
        <v>0</v>
      </c>
      <c r="P58" s="163">
        <f t="shared" si="6"/>
        <v>0</v>
      </c>
      <c r="Q58" s="163">
        <f t="shared" si="7"/>
        <v>0</v>
      </c>
      <c r="R58" s="163">
        <f t="shared" si="8"/>
        <v>0</v>
      </c>
      <c r="S58" s="39"/>
      <c r="T58" s="164"/>
      <c r="U58" s="165">
        <f>ROUND(ROUND(T58,2)*(1+'General Inputs'!K$20)*(1-Z58)+'General Inputs'!K$28,2)</f>
        <v>0</v>
      </c>
      <c r="V58" s="165">
        <f>ROUND(ROUND(U58,2)*(1+'General Inputs'!L$20)*(1-AA58)+'General Inputs'!L$28,2)</f>
        <v>0</v>
      </c>
      <c r="W58" s="165">
        <f>ROUND(ROUND(V58,2)*(1+'General Inputs'!M$20)*(1-AB58)+'General Inputs'!M$28,2)</f>
        <v>0</v>
      </c>
      <c r="X58" s="165">
        <f>ROUND(ROUND(W58,2)*(1+'General Inputs'!N$20)*(1-AC58)+'General Inputs'!N$28,2)</f>
        <v>0</v>
      </c>
      <c r="Y58" s="166"/>
      <c r="Z58" s="194">
        <f>IF(T58="",0,'General Inputs'!K$23)</f>
        <v>0</v>
      </c>
      <c r="AA58" s="194">
        <f>IF(U58="",0,'General Inputs'!L$23)</f>
        <v>0</v>
      </c>
      <c r="AB58" s="194">
        <f>IF(V58="",0,'General Inputs'!M$23)</f>
        <v>0</v>
      </c>
      <c r="AC58" s="194">
        <f>IF(W58="",0,'General Inputs'!N$23)</f>
        <v>0</v>
      </c>
      <c r="AD58" s="36"/>
      <c r="AE58" s="36"/>
      <c r="AF58" s="36"/>
      <c r="AG58" s="36"/>
      <c r="AH58" s="36"/>
      <c r="AI58" s="36"/>
      <c r="AJ58" s="36"/>
    </row>
    <row r="59" spans="1:36" hidden="1" outlineLevel="1">
      <c r="A59" s="36"/>
      <c r="B59" s="36"/>
      <c r="C59" s="161"/>
      <c r="D59" s="161"/>
      <c r="E59" s="71"/>
      <c r="F59" s="71"/>
      <c r="G59" s="92"/>
      <c r="H59" s="93">
        <f t="shared" si="0"/>
        <v>0</v>
      </c>
      <c r="I59" s="162"/>
      <c r="J59" s="93">
        <f t="shared" si="1"/>
        <v>0</v>
      </c>
      <c r="K59" s="162"/>
      <c r="L59" s="162" t="str">
        <f t="shared" si="3"/>
        <v/>
      </c>
      <c r="M59" s="39"/>
      <c r="N59" s="163">
        <f t="shared" si="4"/>
        <v>0</v>
      </c>
      <c r="O59" s="163">
        <f t="shared" si="5"/>
        <v>0</v>
      </c>
      <c r="P59" s="163">
        <f t="shared" si="6"/>
        <v>0</v>
      </c>
      <c r="Q59" s="163">
        <f t="shared" si="7"/>
        <v>0</v>
      </c>
      <c r="R59" s="163">
        <f t="shared" si="8"/>
        <v>0</v>
      </c>
      <c r="S59" s="39"/>
      <c r="T59" s="164"/>
      <c r="U59" s="165">
        <f>ROUND(ROUND(T59,2)*(1+'General Inputs'!K$20)*(1-Z59)+'General Inputs'!K$28,2)</f>
        <v>0</v>
      </c>
      <c r="V59" s="165">
        <f>ROUND(ROUND(U59,2)*(1+'General Inputs'!L$20)*(1-AA59)+'General Inputs'!L$28,2)</f>
        <v>0</v>
      </c>
      <c r="W59" s="165">
        <f>ROUND(ROUND(V59,2)*(1+'General Inputs'!M$20)*(1-AB59)+'General Inputs'!M$28,2)</f>
        <v>0</v>
      </c>
      <c r="X59" s="165">
        <f>ROUND(ROUND(W59,2)*(1+'General Inputs'!N$20)*(1-AC59)+'General Inputs'!N$28,2)</f>
        <v>0</v>
      </c>
      <c r="Y59" s="166"/>
      <c r="Z59" s="194">
        <f>IF(T59="",0,'General Inputs'!K$23)</f>
        <v>0</v>
      </c>
      <c r="AA59" s="194">
        <f>IF(U59="",0,'General Inputs'!L$23)</f>
        <v>0</v>
      </c>
      <c r="AB59" s="194">
        <f>IF(V59="",0,'General Inputs'!M$23)</f>
        <v>0</v>
      </c>
      <c r="AC59" s="194">
        <f>IF(W59="",0,'General Inputs'!N$23)</f>
        <v>0</v>
      </c>
      <c r="AD59" s="36"/>
      <c r="AE59" s="36"/>
      <c r="AF59" s="36"/>
      <c r="AG59" s="36"/>
      <c r="AH59" s="36"/>
      <c r="AI59" s="36"/>
      <c r="AJ59" s="36"/>
    </row>
    <row r="60" spans="1:36" hidden="1" outlineLevel="1">
      <c r="A60" s="36"/>
      <c r="B60" s="36"/>
      <c r="C60" s="161"/>
      <c r="D60" s="161"/>
      <c r="E60" s="71"/>
      <c r="F60" s="71"/>
      <c r="G60" s="92"/>
      <c r="H60" s="93">
        <f t="shared" si="0"/>
        <v>0</v>
      </c>
      <c r="I60" s="162"/>
      <c r="J60" s="93">
        <f t="shared" si="1"/>
        <v>0</v>
      </c>
      <c r="K60" s="162"/>
      <c r="L60" s="162" t="str">
        <f t="shared" si="3"/>
        <v/>
      </c>
      <c r="M60" s="39"/>
      <c r="N60" s="163">
        <f t="shared" si="4"/>
        <v>0</v>
      </c>
      <c r="O60" s="163">
        <f t="shared" si="5"/>
        <v>0</v>
      </c>
      <c r="P60" s="163">
        <f t="shared" si="6"/>
        <v>0</v>
      </c>
      <c r="Q60" s="163">
        <f t="shared" si="7"/>
        <v>0</v>
      </c>
      <c r="R60" s="163">
        <f t="shared" si="8"/>
        <v>0</v>
      </c>
      <c r="S60" s="39"/>
      <c r="T60" s="164"/>
      <c r="U60" s="165">
        <f>ROUND(ROUND(T60,2)*(1+'General Inputs'!K$20)*(1-Z60)+'General Inputs'!K$28,2)</f>
        <v>0</v>
      </c>
      <c r="V60" s="165">
        <f>ROUND(ROUND(U60,2)*(1+'General Inputs'!L$20)*(1-AA60)+'General Inputs'!L$28,2)</f>
        <v>0</v>
      </c>
      <c r="W60" s="165">
        <f>ROUND(ROUND(V60,2)*(1+'General Inputs'!M$20)*(1-AB60)+'General Inputs'!M$28,2)</f>
        <v>0</v>
      </c>
      <c r="X60" s="165">
        <f>ROUND(ROUND(W60,2)*(1+'General Inputs'!N$20)*(1-AC60)+'General Inputs'!N$28,2)</f>
        <v>0</v>
      </c>
      <c r="Y60" s="166"/>
      <c r="Z60" s="194">
        <f>IF(T60="",0,'General Inputs'!K$23)</f>
        <v>0</v>
      </c>
      <c r="AA60" s="194">
        <f>IF(U60="",0,'General Inputs'!L$23)</f>
        <v>0</v>
      </c>
      <c r="AB60" s="194">
        <f>IF(V60="",0,'General Inputs'!M$23)</f>
        <v>0</v>
      </c>
      <c r="AC60" s="194">
        <f>IF(W60="",0,'General Inputs'!N$23)</f>
        <v>0</v>
      </c>
      <c r="AD60" s="36"/>
      <c r="AE60" s="36"/>
      <c r="AF60" s="36"/>
      <c r="AG60" s="36"/>
      <c r="AH60" s="36"/>
      <c r="AI60" s="36"/>
      <c r="AJ60" s="36"/>
    </row>
    <row r="61" spans="1:36" hidden="1" outlineLevel="1">
      <c r="A61" s="36"/>
      <c r="B61" s="36"/>
      <c r="C61" s="161"/>
      <c r="D61" s="161"/>
      <c r="E61" s="71"/>
      <c r="F61" s="71"/>
      <c r="G61" s="92"/>
      <c r="H61" s="93">
        <f t="shared" si="0"/>
        <v>0</v>
      </c>
      <c r="I61" s="162"/>
      <c r="J61" s="93">
        <f t="shared" si="1"/>
        <v>0</v>
      </c>
      <c r="K61" s="162"/>
      <c r="L61" s="162" t="str">
        <f t="shared" si="3"/>
        <v/>
      </c>
      <c r="M61" s="39"/>
      <c r="N61" s="163">
        <f t="shared" si="4"/>
        <v>0</v>
      </c>
      <c r="O61" s="163">
        <f t="shared" si="5"/>
        <v>0</v>
      </c>
      <c r="P61" s="163">
        <f t="shared" si="6"/>
        <v>0</v>
      </c>
      <c r="Q61" s="163">
        <f t="shared" si="7"/>
        <v>0</v>
      </c>
      <c r="R61" s="163">
        <f t="shared" si="8"/>
        <v>0</v>
      </c>
      <c r="S61" s="39"/>
      <c r="T61" s="164"/>
      <c r="U61" s="165">
        <f>ROUND(ROUND(T61,2)*(1+'General Inputs'!K$20)*(1-Z61)+'General Inputs'!K$28,2)</f>
        <v>0</v>
      </c>
      <c r="V61" s="165">
        <f>ROUND(ROUND(U61,2)*(1+'General Inputs'!L$20)*(1-AA61)+'General Inputs'!L$28,2)</f>
        <v>0</v>
      </c>
      <c r="W61" s="165">
        <f>ROUND(ROUND(V61,2)*(1+'General Inputs'!M$20)*(1-AB61)+'General Inputs'!M$28,2)</f>
        <v>0</v>
      </c>
      <c r="X61" s="165">
        <f>ROUND(ROUND(W61,2)*(1+'General Inputs'!N$20)*(1-AC61)+'General Inputs'!N$28,2)</f>
        <v>0</v>
      </c>
      <c r="Y61" s="166"/>
      <c r="Z61" s="194">
        <f>IF(T61="",0,'General Inputs'!K$23)</f>
        <v>0</v>
      </c>
      <c r="AA61" s="194">
        <f>IF(U61="",0,'General Inputs'!L$23)</f>
        <v>0</v>
      </c>
      <c r="AB61" s="194">
        <f>IF(V61="",0,'General Inputs'!M$23)</f>
        <v>0</v>
      </c>
      <c r="AC61" s="194">
        <f>IF(W61="",0,'General Inputs'!N$23)</f>
        <v>0</v>
      </c>
      <c r="AD61" s="36"/>
      <c r="AE61" s="36"/>
      <c r="AF61" s="36"/>
      <c r="AG61" s="36"/>
      <c r="AH61" s="36"/>
      <c r="AI61" s="36"/>
      <c r="AJ61" s="36"/>
    </row>
    <row r="62" spans="1:36" hidden="1" outlineLevel="1">
      <c r="A62" s="36"/>
      <c r="B62" s="36"/>
      <c r="C62" s="161"/>
      <c r="D62" s="161"/>
      <c r="E62" s="71"/>
      <c r="F62" s="71"/>
      <c r="G62" s="92"/>
      <c r="H62" s="93">
        <f t="shared" si="0"/>
        <v>0</v>
      </c>
      <c r="I62" s="162"/>
      <c r="J62" s="93">
        <f t="shared" si="1"/>
        <v>0</v>
      </c>
      <c r="K62" s="162"/>
      <c r="L62" s="162" t="str">
        <f t="shared" si="3"/>
        <v/>
      </c>
      <c r="M62" s="39"/>
      <c r="N62" s="163">
        <f t="shared" si="4"/>
        <v>0</v>
      </c>
      <c r="O62" s="163">
        <f t="shared" si="5"/>
        <v>0</v>
      </c>
      <c r="P62" s="163">
        <f t="shared" si="6"/>
        <v>0</v>
      </c>
      <c r="Q62" s="163">
        <f t="shared" si="7"/>
        <v>0</v>
      </c>
      <c r="R62" s="163">
        <f t="shared" si="8"/>
        <v>0</v>
      </c>
      <c r="S62" s="39"/>
      <c r="T62" s="164"/>
      <c r="U62" s="165">
        <f>ROUND(ROUND(T62,2)*(1+'General Inputs'!K$20)*(1-Z62)+'General Inputs'!K$28,2)</f>
        <v>0</v>
      </c>
      <c r="V62" s="165">
        <f>ROUND(ROUND(U62,2)*(1+'General Inputs'!L$20)*(1-AA62)+'General Inputs'!L$28,2)</f>
        <v>0</v>
      </c>
      <c r="W62" s="165">
        <f>ROUND(ROUND(V62,2)*(1+'General Inputs'!M$20)*(1-AB62)+'General Inputs'!M$28,2)</f>
        <v>0</v>
      </c>
      <c r="X62" s="165">
        <f>ROUND(ROUND(W62,2)*(1+'General Inputs'!N$20)*(1-AC62)+'General Inputs'!N$28,2)</f>
        <v>0</v>
      </c>
      <c r="Y62" s="166"/>
      <c r="Z62" s="194">
        <f>IF(T62="",0,'General Inputs'!K$23)</f>
        <v>0</v>
      </c>
      <c r="AA62" s="194">
        <f>IF(U62="",0,'General Inputs'!L$23)</f>
        <v>0</v>
      </c>
      <c r="AB62" s="194">
        <f>IF(V62="",0,'General Inputs'!M$23)</f>
        <v>0</v>
      </c>
      <c r="AC62" s="194">
        <f>IF(W62="",0,'General Inputs'!N$23)</f>
        <v>0</v>
      </c>
      <c r="AD62" s="36"/>
      <c r="AE62" s="36"/>
      <c r="AF62" s="36"/>
      <c r="AG62" s="36"/>
      <c r="AH62" s="36"/>
      <c r="AI62" s="36"/>
      <c r="AJ62" s="36"/>
    </row>
    <row r="63" spans="1:36" hidden="1" outlineLevel="1">
      <c r="A63" s="36"/>
      <c r="B63" s="36"/>
      <c r="C63" s="161"/>
      <c r="D63" s="161"/>
      <c r="E63" s="71"/>
      <c r="F63" s="71"/>
      <c r="G63" s="92"/>
      <c r="H63" s="93">
        <f t="shared" si="0"/>
        <v>0</v>
      </c>
      <c r="I63" s="162"/>
      <c r="J63" s="93">
        <f t="shared" si="1"/>
        <v>0</v>
      </c>
      <c r="K63" s="162"/>
      <c r="L63" s="162" t="str">
        <f t="shared" si="3"/>
        <v/>
      </c>
      <c r="M63" s="39"/>
      <c r="N63" s="163">
        <f t="shared" si="4"/>
        <v>0</v>
      </c>
      <c r="O63" s="163">
        <f t="shared" si="5"/>
        <v>0</v>
      </c>
      <c r="P63" s="163">
        <f t="shared" si="6"/>
        <v>0</v>
      </c>
      <c r="Q63" s="163">
        <f t="shared" si="7"/>
        <v>0</v>
      </c>
      <c r="R63" s="163">
        <f t="shared" si="8"/>
        <v>0</v>
      </c>
      <c r="S63" s="39"/>
      <c r="T63" s="164"/>
      <c r="U63" s="165">
        <f>ROUND(ROUND(T63,2)*(1+'General Inputs'!K$20)*(1-Z63)+'General Inputs'!K$28,2)</f>
        <v>0</v>
      </c>
      <c r="V63" s="165">
        <f>ROUND(ROUND(U63,2)*(1+'General Inputs'!L$20)*(1-AA63)+'General Inputs'!L$28,2)</f>
        <v>0</v>
      </c>
      <c r="W63" s="165">
        <f>ROUND(ROUND(V63,2)*(1+'General Inputs'!M$20)*(1-AB63)+'General Inputs'!M$28,2)</f>
        <v>0</v>
      </c>
      <c r="X63" s="165">
        <f>ROUND(ROUND(W63,2)*(1+'General Inputs'!N$20)*(1-AC63)+'General Inputs'!N$28,2)</f>
        <v>0</v>
      </c>
      <c r="Y63" s="166"/>
      <c r="Z63" s="194">
        <f>IF(T63="",0,'General Inputs'!K$23)</f>
        <v>0</v>
      </c>
      <c r="AA63" s="194">
        <f>IF(U63="",0,'General Inputs'!L$23)</f>
        <v>0</v>
      </c>
      <c r="AB63" s="194">
        <f>IF(V63="",0,'General Inputs'!M$23)</f>
        <v>0</v>
      </c>
      <c r="AC63" s="194">
        <f>IF(W63="",0,'General Inputs'!N$23)</f>
        <v>0</v>
      </c>
      <c r="AD63" s="36"/>
      <c r="AE63" s="36"/>
      <c r="AF63" s="36"/>
      <c r="AG63" s="36"/>
      <c r="AH63" s="36"/>
      <c r="AI63" s="36"/>
      <c r="AJ63" s="36"/>
    </row>
    <row r="64" spans="1:36" hidden="1" outlineLevel="1">
      <c r="A64" s="36"/>
      <c r="B64" s="36"/>
      <c r="C64" s="161"/>
      <c r="D64" s="161"/>
      <c r="E64" s="71"/>
      <c r="F64" s="71"/>
      <c r="G64" s="92"/>
      <c r="H64" s="93">
        <f t="shared" si="0"/>
        <v>0</v>
      </c>
      <c r="I64" s="162"/>
      <c r="J64" s="93">
        <f t="shared" si="1"/>
        <v>0</v>
      </c>
      <c r="K64" s="162"/>
      <c r="L64" s="162" t="str">
        <f t="shared" si="3"/>
        <v/>
      </c>
      <c r="M64" s="39"/>
      <c r="N64" s="163">
        <f t="shared" si="4"/>
        <v>0</v>
      </c>
      <c r="O64" s="163">
        <f t="shared" si="5"/>
        <v>0</v>
      </c>
      <c r="P64" s="163">
        <f t="shared" si="6"/>
        <v>0</v>
      </c>
      <c r="Q64" s="163">
        <f t="shared" si="7"/>
        <v>0</v>
      </c>
      <c r="R64" s="163">
        <f t="shared" si="8"/>
        <v>0</v>
      </c>
      <c r="S64" s="39"/>
      <c r="T64" s="164"/>
      <c r="U64" s="165">
        <f>ROUND(ROUND(T64,2)*(1+'General Inputs'!K$20)*(1-Z64)+'General Inputs'!K$28,2)</f>
        <v>0</v>
      </c>
      <c r="V64" s="165">
        <f>ROUND(ROUND(U64,2)*(1+'General Inputs'!L$20)*(1-AA64)+'General Inputs'!L$28,2)</f>
        <v>0</v>
      </c>
      <c r="W64" s="165">
        <f>ROUND(ROUND(V64,2)*(1+'General Inputs'!M$20)*(1-AB64)+'General Inputs'!M$28,2)</f>
        <v>0</v>
      </c>
      <c r="X64" s="165">
        <f>ROUND(ROUND(W64,2)*(1+'General Inputs'!N$20)*(1-AC64)+'General Inputs'!N$28,2)</f>
        <v>0</v>
      </c>
      <c r="Y64" s="166"/>
      <c r="Z64" s="194">
        <f>IF(T64="",0,'General Inputs'!K$23)</f>
        <v>0</v>
      </c>
      <c r="AA64" s="194">
        <f>IF(U64="",0,'General Inputs'!L$23)</f>
        <v>0</v>
      </c>
      <c r="AB64" s="194">
        <f>IF(V64="",0,'General Inputs'!M$23)</f>
        <v>0</v>
      </c>
      <c r="AC64" s="194">
        <f>IF(W64="",0,'General Inputs'!N$23)</f>
        <v>0</v>
      </c>
      <c r="AD64" s="36"/>
      <c r="AE64" s="36"/>
      <c r="AF64" s="36"/>
      <c r="AG64" s="36"/>
      <c r="AH64" s="36"/>
      <c r="AI64" s="36"/>
      <c r="AJ64" s="36"/>
    </row>
    <row r="65" spans="1:36" hidden="1" outlineLevel="1">
      <c r="A65" s="36"/>
      <c r="B65" s="36"/>
      <c r="C65" s="161"/>
      <c r="D65" s="161"/>
      <c r="E65" s="71"/>
      <c r="F65" s="71"/>
      <c r="G65" s="92"/>
      <c r="H65" s="93">
        <f t="shared" si="0"/>
        <v>0</v>
      </c>
      <c r="I65" s="162"/>
      <c r="J65" s="93">
        <f t="shared" si="1"/>
        <v>0</v>
      </c>
      <c r="K65" s="162"/>
      <c r="L65" s="162" t="str">
        <f t="shared" si="3"/>
        <v/>
      </c>
      <c r="M65" s="39"/>
      <c r="N65" s="163">
        <f t="shared" si="4"/>
        <v>0</v>
      </c>
      <c r="O65" s="163">
        <f t="shared" si="5"/>
        <v>0</v>
      </c>
      <c r="P65" s="163">
        <f t="shared" si="6"/>
        <v>0</v>
      </c>
      <c r="Q65" s="163">
        <f t="shared" si="7"/>
        <v>0</v>
      </c>
      <c r="R65" s="163">
        <f t="shared" si="8"/>
        <v>0</v>
      </c>
      <c r="S65" s="39"/>
      <c r="T65" s="164"/>
      <c r="U65" s="165">
        <f>ROUND(ROUND(T65,2)*(1+'General Inputs'!K$20)*(1-Z65)+'General Inputs'!K$28,2)</f>
        <v>0</v>
      </c>
      <c r="V65" s="165">
        <f>ROUND(ROUND(U65,2)*(1+'General Inputs'!L$20)*(1-AA65)+'General Inputs'!L$28,2)</f>
        <v>0</v>
      </c>
      <c r="W65" s="165">
        <f>ROUND(ROUND(V65,2)*(1+'General Inputs'!M$20)*(1-AB65)+'General Inputs'!M$28,2)</f>
        <v>0</v>
      </c>
      <c r="X65" s="165">
        <f>ROUND(ROUND(W65,2)*(1+'General Inputs'!N$20)*(1-AC65)+'General Inputs'!N$28,2)</f>
        <v>0</v>
      </c>
      <c r="Y65" s="166"/>
      <c r="Z65" s="194">
        <f>IF(T65="",0,'General Inputs'!K$23)</f>
        <v>0</v>
      </c>
      <c r="AA65" s="194">
        <f>IF(U65="",0,'General Inputs'!L$23)</f>
        <v>0</v>
      </c>
      <c r="AB65" s="194">
        <f>IF(V65="",0,'General Inputs'!M$23)</f>
        <v>0</v>
      </c>
      <c r="AC65" s="194">
        <f>IF(W65="",0,'General Inputs'!N$23)</f>
        <v>0</v>
      </c>
      <c r="AD65" s="36"/>
      <c r="AE65" s="36"/>
      <c r="AF65" s="36"/>
      <c r="AG65" s="36"/>
      <c r="AH65" s="36"/>
      <c r="AI65" s="36"/>
      <c r="AJ65" s="36"/>
    </row>
    <row r="66" spans="1:36" hidden="1" outlineLevel="1">
      <c r="A66" s="36"/>
      <c r="B66" s="36"/>
      <c r="C66" s="161"/>
      <c r="D66" s="161"/>
      <c r="E66" s="71"/>
      <c r="F66" s="71"/>
      <c r="G66" s="92"/>
      <c r="H66" s="93">
        <f t="shared" si="0"/>
        <v>0</v>
      </c>
      <c r="I66" s="162"/>
      <c r="J66" s="93">
        <f t="shared" si="1"/>
        <v>0</v>
      </c>
      <c r="K66" s="162"/>
      <c r="L66" s="162" t="str">
        <f t="shared" si="3"/>
        <v/>
      </c>
      <c r="M66" s="39"/>
      <c r="N66" s="163">
        <f t="shared" si="4"/>
        <v>0</v>
      </c>
      <c r="O66" s="163">
        <f t="shared" si="5"/>
        <v>0</v>
      </c>
      <c r="P66" s="163">
        <f t="shared" si="6"/>
        <v>0</v>
      </c>
      <c r="Q66" s="163">
        <f t="shared" si="7"/>
        <v>0</v>
      </c>
      <c r="R66" s="163">
        <f t="shared" si="8"/>
        <v>0</v>
      </c>
      <c r="S66" s="39"/>
      <c r="T66" s="164"/>
      <c r="U66" s="165">
        <f>ROUND(ROUND(T66,2)*(1+'General Inputs'!K$20)*(1-Z66)+'General Inputs'!K$28,2)</f>
        <v>0</v>
      </c>
      <c r="V66" s="165">
        <f>ROUND(ROUND(U66,2)*(1+'General Inputs'!L$20)*(1-AA66)+'General Inputs'!L$28,2)</f>
        <v>0</v>
      </c>
      <c r="W66" s="165">
        <f>ROUND(ROUND(V66,2)*(1+'General Inputs'!M$20)*(1-AB66)+'General Inputs'!M$28,2)</f>
        <v>0</v>
      </c>
      <c r="X66" s="165">
        <f>ROUND(ROUND(W66,2)*(1+'General Inputs'!N$20)*(1-AC66)+'General Inputs'!N$28,2)</f>
        <v>0</v>
      </c>
      <c r="Y66" s="166"/>
      <c r="Z66" s="194">
        <f>IF(T66="",0,'General Inputs'!K$23)</f>
        <v>0</v>
      </c>
      <c r="AA66" s="194">
        <f>IF(U66="",0,'General Inputs'!L$23)</f>
        <v>0</v>
      </c>
      <c r="AB66" s="194">
        <f>IF(V66="",0,'General Inputs'!M$23)</f>
        <v>0</v>
      </c>
      <c r="AC66" s="194">
        <f>IF(W66="",0,'General Inputs'!N$23)</f>
        <v>0</v>
      </c>
      <c r="AD66" s="36"/>
      <c r="AE66" s="36"/>
      <c r="AF66" s="36"/>
      <c r="AG66" s="36"/>
      <c r="AH66" s="36"/>
      <c r="AI66" s="36"/>
      <c r="AJ66" s="36"/>
    </row>
    <row r="67" spans="1:36" hidden="1" outlineLevel="1">
      <c r="A67" s="36"/>
      <c r="B67" s="36"/>
      <c r="C67" s="161"/>
      <c r="D67" s="161"/>
      <c r="E67" s="71"/>
      <c r="F67" s="71"/>
      <c r="G67" s="92"/>
      <c r="H67" s="93">
        <f t="shared" si="0"/>
        <v>0</v>
      </c>
      <c r="I67" s="162"/>
      <c r="J67" s="93">
        <f t="shared" si="1"/>
        <v>0</v>
      </c>
      <c r="K67" s="162"/>
      <c r="L67" s="162" t="str">
        <f t="shared" si="3"/>
        <v/>
      </c>
      <c r="M67" s="39"/>
      <c r="N67" s="163">
        <f t="shared" si="4"/>
        <v>0</v>
      </c>
      <c r="O67" s="163">
        <f t="shared" si="5"/>
        <v>0</v>
      </c>
      <c r="P67" s="163">
        <f t="shared" si="6"/>
        <v>0</v>
      </c>
      <c r="Q67" s="163">
        <f t="shared" si="7"/>
        <v>0</v>
      </c>
      <c r="R67" s="163">
        <f t="shared" si="8"/>
        <v>0</v>
      </c>
      <c r="S67" s="39"/>
      <c r="T67" s="164"/>
      <c r="U67" s="165">
        <f>ROUND(ROUND(T67,2)*(1+'General Inputs'!K$20)*(1-Z67)+'General Inputs'!K$28,2)</f>
        <v>0</v>
      </c>
      <c r="V67" s="165">
        <f>ROUND(ROUND(U67,2)*(1+'General Inputs'!L$20)*(1-AA67)+'General Inputs'!L$28,2)</f>
        <v>0</v>
      </c>
      <c r="W67" s="165">
        <f>ROUND(ROUND(V67,2)*(1+'General Inputs'!M$20)*(1-AB67)+'General Inputs'!M$28,2)</f>
        <v>0</v>
      </c>
      <c r="X67" s="165">
        <f>ROUND(ROUND(W67,2)*(1+'General Inputs'!N$20)*(1-AC67)+'General Inputs'!N$28,2)</f>
        <v>0</v>
      </c>
      <c r="Y67" s="166"/>
      <c r="Z67" s="194">
        <f>IF(T67="",0,'General Inputs'!K$23)</f>
        <v>0</v>
      </c>
      <c r="AA67" s="194">
        <f>IF(U67="",0,'General Inputs'!L$23)</f>
        <v>0</v>
      </c>
      <c r="AB67" s="194">
        <f>IF(V67="",0,'General Inputs'!M$23)</f>
        <v>0</v>
      </c>
      <c r="AC67" s="194">
        <f>IF(W67="",0,'General Inputs'!N$23)</f>
        <v>0</v>
      </c>
      <c r="AD67" s="36"/>
      <c r="AE67" s="36"/>
      <c r="AF67" s="36"/>
      <c r="AG67" s="36"/>
      <c r="AH67" s="36"/>
      <c r="AI67" s="36"/>
      <c r="AJ67" s="36"/>
    </row>
    <row r="68" spans="1:36" hidden="1" outlineLevel="1">
      <c r="A68" s="36"/>
      <c r="B68" s="36"/>
      <c r="C68" s="161"/>
      <c r="D68" s="161"/>
      <c r="E68" s="71"/>
      <c r="F68" s="71"/>
      <c r="G68" s="92"/>
      <c r="H68" s="93">
        <f t="shared" si="0"/>
        <v>0</v>
      </c>
      <c r="I68" s="162"/>
      <c r="J68" s="93">
        <f t="shared" si="1"/>
        <v>0</v>
      </c>
      <c r="K68" s="162"/>
      <c r="L68" s="162" t="str">
        <f t="shared" si="3"/>
        <v/>
      </c>
      <c r="M68" s="39"/>
      <c r="N68" s="163">
        <f t="shared" si="4"/>
        <v>0</v>
      </c>
      <c r="O68" s="163">
        <f t="shared" si="5"/>
        <v>0</v>
      </c>
      <c r="P68" s="163">
        <f t="shared" si="6"/>
        <v>0</v>
      </c>
      <c r="Q68" s="163">
        <f t="shared" si="7"/>
        <v>0</v>
      </c>
      <c r="R68" s="163">
        <f t="shared" si="8"/>
        <v>0</v>
      </c>
      <c r="S68" s="39"/>
      <c r="T68" s="164"/>
      <c r="U68" s="165">
        <f>ROUND(ROUND(T68,2)*(1+'General Inputs'!K$20)*(1-Z68)+'General Inputs'!K$28,2)</f>
        <v>0</v>
      </c>
      <c r="V68" s="165">
        <f>ROUND(ROUND(U68,2)*(1+'General Inputs'!L$20)*(1-AA68)+'General Inputs'!L$28,2)</f>
        <v>0</v>
      </c>
      <c r="W68" s="165">
        <f>ROUND(ROUND(V68,2)*(1+'General Inputs'!M$20)*(1-AB68)+'General Inputs'!M$28,2)</f>
        <v>0</v>
      </c>
      <c r="X68" s="165">
        <f>ROUND(ROUND(W68,2)*(1+'General Inputs'!N$20)*(1-AC68)+'General Inputs'!N$28,2)</f>
        <v>0</v>
      </c>
      <c r="Y68" s="166"/>
      <c r="Z68" s="194">
        <f>IF(T68="",0,'General Inputs'!K$23)</f>
        <v>0</v>
      </c>
      <c r="AA68" s="194">
        <f>IF(U68="",0,'General Inputs'!L$23)</f>
        <v>0</v>
      </c>
      <c r="AB68" s="194">
        <f>IF(V68="",0,'General Inputs'!M$23)</f>
        <v>0</v>
      </c>
      <c r="AC68" s="194">
        <f>IF(W68="",0,'General Inputs'!N$23)</f>
        <v>0</v>
      </c>
      <c r="AD68" s="36"/>
      <c r="AE68" s="36"/>
      <c r="AF68" s="36"/>
      <c r="AG68" s="36"/>
      <c r="AH68" s="36"/>
      <c r="AI68" s="36"/>
      <c r="AJ68" s="36"/>
    </row>
    <row r="69" spans="1:36" hidden="1" outlineLevel="1">
      <c r="A69" s="36"/>
      <c r="B69" s="36"/>
      <c r="C69" s="161"/>
      <c r="D69" s="161"/>
      <c r="E69" s="71"/>
      <c r="F69" s="71"/>
      <c r="G69" s="92"/>
      <c r="H69" s="93">
        <f t="shared" si="0"/>
        <v>0</v>
      </c>
      <c r="I69" s="162"/>
      <c r="J69" s="93">
        <f t="shared" si="1"/>
        <v>0</v>
      </c>
      <c r="K69" s="162"/>
      <c r="L69" s="162" t="str">
        <f t="shared" si="3"/>
        <v/>
      </c>
      <c r="M69" s="39"/>
      <c r="N69" s="163">
        <f t="shared" si="4"/>
        <v>0</v>
      </c>
      <c r="O69" s="163">
        <f t="shared" si="5"/>
        <v>0</v>
      </c>
      <c r="P69" s="163">
        <f t="shared" si="6"/>
        <v>0</v>
      </c>
      <c r="Q69" s="163">
        <f t="shared" si="7"/>
        <v>0</v>
      </c>
      <c r="R69" s="163">
        <f t="shared" si="8"/>
        <v>0</v>
      </c>
      <c r="S69" s="39"/>
      <c r="T69" s="164"/>
      <c r="U69" s="165">
        <f>ROUND(ROUND(T69,2)*(1+'General Inputs'!K$20)*(1-Z69)+'General Inputs'!K$28,2)</f>
        <v>0</v>
      </c>
      <c r="V69" s="165">
        <f>ROUND(ROUND(U69,2)*(1+'General Inputs'!L$20)*(1-AA69)+'General Inputs'!L$28,2)</f>
        <v>0</v>
      </c>
      <c r="W69" s="165">
        <f>ROUND(ROUND(V69,2)*(1+'General Inputs'!M$20)*(1-AB69)+'General Inputs'!M$28,2)</f>
        <v>0</v>
      </c>
      <c r="X69" s="165">
        <f>ROUND(ROUND(W69,2)*(1+'General Inputs'!N$20)*(1-AC69)+'General Inputs'!N$28,2)</f>
        <v>0</v>
      </c>
      <c r="Y69" s="166"/>
      <c r="Z69" s="194">
        <f>IF(T69="",0,'General Inputs'!K$23)</f>
        <v>0</v>
      </c>
      <c r="AA69" s="194">
        <f>IF(U69="",0,'General Inputs'!L$23)</f>
        <v>0</v>
      </c>
      <c r="AB69" s="194">
        <f>IF(V69="",0,'General Inputs'!M$23)</f>
        <v>0</v>
      </c>
      <c r="AC69" s="194">
        <f>IF(W69="",0,'General Inputs'!N$23)</f>
        <v>0</v>
      </c>
      <c r="AD69" s="36"/>
      <c r="AE69" s="36"/>
      <c r="AF69" s="36"/>
      <c r="AG69" s="36"/>
      <c r="AH69" s="36"/>
      <c r="AI69" s="36"/>
      <c r="AJ69" s="36"/>
    </row>
    <row r="70" spans="1:36" hidden="1" outlineLevel="1">
      <c r="A70" s="36"/>
      <c r="B70" s="36"/>
      <c r="C70" s="161"/>
      <c r="D70" s="161"/>
      <c r="E70" s="71"/>
      <c r="F70" s="71"/>
      <c r="G70" s="92"/>
      <c r="H70" s="93">
        <f t="shared" si="0"/>
        <v>0</v>
      </c>
      <c r="I70" s="162"/>
      <c r="J70" s="93">
        <f t="shared" si="1"/>
        <v>0</v>
      </c>
      <c r="K70" s="162"/>
      <c r="L70" s="162" t="str">
        <f t="shared" si="3"/>
        <v/>
      </c>
      <c r="M70" s="39"/>
      <c r="N70" s="163">
        <f t="shared" si="4"/>
        <v>0</v>
      </c>
      <c r="O70" s="163">
        <f t="shared" si="5"/>
        <v>0</v>
      </c>
      <c r="P70" s="163">
        <f t="shared" si="6"/>
        <v>0</v>
      </c>
      <c r="Q70" s="163">
        <f t="shared" si="7"/>
        <v>0</v>
      </c>
      <c r="R70" s="163">
        <f t="shared" si="8"/>
        <v>0</v>
      </c>
      <c r="S70" s="39"/>
      <c r="T70" s="164"/>
      <c r="U70" s="165">
        <f>ROUND(ROUND(T70,2)*(1+'General Inputs'!K$20)*(1-Z70)+'General Inputs'!K$28,2)</f>
        <v>0</v>
      </c>
      <c r="V70" s="165">
        <f>ROUND(ROUND(U70,2)*(1+'General Inputs'!L$20)*(1-AA70)+'General Inputs'!L$28,2)</f>
        <v>0</v>
      </c>
      <c r="W70" s="165">
        <f>ROUND(ROUND(V70,2)*(1+'General Inputs'!M$20)*(1-AB70)+'General Inputs'!M$28,2)</f>
        <v>0</v>
      </c>
      <c r="X70" s="165">
        <f>ROUND(ROUND(W70,2)*(1+'General Inputs'!N$20)*(1-AC70)+'General Inputs'!N$28,2)</f>
        <v>0</v>
      </c>
      <c r="Y70" s="166"/>
      <c r="Z70" s="194">
        <f>IF(T70="",0,'General Inputs'!K$23)</f>
        <v>0</v>
      </c>
      <c r="AA70" s="194">
        <f>IF(U70="",0,'General Inputs'!L$23)</f>
        <v>0</v>
      </c>
      <c r="AB70" s="194">
        <f>IF(V70="",0,'General Inputs'!M$23)</f>
        <v>0</v>
      </c>
      <c r="AC70" s="194">
        <f>IF(W70="",0,'General Inputs'!N$23)</f>
        <v>0</v>
      </c>
      <c r="AD70" s="36"/>
      <c r="AE70" s="36"/>
      <c r="AF70" s="36"/>
      <c r="AG70" s="36"/>
      <c r="AH70" s="36"/>
      <c r="AI70" s="36"/>
      <c r="AJ70" s="36"/>
    </row>
    <row r="71" spans="1:36" hidden="1" outlineLevel="1">
      <c r="A71" s="36"/>
      <c r="B71" s="36"/>
      <c r="C71" s="161"/>
      <c r="D71" s="161"/>
      <c r="E71" s="71"/>
      <c r="F71" s="71"/>
      <c r="G71" s="92"/>
      <c r="H71" s="93">
        <f t="shared" ref="H71:H134" si="13">_xlfn.IFNA(INDEX($N71:$R71,1,MATCH(forecastyear,$N$5:$R$5,0)),0)</f>
        <v>0</v>
      </c>
      <c r="I71" s="162"/>
      <c r="J71" s="93">
        <f t="shared" ref="J71:J134" si="14">_xlfn.IFNA(INDEX($T71:$X71,1,MATCH(forecastyear,$T$5:$X$5,0)),0)</f>
        <v>0</v>
      </c>
      <c r="K71" s="162"/>
      <c r="L71" s="162" t="str">
        <f t="shared" si="3"/>
        <v/>
      </c>
      <c r="M71" s="39"/>
      <c r="N71" s="163">
        <f t="shared" si="4"/>
        <v>0</v>
      </c>
      <c r="O71" s="163">
        <f t="shared" si="5"/>
        <v>0</v>
      </c>
      <c r="P71" s="163">
        <f t="shared" si="6"/>
        <v>0</v>
      </c>
      <c r="Q71" s="163">
        <f t="shared" si="7"/>
        <v>0</v>
      </c>
      <c r="R71" s="163">
        <f t="shared" si="8"/>
        <v>0</v>
      </c>
      <c r="S71" s="39"/>
      <c r="T71" s="164"/>
      <c r="U71" s="165">
        <f>ROUND(ROUND(T71,2)*(1+'General Inputs'!K$20)*(1-Z71)+'General Inputs'!K$28,2)</f>
        <v>0</v>
      </c>
      <c r="V71" s="165">
        <f>ROUND(ROUND(U71,2)*(1+'General Inputs'!L$20)*(1-AA71)+'General Inputs'!L$28,2)</f>
        <v>0</v>
      </c>
      <c r="W71" s="165">
        <f>ROUND(ROUND(V71,2)*(1+'General Inputs'!M$20)*(1-AB71)+'General Inputs'!M$28,2)</f>
        <v>0</v>
      </c>
      <c r="X71" s="165">
        <f>ROUND(ROUND(W71,2)*(1+'General Inputs'!N$20)*(1-AC71)+'General Inputs'!N$28,2)</f>
        <v>0</v>
      </c>
      <c r="Y71" s="166"/>
      <c r="Z71" s="194">
        <f>IF(T71="",0,'General Inputs'!K$23)</f>
        <v>0</v>
      </c>
      <c r="AA71" s="194">
        <f>IF(U71="",0,'General Inputs'!L$23)</f>
        <v>0</v>
      </c>
      <c r="AB71" s="194">
        <f>IF(V71="",0,'General Inputs'!M$23)</f>
        <v>0</v>
      </c>
      <c r="AC71" s="194">
        <f>IF(W71="",0,'General Inputs'!N$23)</f>
        <v>0</v>
      </c>
      <c r="AD71" s="36"/>
      <c r="AE71" s="36"/>
      <c r="AF71" s="36"/>
      <c r="AG71" s="36"/>
      <c r="AH71" s="36"/>
      <c r="AI71" s="36"/>
      <c r="AJ71" s="36"/>
    </row>
    <row r="72" spans="1:36" hidden="1" outlineLevel="1">
      <c r="A72" s="36"/>
      <c r="B72" s="36"/>
      <c r="C72" s="161"/>
      <c r="D72" s="161"/>
      <c r="E72" s="71"/>
      <c r="F72" s="71"/>
      <c r="G72" s="92"/>
      <c r="H72" s="93">
        <f t="shared" si="13"/>
        <v>0</v>
      </c>
      <c r="I72" s="162"/>
      <c r="J72" s="93">
        <f t="shared" si="14"/>
        <v>0</v>
      </c>
      <c r="K72" s="162"/>
      <c r="L72" s="162" t="str">
        <f t="shared" ref="L72:L135" si="15">IF(C72="","",IF(H72&gt;J72,"NON-COMPLIANT","COMPLIANT"))</f>
        <v/>
      </c>
      <c r="M72" s="39"/>
      <c r="N72" s="163">
        <f t="shared" ref="N72:N135" si="16">T72</f>
        <v>0</v>
      </c>
      <c r="O72" s="163">
        <f t="shared" ref="O72:O135" si="17">U72</f>
        <v>0</v>
      </c>
      <c r="P72" s="163">
        <f t="shared" ref="P72:P135" si="18">V72</f>
        <v>0</v>
      </c>
      <c r="Q72" s="163">
        <f t="shared" ref="Q72:Q135" si="19">W72</f>
        <v>0</v>
      </c>
      <c r="R72" s="163">
        <f t="shared" ref="R72:R135" si="20">X72</f>
        <v>0</v>
      </c>
      <c r="S72" s="39"/>
      <c r="T72" s="164"/>
      <c r="U72" s="165">
        <f>ROUND(ROUND(T72,2)*(1+'General Inputs'!K$20)*(1-Z72)+'General Inputs'!K$28,2)</f>
        <v>0</v>
      </c>
      <c r="V72" s="165">
        <f>ROUND(ROUND(U72,2)*(1+'General Inputs'!L$20)*(1-AA72)+'General Inputs'!L$28,2)</f>
        <v>0</v>
      </c>
      <c r="W72" s="165">
        <f>ROUND(ROUND(V72,2)*(1+'General Inputs'!M$20)*(1-AB72)+'General Inputs'!M$28,2)</f>
        <v>0</v>
      </c>
      <c r="X72" s="165">
        <f>ROUND(ROUND(W72,2)*(1+'General Inputs'!N$20)*(1-AC72)+'General Inputs'!N$28,2)</f>
        <v>0</v>
      </c>
      <c r="Y72" s="166"/>
      <c r="Z72" s="194">
        <f>IF(T72="",0,'General Inputs'!K$23)</f>
        <v>0</v>
      </c>
      <c r="AA72" s="194">
        <f>IF(U72="",0,'General Inputs'!L$23)</f>
        <v>0</v>
      </c>
      <c r="AB72" s="194">
        <f>IF(V72="",0,'General Inputs'!M$23)</f>
        <v>0</v>
      </c>
      <c r="AC72" s="194">
        <f>IF(W72="",0,'General Inputs'!N$23)</f>
        <v>0</v>
      </c>
      <c r="AD72" s="36"/>
      <c r="AE72" s="36"/>
      <c r="AF72" s="36"/>
      <c r="AG72" s="36"/>
      <c r="AH72" s="36"/>
      <c r="AI72" s="36"/>
      <c r="AJ72" s="36"/>
    </row>
    <row r="73" spans="1:36" hidden="1" outlineLevel="1">
      <c r="A73" s="36"/>
      <c r="B73" s="36"/>
      <c r="C73" s="161"/>
      <c r="D73" s="161"/>
      <c r="E73" s="71"/>
      <c r="F73" s="71"/>
      <c r="G73" s="92"/>
      <c r="H73" s="93">
        <f t="shared" si="13"/>
        <v>0</v>
      </c>
      <c r="I73" s="162"/>
      <c r="J73" s="93">
        <f t="shared" si="14"/>
        <v>0</v>
      </c>
      <c r="K73" s="162"/>
      <c r="L73" s="162" t="str">
        <f t="shared" si="15"/>
        <v/>
      </c>
      <c r="M73" s="39"/>
      <c r="N73" s="163">
        <f t="shared" si="16"/>
        <v>0</v>
      </c>
      <c r="O73" s="163">
        <f t="shared" si="17"/>
        <v>0</v>
      </c>
      <c r="P73" s="163">
        <f t="shared" si="18"/>
        <v>0</v>
      </c>
      <c r="Q73" s="163">
        <f t="shared" si="19"/>
        <v>0</v>
      </c>
      <c r="R73" s="163">
        <f t="shared" si="20"/>
        <v>0</v>
      </c>
      <c r="S73" s="39"/>
      <c r="T73" s="164"/>
      <c r="U73" s="165">
        <f>ROUND(ROUND(T73,2)*(1+'General Inputs'!K$20)*(1-Z73)+'General Inputs'!K$28,2)</f>
        <v>0</v>
      </c>
      <c r="V73" s="165">
        <f>ROUND(ROUND(U73,2)*(1+'General Inputs'!L$20)*(1-AA73)+'General Inputs'!L$28,2)</f>
        <v>0</v>
      </c>
      <c r="W73" s="165">
        <f>ROUND(ROUND(V73,2)*(1+'General Inputs'!M$20)*(1-AB73)+'General Inputs'!M$28,2)</f>
        <v>0</v>
      </c>
      <c r="X73" s="165">
        <f>ROUND(ROUND(W73,2)*(1+'General Inputs'!N$20)*(1-AC73)+'General Inputs'!N$28,2)</f>
        <v>0</v>
      </c>
      <c r="Y73" s="166"/>
      <c r="Z73" s="194">
        <f>IF(T73="",0,'General Inputs'!K$23)</f>
        <v>0</v>
      </c>
      <c r="AA73" s="194">
        <f>IF(U73="",0,'General Inputs'!L$23)</f>
        <v>0</v>
      </c>
      <c r="AB73" s="194">
        <f>IF(V73="",0,'General Inputs'!M$23)</f>
        <v>0</v>
      </c>
      <c r="AC73" s="194">
        <f>IF(W73="",0,'General Inputs'!N$23)</f>
        <v>0</v>
      </c>
      <c r="AD73" s="36"/>
      <c r="AE73" s="36"/>
      <c r="AF73" s="36"/>
      <c r="AG73" s="36"/>
      <c r="AH73" s="36"/>
      <c r="AI73" s="36"/>
      <c r="AJ73" s="36"/>
    </row>
    <row r="74" spans="1:36" hidden="1" outlineLevel="1">
      <c r="A74" s="36"/>
      <c r="B74" s="36"/>
      <c r="C74" s="161"/>
      <c r="D74" s="161"/>
      <c r="E74" s="71"/>
      <c r="F74" s="71"/>
      <c r="G74" s="92"/>
      <c r="H74" s="93">
        <f t="shared" si="13"/>
        <v>0</v>
      </c>
      <c r="I74" s="162"/>
      <c r="J74" s="93">
        <f t="shared" si="14"/>
        <v>0</v>
      </c>
      <c r="K74" s="162"/>
      <c r="L74" s="162" t="str">
        <f t="shared" si="15"/>
        <v/>
      </c>
      <c r="M74" s="39"/>
      <c r="N74" s="163">
        <f t="shared" si="16"/>
        <v>0</v>
      </c>
      <c r="O74" s="163">
        <f t="shared" si="17"/>
        <v>0</v>
      </c>
      <c r="P74" s="163">
        <f t="shared" si="18"/>
        <v>0</v>
      </c>
      <c r="Q74" s="163">
        <f t="shared" si="19"/>
        <v>0</v>
      </c>
      <c r="R74" s="163">
        <f t="shared" si="20"/>
        <v>0</v>
      </c>
      <c r="S74" s="39"/>
      <c r="T74" s="164"/>
      <c r="U74" s="165">
        <f>ROUND(ROUND(T74,2)*(1+'General Inputs'!K$20)*(1-Z74)+'General Inputs'!K$28,2)</f>
        <v>0</v>
      </c>
      <c r="V74" s="165">
        <f>ROUND(ROUND(U74,2)*(1+'General Inputs'!L$20)*(1-AA74)+'General Inputs'!L$28,2)</f>
        <v>0</v>
      </c>
      <c r="W74" s="165">
        <f>ROUND(ROUND(V74,2)*(1+'General Inputs'!M$20)*(1-AB74)+'General Inputs'!M$28,2)</f>
        <v>0</v>
      </c>
      <c r="X74" s="165">
        <f>ROUND(ROUND(W74,2)*(1+'General Inputs'!N$20)*(1-AC74)+'General Inputs'!N$28,2)</f>
        <v>0</v>
      </c>
      <c r="Y74" s="166"/>
      <c r="Z74" s="194">
        <f>IF(T74="",0,'General Inputs'!K$23)</f>
        <v>0</v>
      </c>
      <c r="AA74" s="194">
        <f>IF(U74="",0,'General Inputs'!L$23)</f>
        <v>0</v>
      </c>
      <c r="AB74" s="194">
        <f>IF(V74="",0,'General Inputs'!M$23)</f>
        <v>0</v>
      </c>
      <c r="AC74" s="194">
        <f>IF(W74="",0,'General Inputs'!N$23)</f>
        <v>0</v>
      </c>
      <c r="AD74" s="36"/>
      <c r="AE74" s="36"/>
      <c r="AF74" s="36"/>
      <c r="AG74" s="36"/>
      <c r="AH74" s="36"/>
      <c r="AI74" s="36"/>
      <c r="AJ74" s="36"/>
    </row>
    <row r="75" spans="1:36" hidden="1" outlineLevel="1">
      <c r="A75" s="36"/>
      <c r="B75" s="36"/>
      <c r="C75" s="161"/>
      <c r="D75" s="161"/>
      <c r="E75" s="71"/>
      <c r="F75" s="71"/>
      <c r="G75" s="92"/>
      <c r="H75" s="93">
        <f t="shared" si="13"/>
        <v>0</v>
      </c>
      <c r="I75" s="162"/>
      <c r="J75" s="93">
        <f t="shared" si="14"/>
        <v>0</v>
      </c>
      <c r="K75" s="162"/>
      <c r="L75" s="162" t="str">
        <f t="shared" si="15"/>
        <v/>
      </c>
      <c r="M75" s="39"/>
      <c r="N75" s="163">
        <f t="shared" si="16"/>
        <v>0</v>
      </c>
      <c r="O75" s="163">
        <f t="shared" si="17"/>
        <v>0</v>
      </c>
      <c r="P75" s="163">
        <f t="shared" si="18"/>
        <v>0</v>
      </c>
      <c r="Q75" s="163">
        <f t="shared" si="19"/>
        <v>0</v>
      </c>
      <c r="R75" s="163">
        <f t="shared" si="20"/>
        <v>0</v>
      </c>
      <c r="S75" s="39"/>
      <c r="T75" s="164"/>
      <c r="U75" s="165">
        <f>ROUND(ROUND(T75,2)*(1+'General Inputs'!K$20)*(1-Z75)+'General Inputs'!K$28,2)</f>
        <v>0</v>
      </c>
      <c r="V75" s="165">
        <f>ROUND(ROUND(U75,2)*(1+'General Inputs'!L$20)*(1-AA75)+'General Inputs'!L$28,2)</f>
        <v>0</v>
      </c>
      <c r="W75" s="165">
        <f>ROUND(ROUND(V75,2)*(1+'General Inputs'!M$20)*(1-AB75)+'General Inputs'!M$28,2)</f>
        <v>0</v>
      </c>
      <c r="X75" s="165">
        <f>ROUND(ROUND(W75,2)*(1+'General Inputs'!N$20)*(1-AC75)+'General Inputs'!N$28,2)</f>
        <v>0</v>
      </c>
      <c r="Y75" s="166"/>
      <c r="Z75" s="194">
        <f>IF(T75="",0,'General Inputs'!K$23)</f>
        <v>0</v>
      </c>
      <c r="AA75" s="194">
        <f>IF(U75="",0,'General Inputs'!L$23)</f>
        <v>0</v>
      </c>
      <c r="AB75" s="194">
        <f>IF(V75="",0,'General Inputs'!M$23)</f>
        <v>0</v>
      </c>
      <c r="AC75" s="194">
        <f>IF(W75="",0,'General Inputs'!N$23)</f>
        <v>0</v>
      </c>
      <c r="AD75" s="36"/>
      <c r="AE75" s="36"/>
      <c r="AF75" s="36"/>
      <c r="AG75" s="36"/>
      <c r="AH75" s="36"/>
      <c r="AI75" s="36"/>
      <c r="AJ75" s="36"/>
    </row>
    <row r="76" spans="1:36" hidden="1" outlineLevel="1">
      <c r="A76" s="36"/>
      <c r="B76" s="36"/>
      <c r="C76" s="161"/>
      <c r="D76" s="161"/>
      <c r="E76" s="71"/>
      <c r="F76" s="71"/>
      <c r="G76" s="92"/>
      <c r="H76" s="93">
        <f t="shared" si="13"/>
        <v>0</v>
      </c>
      <c r="I76" s="162"/>
      <c r="J76" s="93">
        <f t="shared" si="14"/>
        <v>0</v>
      </c>
      <c r="K76" s="162"/>
      <c r="L76" s="162" t="str">
        <f t="shared" si="15"/>
        <v/>
      </c>
      <c r="M76" s="39"/>
      <c r="N76" s="163">
        <f t="shared" si="16"/>
        <v>0</v>
      </c>
      <c r="O76" s="163">
        <f t="shared" si="17"/>
        <v>0</v>
      </c>
      <c r="P76" s="163">
        <f t="shared" si="18"/>
        <v>0</v>
      </c>
      <c r="Q76" s="163">
        <f t="shared" si="19"/>
        <v>0</v>
      </c>
      <c r="R76" s="163">
        <f t="shared" si="20"/>
        <v>0</v>
      </c>
      <c r="S76" s="39"/>
      <c r="T76" s="164"/>
      <c r="U76" s="165">
        <f>ROUND(ROUND(T76,2)*(1+'General Inputs'!K$20)*(1-Z76)+'General Inputs'!K$28,2)</f>
        <v>0</v>
      </c>
      <c r="V76" s="165">
        <f>ROUND(ROUND(U76,2)*(1+'General Inputs'!L$20)*(1-AA76)+'General Inputs'!L$28,2)</f>
        <v>0</v>
      </c>
      <c r="W76" s="165">
        <f>ROUND(ROUND(V76,2)*(1+'General Inputs'!M$20)*(1-AB76)+'General Inputs'!M$28,2)</f>
        <v>0</v>
      </c>
      <c r="X76" s="165">
        <f>ROUND(ROUND(W76,2)*(1+'General Inputs'!N$20)*(1-AC76)+'General Inputs'!N$28,2)</f>
        <v>0</v>
      </c>
      <c r="Y76" s="166"/>
      <c r="Z76" s="194">
        <f>IF(T76="",0,'General Inputs'!K$23)</f>
        <v>0</v>
      </c>
      <c r="AA76" s="194">
        <f>IF(U76="",0,'General Inputs'!L$23)</f>
        <v>0</v>
      </c>
      <c r="AB76" s="194">
        <f>IF(V76="",0,'General Inputs'!M$23)</f>
        <v>0</v>
      </c>
      <c r="AC76" s="194">
        <f>IF(W76="",0,'General Inputs'!N$23)</f>
        <v>0</v>
      </c>
      <c r="AD76" s="36"/>
      <c r="AE76" s="36"/>
      <c r="AF76" s="36"/>
      <c r="AG76" s="36"/>
      <c r="AH76" s="36"/>
      <c r="AI76" s="36"/>
      <c r="AJ76" s="36"/>
    </row>
    <row r="77" spans="1:36" hidden="1" outlineLevel="1">
      <c r="A77" s="36"/>
      <c r="B77" s="36"/>
      <c r="C77" s="161"/>
      <c r="D77" s="161"/>
      <c r="E77" s="71"/>
      <c r="F77" s="71"/>
      <c r="G77" s="92"/>
      <c r="H77" s="93">
        <f t="shared" si="13"/>
        <v>0</v>
      </c>
      <c r="I77" s="162"/>
      <c r="J77" s="93">
        <f t="shared" si="14"/>
        <v>0</v>
      </c>
      <c r="K77" s="162"/>
      <c r="L77" s="162" t="str">
        <f t="shared" si="15"/>
        <v/>
      </c>
      <c r="M77" s="39"/>
      <c r="N77" s="163">
        <f t="shared" si="16"/>
        <v>0</v>
      </c>
      <c r="O77" s="163">
        <f t="shared" si="17"/>
        <v>0</v>
      </c>
      <c r="P77" s="163">
        <f t="shared" si="18"/>
        <v>0</v>
      </c>
      <c r="Q77" s="163">
        <f t="shared" si="19"/>
        <v>0</v>
      </c>
      <c r="R77" s="163">
        <f t="shared" si="20"/>
        <v>0</v>
      </c>
      <c r="S77" s="39"/>
      <c r="T77" s="164"/>
      <c r="U77" s="165">
        <f>ROUND(ROUND(T77,2)*(1+'General Inputs'!K$20)*(1-Z77)+'General Inputs'!K$28,2)</f>
        <v>0</v>
      </c>
      <c r="V77" s="165">
        <f>ROUND(ROUND(U77,2)*(1+'General Inputs'!L$20)*(1-AA77)+'General Inputs'!L$28,2)</f>
        <v>0</v>
      </c>
      <c r="W77" s="165">
        <f>ROUND(ROUND(V77,2)*(1+'General Inputs'!M$20)*(1-AB77)+'General Inputs'!M$28,2)</f>
        <v>0</v>
      </c>
      <c r="X77" s="165">
        <f>ROUND(ROUND(W77,2)*(1+'General Inputs'!N$20)*(1-AC77)+'General Inputs'!N$28,2)</f>
        <v>0</v>
      </c>
      <c r="Y77" s="166"/>
      <c r="Z77" s="194">
        <f>IF(T77="",0,'General Inputs'!K$23)</f>
        <v>0</v>
      </c>
      <c r="AA77" s="194">
        <f>IF(U77="",0,'General Inputs'!L$23)</f>
        <v>0</v>
      </c>
      <c r="AB77" s="194">
        <f>IF(V77="",0,'General Inputs'!M$23)</f>
        <v>0</v>
      </c>
      <c r="AC77" s="194">
        <f>IF(W77="",0,'General Inputs'!N$23)</f>
        <v>0</v>
      </c>
      <c r="AD77" s="36"/>
      <c r="AE77" s="36"/>
      <c r="AF77" s="36"/>
      <c r="AG77" s="36"/>
      <c r="AH77" s="36"/>
      <c r="AI77" s="36"/>
      <c r="AJ77" s="36"/>
    </row>
    <row r="78" spans="1:36" hidden="1" outlineLevel="1">
      <c r="A78" s="36"/>
      <c r="B78" s="36"/>
      <c r="C78" s="161"/>
      <c r="D78" s="161"/>
      <c r="E78" s="71"/>
      <c r="F78" s="71"/>
      <c r="G78" s="92"/>
      <c r="H78" s="93">
        <f t="shared" si="13"/>
        <v>0</v>
      </c>
      <c r="I78" s="162"/>
      <c r="J78" s="93">
        <f t="shared" si="14"/>
        <v>0</v>
      </c>
      <c r="K78" s="162"/>
      <c r="L78" s="162" t="str">
        <f t="shared" si="15"/>
        <v/>
      </c>
      <c r="M78" s="39"/>
      <c r="N78" s="163">
        <f t="shared" si="16"/>
        <v>0</v>
      </c>
      <c r="O78" s="163">
        <f t="shared" si="17"/>
        <v>0</v>
      </c>
      <c r="P78" s="163">
        <f t="shared" si="18"/>
        <v>0</v>
      </c>
      <c r="Q78" s="163">
        <f t="shared" si="19"/>
        <v>0</v>
      </c>
      <c r="R78" s="163">
        <f t="shared" si="20"/>
        <v>0</v>
      </c>
      <c r="S78" s="39"/>
      <c r="T78" s="164"/>
      <c r="U78" s="165">
        <f>ROUND(ROUND(T78,2)*(1+'General Inputs'!K$20)*(1-Z78)+'General Inputs'!K$28,2)</f>
        <v>0</v>
      </c>
      <c r="V78" s="165">
        <f>ROUND(ROUND(U78,2)*(1+'General Inputs'!L$20)*(1-AA78)+'General Inputs'!L$28,2)</f>
        <v>0</v>
      </c>
      <c r="W78" s="165">
        <f>ROUND(ROUND(V78,2)*(1+'General Inputs'!M$20)*(1-AB78)+'General Inputs'!M$28,2)</f>
        <v>0</v>
      </c>
      <c r="X78" s="165">
        <f>ROUND(ROUND(W78,2)*(1+'General Inputs'!N$20)*(1-AC78)+'General Inputs'!N$28,2)</f>
        <v>0</v>
      </c>
      <c r="Y78" s="166"/>
      <c r="Z78" s="194">
        <f>IF(T78="",0,'General Inputs'!K$23)</f>
        <v>0</v>
      </c>
      <c r="AA78" s="194">
        <f>IF(U78="",0,'General Inputs'!L$23)</f>
        <v>0</v>
      </c>
      <c r="AB78" s="194">
        <f>IF(V78="",0,'General Inputs'!M$23)</f>
        <v>0</v>
      </c>
      <c r="AC78" s="194">
        <f>IF(W78="",0,'General Inputs'!N$23)</f>
        <v>0</v>
      </c>
      <c r="AD78" s="36"/>
      <c r="AE78" s="36"/>
      <c r="AF78" s="36"/>
      <c r="AG78" s="36"/>
      <c r="AH78" s="36"/>
      <c r="AI78" s="36"/>
      <c r="AJ78" s="36"/>
    </row>
    <row r="79" spans="1:36" hidden="1" outlineLevel="1">
      <c r="A79" s="36"/>
      <c r="B79" s="36"/>
      <c r="C79" s="161"/>
      <c r="D79" s="161"/>
      <c r="E79" s="71"/>
      <c r="F79" s="71"/>
      <c r="G79" s="92"/>
      <c r="H79" s="93">
        <f t="shared" si="13"/>
        <v>0</v>
      </c>
      <c r="I79" s="162"/>
      <c r="J79" s="93">
        <f t="shared" si="14"/>
        <v>0</v>
      </c>
      <c r="K79" s="162"/>
      <c r="L79" s="162" t="str">
        <f t="shared" si="15"/>
        <v/>
      </c>
      <c r="M79" s="39"/>
      <c r="N79" s="163">
        <f t="shared" si="16"/>
        <v>0</v>
      </c>
      <c r="O79" s="163">
        <f t="shared" si="17"/>
        <v>0</v>
      </c>
      <c r="P79" s="163">
        <f t="shared" si="18"/>
        <v>0</v>
      </c>
      <c r="Q79" s="163">
        <f t="shared" si="19"/>
        <v>0</v>
      </c>
      <c r="R79" s="163">
        <f t="shared" si="20"/>
        <v>0</v>
      </c>
      <c r="S79" s="39"/>
      <c r="T79" s="164"/>
      <c r="U79" s="165">
        <f>ROUND(ROUND(T79,2)*(1+'General Inputs'!K$20)*(1-Z79)+'General Inputs'!K$28,2)</f>
        <v>0</v>
      </c>
      <c r="V79" s="165">
        <f>ROUND(ROUND(U79,2)*(1+'General Inputs'!L$20)*(1-AA79)+'General Inputs'!L$28,2)</f>
        <v>0</v>
      </c>
      <c r="W79" s="165">
        <f>ROUND(ROUND(V79,2)*(1+'General Inputs'!M$20)*(1-AB79)+'General Inputs'!M$28,2)</f>
        <v>0</v>
      </c>
      <c r="X79" s="165">
        <f>ROUND(ROUND(W79,2)*(1+'General Inputs'!N$20)*(1-AC79)+'General Inputs'!N$28,2)</f>
        <v>0</v>
      </c>
      <c r="Y79" s="166"/>
      <c r="Z79" s="194">
        <f>IF(T79="",0,'General Inputs'!K$23)</f>
        <v>0</v>
      </c>
      <c r="AA79" s="194">
        <f>IF(U79="",0,'General Inputs'!L$23)</f>
        <v>0</v>
      </c>
      <c r="AB79" s="194">
        <f>IF(V79="",0,'General Inputs'!M$23)</f>
        <v>0</v>
      </c>
      <c r="AC79" s="194">
        <f>IF(W79="",0,'General Inputs'!N$23)</f>
        <v>0</v>
      </c>
      <c r="AD79" s="36"/>
      <c r="AE79" s="36"/>
      <c r="AF79" s="36"/>
      <c r="AG79" s="36"/>
      <c r="AH79" s="36"/>
      <c r="AI79" s="36"/>
      <c r="AJ79" s="36"/>
    </row>
    <row r="80" spans="1:36" hidden="1" outlineLevel="1">
      <c r="A80" s="36"/>
      <c r="B80" s="36"/>
      <c r="C80" s="161"/>
      <c r="D80" s="161"/>
      <c r="E80" s="71"/>
      <c r="F80" s="71"/>
      <c r="G80" s="92"/>
      <c r="H80" s="93">
        <f t="shared" si="13"/>
        <v>0</v>
      </c>
      <c r="I80" s="162"/>
      <c r="J80" s="93">
        <f t="shared" si="14"/>
        <v>0</v>
      </c>
      <c r="K80" s="162"/>
      <c r="L80" s="162" t="str">
        <f t="shared" si="15"/>
        <v/>
      </c>
      <c r="M80" s="39"/>
      <c r="N80" s="163">
        <f t="shared" si="16"/>
        <v>0</v>
      </c>
      <c r="O80" s="163">
        <f t="shared" si="17"/>
        <v>0</v>
      </c>
      <c r="P80" s="163">
        <f t="shared" si="18"/>
        <v>0</v>
      </c>
      <c r="Q80" s="163">
        <f t="shared" si="19"/>
        <v>0</v>
      </c>
      <c r="R80" s="163">
        <f t="shared" si="20"/>
        <v>0</v>
      </c>
      <c r="S80" s="39"/>
      <c r="T80" s="164"/>
      <c r="U80" s="165">
        <f>ROUND(ROUND(T80,2)*(1+'General Inputs'!K$20)*(1-Z80)+'General Inputs'!K$28,2)</f>
        <v>0</v>
      </c>
      <c r="V80" s="165">
        <f>ROUND(ROUND(U80,2)*(1+'General Inputs'!L$20)*(1-AA80)+'General Inputs'!L$28,2)</f>
        <v>0</v>
      </c>
      <c r="W80" s="165">
        <f>ROUND(ROUND(V80,2)*(1+'General Inputs'!M$20)*(1-AB80)+'General Inputs'!M$28,2)</f>
        <v>0</v>
      </c>
      <c r="X80" s="165">
        <f>ROUND(ROUND(W80,2)*(1+'General Inputs'!N$20)*(1-AC80)+'General Inputs'!N$28,2)</f>
        <v>0</v>
      </c>
      <c r="Y80" s="166"/>
      <c r="Z80" s="194">
        <f>IF(T80="",0,'General Inputs'!K$23)</f>
        <v>0</v>
      </c>
      <c r="AA80" s="194">
        <f>IF(U80="",0,'General Inputs'!L$23)</f>
        <v>0</v>
      </c>
      <c r="AB80" s="194">
        <f>IF(V80="",0,'General Inputs'!M$23)</f>
        <v>0</v>
      </c>
      <c r="AC80" s="194">
        <f>IF(W80="",0,'General Inputs'!N$23)</f>
        <v>0</v>
      </c>
      <c r="AD80" s="36"/>
      <c r="AE80" s="36"/>
      <c r="AF80" s="36"/>
      <c r="AG80" s="36"/>
      <c r="AH80" s="36"/>
      <c r="AI80" s="36"/>
      <c r="AJ80" s="36"/>
    </row>
    <row r="81" spans="1:36" hidden="1" outlineLevel="1">
      <c r="A81" s="36"/>
      <c r="B81" s="36"/>
      <c r="C81" s="161"/>
      <c r="D81" s="161"/>
      <c r="E81" s="71"/>
      <c r="F81" s="71"/>
      <c r="G81" s="92"/>
      <c r="H81" s="93">
        <f t="shared" si="13"/>
        <v>0</v>
      </c>
      <c r="I81" s="162"/>
      <c r="J81" s="93">
        <f t="shared" si="14"/>
        <v>0</v>
      </c>
      <c r="K81" s="162"/>
      <c r="L81" s="162" t="str">
        <f t="shared" si="15"/>
        <v/>
      </c>
      <c r="M81" s="39"/>
      <c r="N81" s="163">
        <f t="shared" si="16"/>
        <v>0</v>
      </c>
      <c r="O81" s="163">
        <f t="shared" si="17"/>
        <v>0</v>
      </c>
      <c r="P81" s="163">
        <f t="shared" si="18"/>
        <v>0</v>
      </c>
      <c r="Q81" s="163">
        <f t="shared" si="19"/>
        <v>0</v>
      </c>
      <c r="R81" s="163">
        <f t="shared" si="20"/>
        <v>0</v>
      </c>
      <c r="S81" s="39"/>
      <c r="T81" s="164"/>
      <c r="U81" s="165">
        <f>ROUND(ROUND(T81,2)*(1+'General Inputs'!K$20)*(1-Z81)+'General Inputs'!K$28,2)</f>
        <v>0</v>
      </c>
      <c r="V81" s="165">
        <f>ROUND(ROUND(U81,2)*(1+'General Inputs'!L$20)*(1-AA81)+'General Inputs'!L$28,2)</f>
        <v>0</v>
      </c>
      <c r="W81" s="165">
        <f>ROUND(ROUND(V81,2)*(1+'General Inputs'!M$20)*(1-AB81)+'General Inputs'!M$28,2)</f>
        <v>0</v>
      </c>
      <c r="X81" s="165">
        <f>ROUND(ROUND(W81,2)*(1+'General Inputs'!N$20)*(1-AC81)+'General Inputs'!N$28,2)</f>
        <v>0</v>
      </c>
      <c r="Y81" s="166"/>
      <c r="Z81" s="194">
        <f>IF(T81="",0,'General Inputs'!K$23)</f>
        <v>0</v>
      </c>
      <c r="AA81" s="194">
        <f>IF(U81="",0,'General Inputs'!L$23)</f>
        <v>0</v>
      </c>
      <c r="AB81" s="194">
        <f>IF(V81="",0,'General Inputs'!M$23)</f>
        <v>0</v>
      </c>
      <c r="AC81" s="194">
        <f>IF(W81="",0,'General Inputs'!N$23)</f>
        <v>0</v>
      </c>
      <c r="AD81" s="36"/>
      <c r="AE81" s="36"/>
      <c r="AF81" s="36"/>
      <c r="AG81" s="36"/>
      <c r="AH81" s="36"/>
      <c r="AI81" s="36"/>
      <c r="AJ81" s="36"/>
    </row>
    <row r="82" spans="1:36" hidden="1" outlineLevel="1">
      <c r="A82" s="36"/>
      <c r="B82" s="36"/>
      <c r="C82" s="161"/>
      <c r="D82" s="161"/>
      <c r="E82" s="71"/>
      <c r="F82" s="71"/>
      <c r="G82" s="92"/>
      <c r="H82" s="93">
        <f t="shared" si="13"/>
        <v>0</v>
      </c>
      <c r="I82" s="162"/>
      <c r="J82" s="93">
        <f t="shared" si="14"/>
        <v>0</v>
      </c>
      <c r="K82" s="162"/>
      <c r="L82" s="162" t="str">
        <f t="shared" si="15"/>
        <v/>
      </c>
      <c r="M82" s="39"/>
      <c r="N82" s="163">
        <f t="shared" si="16"/>
        <v>0</v>
      </c>
      <c r="O82" s="163">
        <f t="shared" si="17"/>
        <v>0</v>
      </c>
      <c r="P82" s="163">
        <f t="shared" si="18"/>
        <v>0</v>
      </c>
      <c r="Q82" s="163">
        <f t="shared" si="19"/>
        <v>0</v>
      </c>
      <c r="R82" s="163">
        <f t="shared" si="20"/>
        <v>0</v>
      </c>
      <c r="S82" s="39"/>
      <c r="T82" s="164"/>
      <c r="U82" s="165">
        <f>ROUND(ROUND(T82,2)*(1+'General Inputs'!K$20)*(1-Z82)+'General Inputs'!K$28,2)</f>
        <v>0</v>
      </c>
      <c r="V82" s="165">
        <f>ROUND(ROUND(U82,2)*(1+'General Inputs'!L$20)*(1-AA82)+'General Inputs'!L$28,2)</f>
        <v>0</v>
      </c>
      <c r="W82" s="165">
        <f>ROUND(ROUND(V82,2)*(1+'General Inputs'!M$20)*(1-AB82)+'General Inputs'!M$28,2)</f>
        <v>0</v>
      </c>
      <c r="X82" s="165">
        <f>ROUND(ROUND(W82,2)*(1+'General Inputs'!N$20)*(1-AC82)+'General Inputs'!N$28,2)</f>
        <v>0</v>
      </c>
      <c r="Y82" s="166"/>
      <c r="Z82" s="194">
        <f>IF(T82="",0,'General Inputs'!K$23)</f>
        <v>0</v>
      </c>
      <c r="AA82" s="194">
        <f>IF(U82="",0,'General Inputs'!L$23)</f>
        <v>0</v>
      </c>
      <c r="AB82" s="194">
        <f>IF(V82="",0,'General Inputs'!M$23)</f>
        <v>0</v>
      </c>
      <c r="AC82" s="194">
        <f>IF(W82="",0,'General Inputs'!N$23)</f>
        <v>0</v>
      </c>
      <c r="AD82" s="36"/>
      <c r="AE82" s="36"/>
      <c r="AF82" s="36"/>
      <c r="AG82" s="36"/>
      <c r="AH82" s="36"/>
      <c r="AI82" s="36"/>
      <c r="AJ82" s="36"/>
    </row>
    <row r="83" spans="1:36" hidden="1" outlineLevel="1">
      <c r="A83" s="36"/>
      <c r="B83" s="36"/>
      <c r="C83" s="161"/>
      <c r="D83" s="161"/>
      <c r="E83" s="71"/>
      <c r="F83" s="71"/>
      <c r="G83" s="92"/>
      <c r="H83" s="93">
        <f t="shared" si="13"/>
        <v>0</v>
      </c>
      <c r="I83" s="162"/>
      <c r="J83" s="93">
        <f t="shared" si="14"/>
        <v>0</v>
      </c>
      <c r="K83" s="162"/>
      <c r="L83" s="162" t="str">
        <f t="shared" si="15"/>
        <v/>
      </c>
      <c r="M83" s="39"/>
      <c r="N83" s="163">
        <f t="shared" si="16"/>
        <v>0</v>
      </c>
      <c r="O83" s="163">
        <f t="shared" si="17"/>
        <v>0</v>
      </c>
      <c r="P83" s="163">
        <f t="shared" si="18"/>
        <v>0</v>
      </c>
      <c r="Q83" s="163">
        <f t="shared" si="19"/>
        <v>0</v>
      </c>
      <c r="R83" s="163">
        <f t="shared" si="20"/>
        <v>0</v>
      </c>
      <c r="S83" s="39"/>
      <c r="T83" s="164"/>
      <c r="U83" s="165">
        <f>ROUND(ROUND(T83,2)*(1+'General Inputs'!K$20)*(1-Z83)+'General Inputs'!K$28,2)</f>
        <v>0</v>
      </c>
      <c r="V83" s="165">
        <f>ROUND(ROUND(U83,2)*(1+'General Inputs'!L$20)*(1-AA83)+'General Inputs'!L$28,2)</f>
        <v>0</v>
      </c>
      <c r="W83" s="165">
        <f>ROUND(ROUND(V83,2)*(1+'General Inputs'!M$20)*(1-AB83)+'General Inputs'!M$28,2)</f>
        <v>0</v>
      </c>
      <c r="X83" s="165">
        <f>ROUND(ROUND(W83,2)*(1+'General Inputs'!N$20)*(1-AC83)+'General Inputs'!N$28,2)</f>
        <v>0</v>
      </c>
      <c r="Y83" s="166"/>
      <c r="Z83" s="194">
        <f>IF(T83="",0,'General Inputs'!K$23)</f>
        <v>0</v>
      </c>
      <c r="AA83" s="194">
        <f>IF(U83="",0,'General Inputs'!L$23)</f>
        <v>0</v>
      </c>
      <c r="AB83" s="194">
        <f>IF(V83="",0,'General Inputs'!M$23)</f>
        <v>0</v>
      </c>
      <c r="AC83" s="194">
        <f>IF(W83="",0,'General Inputs'!N$23)</f>
        <v>0</v>
      </c>
      <c r="AD83" s="36"/>
      <c r="AE83" s="36"/>
      <c r="AF83" s="36"/>
      <c r="AG83" s="36"/>
      <c r="AH83" s="36"/>
      <c r="AI83" s="36"/>
      <c r="AJ83" s="36"/>
    </row>
    <row r="84" spans="1:36" hidden="1" outlineLevel="1">
      <c r="A84" s="36"/>
      <c r="B84" s="36"/>
      <c r="C84" s="161"/>
      <c r="D84" s="161"/>
      <c r="E84" s="71"/>
      <c r="F84" s="71"/>
      <c r="G84" s="92"/>
      <c r="H84" s="93">
        <f t="shared" si="13"/>
        <v>0</v>
      </c>
      <c r="I84" s="162"/>
      <c r="J84" s="93">
        <f t="shared" si="14"/>
        <v>0</v>
      </c>
      <c r="K84" s="162"/>
      <c r="L84" s="162" t="str">
        <f t="shared" si="15"/>
        <v/>
      </c>
      <c r="M84" s="39"/>
      <c r="N84" s="163">
        <f t="shared" si="16"/>
        <v>0</v>
      </c>
      <c r="O84" s="163">
        <f t="shared" si="17"/>
        <v>0</v>
      </c>
      <c r="P84" s="163">
        <f t="shared" si="18"/>
        <v>0</v>
      </c>
      <c r="Q84" s="163">
        <f t="shared" si="19"/>
        <v>0</v>
      </c>
      <c r="R84" s="163">
        <f t="shared" si="20"/>
        <v>0</v>
      </c>
      <c r="S84" s="39"/>
      <c r="T84" s="164"/>
      <c r="U84" s="165">
        <f>ROUND(ROUND(T84,2)*(1+'General Inputs'!K$20)*(1-Z84)+'General Inputs'!K$28,2)</f>
        <v>0</v>
      </c>
      <c r="V84" s="165">
        <f>ROUND(ROUND(U84,2)*(1+'General Inputs'!L$20)*(1-AA84)+'General Inputs'!L$28,2)</f>
        <v>0</v>
      </c>
      <c r="W84" s="165">
        <f>ROUND(ROUND(V84,2)*(1+'General Inputs'!M$20)*(1-AB84)+'General Inputs'!M$28,2)</f>
        <v>0</v>
      </c>
      <c r="X84" s="165">
        <f>ROUND(ROUND(W84,2)*(1+'General Inputs'!N$20)*(1-AC84)+'General Inputs'!N$28,2)</f>
        <v>0</v>
      </c>
      <c r="Y84" s="166"/>
      <c r="Z84" s="194">
        <f>IF(T84="",0,'General Inputs'!K$23)</f>
        <v>0</v>
      </c>
      <c r="AA84" s="194">
        <f>IF(U84="",0,'General Inputs'!L$23)</f>
        <v>0</v>
      </c>
      <c r="AB84" s="194">
        <f>IF(V84="",0,'General Inputs'!M$23)</f>
        <v>0</v>
      </c>
      <c r="AC84" s="194">
        <f>IF(W84="",0,'General Inputs'!N$23)</f>
        <v>0</v>
      </c>
      <c r="AD84" s="36"/>
      <c r="AE84" s="36"/>
      <c r="AF84" s="36"/>
      <c r="AG84" s="36"/>
      <c r="AH84" s="36"/>
      <c r="AI84" s="36"/>
      <c r="AJ84" s="36"/>
    </row>
    <row r="85" spans="1:36" hidden="1" outlineLevel="1">
      <c r="A85" s="36"/>
      <c r="B85" s="36"/>
      <c r="C85" s="161"/>
      <c r="D85" s="161"/>
      <c r="E85" s="71"/>
      <c r="F85" s="71"/>
      <c r="G85" s="92"/>
      <c r="H85" s="93">
        <f t="shared" si="13"/>
        <v>0</v>
      </c>
      <c r="I85" s="162"/>
      <c r="J85" s="93">
        <f t="shared" si="14"/>
        <v>0</v>
      </c>
      <c r="K85" s="162"/>
      <c r="L85" s="162" t="str">
        <f t="shared" si="15"/>
        <v/>
      </c>
      <c r="M85" s="39"/>
      <c r="N85" s="163">
        <f t="shared" si="16"/>
        <v>0</v>
      </c>
      <c r="O85" s="163">
        <f t="shared" si="17"/>
        <v>0</v>
      </c>
      <c r="P85" s="163">
        <f t="shared" si="18"/>
        <v>0</v>
      </c>
      <c r="Q85" s="163">
        <f t="shared" si="19"/>
        <v>0</v>
      </c>
      <c r="R85" s="163">
        <f t="shared" si="20"/>
        <v>0</v>
      </c>
      <c r="S85" s="39"/>
      <c r="T85" s="164"/>
      <c r="U85" s="165">
        <f>ROUND(ROUND(T85,2)*(1+'General Inputs'!K$20)*(1-Z85)+'General Inputs'!K$28,2)</f>
        <v>0</v>
      </c>
      <c r="V85" s="165">
        <f>ROUND(ROUND(U85,2)*(1+'General Inputs'!L$20)*(1-AA85)+'General Inputs'!L$28,2)</f>
        <v>0</v>
      </c>
      <c r="W85" s="165">
        <f>ROUND(ROUND(V85,2)*(1+'General Inputs'!M$20)*(1-AB85)+'General Inputs'!M$28,2)</f>
        <v>0</v>
      </c>
      <c r="X85" s="165">
        <f>ROUND(ROUND(W85,2)*(1+'General Inputs'!N$20)*(1-AC85)+'General Inputs'!N$28,2)</f>
        <v>0</v>
      </c>
      <c r="Y85" s="166"/>
      <c r="Z85" s="194">
        <f>IF(T85="",0,'General Inputs'!K$23)</f>
        <v>0</v>
      </c>
      <c r="AA85" s="194">
        <f>IF(U85="",0,'General Inputs'!L$23)</f>
        <v>0</v>
      </c>
      <c r="AB85" s="194">
        <f>IF(V85="",0,'General Inputs'!M$23)</f>
        <v>0</v>
      </c>
      <c r="AC85" s="194">
        <f>IF(W85="",0,'General Inputs'!N$23)</f>
        <v>0</v>
      </c>
      <c r="AD85" s="36"/>
      <c r="AE85" s="36"/>
      <c r="AF85" s="36"/>
      <c r="AG85" s="36"/>
      <c r="AH85" s="36"/>
      <c r="AI85" s="36"/>
      <c r="AJ85" s="36"/>
    </row>
    <row r="86" spans="1:36" hidden="1" outlineLevel="1">
      <c r="A86" s="36"/>
      <c r="B86" s="36"/>
      <c r="C86" s="161"/>
      <c r="D86" s="161"/>
      <c r="E86" s="71"/>
      <c r="F86" s="71"/>
      <c r="G86" s="92"/>
      <c r="H86" s="93">
        <f t="shared" si="13"/>
        <v>0</v>
      </c>
      <c r="I86" s="162"/>
      <c r="J86" s="93">
        <f t="shared" si="14"/>
        <v>0</v>
      </c>
      <c r="K86" s="162"/>
      <c r="L86" s="162" t="str">
        <f t="shared" si="15"/>
        <v/>
      </c>
      <c r="M86" s="39"/>
      <c r="N86" s="163">
        <f t="shared" si="16"/>
        <v>0</v>
      </c>
      <c r="O86" s="163">
        <f t="shared" si="17"/>
        <v>0</v>
      </c>
      <c r="P86" s="163">
        <f t="shared" si="18"/>
        <v>0</v>
      </c>
      <c r="Q86" s="163">
        <f t="shared" si="19"/>
        <v>0</v>
      </c>
      <c r="R86" s="163">
        <f t="shared" si="20"/>
        <v>0</v>
      </c>
      <c r="S86" s="39"/>
      <c r="T86" s="164"/>
      <c r="U86" s="165">
        <f>ROUND(ROUND(T86,2)*(1+'General Inputs'!K$20)*(1-Z86)+'General Inputs'!K$28,2)</f>
        <v>0</v>
      </c>
      <c r="V86" s="165">
        <f>ROUND(ROUND(U86,2)*(1+'General Inputs'!L$20)*(1-AA86)+'General Inputs'!L$28,2)</f>
        <v>0</v>
      </c>
      <c r="W86" s="165">
        <f>ROUND(ROUND(V86,2)*(1+'General Inputs'!M$20)*(1-AB86)+'General Inputs'!M$28,2)</f>
        <v>0</v>
      </c>
      <c r="X86" s="165">
        <f>ROUND(ROUND(W86,2)*(1+'General Inputs'!N$20)*(1-AC86)+'General Inputs'!N$28,2)</f>
        <v>0</v>
      </c>
      <c r="Y86" s="166"/>
      <c r="Z86" s="194">
        <f>IF(T86="",0,'General Inputs'!K$23)</f>
        <v>0</v>
      </c>
      <c r="AA86" s="194">
        <f>IF(U86="",0,'General Inputs'!L$23)</f>
        <v>0</v>
      </c>
      <c r="AB86" s="194">
        <f>IF(V86="",0,'General Inputs'!M$23)</f>
        <v>0</v>
      </c>
      <c r="AC86" s="194">
        <f>IF(W86="",0,'General Inputs'!N$23)</f>
        <v>0</v>
      </c>
      <c r="AD86" s="36"/>
      <c r="AE86" s="36"/>
      <c r="AF86" s="36"/>
      <c r="AG86" s="36"/>
      <c r="AH86" s="36"/>
      <c r="AI86" s="36"/>
      <c r="AJ86" s="36"/>
    </row>
    <row r="87" spans="1:36" hidden="1" outlineLevel="1">
      <c r="A87" s="36"/>
      <c r="B87" s="36"/>
      <c r="C87" s="161"/>
      <c r="D87" s="161"/>
      <c r="E87" s="71"/>
      <c r="F87" s="71"/>
      <c r="G87" s="92"/>
      <c r="H87" s="93">
        <f t="shared" si="13"/>
        <v>0</v>
      </c>
      <c r="I87" s="162"/>
      <c r="J87" s="93">
        <f t="shared" si="14"/>
        <v>0</v>
      </c>
      <c r="K87" s="162"/>
      <c r="L87" s="162" t="str">
        <f t="shared" si="15"/>
        <v/>
      </c>
      <c r="M87" s="39"/>
      <c r="N87" s="163">
        <f t="shared" si="16"/>
        <v>0</v>
      </c>
      <c r="O87" s="163">
        <f t="shared" si="17"/>
        <v>0</v>
      </c>
      <c r="P87" s="163">
        <f t="shared" si="18"/>
        <v>0</v>
      </c>
      <c r="Q87" s="163">
        <f t="shared" si="19"/>
        <v>0</v>
      </c>
      <c r="R87" s="163">
        <f t="shared" si="20"/>
        <v>0</v>
      </c>
      <c r="S87" s="39"/>
      <c r="T87" s="164"/>
      <c r="U87" s="165">
        <f>ROUND(ROUND(T87,2)*(1+'General Inputs'!K$20)*(1-Z87)+'General Inputs'!K$28,2)</f>
        <v>0</v>
      </c>
      <c r="V87" s="165">
        <f>ROUND(ROUND(U87,2)*(1+'General Inputs'!L$20)*(1-AA87)+'General Inputs'!L$28,2)</f>
        <v>0</v>
      </c>
      <c r="W87" s="165">
        <f>ROUND(ROUND(V87,2)*(1+'General Inputs'!M$20)*(1-AB87)+'General Inputs'!M$28,2)</f>
        <v>0</v>
      </c>
      <c r="X87" s="165">
        <f>ROUND(ROUND(W87,2)*(1+'General Inputs'!N$20)*(1-AC87)+'General Inputs'!N$28,2)</f>
        <v>0</v>
      </c>
      <c r="Y87" s="166"/>
      <c r="Z87" s="194">
        <f>IF(T87="",0,'General Inputs'!K$23)</f>
        <v>0</v>
      </c>
      <c r="AA87" s="194">
        <f>IF(U87="",0,'General Inputs'!L$23)</f>
        <v>0</v>
      </c>
      <c r="AB87" s="194">
        <f>IF(V87="",0,'General Inputs'!M$23)</f>
        <v>0</v>
      </c>
      <c r="AC87" s="194">
        <f>IF(W87="",0,'General Inputs'!N$23)</f>
        <v>0</v>
      </c>
      <c r="AD87" s="36"/>
      <c r="AE87" s="36"/>
      <c r="AF87" s="36"/>
      <c r="AG87" s="36"/>
      <c r="AH87" s="36"/>
      <c r="AI87" s="36"/>
      <c r="AJ87" s="36"/>
    </row>
    <row r="88" spans="1:36" hidden="1" outlineLevel="1">
      <c r="A88" s="36"/>
      <c r="B88" s="36"/>
      <c r="C88" s="161"/>
      <c r="D88" s="161"/>
      <c r="E88" s="71"/>
      <c r="F88" s="71"/>
      <c r="G88" s="92"/>
      <c r="H88" s="93">
        <f t="shared" si="13"/>
        <v>0</v>
      </c>
      <c r="I88" s="162"/>
      <c r="J88" s="93">
        <f t="shared" si="14"/>
        <v>0</v>
      </c>
      <c r="K88" s="162"/>
      <c r="L88" s="162" t="str">
        <f t="shared" si="15"/>
        <v/>
      </c>
      <c r="M88" s="39"/>
      <c r="N88" s="163">
        <f t="shared" si="16"/>
        <v>0</v>
      </c>
      <c r="O88" s="163">
        <f t="shared" si="17"/>
        <v>0</v>
      </c>
      <c r="P88" s="163">
        <f t="shared" si="18"/>
        <v>0</v>
      </c>
      <c r="Q88" s="163">
        <f t="shared" si="19"/>
        <v>0</v>
      </c>
      <c r="R88" s="163">
        <f t="shared" si="20"/>
        <v>0</v>
      </c>
      <c r="S88" s="39"/>
      <c r="T88" s="164"/>
      <c r="U88" s="165">
        <f>ROUND(ROUND(T88,2)*(1+'General Inputs'!K$20)*(1-Z88)+'General Inputs'!K$28,2)</f>
        <v>0</v>
      </c>
      <c r="V88" s="165">
        <f>ROUND(ROUND(U88,2)*(1+'General Inputs'!L$20)*(1-AA88)+'General Inputs'!L$28,2)</f>
        <v>0</v>
      </c>
      <c r="W88" s="165">
        <f>ROUND(ROUND(V88,2)*(1+'General Inputs'!M$20)*(1-AB88)+'General Inputs'!M$28,2)</f>
        <v>0</v>
      </c>
      <c r="X88" s="165">
        <f>ROUND(ROUND(W88,2)*(1+'General Inputs'!N$20)*(1-AC88)+'General Inputs'!N$28,2)</f>
        <v>0</v>
      </c>
      <c r="Y88" s="166"/>
      <c r="Z88" s="194">
        <f>IF(T88="",0,'General Inputs'!K$23)</f>
        <v>0</v>
      </c>
      <c r="AA88" s="194">
        <f>IF(U88="",0,'General Inputs'!L$23)</f>
        <v>0</v>
      </c>
      <c r="AB88" s="194">
        <f>IF(V88="",0,'General Inputs'!M$23)</f>
        <v>0</v>
      </c>
      <c r="AC88" s="194">
        <f>IF(W88="",0,'General Inputs'!N$23)</f>
        <v>0</v>
      </c>
      <c r="AD88" s="36"/>
      <c r="AE88" s="36"/>
      <c r="AF88" s="36"/>
      <c r="AG88" s="36"/>
      <c r="AH88" s="36"/>
      <c r="AI88" s="36"/>
      <c r="AJ88" s="36"/>
    </row>
    <row r="89" spans="1:36" hidden="1" outlineLevel="1">
      <c r="A89" s="36"/>
      <c r="B89" s="36"/>
      <c r="C89" s="161"/>
      <c r="D89" s="161"/>
      <c r="E89" s="71"/>
      <c r="F89" s="71"/>
      <c r="G89" s="92"/>
      <c r="H89" s="93">
        <f t="shared" si="13"/>
        <v>0</v>
      </c>
      <c r="I89" s="162"/>
      <c r="J89" s="93">
        <f t="shared" si="14"/>
        <v>0</v>
      </c>
      <c r="K89" s="162"/>
      <c r="L89" s="162" t="str">
        <f t="shared" si="15"/>
        <v/>
      </c>
      <c r="M89" s="39"/>
      <c r="N89" s="163">
        <f t="shared" si="16"/>
        <v>0</v>
      </c>
      <c r="O89" s="163">
        <f t="shared" si="17"/>
        <v>0</v>
      </c>
      <c r="P89" s="163">
        <f t="shared" si="18"/>
        <v>0</v>
      </c>
      <c r="Q89" s="163">
        <f t="shared" si="19"/>
        <v>0</v>
      </c>
      <c r="R89" s="163">
        <f t="shared" si="20"/>
        <v>0</v>
      </c>
      <c r="S89" s="39"/>
      <c r="T89" s="164"/>
      <c r="U89" s="165">
        <f>ROUND(ROUND(T89,2)*(1+'General Inputs'!K$20)*(1-Z89)+'General Inputs'!K$28,2)</f>
        <v>0</v>
      </c>
      <c r="V89" s="165">
        <f>ROUND(ROUND(U89,2)*(1+'General Inputs'!L$20)*(1-AA89)+'General Inputs'!L$28,2)</f>
        <v>0</v>
      </c>
      <c r="W89" s="165">
        <f>ROUND(ROUND(V89,2)*(1+'General Inputs'!M$20)*(1-AB89)+'General Inputs'!M$28,2)</f>
        <v>0</v>
      </c>
      <c r="X89" s="165">
        <f>ROUND(ROUND(W89,2)*(1+'General Inputs'!N$20)*(1-AC89)+'General Inputs'!N$28,2)</f>
        <v>0</v>
      </c>
      <c r="Y89" s="166"/>
      <c r="Z89" s="194">
        <f>IF(T89="",0,'General Inputs'!K$23)</f>
        <v>0</v>
      </c>
      <c r="AA89" s="194">
        <f>IF(U89="",0,'General Inputs'!L$23)</f>
        <v>0</v>
      </c>
      <c r="AB89" s="194">
        <f>IF(V89="",0,'General Inputs'!M$23)</f>
        <v>0</v>
      </c>
      <c r="AC89" s="194">
        <f>IF(W89="",0,'General Inputs'!N$23)</f>
        <v>0</v>
      </c>
      <c r="AD89" s="36"/>
      <c r="AE89" s="36"/>
      <c r="AF89" s="36"/>
      <c r="AG89" s="36"/>
      <c r="AH89" s="36"/>
      <c r="AI89" s="36"/>
      <c r="AJ89" s="36"/>
    </row>
    <row r="90" spans="1:36" hidden="1" outlineLevel="1">
      <c r="A90" s="36"/>
      <c r="B90" s="36"/>
      <c r="C90" s="161"/>
      <c r="D90" s="161"/>
      <c r="E90" s="71"/>
      <c r="F90" s="71"/>
      <c r="G90" s="92"/>
      <c r="H90" s="93">
        <f t="shared" si="13"/>
        <v>0</v>
      </c>
      <c r="I90" s="162"/>
      <c r="J90" s="93">
        <f t="shared" si="14"/>
        <v>0</v>
      </c>
      <c r="K90" s="162"/>
      <c r="L90" s="162" t="str">
        <f t="shared" si="15"/>
        <v/>
      </c>
      <c r="M90" s="39"/>
      <c r="N90" s="163">
        <f t="shared" si="16"/>
        <v>0</v>
      </c>
      <c r="O90" s="163">
        <f t="shared" si="17"/>
        <v>0</v>
      </c>
      <c r="P90" s="163">
        <f t="shared" si="18"/>
        <v>0</v>
      </c>
      <c r="Q90" s="163">
        <f t="shared" si="19"/>
        <v>0</v>
      </c>
      <c r="R90" s="163">
        <f t="shared" si="20"/>
        <v>0</v>
      </c>
      <c r="S90" s="39"/>
      <c r="T90" s="164"/>
      <c r="U90" s="165">
        <f>ROUND(ROUND(T90,2)*(1+'General Inputs'!K$20)*(1-Z90)+'General Inputs'!K$28,2)</f>
        <v>0</v>
      </c>
      <c r="V90" s="165">
        <f>ROUND(ROUND(U90,2)*(1+'General Inputs'!L$20)*(1-AA90)+'General Inputs'!L$28,2)</f>
        <v>0</v>
      </c>
      <c r="W90" s="165">
        <f>ROUND(ROUND(V90,2)*(1+'General Inputs'!M$20)*(1-AB90)+'General Inputs'!M$28,2)</f>
        <v>0</v>
      </c>
      <c r="X90" s="165">
        <f>ROUND(ROUND(W90,2)*(1+'General Inputs'!N$20)*(1-AC90)+'General Inputs'!N$28,2)</f>
        <v>0</v>
      </c>
      <c r="Y90" s="166"/>
      <c r="Z90" s="194">
        <f>IF(T90="",0,'General Inputs'!K$23)</f>
        <v>0</v>
      </c>
      <c r="AA90" s="194">
        <f>IF(U90="",0,'General Inputs'!L$23)</f>
        <v>0</v>
      </c>
      <c r="AB90" s="194">
        <f>IF(V90="",0,'General Inputs'!M$23)</f>
        <v>0</v>
      </c>
      <c r="AC90" s="194">
        <f>IF(W90="",0,'General Inputs'!N$23)</f>
        <v>0</v>
      </c>
      <c r="AD90" s="36"/>
      <c r="AE90" s="36"/>
      <c r="AF90" s="36"/>
      <c r="AG90" s="36"/>
      <c r="AH90" s="36"/>
      <c r="AI90" s="36"/>
      <c r="AJ90" s="36"/>
    </row>
    <row r="91" spans="1:36" hidden="1" outlineLevel="1">
      <c r="A91" s="36"/>
      <c r="B91" s="36"/>
      <c r="C91" s="161"/>
      <c r="D91" s="161"/>
      <c r="E91" s="71"/>
      <c r="F91" s="71"/>
      <c r="G91" s="92"/>
      <c r="H91" s="93">
        <f t="shared" si="13"/>
        <v>0</v>
      </c>
      <c r="I91" s="162"/>
      <c r="J91" s="93">
        <f t="shared" si="14"/>
        <v>0</v>
      </c>
      <c r="K91" s="162"/>
      <c r="L91" s="162" t="str">
        <f t="shared" si="15"/>
        <v/>
      </c>
      <c r="M91" s="39"/>
      <c r="N91" s="163">
        <f t="shared" si="16"/>
        <v>0</v>
      </c>
      <c r="O91" s="163">
        <f t="shared" si="17"/>
        <v>0</v>
      </c>
      <c r="P91" s="163">
        <f t="shared" si="18"/>
        <v>0</v>
      </c>
      <c r="Q91" s="163">
        <f t="shared" si="19"/>
        <v>0</v>
      </c>
      <c r="R91" s="163">
        <f t="shared" si="20"/>
        <v>0</v>
      </c>
      <c r="S91" s="39"/>
      <c r="T91" s="164"/>
      <c r="U91" s="165">
        <f>ROUND(ROUND(T91,2)*(1+'General Inputs'!K$20)*(1-Z91)+'General Inputs'!K$28,2)</f>
        <v>0</v>
      </c>
      <c r="V91" s="165">
        <f>ROUND(ROUND(U91,2)*(1+'General Inputs'!L$20)*(1-AA91)+'General Inputs'!L$28,2)</f>
        <v>0</v>
      </c>
      <c r="W91" s="165">
        <f>ROUND(ROUND(V91,2)*(1+'General Inputs'!M$20)*(1-AB91)+'General Inputs'!M$28,2)</f>
        <v>0</v>
      </c>
      <c r="X91" s="165">
        <f>ROUND(ROUND(W91,2)*(1+'General Inputs'!N$20)*(1-AC91)+'General Inputs'!N$28,2)</f>
        <v>0</v>
      </c>
      <c r="Y91" s="166"/>
      <c r="Z91" s="194">
        <f>IF(T91="",0,'General Inputs'!K$23)</f>
        <v>0</v>
      </c>
      <c r="AA91" s="194">
        <f>IF(U91="",0,'General Inputs'!L$23)</f>
        <v>0</v>
      </c>
      <c r="AB91" s="194">
        <f>IF(V91="",0,'General Inputs'!M$23)</f>
        <v>0</v>
      </c>
      <c r="AC91" s="194">
        <f>IF(W91="",0,'General Inputs'!N$23)</f>
        <v>0</v>
      </c>
      <c r="AD91" s="36"/>
      <c r="AE91" s="36"/>
      <c r="AF91" s="36"/>
      <c r="AG91" s="36"/>
      <c r="AH91" s="36"/>
      <c r="AI91" s="36"/>
      <c r="AJ91" s="36"/>
    </row>
    <row r="92" spans="1:36" hidden="1" outlineLevel="1">
      <c r="A92" s="36"/>
      <c r="B92" s="36"/>
      <c r="C92" s="161"/>
      <c r="D92" s="161"/>
      <c r="E92" s="71"/>
      <c r="F92" s="71"/>
      <c r="G92" s="92"/>
      <c r="H92" s="93">
        <f t="shared" si="13"/>
        <v>0</v>
      </c>
      <c r="I92" s="162"/>
      <c r="J92" s="93">
        <f t="shared" si="14"/>
        <v>0</v>
      </c>
      <c r="K92" s="162"/>
      <c r="L92" s="162" t="str">
        <f t="shared" si="15"/>
        <v/>
      </c>
      <c r="M92" s="39"/>
      <c r="N92" s="163">
        <f t="shared" si="16"/>
        <v>0</v>
      </c>
      <c r="O92" s="163">
        <f t="shared" si="17"/>
        <v>0</v>
      </c>
      <c r="P92" s="163">
        <f t="shared" si="18"/>
        <v>0</v>
      </c>
      <c r="Q92" s="163">
        <f t="shared" si="19"/>
        <v>0</v>
      </c>
      <c r="R92" s="163">
        <f t="shared" si="20"/>
        <v>0</v>
      </c>
      <c r="S92" s="39"/>
      <c r="T92" s="164"/>
      <c r="U92" s="165">
        <f>ROUND(ROUND(T92,2)*(1+'General Inputs'!K$20)*(1-Z92)+'General Inputs'!K$28,2)</f>
        <v>0</v>
      </c>
      <c r="V92" s="165">
        <f>ROUND(ROUND(U92,2)*(1+'General Inputs'!L$20)*(1-AA92)+'General Inputs'!L$28,2)</f>
        <v>0</v>
      </c>
      <c r="W92" s="165">
        <f>ROUND(ROUND(V92,2)*(1+'General Inputs'!M$20)*(1-AB92)+'General Inputs'!M$28,2)</f>
        <v>0</v>
      </c>
      <c r="X92" s="165">
        <f>ROUND(ROUND(W92,2)*(1+'General Inputs'!N$20)*(1-AC92)+'General Inputs'!N$28,2)</f>
        <v>0</v>
      </c>
      <c r="Y92" s="166"/>
      <c r="Z92" s="194">
        <f>IF(T92="",0,'General Inputs'!K$23)</f>
        <v>0</v>
      </c>
      <c r="AA92" s="194">
        <f>IF(U92="",0,'General Inputs'!L$23)</f>
        <v>0</v>
      </c>
      <c r="AB92" s="194">
        <f>IF(V92="",0,'General Inputs'!M$23)</f>
        <v>0</v>
      </c>
      <c r="AC92" s="194">
        <f>IF(W92="",0,'General Inputs'!N$23)</f>
        <v>0</v>
      </c>
      <c r="AD92" s="36"/>
      <c r="AE92" s="36"/>
      <c r="AF92" s="36"/>
      <c r="AG92" s="36"/>
      <c r="AH92" s="36"/>
      <c r="AI92" s="36"/>
      <c r="AJ92" s="36"/>
    </row>
    <row r="93" spans="1:36" hidden="1" outlineLevel="1">
      <c r="A93" s="36"/>
      <c r="B93" s="36"/>
      <c r="C93" s="161"/>
      <c r="D93" s="161"/>
      <c r="E93" s="71"/>
      <c r="F93" s="71"/>
      <c r="G93" s="92"/>
      <c r="H93" s="93">
        <f t="shared" si="13"/>
        <v>0</v>
      </c>
      <c r="I93" s="162"/>
      <c r="J93" s="93">
        <f t="shared" si="14"/>
        <v>0</v>
      </c>
      <c r="K93" s="162"/>
      <c r="L93" s="162" t="str">
        <f t="shared" si="15"/>
        <v/>
      </c>
      <c r="M93" s="39"/>
      <c r="N93" s="163">
        <f t="shared" si="16"/>
        <v>0</v>
      </c>
      <c r="O93" s="163">
        <f t="shared" si="17"/>
        <v>0</v>
      </c>
      <c r="P93" s="163">
        <f t="shared" si="18"/>
        <v>0</v>
      </c>
      <c r="Q93" s="163">
        <f t="shared" si="19"/>
        <v>0</v>
      </c>
      <c r="R93" s="163">
        <f t="shared" si="20"/>
        <v>0</v>
      </c>
      <c r="S93" s="39"/>
      <c r="T93" s="164"/>
      <c r="U93" s="165">
        <f>ROUND(ROUND(T93,2)*(1+'General Inputs'!K$20)*(1-Z93)+'General Inputs'!K$28,2)</f>
        <v>0</v>
      </c>
      <c r="V93" s="165">
        <f>ROUND(ROUND(U93,2)*(1+'General Inputs'!L$20)*(1-AA93)+'General Inputs'!L$28,2)</f>
        <v>0</v>
      </c>
      <c r="W93" s="165">
        <f>ROUND(ROUND(V93,2)*(1+'General Inputs'!M$20)*(1-AB93)+'General Inputs'!M$28,2)</f>
        <v>0</v>
      </c>
      <c r="X93" s="165">
        <f>ROUND(ROUND(W93,2)*(1+'General Inputs'!N$20)*(1-AC93)+'General Inputs'!N$28,2)</f>
        <v>0</v>
      </c>
      <c r="Y93" s="166"/>
      <c r="Z93" s="194">
        <f>IF(T93="",0,'General Inputs'!K$23)</f>
        <v>0</v>
      </c>
      <c r="AA93" s="194">
        <f>IF(U93="",0,'General Inputs'!L$23)</f>
        <v>0</v>
      </c>
      <c r="AB93" s="194">
        <f>IF(V93="",0,'General Inputs'!M$23)</f>
        <v>0</v>
      </c>
      <c r="AC93" s="194">
        <f>IF(W93="",0,'General Inputs'!N$23)</f>
        <v>0</v>
      </c>
      <c r="AD93" s="36"/>
      <c r="AE93" s="36"/>
      <c r="AF93" s="36"/>
      <c r="AG93" s="36"/>
      <c r="AH93" s="36"/>
      <c r="AI93" s="36"/>
      <c r="AJ93" s="36"/>
    </row>
    <row r="94" spans="1:36" hidden="1" outlineLevel="1">
      <c r="A94" s="36"/>
      <c r="B94" s="36"/>
      <c r="C94" s="161"/>
      <c r="D94" s="161"/>
      <c r="E94" s="71"/>
      <c r="F94" s="71"/>
      <c r="G94" s="92"/>
      <c r="H94" s="93">
        <f t="shared" si="13"/>
        <v>0</v>
      </c>
      <c r="I94" s="162"/>
      <c r="J94" s="93">
        <f t="shared" si="14"/>
        <v>0</v>
      </c>
      <c r="K94" s="162"/>
      <c r="L94" s="162" t="str">
        <f t="shared" si="15"/>
        <v/>
      </c>
      <c r="M94" s="39"/>
      <c r="N94" s="163">
        <f t="shared" si="16"/>
        <v>0</v>
      </c>
      <c r="O94" s="163">
        <f t="shared" si="17"/>
        <v>0</v>
      </c>
      <c r="P94" s="163">
        <f t="shared" si="18"/>
        <v>0</v>
      </c>
      <c r="Q94" s="163">
        <f t="shared" si="19"/>
        <v>0</v>
      </c>
      <c r="R94" s="163">
        <f t="shared" si="20"/>
        <v>0</v>
      </c>
      <c r="S94" s="39"/>
      <c r="T94" s="164"/>
      <c r="U94" s="165">
        <f>ROUND(ROUND(T94,2)*(1+'General Inputs'!K$20)*(1-Z94)+'General Inputs'!K$28,2)</f>
        <v>0</v>
      </c>
      <c r="V94" s="165">
        <f>ROUND(ROUND(U94,2)*(1+'General Inputs'!L$20)*(1-AA94)+'General Inputs'!L$28,2)</f>
        <v>0</v>
      </c>
      <c r="W94" s="165">
        <f>ROUND(ROUND(V94,2)*(1+'General Inputs'!M$20)*(1-AB94)+'General Inputs'!M$28,2)</f>
        <v>0</v>
      </c>
      <c r="X94" s="165">
        <f>ROUND(ROUND(W94,2)*(1+'General Inputs'!N$20)*(1-AC94)+'General Inputs'!N$28,2)</f>
        <v>0</v>
      </c>
      <c r="Y94" s="166"/>
      <c r="Z94" s="194">
        <f>IF(T94="",0,'General Inputs'!K$23)</f>
        <v>0</v>
      </c>
      <c r="AA94" s="194">
        <f>IF(U94="",0,'General Inputs'!L$23)</f>
        <v>0</v>
      </c>
      <c r="AB94" s="194">
        <f>IF(V94="",0,'General Inputs'!M$23)</f>
        <v>0</v>
      </c>
      <c r="AC94" s="194">
        <f>IF(W94="",0,'General Inputs'!N$23)</f>
        <v>0</v>
      </c>
      <c r="AD94" s="36"/>
      <c r="AE94" s="36"/>
      <c r="AF94" s="36"/>
      <c r="AG94" s="36"/>
      <c r="AH94" s="36"/>
      <c r="AI94" s="36"/>
      <c r="AJ94" s="36"/>
    </row>
    <row r="95" spans="1:36" hidden="1" outlineLevel="1">
      <c r="A95" s="36"/>
      <c r="B95" s="36"/>
      <c r="C95" s="161"/>
      <c r="D95" s="161"/>
      <c r="E95" s="71"/>
      <c r="F95" s="71"/>
      <c r="G95" s="92"/>
      <c r="H95" s="93">
        <f t="shared" si="13"/>
        <v>0</v>
      </c>
      <c r="I95" s="162"/>
      <c r="J95" s="93">
        <f t="shared" si="14"/>
        <v>0</v>
      </c>
      <c r="K95" s="162"/>
      <c r="L95" s="162" t="str">
        <f t="shared" si="15"/>
        <v/>
      </c>
      <c r="M95" s="39"/>
      <c r="N95" s="163">
        <f t="shared" si="16"/>
        <v>0</v>
      </c>
      <c r="O95" s="163">
        <f t="shared" si="17"/>
        <v>0</v>
      </c>
      <c r="P95" s="163">
        <f t="shared" si="18"/>
        <v>0</v>
      </c>
      <c r="Q95" s="163">
        <f t="shared" si="19"/>
        <v>0</v>
      </c>
      <c r="R95" s="163">
        <f t="shared" si="20"/>
        <v>0</v>
      </c>
      <c r="S95" s="39"/>
      <c r="T95" s="164"/>
      <c r="U95" s="165">
        <f>ROUND(ROUND(T95,2)*(1+'General Inputs'!K$20)*(1-Z95)+'General Inputs'!K$28,2)</f>
        <v>0</v>
      </c>
      <c r="V95" s="165">
        <f>ROUND(ROUND(U95,2)*(1+'General Inputs'!L$20)*(1-AA95)+'General Inputs'!L$28,2)</f>
        <v>0</v>
      </c>
      <c r="W95" s="165">
        <f>ROUND(ROUND(V95,2)*(1+'General Inputs'!M$20)*(1-AB95)+'General Inputs'!M$28,2)</f>
        <v>0</v>
      </c>
      <c r="X95" s="165">
        <f>ROUND(ROUND(W95,2)*(1+'General Inputs'!N$20)*(1-AC95)+'General Inputs'!N$28,2)</f>
        <v>0</v>
      </c>
      <c r="Y95" s="166"/>
      <c r="Z95" s="194">
        <f>IF(T95="",0,'General Inputs'!K$23)</f>
        <v>0</v>
      </c>
      <c r="AA95" s="194">
        <f>IF(U95="",0,'General Inputs'!L$23)</f>
        <v>0</v>
      </c>
      <c r="AB95" s="194">
        <f>IF(V95="",0,'General Inputs'!M$23)</f>
        <v>0</v>
      </c>
      <c r="AC95" s="194">
        <f>IF(W95="",0,'General Inputs'!N$23)</f>
        <v>0</v>
      </c>
      <c r="AD95" s="36"/>
      <c r="AE95" s="36"/>
      <c r="AF95" s="36"/>
      <c r="AG95" s="36"/>
      <c r="AH95" s="36"/>
      <c r="AI95" s="36"/>
      <c r="AJ95" s="36"/>
    </row>
    <row r="96" spans="1:36" hidden="1" outlineLevel="1">
      <c r="A96" s="36"/>
      <c r="B96" s="36"/>
      <c r="C96" s="161"/>
      <c r="D96" s="161"/>
      <c r="E96" s="71"/>
      <c r="F96" s="71"/>
      <c r="G96" s="92"/>
      <c r="H96" s="93">
        <f t="shared" si="13"/>
        <v>0</v>
      </c>
      <c r="I96" s="162"/>
      <c r="J96" s="93">
        <f t="shared" si="14"/>
        <v>0</v>
      </c>
      <c r="K96" s="162"/>
      <c r="L96" s="162" t="str">
        <f t="shared" si="15"/>
        <v/>
      </c>
      <c r="M96" s="39"/>
      <c r="N96" s="163">
        <f t="shared" si="16"/>
        <v>0</v>
      </c>
      <c r="O96" s="163">
        <f t="shared" si="17"/>
        <v>0</v>
      </c>
      <c r="P96" s="163">
        <f t="shared" si="18"/>
        <v>0</v>
      </c>
      <c r="Q96" s="163">
        <f t="shared" si="19"/>
        <v>0</v>
      </c>
      <c r="R96" s="163">
        <f t="shared" si="20"/>
        <v>0</v>
      </c>
      <c r="S96" s="39"/>
      <c r="T96" s="164"/>
      <c r="U96" s="165">
        <f>ROUND(ROUND(T96,2)*(1+'General Inputs'!K$20)*(1-Z96)+'General Inputs'!K$28,2)</f>
        <v>0</v>
      </c>
      <c r="V96" s="165">
        <f>ROUND(ROUND(U96,2)*(1+'General Inputs'!L$20)*(1-AA96)+'General Inputs'!L$28,2)</f>
        <v>0</v>
      </c>
      <c r="W96" s="165">
        <f>ROUND(ROUND(V96,2)*(1+'General Inputs'!M$20)*(1-AB96)+'General Inputs'!M$28,2)</f>
        <v>0</v>
      </c>
      <c r="X96" s="165">
        <f>ROUND(ROUND(W96,2)*(1+'General Inputs'!N$20)*(1-AC96)+'General Inputs'!N$28,2)</f>
        <v>0</v>
      </c>
      <c r="Y96" s="166"/>
      <c r="Z96" s="194">
        <f>IF(T96="",0,'General Inputs'!K$23)</f>
        <v>0</v>
      </c>
      <c r="AA96" s="194">
        <f>IF(U96="",0,'General Inputs'!L$23)</f>
        <v>0</v>
      </c>
      <c r="AB96" s="194">
        <f>IF(V96="",0,'General Inputs'!M$23)</f>
        <v>0</v>
      </c>
      <c r="AC96" s="194">
        <f>IF(W96="",0,'General Inputs'!N$23)</f>
        <v>0</v>
      </c>
      <c r="AD96" s="36"/>
      <c r="AE96" s="36"/>
      <c r="AF96" s="36"/>
      <c r="AG96" s="36"/>
      <c r="AH96" s="36"/>
      <c r="AI96" s="36"/>
      <c r="AJ96" s="36"/>
    </row>
    <row r="97" spans="1:36" hidden="1" outlineLevel="1">
      <c r="A97" s="36"/>
      <c r="B97" s="36"/>
      <c r="C97" s="161"/>
      <c r="D97" s="161"/>
      <c r="E97" s="71"/>
      <c r="F97" s="71"/>
      <c r="G97" s="92"/>
      <c r="H97" s="93">
        <f t="shared" si="13"/>
        <v>0</v>
      </c>
      <c r="I97" s="162"/>
      <c r="J97" s="93">
        <f t="shared" si="14"/>
        <v>0</v>
      </c>
      <c r="K97" s="162"/>
      <c r="L97" s="162" t="str">
        <f t="shared" si="15"/>
        <v/>
      </c>
      <c r="M97" s="39"/>
      <c r="N97" s="163">
        <f t="shared" si="16"/>
        <v>0</v>
      </c>
      <c r="O97" s="163">
        <f t="shared" si="17"/>
        <v>0</v>
      </c>
      <c r="P97" s="163">
        <f t="shared" si="18"/>
        <v>0</v>
      </c>
      <c r="Q97" s="163">
        <f t="shared" si="19"/>
        <v>0</v>
      </c>
      <c r="R97" s="163">
        <f t="shared" si="20"/>
        <v>0</v>
      </c>
      <c r="S97" s="39"/>
      <c r="T97" s="164"/>
      <c r="U97" s="165">
        <f>ROUND(ROUND(T97,2)*(1+'General Inputs'!K$20)*(1-Z97)+'General Inputs'!K$28,2)</f>
        <v>0</v>
      </c>
      <c r="V97" s="165">
        <f>ROUND(ROUND(U97,2)*(1+'General Inputs'!L$20)*(1-AA97)+'General Inputs'!L$28,2)</f>
        <v>0</v>
      </c>
      <c r="W97" s="165">
        <f>ROUND(ROUND(V97,2)*(1+'General Inputs'!M$20)*(1-AB97)+'General Inputs'!M$28,2)</f>
        <v>0</v>
      </c>
      <c r="X97" s="165">
        <f>ROUND(ROUND(W97,2)*(1+'General Inputs'!N$20)*(1-AC97)+'General Inputs'!N$28,2)</f>
        <v>0</v>
      </c>
      <c r="Y97" s="166"/>
      <c r="Z97" s="194">
        <f>IF(T97="",0,'General Inputs'!K$23)</f>
        <v>0</v>
      </c>
      <c r="AA97" s="194">
        <f>IF(U97="",0,'General Inputs'!L$23)</f>
        <v>0</v>
      </c>
      <c r="AB97" s="194">
        <f>IF(V97="",0,'General Inputs'!M$23)</f>
        <v>0</v>
      </c>
      <c r="AC97" s="194">
        <f>IF(W97="",0,'General Inputs'!N$23)</f>
        <v>0</v>
      </c>
      <c r="AD97" s="36"/>
      <c r="AE97" s="36"/>
      <c r="AF97" s="36"/>
      <c r="AG97" s="36"/>
      <c r="AH97" s="36"/>
      <c r="AI97" s="36"/>
      <c r="AJ97" s="36"/>
    </row>
    <row r="98" spans="1:36" hidden="1" outlineLevel="1">
      <c r="A98" s="36"/>
      <c r="B98" s="36"/>
      <c r="C98" s="161"/>
      <c r="D98" s="161"/>
      <c r="E98" s="71"/>
      <c r="F98" s="71"/>
      <c r="G98" s="92"/>
      <c r="H98" s="93">
        <f t="shared" si="13"/>
        <v>0</v>
      </c>
      <c r="I98" s="162"/>
      <c r="J98" s="93">
        <f t="shared" si="14"/>
        <v>0</v>
      </c>
      <c r="K98" s="162"/>
      <c r="L98" s="162" t="str">
        <f t="shared" si="15"/>
        <v/>
      </c>
      <c r="M98" s="39"/>
      <c r="N98" s="163">
        <f t="shared" si="16"/>
        <v>0</v>
      </c>
      <c r="O98" s="163">
        <f t="shared" si="17"/>
        <v>0</v>
      </c>
      <c r="P98" s="163">
        <f t="shared" si="18"/>
        <v>0</v>
      </c>
      <c r="Q98" s="163">
        <f t="shared" si="19"/>
        <v>0</v>
      </c>
      <c r="R98" s="163">
        <f t="shared" si="20"/>
        <v>0</v>
      </c>
      <c r="S98" s="39"/>
      <c r="T98" s="164"/>
      <c r="U98" s="165">
        <f>ROUND(ROUND(T98,2)*(1+'General Inputs'!K$20)*(1-Z98)+'General Inputs'!K$28,2)</f>
        <v>0</v>
      </c>
      <c r="V98" s="165">
        <f>ROUND(ROUND(U98,2)*(1+'General Inputs'!L$20)*(1-AA98)+'General Inputs'!L$28,2)</f>
        <v>0</v>
      </c>
      <c r="W98" s="165">
        <f>ROUND(ROUND(V98,2)*(1+'General Inputs'!M$20)*(1-AB98)+'General Inputs'!M$28,2)</f>
        <v>0</v>
      </c>
      <c r="X98" s="165">
        <f>ROUND(ROUND(W98,2)*(1+'General Inputs'!N$20)*(1-AC98)+'General Inputs'!N$28,2)</f>
        <v>0</v>
      </c>
      <c r="Y98" s="166"/>
      <c r="Z98" s="194">
        <f>IF(T98="",0,'General Inputs'!K$23)</f>
        <v>0</v>
      </c>
      <c r="AA98" s="194">
        <f>IF(U98="",0,'General Inputs'!L$23)</f>
        <v>0</v>
      </c>
      <c r="AB98" s="194">
        <f>IF(V98="",0,'General Inputs'!M$23)</f>
        <v>0</v>
      </c>
      <c r="AC98" s="194">
        <f>IF(W98="",0,'General Inputs'!N$23)</f>
        <v>0</v>
      </c>
      <c r="AD98" s="36"/>
      <c r="AE98" s="36"/>
      <c r="AF98" s="36"/>
      <c r="AG98" s="36"/>
      <c r="AH98" s="36"/>
      <c r="AI98" s="36"/>
      <c r="AJ98" s="36"/>
    </row>
    <row r="99" spans="1:36" hidden="1" outlineLevel="1">
      <c r="A99" s="36"/>
      <c r="B99" s="36"/>
      <c r="C99" s="161"/>
      <c r="D99" s="161"/>
      <c r="E99" s="71"/>
      <c r="F99" s="71"/>
      <c r="G99" s="92"/>
      <c r="H99" s="93">
        <f t="shared" si="13"/>
        <v>0</v>
      </c>
      <c r="I99" s="162"/>
      <c r="J99" s="93">
        <f t="shared" si="14"/>
        <v>0</v>
      </c>
      <c r="K99" s="162"/>
      <c r="L99" s="162" t="str">
        <f t="shared" si="15"/>
        <v/>
      </c>
      <c r="M99" s="39"/>
      <c r="N99" s="163">
        <f t="shared" si="16"/>
        <v>0</v>
      </c>
      <c r="O99" s="163">
        <f t="shared" si="17"/>
        <v>0</v>
      </c>
      <c r="P99" s="163">
        <f t="shared" si="18"/>
        <v>0</v>
      </c>
      <c r="Q99" s="163">
        <f t="shared" si="19"/>
        <v>0</v>
      </c>
      <c r="R99" s="163">
        <f t="shared" si="20"/>
        <v>0</v>
      </c>
      <c r="S99" s="39"/>
      <c r="T99" s="164"/>
      <c r="U99" s="165">
        <f>ROUND(ROUND(T99,2)*(1+'General Inputs'!K$20)*(1-Z99)+'General Inputs'!K$28,2)</f>
        <v>0</v>
      </c>
      <c r="V99" s="165">
        <f>ROUND(ROUND(U99,2)*(1+'General Inputs'!L$20)*(1-AA99)+'General Inputs'!L$28,2)</f>
        <v>0</v>
      </c>
      <c r="W99" s="165">
        <f>ROUND(ROUND(V99,2)*(1+'General Inputs'!M$20)*(1-AB99)+'General Inputs'!M$28,2)</f>
        <v>0</v>
      </c>
      <c r="X99" s="165">
        <f>ROUND(ROUND(W99,2)*(1+'General Inputs'!N$20)*(1-AC99)+'General Inputs'!N$28,2)</f>
        <v>0</v>
      </c>
      <c r="Y99" s="166"/>
      <c r="Z99" s="194">
        <f>IF(T99="",0,'General Inputs'!K$23)</f>
        <v>0</v>
      </c>
      <c r="AA99" s="194">
        <f>IF(U99="",0,'General Inputs'!L$23)</f>
        <v>0</v>
      </c>
      <c r="AB99" s="194">
        <f>IF(V99="",0,'General Inputs'!M$23)</f>
        <v>0</v>
      </c>
      <c r="AC99" s="194">
        <f>IF(W99="",0,'General Inputs'!N$23)</f>
        <v>0</v>
      </c>
      <c r="AD99" s="36"/>
      <c r="AE99" s="36"/>
      <c r="AF99" s="36"/>
      <c r="AG99" s="36"/>
      <c r="AH99" s="36"/>
      <c r="AI99" s="36"/>
      <c r="AJ99" s="36"/>
    </row>
    <row r="100" spans="1:36" hidden="1" outlineLevel="1">
      <c r="A100" s="36"/>
      <c r="B100" s="36"/>
      <c r="C100" s="161"/>
      <c r="D100" s="161"/>
      <c r="E100" s="71"/>
      <c r="F100" s="71"/>
      <c r="G100" s="92"/>
      <c r="H100" s="93">
        <f t="shared" si="13"/>
        <v>0</v>
      </c>
      <c r="I100" s="162"/>
      <c r="J100" s="93">
        <f t="shared" si="14"/>
        <v>0</v>
      </c>
      <c r="K100" s="162"/>
      <c r="L100" s="162" t="str">
        <f t="shared" si="15"/>
        <v/>
      </c>
      <c r="M100" s="39"/>
      <c r="N100" s="163">
        <f t="shared" si="16"/>
        <v>0</v>
      </c>
      <c r="O100" s="163">
        <f t="shared" si="17"/>
        <v>0</v>
      </c>
      <c r="P100" s="163">
        <f t="shared" si="18"/>
        <v>0</v>
      </c>
      <c r="Q100" s="163">
        <f t="shared" si="19"/>
        <v>0</v>
      </c>
      <c r="R100" s="163">
        <f t="shared" si="20"/>
        <v>0</v>
      </c>
      <c r="S100" s="39"/>
      <c r="T100" s="164"/>
      <c r="U100" s="165">
        <f>ROUND(ROUND(T100,2)*(1+'General Inputs'!K$20)*(1-Z100)+'General Inputs'!K$28,2)</f>
        <v>0</v>
      </c>
      <c r="V100" s="165">
        <f>ROUND(ROUND(U100,2)*(1+'General Inputs'!L$20)*(1-AA100)+'General Inputs'!L$28,2)</f>
        <v>0</v>
      </c>
      <c r="W100" s="165">
        <f>ROUND(ROUND(V100,2)*(1+'General Inputs'!M$20)*(1-AB100)+'General Inputs'!M$28,2)</f>
        <v>0</v>
      </c>
      <c r="X100" s="165">
        <f>ROUND(ROUND(W100,2)*(1+'General Inputs'!N$20)*(1-AC100)+'General Inputs'!N$28,2)</f>
        <v>0</v>
      </c>
      <c r="Y100" s="166"/>
      <c r="Z100" s="194">
        <f>IF(T100="",0,'General Inputs'!K$23)</f>
        <v>0</v>
      </c>
      <c r="AA100" s="194">
        <f>IF(U100="",0,'General Inputs'!L$23)</f>
        <v>0</v>
      </c>
      <c r="AB100" s="194">
        <f>IF(V100="",0,'General Inputs'!M$23)</f>
        <v>0</v>
      </c>
      <c r="AC100" s="194">
        <f>IF(W100="",0,'General Inputs'!N$23)</f>
        <v>0</v>
      </c>
      <c r="AD100" s="36"/>
      <c r="AE100" s="36"/>
      <c r="AF100" s="36"/>
      <c r="AG100" s="36"/>
      <c r="AH100" s="36"/>
      <c r="AI100" s="36"/>
      <c r="AJ100" s="36"/>
    </row>
    <row r="101" spans="1:36" hidden="1" outlineLevel="1">
      <c r="A101" s="36"/>
      <c r="B101" s="36"/>
      <c r="C101" s="161"/>
      <c r="D101" s="161"/>
      <c r="E101" s="71"/>
      <c r="F101" s="71"/>
      <c r="G101" s="92"/>
      <c r="H101" s="93">
        <f t="shared" si="13"/>
        <v>0</v>
      </c>
      <c r="I101" s="162"/>
      <c r="J101" s="93">
        <f t="shared" si="14"/>
        <v>0</v>
      </c>
      <c r="K101" s="162"/>
      <c r="L101" s="162" t="str">
        <f t="shared" si="15"/>
        <v/>
      </c>
      <c r="M101" s="39"/>
      <c r="N101" s="163">
        <f t="shared" si="16"/>
        <v>0</v>
      </c>
      <c r="O101" s="163">
        <f t="shared" si="17"/>
        <v>0</v>
      </c>
      <c r="P101" s="163">
        <f t="shared" si="18"/>
        <v>0</v>
      </c>
      <c r="Q101" s="163">
        <f t="shared" si="19"/>
        <v>0</v>
      </c>
      <c r="R101" s="163">
        <f t="shared" si="20"/>
        <v>0</v>
      </c>
      <c r="S101" s="39"/>
      <c r="T101" s="164"/>
      <c r="U101" s="165">
        <f>ROUND(ROUND(T101,2)*(1+'General Inputs'!K$20)*(1-Z101)+'General Inputs'!K$28,2)</f>
        <v>0</v>
      </c>
      <c r="V101" s="165">
        <f>ROUND(ROUND(U101,2)*(1+'General Inputs'!L$20)*(1-AA101)+'General Inputs'!L$28,2)</f>
        <v>0</v>
      </c>
      <c r="W101" s="165">
        <f>ROUND(ROUND(V101,2)*(1+'General Inputs'!M$20)*(1-AB101)+'General Inputs'!M$28,2)</f>
        <v>0</v>
      </c>
      <c r="X101" s="165">
        <f>ROUND(ROUND(W101,2)*(1+'General Inputs'!N$20)*(1-AC101)+'General Inputs'!N$28,2)</f>
        <v>0</v>
      </c>
      <c r="Y101" s="166"/>
      <c r="Z101" s="194">
        <f>IF(T101="",0,'General Inputs'!K$23)</f>
        <v>0</v>
      </c>
      <c r="AA101" s="194">
        <f>IF(U101="",0,'General Inputs'!L$23)</f>
        <v>0</v>
      </c>
      <c r="AB101" s="194">
        <f>IF(V101="",0,'General Inputs'!M$23)</f>
        <v>0</v>
      </c>
      <c r="AC101" s="194">
        <f>IF(W101="",0,'General Inputs'!N$23)</f>
        <v>0</v>
      </c>
      <c r="AD101" s="36"/>
      <c r="AE101" s="36"/>
      <c r="AF101" s="36"/>
      <c r="AG101" s="36"/>
      <c r="AH101" s="36"/>
      <c r="AI101" s="36"/>
      <c r="AJ101" s="36"/>
    </row>
    <row r="102" spans="1:36" hidden="1" outlineLevel="1">
      <c r="A102" s="36"/>
      <c r="B102" s="36"/>
      <c r="C102" s="161"/>
      <c r="D102" s="161"/>
      <c r="E102" s="71"/>
      <c r="F102" s="71"/>
      <c r="G102" s="92"/>
      <c r="H102" s="93">
        <f t="shared" si="13"/>
        <v>0</v>
      </c>
      <c r="I102" s="162"/>
      <c r="J102" s="93">
        <f t="shared" si="14"/>
        <v>0</v>
      </c>
      <c r="K102" s="162"/>
      <c r="L102" s="162" t="str">
        <f t="shared" si="15"/>
        <v/>
      </c>
      <c r="M102" s="39"/>
      <c r="N102" s="163">
        <f t="shared" si="16"/>
        <v>0</v>
      </c>
      <c r="O102" s="163">
        <f t="shared" si="17"/>
        <v>0</v>
      </c>
      <c r="P102" s="163">
        <f t="shared" si="18"/>
        <v>0</v>
      </c>
      <c r="Q102" s="163">
        <f t="shared" si="19"/>
        <v>0</v>
      </c>
      <c r="R102" s="163">
        <f t="shared" si="20"/>
        <v>0</v>
      </c>
      <c r="S102" s="39"/>
      <c r="T102" s="164"/>
      <c r="U102" s="165">
        <f>ROUND(ROUND(T102,2)*(1+'General Inputs'!K$20)*(1-Z102)+'General Inputs'!K$28,2)</f>
        <v>0</v>
      </c>
      <c r="V102" s="165">
        <f>ROUND(ROUND(U102,2)*(1+'General Inputs'!L$20)*(1-AA102)+'General Inputs'!L$28,2)</f>
        <v>0</v>
      </c>
      <c r="W102" s="165">
        <f>ROUND(ROUND(V102,2)*(1+'General Inputs'!M$20)*(1-AB102)+'General Inputs'!M$28,2)</f>
        <v>0</v>
      </c>
      <c r="X102" s="165">
        <f>ROUND(ROUND(W102,2)*(1+'General Inputs'!N$20)*(1-AC102)+'General Inputs'!N$28,2)</f>
        <v>0</v>
      </c>
      <c r="Y102" s="166"/>
      <c r="Z102" s="194">
        <f>IF(T102="",0,'General Inputs'!K$23)</f>
        <v>0</v>
      </c>
      <c r="AA102" s="194">
        <f>IF(U102="",0,'General Inputs'!L$23)</f>
        <v>0</v>
      </c>
      <c r="AB102" s="194">
        <f>IF(V102="",0,'General Inputs'!M$23)</f>
        <v>0</v>
      </c>
      <c r="AC102" s="194">
        <f>IF(W102="",0,'General Inputs'!N$23)</f>
        <v>0</v>
      </c>
      <c r="AD102" s="36"/>
      <c r="AE102" s="36"/>
      <c r="AF102" s="36"/>
      <c r="AG102" s="36"/>
      <c r="AH102" s="36"/>
      <c r="AI102" s="36"/>
      <c r="AJ102" s="36"/>
    </row>
    <row r="103" spans="1:36" hidden="1" outlineLevel="1">
      <c r="A103" s="36"/>
      <c r="B103" s="36"/>
      <c r="C103" s="161"/>
      <c r="D103" s="161"/>
      <c r="E103" s="71"/>
      <c r="F103" s="71"/>
      <c r="G103" s="92"/>
      <c r="H103" s="93">
        <f t="shared" si="13"/>
        <v>0</v>
      </c>
      <c r="I103" s="162"/>
      <c r="J103" s="93">
        <f t="shared" si="14"/>
        <v>0</v>
      </c>
      <c r="K103" s="162"/>
      <c r="L103" s="162" t="str">
        <f t="shared" si="15"/>
        <v/>
      </c>
      <c r="M103" s="39"/>
      <c r="N103" s="163">
        <f t="shared" si="16"/>
        <v>0</v>
      </c>
      <c r="O103" s="163">
        <f t="shared" si="17"/>
        <v>0</v>
      </c>
      <c r="P103" s="163">
        <f t="shared" si="18"/>
        <v>0</v>
      </c>
      <c r="Q103" s="163">
        <f t="shared" si="19"/>
        <v>0</v>
      </c>
      <c r="R103" s="163">
        <f t="shared" si="20"/>
        <v>0</v>
      </c>
      <c r="S103" s="39"/>
      <c r="T103" s="164"/>
      <c r="U103" s="165">
        <f>ROUND(ROUND(T103,2)*(1+'General Inputs'!K$20)*(1-Z103)+'General Inputs'!K$28,2)</f>
        <v>0</v>
      </c>
      <c r="V103" s="165">
        <f>ROUND(ROUND(U103,2)*(1+'General Inputs'!L$20)*(1-AA103)+'General Inputs'!L$28,2)</f>
        <v>0</v>
      </c>
      <c r="W103" s="165">
        <f>ROUND(ROUND(V103,2)*(1+'General Inputs'!M$20)*(1-AB103)+'General Inputs'!M$28,2)</f>
        <v>0</v>
      </c>
      <c r="X103" s="165">
        <f>ROUND(ROUND(W103,2)*(1+'General Inputs'!N$20)*(1-AC103)+'General Inputs'!N$28,2)</f>
        <v>0</v>
      </c>
      <c r="Y103" s="166"/>
      <c r="Z103" s="194">
        <f>IF(T103="",0,'General Inputs'!K$23)</f>
        <v>0</v>
      </c>
      <c r="AA103" s="194">
        <f>IF(U103="",0,'General Inputs'!L$23)</f>
        <v>0</v>
      </c>
      <c r="AB103" s="194">
        <f>IF(V103="",0,'General Inputs'!M$23)</f>
        <v>0</v>
      </c>
      <c r="AC103" s="194">
        <f>IF(W103="",0,'General Inputs'!N$23)</f>
        <v>0</v>
      </c>
      <c r="AD103" s="36"/>
      <c r="AE103" s="36"/>
      <c r="AF103" s="36"/>
      <c r="AG103" s="36"/>
      <c r="AH103" s="36"/>
      <c r="AI103" s="36"/>
      <c r="AJ103" s="36"/>
    </row>
    <row r="104" spans="1:36" hidden="1" outlineLevel="1">
      <c r="A104" s="36"/>
      <c r="B104" s="36"/>
      <c r="C104" s="161"/>
      <c r="D104" s="161"/>
      <c r="E104" s="71"/>
      <c r="F104" s="71"/>
      <c r="G104" s="92"/>
      <c r="H104" s="93">
        <f t="shared" si="13"/>
        <v>0</v>
      </c>
      <c r="I104" s="162"/>
      <c r="J104" s="93">
        <f t="shared" si="14"/>
        <v>0</v>
      </c>
      <c r="K104" s="162"/>
      <c r="L104" s="162" t="str">
        <f t="shared" si="15"/>
        <v/>
      </c>
      <c r="M104" s="39"/>
      <c r="N104" s="163">
        <f t="shared" si="16"/>
        <v>0</v>
      </c>
      <c r="O104" s="163">
        <f t="shared" si="17"/>
        <v>0</v>
      </c>
      <c r="P104" s="163">
        <f t="shared" si="18"/>
        <v>0</v>
      </c>
      <c r="Q104" s="163">
        <f t="shared" si="19"/>
        <v>0</v>
      </c>
      <c r="R104" s="163">
        <f t="shared" si="20"/>
        <v>0</v>
      </c>
      <c r="S104" s="39"/>
      <c r="T104" s="164"/>
      <c r="U104" s="165">
        <f>ROUND(ROUND(T104,2)*(1+'General Inputs'!K$20)*(1-Z104)+'General Inputs'!K$28,2)</f>
        <v>0</v>
      </c>
      <c r="V104" s="165">
        <f>ROUND(ROUND(U104,2)*(1+'General Inputs'!L$20)*(1-AA104)+'General Inputs'!L$28,2)</f>
        <v>0</v>
      </c>
      <c r="W104" s="165">
        <f>ROUND(ROUND(V104,2)*(1+'General Inputs'!M$20)*(1-AB104)+'General Inputs'!M$28,2)</f>
        <v>0</v>
      </c>
      <c r="X104" s="165">
        <f>ROUND(ROUND(W104,2)*(1+'General Inputs'!N$20)*(1-AC104)+'General Inputs'!N$28,2)</f>
        <v>0</v>
      </c>
      <c r="Y104" s="166"/>
      <c r="Z104" s="194">
        <f>IF(T104="",0,'General Inputs'!K$23)</f>
        <v>0</v>
      </c>
      <c r="AA104" s="194">
        <f>IF(U104="",0,'General Inputs'!L$23)</f>
        <v>0</v>
      </c>
      <c r="AB104" s="194">
        <f>IF(V104="",0,'General Inputs'!M$23)</f>
        <v>0</v>
      </c>
      <c r="AC104" s="194">
        <f>IF(W104="",0,'General Inputs'!N$23)</f>
        <v>0</v>
      </c>
      <c r="AD104" s="36"/>
      <c r="AE104" s="36"/>
      <c r="AF104" s="36"/>
      <c r="AG104" s="36"/>
      <c r="AH104" s="36"/>
      <c r="AI104" s="36"/>
      <c r="AJ104" s="36"/>
    </row>
    <row r="105" spans="1:36" hidden="1" outlineLevel="1">
      <c r="A105" s="36"/>
      <c r="B105" s="36"/>
      <c r="C105" s="161"/>
      <c r="D105" s="161"/>
      <c r="E105" s="71"/>
      <c r="F105" s="71"/>
      <c r="G105" s="92"/>
      <c r="H105" s="93">
        <f t="shared" si="13"/>
        <v>0</v>
      </c>
      <c r="I105" s="162"/>
      <c r="J105" s="93">
        <f t="shared" si="14"/>
        <v>0</v>
      </c>
      <c r="K105" s="162"/>
      <c r="L105" s="162" t="str">
        <f t="shared" si="15"/>
        <v/>
      </c>
      <c r="M105" s="39"/>
      <c r="N105" s="163">
        <f t="shared" si="16"/>
        <v>0</v>
      </c>
      <c r="O105" s="163">
        <f t="shared" si="17"/>
        <v>0</v>
      </c>
      <c r="P105" s="163">
        <f t="shared" si="18"/>
        <v>0</v>
      </c>
      <c r="Q105" s="163">
        <f t="shared" si="19"/>
        <v>0</v>
      </c>
      <c r="R105" s="163">
        <f t="shared" si="20"/>
        <v>0</v>
      </c>
      <c r="S105" s="39"/>
      <c r="T105" s="164"/>
      <c r="U105" s="165">
        <f>ROUND(ROUND(T105,2)*(1+'General Inputs'!K$20)*(1-Z105)+'General Inputs'!K$28,2)</f>
        <v>0</v>
      </c>
      <c r="V105" s="165">
        <f>ROUND(ROUND(U105,2)*(1+'General Inputs'!L$20)*(1-AA105)+'General Inputs'!L$28,2)</f>
        <v>0</v>
      </c>
      <c r="W105" s="165">
        <f>ROUND(ROUND(V105,2)*(1+'General Inputs'!M$20)*(1-AB105)+'General Inputs'!M$28,2)</f>
        <v>0</v>
      </c>
      <c r="X105" s="165">
        <f>ROUND(ROUND(W105,2)*(1+'General Inputs'!N$20)*(1-AC105)+'General Inputs'!N$28,2)</f>
        <v>0</v>
      </c>
      <c r="Y105" s="166"/>
      <c r="Z105" s="194">
        <f>IF(T105="",0,'General Inputs'!K$23)</f>
        <v>0</v>
      </c>
      <c r="AA105" s="194">
        <f>IF(U105="",0,'General Inputs'!L$23)</f>
        <v>0</v>
      </c>
      <c r="AB105" s="194">
        <f>IF(V105="",0,'General Inputs'!M$23)</f>
        <v>0</v>
      </c>
      <c r="AC105" s="194">
        <f>IF(W105="",0,'General Inputs'!N$23)</f>
        <v>0</v>
      </c>
      <c r="AD105" s="36"/>
      <c r="AE105" s="36"/>
      <c r="AF105" s="36"/>
      <c r="AG105" s="36"/>
      <c r="AH105" s="36"/>
      <c r="AI105" s="36"/>
      <c r="AJ105" s="36"/>
    </row>
    <row r="106" spans="1:36" hidden="1" outlineLevel="1">
      <c r="A106" s="36"/>
      <c r="B106" s="36"/>
      <c r="C106" s="161"/>
      <c r="D106" s="161"/>
      <c r="E106" s="71"/>
      <c r="F106" s="71"/>
      <c r="G106" s="92"/>
      <c r="H106" s="93">
        <f t="shared" si="13"/>
        <v>0</v>
      </c>
      <c r="I106" s="162"/>
      <c r="J106" s="93">
        <f t="shared" si="14"/>
        <v>0</v>
      </c>
      <c r="K106" s="162"/>
      <c r="L106" s="162" t="str">
        <f t="shared" si="15"/>
        <v/>
      </c>
      <c r="M106" s="39"/>
      <c r="N106" s="163">
        <f t="shared" si="16"/>
        <v>0</v>
      </c>
      <c r="O106" s="163">
        <f t="shared" si="17"/>
        <v>0</v>
      </c>
      <c r="P106" s="163">
        <f t="shared" si="18"/>
        <v>0</v>
      </c>
      <c r="Q106" s="163">
        <f t="shared" si="19"/>
        <v>0</v>
      </c>
      <c r="R106" s="163">
        <f t="shared" si="20"/>
        <v>0</v>
      </c>
      <c r="S106" s="39"/>
      <c r="T106" s="164"/>
      <c r="U106" s="165">
        <f>ROUND(ROUND(T106,2)*(1+'General Inputs'!K$20)*(1-Z106)+'General Inputs'!K$28,2)</f>
        <v>0</v>
      </c>
      <c r="V106" s="165">
        <f>ROUND(ROUND(U106,2)*(1+'General Inputs'!L$20)*(1-AA106)+'General Inputs'!L$28,2)</f>
        <v>0</v>
      </c>
      <c r="W106" s="165">
        <f>ROUND(ROUND(V106,2)*(1+'General Inputs'!M$20)*(1-AB106)+'General Inputs'!M$28,2)</f>
        <v>0</v>
      </c>
      <c r="X106" s="165">
        <f>ROUND(ROUND(W106,2)*(1+'General Inputs'!N$20)*(1-AC106)+'General Inputs'!N$28,2)</f>
        <v>0</v>
      </c>
      <c r="Y106" s="166"/>
      <c r="Z106" s="194">
        <f>IF(T106="",0,'General Inputs'!K$23)</f>
        <v>0</v>
      </c>
      <c r="AA106" s="194">
        <f>IF(U106="",0,'General Inputs'!L$23)</f>
        <v>0</v>
      </c>
      <c r="AB106" s="194">
        <f>IF(V106="",0,'General Inputs'!M$23)</f>
        <v>0</v>
      </c>
      <c r="AC106" s="194">
        <f>IF(W106="",0,'General Inputs'!N$23)</f>
        <v>0</v>
      </c>
      <c r="AD106" s="36"/>
      <c r="AE106" s="36"/>
      <c r="AF106" s="36"/>
      <c r="AG106" s="36"/>
      <c r="AH106" s="36"/>
      <c r="AI106" s="36"/>
      <c r="AJ106" s="36"/>
    </row>
    <row r="107" spans="1:36" hidden="1" outlineLevel="1">
      <c r="A107" s="36"/>
      <c r="B107" s="36"/>
      <c r="C107" s="161"/>
      <c r="D107" s="161"/>
      <c r="E107" s="71"/>
      <c r="F107" s="71"/>
      <c r="G107" s="92"/>
      <c r="H107" s="93">
        <f t="shared" si="13"/>
        <v>0</v>
      </c>
      <c r="I107" s="162"/>
      <c r="J107" s="93">
        <f t="shared" si="14"/>
        <v>0</v>
      </c>
      <c r="K107" s="162"/>
      <c r="L107" s="162" t="str">
        <f t="shared" si="15"/>
        <v/>
      </c>
      <c r="M107" s="39"/>
      <c r="N107" s="163">
        <f t="shared" si="16"/>
        <v>0</v>
      </c>
      <c r="O107" s="163">
        <f t="shared" si="17"/>
        <v>0</v>
      </c>
      <c r="P107" s="163">
        <f t="shared" si="18"/>
        <v>0</v>
      </c>
      <c r="Q107" s="163">
        <f t="shared" si="19"/>
        <v>0</v>
      </c>
      <c r="R107" s="163">
        <f t="shared" si="20"/>
        <v>0</v>
      </c>
      <c r="S107" s="39"/>
      <c r="T107" s="164"/>
      <c r="U107" s="165">
        <f>ROUND(ROUND(T107,2)*(1+'General Inputs'!K$20)*(1-Z107)+'General Inputs'!K$28,2)</f>
        <v>0</v>
      </c>
      <c r="V107" s="165">
        <f>ROUND(ROUND(U107,2)*(1+'General Inputs'!L$20)*(1-AA107)+'General Inputs'!L$28,2)</f>
        <v>0</v>
      </c>
      <c r="W107" s="165">
        <f>ROUND(ROUND(V107,2)*(1+'General Inputs'!M$20)*(1-AB107)+'General Inputs'!M$28,2)</f>
        <v>0</v>
      </c>
      <c r="X107" s="165">
        <f>ROUND(ROUND(W107,2)*(1+'General Inputs'!N$20)*(1-AC107)+'General Inputs'!N$28,2)</f>
        <v>0</v>
      </c>
      <c r="Y107" s="166"/>
      <c r="Z107" s="194">
        <f>IF(T107="",0,'General Inputs'!K$23)</f>
        <v>0</v>
      </c>
      <c r="AA107" s="194">
        <f>IF(U107="",0,'General Inputs'!L$23)</f>
        <v>0</v>
      </c>
      <c r="AB107" s="194">
        <f>IF(V107="",0,'General Inputs'!M$23)</f>
        <v>0</v>
      </c>
      <c r="AC107" s="194">
        <f>IF(W107="",0,'General Inputs'!N$23)</f>
        <v>0</v>
      </c>
      <c r="AD107" s="36"/>
      <c r="AE107" s="36"/>
      <c r="AF107" s="36"/>
      <c r="AG107" s="36"/>
      <c r="AH107" s="36"/>
      <c r="AI107" s="36"/>
      <c r="AJ107" s="36"/>
    </row>
    <row r="108" spans="1:36" hidden="1" outlineLevel="1">
      <c r="A108" s="36"/>
      <c r="B108" s="36"/>
      <c r="C108" s="161"/>
      <c r="D108" s="161"/>
      <c r="E108" s="71"/>
      <c r="F108" s="71"/>
      <c r="G108" s="92"/>
      <c r="H108" s="93">
        <f t="shared" si="13"/>
        <v>0</v>
      </c>
      <c r="I108" s="162"/>
      <c r="J108" s="93">
        <f t="shared" si="14"/>
        <v>0</v>
      </c>
      <c r="K108" s="162"/>
      <c r="L108" s="162" t="str">
        <f t="shared" si="15"/>
        <v/>
      </c>
      <c r="M108" s="39"/>
      <c r="N108" s="163">
        <f t="shared" si="16"/>
        <v>0</v>
      </c>
      <c r="O108" s="163">
        <f t="shared" si="17"/>
        <v>0</v>
      </c>
      <c r="P108" s="163">
        <f t="shared" si="18"/>
        <v>0</v>
      </c>
      <c r="Q108" s="163">
        <f t="shared" si="19"/>
        <v>0</v>
      </c>
      <c r="R108" s="163">
        <f t="shared" si="20"/>
        <v>0</v>
      </c>
      <c r="S108" s="39"/>
      <c r="T108" s="164"/>
      <c r="U108" s="165">
        <f>ROUND(ROUND(T108,2)*(1+'General Inputs'!K$20)*(1-Z108)+'General Inputs'!K$28,2)</f>
        <v>0</v>
      </c>
      <c r="V108" s="165">
        <f>ROUND(ROUND(U108,2)*(1+'General Inputs'!L$20)*(1-AA108)+'General Inputs'!L$28,2)</f>
        <v>0</v>
      </c>
      <c r="W108" s="165">
        <f>ROUND(ROUND(V108,2)*(1+'General Inputs'!M$20)*(1-AB108)+'General Inputs'!M$28,2)</f>
        <v>0</v>
      </c>
      <c r="X108" s="165">
        <f>ROUND(ROUND(W108,2)*(1+'General Inputs'!N$20)*(1-AC108)+'General Inputs'!N$28,2)</f>
        <v>0</v>
      </c>
      <c r="Y108" s="166"/>
      <c r="Z108" s="194">
        <f>IF(T108="",0,'General Inputs'!K$23)</f>
        <v>0</v>
      </c>
      <c r="AA108" s="194">
        <f>IF(U108="",0,'General Inputs'!L$23)</f>
        <v>0</v>
      </c>
      <c r="AB108" s="194">
        <f>IF(V108="",0,'General Inputs'!M$23)</f>
        <v>0</v>
      </c>
      <c r="AC108" s="194">
        <f>IF(W108="",0,'General Inputs'!N$23)</f>
        <v>0</v>
      </c>
      <c r="AD108" s="36"/>
      <c r="AE108" s="36"/>
      <c r="AF108" s="36"/>
      <c r="AG108" s="36"/>
      <c r="AH108" s="36"/>
      <c r="AI108" s="36"/>
      <c r="AJ108" s="36"/>
    </row>
    <row r="109" spans="1:36" hidden="1" outlineLevel="1">
      <c r="A109" s="36"/>
      <c r="B109" s="36"/>
      <c r="C109" s="161"/>
      <c r="D109" s="161"/>
      <c r="E109" s="71"/>
      <c r="F109" s="71"/>
      <c r="G109" s="92"/>
      <c r="H109" s="93">
        <f t="shared" si="13"/>
        <v>0</v>
      </c>
      <c r="I109" s="162"/>
      <c r="J109" s="93">
        <f t="shared" si="14"/>
        <v>0</v>
      </c>
      <c r="K109" s="162"/>
      <c r="L109" s="162" t="str">
        <f t="shared" si="15"/>
        <v/>
      </c>
      <c r="M109" s="39"/>
      <c r="N109" s="163">
        <f t="shared" si="16"/>
        <v>0</v>
      </c>
      <c r="O109" s="163">
        <f t="shared" si="17"/>
        <v>0</v>
      </c>
      <c r="P109" s="163">
        <f t="shared" si="18"/>
        <v>0</v>
      </c>
      <c r="Q109" s="163">
        <f t="shared" si="19"/>
        <v>0</v>
      </c>
      <c r="R109" s="163">
        <f t="shared" si="20"/>
        <v>0</v>
      </c>
      <c r="S109" s="39"/>
      <c r="T109" s="164"/>
      <c r="U109" s="165">
        <f>ROUND(ROUND(T109,2)*(1+'General Inputs'!K$20)*(1-Z109)+'General Inputs'!K$28,2)</f>
        <v>0</v>
      </c>
      <c r="V109" s="165">
        <f>ROUND(ROUND(U109,2)*(1+'General Inputs'!L$20)*(1-AA109)+'General Inputs'!L$28,2)</f>
        <v>0</v>
      </c>
      <c r="W109" s="165">
        <f>ROUND(ROUND(V109,2)*(1+'General Inputs'!M$20)*(1-AB109)+'General Inputs'!M$28,2)</f>
        <v>0</v>
      </c>
      <c r="X109" s="165">
        <f>ROUND(ROUND(W109,2)*(1+'General Inputs'!N$20)*(1-AC109)+'General Inputs'!N$28,2)</f>
        <v>0</v>
      </c>
      <c r="Y109" s="166"/>
      <c r="Z109" s="194">
        <f>IF(T109="",0,'General Inputs'!K$23)</f>
        <v>0</v>
      </c>
      <c r="AA109" s="194">
        <f>IF(U109="",0,'General Inputs'!L$23)</f>
        <v>0</v>
      </c>
      <c r="AB109" s="194">
        <f>IF(V109="",0,'General Inputs'!M$23)</f>
        <v>0</v>
      </c>
      <c r="AC109" s="194">
        <f>IF(W109="",0,'General Inputs'!N$23)</f>
        <v>0</v>
      </c>
      <c r="AD109" s="36"/>
      <c r="AE109" s="36"/>
      <c r="AF109" s="36"/>
      <c r="AG109" s="36"/>
      <c r="AH109" s="36"/>
      <c r="AI109" s="36"/>
      <c r="AJ109" s="36"/>
    </row>
    <row r="110" spans="1:36" hidden="1" outlineLevel="1">
      <c r="A110" s="36"/>
      <c r="B110" s="36"/>
      <c r="C110" s="161"/>
      <c r="D110" s="161"/>
      <c r="E110" s="71"/>
      <c r="F110" s="71"/>
      <c r="G110" s="92"/>
      <c r="H110" s="93">
        <f t="shared" si="13"/>
        <v>0</v>
      </c>
      <c r="I110" s="162"/>
      <c r="J110" s="93">
        <f t="shared" si="14"/>
        <v>0</v>
      </c>
      <c r="K110" s="162"/>
      <c r="L110" s="162" t="str">
        <f t="shared" si="15"/>
        <v/>
      </c>
      <c r="M110" s="39"/>
      <c r="N110" s="163">
        <f t="shared" si="16"/>
        <v>0</v>
      </c>
      <c r="O110" s="163">
        <f t="shared" si="17"/>
        <v>0</v>
      </c>
      <c r="P110" s="163">
        <f t="shared" si="18"/>
        <v>0</v>
      </c>
      <c r="Q110" s="163">
        <f t="shared" si="19"/>
        <v>0</v>
      </c>
      <c r="R110" s="163">
        <f t="shared" si="20"/>
        <v>0</v>
      </c>
      <c r="S110" s="39"/>
      <c r="T110" s="164"/>
      <c r="U110" s="165">
        <f>ROUND(ROUND(T110,2)*(1+'General Inputs'!K$20)*(1-Z110)+'General Inputs'!K$28,2)</f>
        <v>0</v>
      </c>
      <c r="V110" s="165">
        <f>ROUND(ROUND(U110,2)*(1+'General Inputs'!L$20)*(1-AA110)+'General Inputs'!L$28,2)</f>
        <v>0</v>
      </c>
      <c r="W110" s="165">
        <f>ROUND(ROUND(V110,2)*(1+'General Inputs'!M$20)*(1-AB110)+'General Inputs'!M$28,2)</f>
        <v>0</v>
      </c>
      <c r="X110" s="165">
        <f>ROUND(ROUND(W110,2)*(1+'General Inputs'!N$20)*(1-AC110)+'General Inputs'!N$28,2)</f>
        <v>0</v>
      </c>
      <c r="Y110" s="166"/>
      <c r="Z110" s="194">
        <f>IF(T110="",0,'General Inputs'!K$23)</f>
        <v>0</v>
      </c>
      <c r="AA110" s="194">
        <f>IF(U110="",0,'General Inputs'!L$23)</f>
        <v>0</v>
      </c>
      <c r="AB110" s="194">
        <f>IF(V110="",0,'General Inputs'!M$23)</f>
        <v>0</v>
      </c>
      <c r="AC110" s="194">
        <f>IF(W110="",0,'General Inputs'!N$23)</f>
        <v>0</v>
      </c>
      <c r="AD110" s="36"/>
      <c r="AE110" s="36"/>
      <c r="AF110" s="36"/>
      <c r="AG110" s="36"/>
      <c r="AH110" s="36"/>
      <c r="AI110" s="36"/>
      <c r="AJ110" s="36"/>
    </row>
    <row r="111" spans="1:36" hidden="1" outlineLevel="1">
      <c r="A111" s="36"/>
      <c r="B111" s="36"/>
      <c r="C111" s="161"/>
      <c r="D111" s="161"/>
      <c r="E111" s="71"/>
      <c r="F111" s="71"/>
      <c r="G111" s="92"/>
      <c r="H111" s="93">
        <f t="shared" si="13"/>
        <v>0</v>
      </c>
      <c r="I111" s="162"/>
      <c r="J111" s="93">
        <f t="shared" si="14"/>
        <v>0</v>
      </c>
      <c r="K111" s="162"/>
      <c r="L111" s="162" t="str">
        <f t="shared" si="15"/>
        <v/>
      </c>
      <c r="M111" s="39"/>
      <c r="N111" s="163">
        <f t="shared" si="16"/>
        <v>0</v>
      </c>
      <c r="O111" s="163">
        <f t="shared" si="17"/>
        <v>0</v>
      </c>
      <c r="P111" s="163">
        <f t="shared" si="18"/>
        <v>0</v>
      </c>
      <c r="Q111" s="163">
        <f t="shared" si="19"/>
        <v>0</v>
      </c>
      <c r="R111" s="163">
        <f t="shared" si="20"/>
        <v>0</v>
      </c>
      <c r="S111" s="39"/>
      <c r="T111" s="164"/>
      <c r="U111" s="165">
        <f>ROUND(ROUND(T111,2)*(1+'General Inputs'!K$20)*(1-Z111)+'General Inputs'!K$28,2)</f>
        <v>0</v>
      </c>
      <c r="V111" s="165">
        <f>ROUND(ROUND(U111,2)*(1+'General Inputs'!L$20)*(1-AA111)+'General Inputs'!L$28,2)</f>
        <v>0</v>
      </c>
      <c r="W111" s="165">
        <f>ROUND(ROUND(V111,2)*(1+'General Inputs'!M$20)*(1-AB111)+'General Inputs'!M$28,2)</f>
        <v>0</v>
      </c>
      <c r="X111" s="165">
        <f>ROUND(ROUND(W111,2)*(1+'General Inputs'!N$20)*(1-AC111)+'General Inputs'!N$28,2)</f>
        <v>0</v>
      </c>
      <c r="Y111" s="166"/>
      <c r="Z111" s="194">
        <f>IF(T111="",0,'General Inputs'!K$23)</f>
        <v>0</v>
      </c>
      <c r="AA111" s="194">
        <f>IF(U111="",0,'General Inputs'!L$23)</f>
        <v>0</v>
      </c>
      <c r="AB111" s="194">
        <f>IF(V111="",0,'General Inputs'!M$23)</f>
        <v>0</v>
      </c>
      <c r="AC111" s="194">
        <f>IF(W111="",0,'General Inputs'!N$23)</f>
        <v>0</v>
      </c>
      <c r="AD111" s="36"/>
      <c r="AE111" s="36"/>
      <c r="AF111" s="36"/>
      <c r="AG111" s="36"/>
      <c r="AH111" s="36"/>
      <c r="AI111" s="36"/>
      <c r="AJ111" s="36"/>
    </row>
    <row r="112" spans="1:36" hidden="1" outlineLevel="1">
      <c r="A112" s="36"/>
      <c r="B112" s="36"/>
      <c r="C112" s="161"/>
      <c r="D112" s="161"/>
      <c r="E112" s="71"/>
      <c r="F112" s="71"/>
      <c r="G112" s="92"/>
      <c r="H112" s="93">
        <f t="shared" si="13"/>
        <v>0</v>
      </c>
      <c r="I112" s="162"/>
      <c r="J112" s="93">
        <f t="shared" si="14"/>
        <v>0</v>
      </c>
      <c r="K112" s="162"/>
      <c r="L112" s="162" t="str">
        <f t="shared" si="15"/>
        <v/>
      </c>
      <c r="M112" s="39"/>
      <c r="N112" s="163">
        <f t="shared" si="16"/>
        <v>0</v>
      </c>
      <c r="O112" s="163">
        <f t="shared" si="17"/>
        <v>0</v>
      </c>
      <c r="P112" s="163">
        <f t="shared" si="18"/>
        <v>0</v>
      </c>
      <c r="Q112" s="163">
        <f t="shared" si="19"/>
        <v>0</v>
      </c>
      <c r="R112" s="163">
        <f t="shared" si="20"/>
        <v>0</v>
      </c>
      <c r="S112" s="39"/>
      <c r="T112" s="164"/>
      <c r="U112" s="165">
        <f>ROUND(ROUND(T112,2)*(1+'General Inputs'!K$20)*(1-Z112)+'General Inputs'!K$28,2)</f>
        <v>0</v>
      </c>
      <c r="V112" s="165">
        <f>ROUND(ROUND(U112,2)*(1+'General Inputs'!L$20)*(1-AA112)+'General Inputs'!L$28,2)</f>
        <v>0</v>
      </c>
      <c r="W112" s="165">
        <f>ROUND(ROUND(V112,2)*(1+'General Inputs'!M$20)*(1-AB112)+'General Inputs'!M$28,2)</f>
        <v>0</v>
      </c>
      <c r="X112" s="165">
        <f>ROUND(ROUND(W112,2)*(1+'General Inputs'!N$20)*(1-AC112)+'General Inputs'!N$28,2)</f>
        <v>0</v>
      </c>
      <c r="Y112" s="166"/>
      <c r="Z112" s="194">
        <f>IF(T112="",0,'General Inputs'!K$23)</f>
        <v>0</v>
      </c>
      <c r="AA112" s="194">
        <f>IF(U112="",0,'General Inputs'!L$23)</f>
        <v>0</v>
      </c>
      <c r="AB112" s="194">
        <f>IF(V112="",0,'General Inputs'!M$23)</f>
        <v>0</v>
      </c>
      <c r="AC112" s="194">
        <f>IF(W112="",0,'General Inputs'!N$23)</f>
        <v>0</v>
      </c>
      <c r="AD112" s="36"/>
      <c r="AE112" s="36"/>
      <c r="AF112" s="36"/>
      <c r="AG112" s="36"/>
      <c r="AH112" s="36"/>
      <c r="AI112" s="36"/>
      <c r="AJ112" s="36"/>
    </row>
    <row r="113" spans="1:36" hidden="1" outlineLevel="1">
      <c r="A113" s="36"/>
      <c r="B113" s="36"/>
      <c r="C113" s="161"/>
      <c r="D113" s="161"/>
      <c r="E113" s="71"/>
      <c r="F113" s="71"/>
      <c r="G113" s="92"/>
      <c r="H113" s="93">
        <f t="shared" si="13"/>
        <v>0</v>
      </c>
      <c r="I113" s="162"/>
      <c r="J113" s="93">
        <f t="shared" si="14"/>
        <v>0</v>
      </c>
      <c r="K113" s="162"/>
      <c r="L113" s="162" t="str">
        <f t="shared" si="15"/>
        <v/>
      </c>
      <c r="M113" s="39"/>
      <c r="N113" s="163">
        <f t="shared" si="16"/>
        <v>0</v>
      </c>
      <c r="O113" s="163">
        <f t="shared" si="17"/>
        <v>0</v>
      </c>
      <c r="P113" s="163">
        <f t="shared" si="18"/>
        <v>0</v>
      </c>
      <c r="Q113" s="163">
        <f t="shared" si="19"/>
        <v>0</v>
      </c>
      <c r="R113" s="163">
        <f t="shared" si="20"/>
        <v>0</v>
      </c>
      <c r="S113" s="39"/>
      <c r="T113" s="164"/>
      <c r="U113" s="165">
        <f>ROUND(ROUND(T113,2)*(1+'General Inputs'!K$20)*(1-Z113)+'General Inputs'!K$28,2)</f>
        <v>0</v>
      </c>
      <c r="V113" s="165">
        <f>ROUND(ROUND(U113,2)*(1+'General Inputs'!L$20)*(1-AA113)+'General Inputs'!L$28,2)</f>
        <v>0</v>
      </c>
      <c r="W113" s="165">
        <f>ROUND(ROUND(V113,2)*(1+'General Inputs'!M$20)*(1-AB113)+'General Inputs'!M$28,2)</f>
        <v>0</v>
      </c>
      <c r="X113" s="165">
        <f>ROUND(ROUND(W113,2)*(1+'General Inputs'!N$20)*(1-AC113)+'General Inputs'!N$28,2)</f>
        <v>0</v>
      </c>
      <c r="Y113" s="166"/>
      <c r="Z113" s="194">
        <f>IF(T113="",0,'General Inputs'!K$23)</f>
        <v>0</v>
      </c>
      <c r="AA113" s="194">
        <f>IF(U113="",0,'General Inputs'!L$23)</f>
        <v>0</v>
      </c>
      <c r="AB113" s="194">
        <f>IF(V113="",0,'General Inputs'!M$23)</f>
        <v>0</v>
      </c>
      <c r="AC113" s="194">
        <f>IF(W113="",0,'General Inputs'!N$23)</f>
        <v>0</v>
      </c>
      <c r="AD113" s="36"/>
      <c r="AE113" s="36"/>
      <c r="AF113" s="36"/>
      <c r="AG113" s="36"/>
      <c r="AH113" s="36"/>
      <c r="AI113" s="36"/>
      <c r="AJ113" s="36"/>
    </row>
    <row r="114" spans="1:36" hidden="1" outlineLevel="1">
      <c r="A114" s="36"/>
      <c r="B114" s="36"/>
      <c r="C114" s="161"/>
      <c r="D114" s="161"/>
      <c r="E114" s="71"/>
      <c r="F114" s="71"/>
      <c r="G114" s="92"/>
      <c r="H114" s="93">
        <f t="shared" si="13"/>
        <v>0</v>
      </c>
      <c r="I114" s="162"/>
      <c r="J114" s="93">
        <f t="shared" si="14"/>
        <v>0</v>
      </c>
      <c r="K114" s="162"/>
      <c r="L114" s="162" t="str">
        <f t="shared" si="15"/>
        <v/>
      </c>
      <c r="M114" s="39"/>
      <c r="N114" s="163">
        <f t="shared" si="16"/>
        <v>0</v>
      </c>
      <c r="O114" s="163">
        <f t="shared" si="17"/>
        <v>0</v>
      </c>
      <c r="P114" s="163">
        <f t="shared" si="18"/>
        <v>0</v>
      </c>
      <c r="Q114" s="163">
        <f t="shared" si="19"/>
        <v>0</v>
      </c>
      <c r="R114" s="163">
        <f t="shared" si="20"/>
        <v>0</v>
      </c>
      <c r="S114" s="39"/>
      <c r="T114" s="164"/>
      <c r="U114" s="165">
        <f>ROUND(ROUND(T114,2)*(1+'General Inputs'!K$20)*(1-Z114)+'General Inputs'!K$28,2)</f>
        <v>0</v>
      </c>
      <c r="V114" s="165">
        <f>ROUND(ROUND(U114,2)*(1+'General Inputs'!L$20)*(1-AA114)+'General Inputs'!L$28,2)</f>
        <v>0</v>
      </c>
      <c r="W114" s="165">
        <f>ROUND(ROUND(V114,2)*(1+'General Inputs'!M$20)*(1-AB114)+'General Inputs'!M$28,2)</f>
        <v>0</v>
      </c>
      <c r="X114" s="165">
        <f>ROUND(ROUND(W114,2)*(1+'General Inputs'!N$20)*(1-AC114)+'General Inputs'!N$28,2)</f>
        <v>0</v>
      </c>
      <c r="Y114" s="166"/>
      <c r="Z114" s="194">
        <f>IF(T114="",0,'General Inputs'!K$23)</f>
        <v>0</v>
      </c>
      <c r="AA114" s="194">
        <f>IF(U114="",0,'General Inputs'!L$23)</f>
        <v>0</v>
      </c>
      <c r="AB114" s="194">
        <f>IF(V114="",0,'General Inputs'!M$23)</f>
        <v>0</v>
      </c>
      <c r="AC114" s="194">
        <f>IF(W114="",0,'General Inputs'!N$23)</f>
        <v>0</v>
      </c>
      <c r="AD114" s="36"/>
      <c r="AE114" s="36"/>
      <c r="AF114" s="36"/>
      <c r="AG114" s="36"/>
      <c r="AH114" s="36"/>
      <c r="AI114" s="36"/>
      <c r="AJ114" s="36"/>
    </row>
    <row r="115" spans="1:36" hidden="1" outlineLevel="1">
      <c r="A115" s="36"/>
      <c r="B115" s="36"/>
      <c r="C115" s="161"/>
      <c r="D115" s="161"/>
      <c r="E115" s="71"/>
      <c r="F115" s="71"/>
      <c r="G115" s="92"/>
      <c r="H115" s="93">
        <f t="shared" si="13"/>
        <v>0</v>
      </c>
      <c r="I115" s="162"/>
      <c r="J115" s="93">
        <f t="shared" si="14"/>
        <v>0</v>
      </c>
      <c r="K115" s="162"/>
      <c r="L115" s="162" t="str">
        <f t="shared" si="15"/>
        <v/>
      </c>
      <c r="M115" s="39"/>
      <c r="N115" s="163">
        <f t="shared" si="16"/>
        <v>0</v>
      </c>
      <c r="O115" s="163">
        <f t="shared" si="17"/>
        <v>0</v>
      </c>
      <c r="P115" s="163">
        <f t="shared" si="18"/>
        <v>0</v>
      </c>
      <c r="Q115" s="163">
        <f t="shared" si="19"/>
        <v>0</v>
      </c>
      <c r="R115" s="163">
        <f t="shared" si="20"/>
        <v>0</v>
      </c>
      <c r="S115" s="39"/>
      <c r="T115" s="164"/>
      <c r="U115" s="165">
        <f>ROUND(ROUND(T115,2)*(1+'General Inputs'!K$20)*(1-Z115)+'General Inputs'!K$28,2)</f>
        <v>0</v>
      </c>
      <c r="V115" s="165">
        <f>ROUND(ROUND(U115,2)*(1+'General Inputs'!L$20)*(1-AA115)+'General Inputs'!L$28,2)</f>
        <v>0</v>
      </c>
      <c r="W115" s="165">
        <f>ROUND(ROUND(V115,2)*(1+'General Inputs'!M$20)*(1-AB115)+'General Inputs'!M$28,2)</f>
        <v>0</v>
      </c>
      <c r="X115" s="165">
        <f>ROUND(ROUND(W115,2)*(1+'General Inputs'!N$20)*(1-AC115)+'General Inputs'!N$28,2)</f>
        <v>0</v>
      </c>
      <c r="Y115" s="166"/>
      <c r="Z115" s="194">
        <f>IF(T115="",0,'General Inputs'!K$23)</f>
        <v>0</v>
      </c>
      <c r="AA115" s="194">
        <f>IF(U115="",0,'General Inputs'!L$23)</f>
        <v>0</v>
      </c>
      <c r="AB115" s="194">
        <f>IF(V115="",0,'General Inputs'!M$23)</f>
        <v>0</v>
      </c>
      <c r="AC115" s="194">
        <f>IF(W115="",0,'General Inputs'!N$23)</f>
        <v>0</v>
      </c>
      <c r="AD115" s="36"/>
      <c r="AE115" s="36"/>
      <c r="AF115" s="36"/>
      <c r="AG115" s="36"/>
      <c r="AH115" s="36"/>
      <c r="AI115" s="36"/>
      <c r="AJ115" s="36"/>
    </row>
    <row r="116" spans="1:36" hidden="1" outlineLevel="1">
      <c r="A116" s="36"/>
      <c r="B116" s="36"/>
      <c r="C116" s="161"/>
      <c r="D116" s="161"/>
      <c r="E116" s="71"/>
      <c r="F116" s="71"/>
      <c r="G116" s="92"/>
      <c r="H116" s="93">
        <f t="shared" si="13"/>
        <v>0</v>
      </c>
      <c r="I116" s="162"/>
      <c r="J116" s="93">
        <f t="shared" si="14"/>
        <v>0</v>
      </c>
      <c r="K116" s="162"/>
      <c r="L116" s="162" t="str">
        <f t="shared" si="15"/>
        <v/>
      </c>
      <c r="M116" s="39"/>
      <c r="N116" s="163">
        <f t="shared" si="16"/>
        <v>0</v>
      </c>
      <c r="O116" s="163">
        <f t="shared" si="17"/>
        <v>0</v>
      </c>
      <c r="P116" s="163">
        <f t="shared" si="18"/>
        <v>0</v>
      </c>
      <c r="Q116" s="163">
        <f t="shared" si="19"/>
        <v>0</v>
      </c>
      <c r="R116" s="163">
        <f t="shared" si="20"/>
        <v>0</v>
      </c>
      <c r="S116" s="39"/>
      <c r="T116" s="164"/>
      <c r="U116" s="165">
        <f>ROUND(ROUND(T116,2)*(1+'General Inputs'!K$20)*(1-Z116)+'General Inputs'!K$28,2)</f>
        <v>0</v>
      </c>
      <c r="V116" s="165">
        <f>ROUND(ROUND(U116,2)*(1+'General Inputs'!L$20)*(1-AA116)+'General Inputs'!L$28,2)</f>
        <v>0</v>
      </c>
      <c r="W116" s="165">
        <f>ROUND(ROUND(V116,2)*(1+'General Inputs'!M$20)*(1-AB116)+'General Inputs'!M$28,2)</f>
        <v>0</v>
      </c>
      <c r="X116" s="165">
        <f>ROUND(ROUND(W116,2)*(1+'General Inputs'!N$20)*(1-AC116)+'General Inputs'!N$28,2)</f>
        <v>0</v>
      </c>
      <c r="Y116" s="166"/>
      <c r="Z116" s="194">
        <f>IF(T116="",0,'General Inputs'!K$23)</f>
        <v>0</v>
      </c>
      <c r="AA116" s="194">
        <f>IF(U116="",0,'General Inputs'!L$23)</f>
        <v>0</v>
      </c>
      <c r="AB116" s="194">
        <f>IF(V116="",0,'General Inputs'!M$23)</f>
        <v>0</v>
      </c>
      <c r="AC116" s="194">
        <f>IF(W116="",0,'General Inputs'!N$23)</f>
        <v>0</v>
      </c>
      <c r="AD116" s="36"/>
      <c r="AE116" s="36"/>
      <c r="AF116" s="36"/>
      <c r="AG116" s="36"/>
      <c r="AH116" s="36"/>
      <c r="AI116" s="36"/>
      <c r="AJ116" s="36"/>
    </row>
    <row r="117" spans="1:36" hidden="1" outlineLevel="1">
      <c r="A117" s="36"/>
      <c r="B117" s="36"/>
      <c r="C117" s="161"/>
      <c r="D117" s="161"/>
      <c r="E117" s="71"/>
      <c r="F117" s="71"/>
      <c r="G117" s="92"/>
      <c r="H117" s="93">
        <f t="shared" si="13"/>
        <v>0</v>
      </c>
      <c r="I117" s="162"/>
      <c r="J117" s="93">
        <f t="shared" si="14"/>
        <v>0</v>
      </c>
      <c r="K117" s="162"/>
      <c r="L117" s="162" t="str">
        <f t="shared" si="15"/>
        <v/>
      </c>
      <c r="M117" s="39"/>
      <c r="N117" s="163">
        <f t="shared" si="16"/>
        <v>0</v>
      </c>
      <c r="O117" s="163">
        <f t="shared" si="17"/>
        <v>0</v>
      </c>
      <c r="P117" s="163">
        <f t="shared" si="18"/>
        <v>0</v>
      </c>
      <c r="Q117" s="163">
        <f t="shared" si="19"/>
        <v>0</v>
      </c>
      <c r="R117" s="163">
        <f t="shared" si="20"/>
        <v>0</v>
      </c>
      <c r="S117" s="39"/>
      <c r="T117" s="164"/>
      <c r="U117" s="165">
        <f>ROUND(ROUND(T117,2)*(1+'General Inputs'!K$20)*(1-Z117)+'General Inputs'!K$28,2)</f>
        <v>0</v>
      </c>
      <c r="V117" s="165">
        <f>ROUND(ROUND(U117,2)*(1+'General Inputs'!L$20)*(1-AA117)+'General Inputs'!L$28,2)</f>
        <v>0</v>
      </c>
      <c r="W117" s="165">
        <f>ROUND(ROUND(V117,2)*(1+'General Inputs'!M$20)*(1-AB117)+'General Inputs'!M$28,2)</f>
        <v>0</v>
      </c>
      <c r="X117" s="165">
        <f>ROUND(ROUND(W117,2)*(1+'General Inputs'!N$20)*(1-AC117)+'General Inputs'!N$28,2)</f>
        <v>0</v>
      </c>
      <c r="Y117" s="166"/>
      <c r="Z117" s="194">
        <f>IF(T117="",0,'General Inputs'!K$23)</f>
        <v>0</v>
      </c>
      <c r="AA117" s="194">
        <f>IF(U117="",0,'General Inputs'!L$23)</f>
        <v>0</v>
      </c>
      <c r="AB117" s="194">
        <f>IF(V117="",0,'General Inputs'!M$23)</f>
        <v>0</v>
      </c>
      <c r="AC117" s="194">
        <f>IF(W117="",0,'General Inputs'!N$23)</f>
        <v>0</v>
      </c>
      <c r="AD117" s="36"/>
      <c r="AE117" s="36"/>
      <c r="AF117" s="36"/>
      <c r="AG117" s="36"/>
      <c r="AH117" s="36"/>
      <c r="AI117" s="36"/>
      <c r="AJ117" s="36"/>
    </row>
    <row r="118" spans="1:36" hidden="1" outlineLevel="1">
      <c r="A118" s="36"/>
      <c r="B118" s="36"/>
      <c r="C118" s="161"/>
      <c r="D118" s="161"/>
      <c r="E118" s="71"/>
      <c r="F118" s="71"/>
      <c r="G118" s="92"/>
      <c r="H118" s="93">
        <f t="shared" si="13"/>
        <v>0</v>
      </c>
      <c r="I118" s="162"/>
      <c r="J118" s="93">
        <f t="shared" si="14"/>
        <v>0</v>
      </c>
      <c r="K118" s="162"/>
      <c r="L118" s="162" t="str">
        <f t="shared" si="15"/>
        <v/>
      </c>
      <c r="M118" s="39"/>
      <c r="N118" s="163">
        <f t="shared" si="16"/>
        <v>0</v>
      </c>
      <c r="O118" s="163">
        <f t="shared" si="17"/>
        <v>0</v>
      </c>
      <c r="P118" s="163">
        <f t="shared" si="18"/>
        <v>0</v>
      </c>
      <c r="Q118" s="163">
        <f t="shared" si="19"/>
        <v>0</v>
      </c>
      <c r="R118" s="163">
        <f t="shared" si="20"/>
        <v>0</v>
      </c>
      <c r="S118" s="39"/>
      <c r="T118" s="164"/>
      <c r="U118" s="165">
        <f>ROUND(ROUND(T118,2)*(1+'General Inputs'!K$20)*(1-Z118)+'General Inputs'!K$28,2)</f>
        <v>0</v>
      </c>
      <c r="V118" s="165">
        <f>ROUND(ROUND(U118,2)*(1+'General Inputs'!L$20)*(1-AA118)+'General Inputs'!L$28,2)</f>
        <v>0</v>
      </c>
      <c r="W118" s="165">
        <f>ROUND(ROUND(V118,2)*(1+'General Inputs'!M$20)*(1-AB118)+'General Inputs'!M$28,2)</f>
        <v>0</v>
      </c>
      <c r="X118" s="165">
        <f>ROUND(ROUND(W118,2)*(1+'General Inputs'!N$20)*(1-AC118)+'General Inputs'!N$28,2)</f>
        <v>0</v>
      </c>
      <c r="Y118" s="166"/>
      <c r="Z118" s="194">
        <f>IF(T118="",0,'General Inputs'!K$23)</f>
        <v>0</v>
      </c>
      <c r="AA118" s="194">
        <f>IF(U118="",0,'General Inputs'!L$23)</f>
        <v>0</v>
      </c>
      <c r="AB118" s="194">
        <f>IF(V118="",0,'General Inputs'!M$23)</f>
        <v>0</v>
      </c>
      <c r="AC118" s="194">
        <f>IF(W118="",0,'General Inputs'!N$23)</f>
        <v>0</v>
      </c>
      <c r="AD118" s="36"/>
      <c r="AE118" s="36"/>
      <c r="AF118" s="36"/>
      <c r="AG118" s="36"/>
      <c r="AH118" s="36"/>
      <c r="AI118" s="36"/>
      <c r="AJ118" s="36"/>
    </row>
    <row r="119" spans="1:36" hidden="1" outlineLevel="1">
      <c r="A119" s="36"/>
      <c r="B119" s="36"/>
      <c r="C119" s="161"/>
      <c r="D119" s="161"/>
      <c r="E119" s="71"/>
      <c r="F119" s="71"/>
      <c r="G119" s="92"/>
      <c r="H119" s="93">
        <f t="shared" si="13"/>
        <v>0</v>
      </c>
      <c r="I119" s="162"/>
      <c r="J119" s="93">
        <f t="shared" si="14"/>
        <v>0</v>
      </c>
      <c r="K119" s="162"/>
      <c r="L119" s="162" t="str">
        <f t="shared" si="15"/>
        <v/>
      </c>
      <c r="M119" s="39"/>
      <c r="N119" s="163">
        <f t="shared" si="16"/>
        <v>0</v>
      </c>
      <c r="O119" s="163">
        <f t="shared" si="17"/>
        <v>0</v>
      </c>
      <c r="P119" s="163">
        <f t="shared" si="18"/>
        <v>0</v>
      </c>
      <c r="Q119" s="163">
        <f t="shared" si="19"/>
        <v>0</v>
      </c>
      <c r="R119" s="163">
        <f t="shared" si="20"/>
        <v>0</v>
      </c>
      <c r="S119" s="39"/>
      <c r="T119" s="164"/>
      <c r="U119" s="165">
        <f>ROUND(ROUND(T119,2)*(1+'General Inputs'!K$20)*(1-Z119)+'General Inputs'!K$28,2)</f>
        <v>0</v>
      </c>
      <c r="V119" s="165">
        <f>ROUND(ROUND(U119,2)*(1+'General Inputs'!L$20)*(1-AA119)+'General Inputs'!L$28,2)</f>
        <v>0</v>
      </c>
      <c r="W119" s="165">
        <f>ROUND(ROUND(V119,2)*(1+'General Inputs'!M$20)*(1-AB119)+'General Inputs'!M$28,2)</f>
        <v>0</v>
      </c>
      <c r="X119" s="165">
        <f>ROUND(ROUND(W119,2)*(1+'General Inputs'!N$20)*(1-AC119)+'General Inputs'!N$28,2)</f>
        <v>0</v>
      </c>
      <c r="Y119" s="166"/>
      <c r="Z119" s="194">
        <f>IF(T119="",0,'General Inputs'!K$23)</f>
        <v>0</v>
      </c>
      <c r="AA119" s="194">
        <f>IF(U119="",0,'General Inputs'!L$23)</f>
        <v>0</v>
      </c>
      <c r="AB119" s="194">
        <f>IF(V119="",0,'General Inputs'!M$23)</f>
        <v>0</v>
      </c>
      <c r="AC119" s="194">
        <f>IF(W119="",0,'General Inputs'!N$23)</f>
        <v>0</v>
      </c>
      <c r="AD119" s="36"/>
      <c r="AE119" s="36"/>
      <c r="AF119" s="36"/>
      <c r="AG119" s="36"/>
      <c r="AH119" s="36"/>
      <c r="AI119" s="36"/>
      <c r="AJ119" s="36"/>
    </row>
    <row r="120" spans="1:36" hidden="1" outlineLevel="1">
      <c r="A120" s="36"/>
      <c r="B120" s="36"/>
      <c r="C120" s="161"/>
      <c r="D120" s="161"/>
      <c r="E120" s="71"/>
      <c r="F120" s="71"/>
      <c r="G120" s="92"/>
      <c r="H120" s="93">
        <f t="shared" si="13"/>
        <v>0</v>
      </c>
      <c r="I120" s="162"/>
      <c r="J120" s="93">
        <f t="shared" si="14"/>
        <v>0</v>
      </c>
      <c r="K120" s="162"/>
      <c r="L120" s="162" t="str">
        <f t="shared" si="15"/>
        <v/>
      </c>
      <c r="M120" s="39"/>
      <c r="N120" s="163">
        <f t="shared" si="16"/>
        <v>0</v>
      </c>
      <c r="O120" s="163">
        <f t="shared" si="17"/>
        <v>0</v>
      </c>
      <c r="P120" s="163">
        <f t="shared" si="18"/>
        <v>0</v>
      </c>
      <c r="Q120" s="163">
        <f t="shared" si="19"/>
        <v>0</v>
      </c>
      <c r="R120" s="163">
        <f t="shared" si="20"/>
        <v>0</v>
      </c>
      <c r="S120" s="39"/>
      <c r="T120" s="164"/>
      <c r="U120" s="165">
        <f>ROUND(ROUND(T120,2)*(1+'General Inputs'!K$20)*(1-Z120)+'General Inputs'!K$28,2)</f>
        <v>0</v>
      </c>
      <c r="V120" s="165">
        <f>ROUND(ROUND(U120,2)*(1+'General Inputs'!L$20)*(1-AA120)+'General Inputs'!L$28,2)</f>
        <v>0</v>
      </c>
      <c r="W120" s="165">
        <f>ROUND(ROUND(V120,2)*(1+'General Inputs'!M$20)*(1-AB120)+'General Inputs'!M$28,2)</f>
        <v>0</v>
      </c>
      <c r="X120" s="165">
        <f>ROUND(ROUND(W120,2)*(1+'General Inputs'!N$20)*(1-AC120)+'General Inputs'!N$28,2)</f>
        <v>0</v>
      </c>
      <c r="Y120" s="166"/>
      <c r="Z120" s="194">
        <f>IF(T120="",0,'General Inputs'!K$23)</f>
        <v>0</v>
      </c>
      <c r="AA120" s="194">
        <f>IF(U120="",0,'General Inputs'!L$23)</f>
        <v>0</v>
      </c>
      <c r="AB120" s="194">
        <f>IF(V120="",0,'General Inputs'!M$23)</f>
        <v>0</v>
      </c>
      <c r="AC120" s="194">
        <f>IF(W120="",0,'General Inputs'!N$23)</f>
        <v>0</v>
      </c>
      <c r="AD120" s="36"/>
      <c r="AE120" s="36"/>
      <c r="AF120" s="36"/>
      <c r="AG120" s="36"/>
      <c r="AH120" s="36"/>
      <c r="AI120" s="36"/>
      <c r="AJ120" s="36"/>
    </row>
    <row r="121" spans="1:36" hidden="1" outlineLevel="1">
      <c r="A121" s="36"/>
      <c r="B121" s="36"/>
      <c r="C121" s="161"/>
      <c r="D121" s="161"/>
      <c r="E121" s="71"/>
      <c r="F121" s="71"/>
      <c r="G121" s="92"/>
      <c r="H121" s="93">
        <f t="shared" si="13"/>
        <v>0</v>
      </c>
      <c r="I121" s="162"/>
      <c r="J121" s="93">
        <f t="shared" si="14"/>
        <v>0</v>
      </c>
      <c r="K121" s="162"/>
      <c r="L121" s="162" t="str">
        <f t="shared" si="15"/>
        <v/>
      </c>
      <c r="M121" s="39"/>
      <c r="N121" s="163">
        <f t="shared" si="16"/>
        <v>0</v>
      </c>
      <c r="O121" s="163">
        <f t="shared" si="17"/>
        <v>0</v>
      </c>
      <c r="P121" s="163">
        <f t="shared" si="18"/>
        <v>0</v>
      </c>
      <c r="Q121" s="163">
        <f t="shared" si="19"/>
        <v>0</v>
      </c>
      <c r="R121" s="163">
        <f t="shared" si="20"/>
        <v>0</v>
      </c>
      <c r="S121" s="39"/>
      <c r="T121" s="164"/>
      <c r="U121" s="165">
        <f>ROUND(ROUND(T121,2)*(1+'General Inputs'!K$20)*(1-Z121)+'General Inputs'!K$28,2)</f>
        <v>0</v>
      </c>
      <c r="V121" s="165">
        <f>ROUND(ROUND(U121,2)*(1+'General Inputs'!L$20)*(1-AA121)+'General Inputs'!L$28,2)</f>
        <v>0</v>
      </c>
      <c r="W121" s="165">
        <f>ROUND(ROUND(V121,2)*(1+'General Inputs'!M$20)*(1-AB121)+'General Inputs'!M$28,2)</f>
        <v>0</v>
      </c>
      <c r="X121" s="165">
        <f>ROUND(ROUND(W121,2)*(1+'General Inputs'!N$20)*(1-AC121)+'General Inputs'!N$28,2)</f>
        <v>0</v>
      </c>
      <c r="Y121" s="166"/>
      <c r="Z121" s="194">
        <f>IF(T121="",0,'General Inputs'!K$23)</f>
        <v>0</v>
      </c>
      <c r="AA121" s="194">
        <f>IF(U121="",0,'General Inputs'!L$23)</f>
        <v>0</v>
      </c>
      <c r="AB121" s="194">
        <f>IF(V121="",0,'General Inputs'!M$23)</f>
        <v>0</v>
      </c>
      <c r="AC121" s="194">
        <f>IF(W121="",0,'General Inputs'!N$23)</f>
        <v>0</v>
      </c>
      <c r="AD121" s="36"/>
      <c r="AE121" s="36"/>
      <c r="AF121" s="36"/>
      <c r="AG121" s="36"/>
      <c r="AH121" s="36"/>
      <c r="AI121" s="36"/>
      <c r="AJ121" s="36"/>
    </row>
    <row r="122" spans="1:36" hidden="1" outlineLevel="1">
      <c r="A122" s="36"/>
      <c r="B122" s="36"/>
      <c r="C122" s="161"/>
      <c r="D122" s="161"/>
      <c r="E122" s="71"/>
      <c r="F122" s="71"/>
      <c r="G122" s="92"/>
      <c r="H122" s="93">
        <f t="shared" si="13"/>
        <v>0</v>
      </c>
      <c r="I122" s="162"/>
      <c r="J122" s="93">
        <f t="shared" si="14"/>
        <v>0</v>
      </c>
      <c r="K122" s="162"/>
      <c r="L122" s="162" t="str">
        <f t="shared" si="15"/>
        <v/>
      </c>
      <c r="M122" s="39"/>
      <c r="N122" s="163">
        <f t="shared" si="16"/>
        <v>0</v>
      </c>
      <c r="O122" s="163">
        <f t="shared" si="17"/>
        <v>0</v>
      </c>
      <c r="P122" s="163">
        <f t="shared" si="18"/>
        <v>0</v>
      </c>
      <c r="Q122" s="163">
        <f t="shared" si="19"/>
        <v>0</v>
      </c>
      <c r="R122" s="163">
        <f t="shared" si="20"/>
        <v>0</v>
      </c>
      <c r="S122" s="39"/>
      <c r="T122" s="164"/>
      <c r="U122" s="165">
        <f>ROUND(ROUND(T122,2)*(1+'General Inputs'!K$20)*(1-Z122)+'General Inputs'!K$28,2)</f>
        <v>0</v>
      </c>
      <c r="V122" s="165">
        <f>ROUND(ROUND(U122,2)*(1+'General Inputs'!L$20)*(1-AA122)+'General Inputs'!L$28,2)</f>
        <v>0</v>
      </c>
      <c r="W122" s="165">
        <f>ROUND(ROUND(V122,2)*(1+'General Inputs'!M$20)*(1-AB122)+'General Inputs'!M$28,2)</f>
        <v>0</v>
      </c>
      <c r="X122" s="165">
        <f>ROUND(ROUND(W122,2)*(1+'General Inputs'!N$20)*(1-AC122)+'General Inputs'!N$28,2)</f>
        <v>0</v>
      </c>
      <c r="Y122" s="166"/>
      <c r="Z122" s="194">
        <f>IF(T122="",0,'General Inputs'!K$23)</f>
        <v>0</v>
      </c>
      <c r="AA122" s="194">
        <f>IF(U122="",0,'General Inputs'!L$23)</f>
        <v>0</v>
      </c>
      <c r="AB122" s="194">
        <f>IF(V122="",0,'General Inputs'!M$23)</f>
        <v>0</v>
      </c>
      <c r="AC122" s="194">
        <f>IF(W122="",0,'General Inputs'!N$23)</f>
        <v>0</v>
      </c>
      <c r="AD122" s="36"/>
      <c r="AE122" s="36"/>
      <c r="AF122" s="36"/>
      <c r="AG122" s="36"/>
      <c r="AH122" s="36"/>
      <c r="AI122" s="36"/>
      <c r="AJ122" s="36"/>
    </row>
    <row r="123" spans="1:36" hidden="1" outlineLevel="1">
      <c r="A123" s="36"/>
      <c r="B123" s="36"/>
      <c r="C123" s="161"/>
      <c r="D123" s="161"/>
      <c r="E123" s="71"/>
      <c r="F123" s="71"/>
      <c r="G123" s="92"/>
      <c r="H123" s="93">
        <f t="shared" si="13"/>
        <v>0</v>
      </c>
      <c r="I123" s="162"/>
      <c r="J123" s="93">
        <f t="shared" si="14"/>
        <v>0</v>
      </c>
      <c r="K123" s="162"/>
      <c r="L123" s="162" t="str">
        <f t="shared" si="15"/>
        <v/>
      </c>
      <c r="M123" s="39"/>
      <c r="N123" s="163">
        <f t="shared" si="16"/>
        <v>0</v>
      </c>
      <c r="O123" s="163">
        <f t="shared" si="17"/>
        <v>0</v>
      </c>
      <c r="P123" s="163">
        <f t="shared" si="18"/>
        <v>0</v>
      </c>
      <c r="Q123" s="163">
        <f t="shared" si="19"/>
        <v>0</v>
      </c>
      <c r="R123" s="163">
        <f t="shared" si="20"/>
        <v>0</v>
      </c>
      <c r="S123" s="39"/>
      <c r="T123" s="164"/>
      <c r="U123" s="165">
        <f>ROUND(ROUND(T123,2)*(1+'General Inputs'!K$20)*(1-Z123)+'General Inputs'!K$28,2)</f>
        <v>0</v>
      </c>
      <c r="V123" s="165">
        <f>ROUND(ROUND(U123,2)*(1+'General Inputs'!L$20)*(1-AA123)+'General Inputs'!L$28,2)</f>
        <v>0</v>
      </c>
      <c r="W123" s="165">
        <f>ROUND(ROUND(V123,2)*(1+'General Inputs'!M$20)*(1-AB123)+'General Inputs'!M$28,2)</f>
        <v>0</v>
      </c>
      <c r="X123" s="165">
        <f>ROUND(ROUND(W123,2)*(1+'General Inputs'!N$20)*(1-AC123)+'General Inputs'!N$28,2)</f>
        <v>0</v>
      </c>
      <c r="Y123" s="166"/>
      <c r="Z123" s="194">
        <f>IF(T123="",0,'General Inputs'!K$23)</f>
        <v>0</v>
      </c>
      <c r="AA123" s="194">
        <f>IF(U123="",0,'General Inputs'!L$23)</f>
        <v>0</v>
      </c>
      <c r="AB123" s="194">
        <f>IF(V123="",0,'General Inputs'!M$23)</f>
        <v>0</v>
      </c>
      <c r="AC123" s="194">
        <f>IF(W123="",0,'General Inputs'!N$23)</f>
        <v>0</v>
      </c>
      <c r="AD123" s="36"/>
      <c r="AE123" s="36"/>
      <c r="AF123" s="36"/>
      <c r="AG123" s="36"/>
      <c r="AH123" s="36"/>
      <c r="AI123" s="36"/>
      <c r="AJ123" s="36"/>
    </row>
    <row r="124" spans="1:36" hidden="1" outlineLevel="1">
      <c r="A124" s="36"/>
      <c r="B124" s="36"/>
      <c r="C124" s="161"/>
      <c r="D124" s="161"/>
      <c r="E124" s="71"/>
      <c r="F124" s="71"/>
      <c r="G124" s="92"/>
      <c r="H124" s="93">
        <f t="shared" si="13"/>
        <v>0</v>
      </c>
      <c r="I124" s="162"/>
      <c r="J124" s="93">
        <f t="shared" si="14"/>
        <v>0</v>
      </c>
      <c r="K124" s="162"/>
      <c r="L124" s="162" t="str">
        <f t="shared" si="15"/>
        <v/>
      </c>
      <c r="M124" s="39"/>
      <c r="N124" s="163">
        <f t="shared" si="16"/>
        <v>0</v>
      </c>
      <c r="O124" s="163">
        <f t="shared" si="17"/>
        <v>0</v>
      </c>
      <c r="P124" s="163">
        <f t="shared" si="18"/>
        <v>0</v>
      </c>
      <c r="Q124" s="163">
        <f t="shared" si="19"/>
        <v>0</v>
      </c>
      <c r="R124" s="163">
        <f t="shared" si="20"/>
        <v>0</v>
      </c>
      <c r="S124" s="39"/>
      <c r="T124" s="164"/>
      <c r="U124" s="165">
        <f>ROUND(ROUND(T124,2)*(1+'General Inputs'!K$20)*(1-Z124)+'General Inputs'!K$28,2)</f>
        <v>0</v>
      </c>
      <c r="V124" s="165">
        <f>ROUND(ROUND(U124,2)*(1+'General Inputs'!L$20)*(1-AA124)+'General Inputs'!L$28,2)</f>
        <v>0</v>
      </c>
      <c r="W124" s="165">
        <f>ROUND(ROUND(V124,2)*(1+'General Inputs'!M$20)*(1-AB124)+'General Inputs'!M$28,2)</f>
        <v>0</v>
      </c>
      <c r="X124" s="165">
        <f>ROUND(ROUND(W124,2)*(1+'General Inputs'!N$20)*(1-AC124)+'General Inputs'!N$28,2)</f>
        <v>0</v>
      </c>
      <c r="Y124" s="166"/>
      <c r="Z124" s="194">
        <f>IF(T124="",0,'General Inputs'!K$23)</f>
        <v>0</v>
      </c>
      <c r="AA124" s="194">
        <f>IF(U124="",0,'General Inputs'!L$23)</f>
        <v>0</v>
      </c>
      <c r="AB124" s="194">
        <f>IF(V124="",0,'General Inputs'!M$23)</f>
        <v>0</v>
      </c>
      <c r="AC124" s="194">
        <f>IF(W124="",0,'General Inputs'!N$23)</f>
        <v>0</v>
      </c>
      <c r="AD124" s="36"/>
      <c r="AE124" s="36"/>
      <c r="AF124" s="36"/>
      <c r="AG124" s="36"/>
      <c r="AH124" s="36"/>
      <c r="AI124" s="36"/>
      <c r="AJ124" s="36"/>
    </row>
    <row r="125" spans="1:36" hidden="1" outlineLevel="1">
      <c r="A125" s="36"/>
      <c r="B125" s="36"/>
      <c r="C125" s="161"/>
      <c r="D125" s="161"/>
      <c r="E125" s="71"/>
      <c r="F125" s="71"/>
      <c r="G125" s="92"/>
      <c r="H125" s="93">
        <f t="shared" si="13"/>
        <v>0</v>
      </c>
      <c r="I125" s="162"/>
      <c r="J125" s="93">
        <f t="shared" si="14"/>
        <v>0</v>
      </c>
      <c r="K125" s="162"/>
      <c r="L125" s="162" t="str">
        <f t="shared" si="15"/>
        <v/>
      </c>
      <c r="M125" s="39"/>
      <c r="N125" s="163">
        <f t="shared" si="16"/>
        <v>0</v>
      </c>
      <c r="O125" s="163">
        <f t="shared" si="17"/>
        <v>0</v>
      </c>
      <c r="P125" s="163">
        <f t="shared" si="18"/>
        <v>0</v>
      </c>
      <c r="Q125" s="163">
        <f t="shared" si="19"/>
        <v>0</v>
      </c>
      <c r="R125" s="163">
        <f t="shared" si="20"/>
        <v>0</v>
      </c>
      <c r="S125" s="39"/>
      <c r="T125" s="164"/>
      <c r="U125" s="165">
        <f>ROUND(ROUND(T125,2)*(1+'General Inputs'!K$20)*(1-Z125)+'General Inputs'!K$28,2)</f>
        <v>0</v>
      </c>
      <c r="V125" s="165">
        <f>ROUND(ROUND(U125,2)*(1+'General Inputs'!L$20)*(1-AA125)+'General Inputs'!L$28,2)</f>
        <v>0</v>
      </c>
      <c r="W125" s="165">
        <f>ROUND(ROUND(V125,2)*(1+'General Inputs'!M$20)*(1-AB125)+'General Inputs'!M$28,2)</f>
        <v>0</v>
      </c>
      <c r="X125" s="165">
        <f>ROUND(ROUND(W125,2)*(1+'General Inputs'!N$20)*(1-AC125)+'General Inputs'!N$28,2)</f>
        <v>0</v>
      </c>
      <c r="Y125" s="166"/>
      <c r="Z125" s="194">
        <f>IF(T125="",0,'General Inputs'!K$23)</f>
        <v>0</v>
      </c>
      <c r="AA125" s="194">
        <f>IF(U125="",0,'General Inputs'!L$23)</f>
        <v>0</v>
      </c>
      <c r="AB125" s="194">
        <f>IF(V125="",0,'General Inputs'!M$23)</f>
        <v>0</v>
      </c>
      <c r="AC125" s="194">
        <f>IF(W125="",0,'General Inputs'!N$23)</f>
        <v>0</v>
      </c>
      <c r="AD125" s="36"/>
      <c r="AE125" s="36"/>
      <c r="AF125" s="36"/>
      <c r="AG125" s="36"/>
      <c r="AH125" s="36"/>
      <c r="AI125" s="36"/>
      <c r="AJ125" s="36"/>
    </row>
    <row r="126" spans="1:36" hidden="1" outlineLevel="1">
      <c r="A126" s="36"/>
      <c r="B126" s="36"/>
      <c r="C126" s="161"/>
      <c r="D126" s="161"/>
      <c r="E126" s="71"/>
      <c r="F126" s="71"/>
      <c r="G126" s="92"/>
      <c r="H126" s="93">
        <f t="shared" si="13"/>
        <v>0</v>
      </c>
      <c r="I126" s="162"/>
      <c r="J126" s="93">
        <f t="shared" si="14"/>
        <v>0</v>
      </c>
      <c r="K126" s="162"/>
      <c r="L126" s="162" t="str">
        <f t="shared" si="15"/>
        <v/>
      </c>
      <c r="M126" s="39"/>
      <c r="N126" s="163">
        <f t="shared" si="16"/>
        <v>0</v>
      </c>
      <c r="O126" s="163">
        <f t="shared" si="17"/>
        <v>0</v>
      </c>
      <c r="P126" s="163">
        <f t="shared" si="18"/>
        <v>0</v>
      </c>
      <c r="Q126" s="163">
        <f t="shared" si="19"/>
        <v>0</v>
      </c>
      <c r="R126" s="163">
        <f t="shared" si="20"/>
        <v>0</v>
      </c>
      <c r="S126" s="39"/>
      <c r="T126" s="164"/>
      <c r="U126" s="165">
        <f>ROUND(ROUND(T126,2)*(1+'General Inputs'!K$20)*(1-Z126)+'General Inputs'!K$28,2)</f>
        <v>0</v>
      </c>
      <c r="V126" s="165">
        <f>ROUND(ROUND(U126,2)*(1+'General Inputs'!L$20)*(1-AA126)+'General Inputs'!L$28,2)</f>
        <v>0</v>
      </c>
      <c r="W126" s="165">
        <f>ROUND(ROUND(V126,2)*(1+'General Inputs'!M$20)*(1-AB126)+'General Inputs'!M$28,2)</f>
        <v>0</v>
      </c>
      <c r="X126" s="165">
        <f>ROUND(ROUND(W126,2)*(1+'General Inputs'!N$20)*(1-AC126)+'General Inputs'!N$28,2)</f>
        <v>0</v>
      </c>
      <c r="Y126" s="166"/>
      <c r="Z126" s="194">
        <f>IF(T126="",0,'General Inputs'!K$23)</f>
        <v>0</v>
      </c>
      <c r="AA126" s="194">
        <f>IF(U126="",0,'General Inputs'!L$23)</f>
        <v>0</v>
      </c>
      <c r="AB126" s="194">
        <f>IF(V126="",0,'General Inputs'!M$23)</f>
        <v>0</v>
      </c>
      <c r="AC126" s="194">
        <f>IF(W126="",0,'General Inputs'!N$23)</f>
        <v>0</v>
      </c>
      <c r="AD126" s="36"/>
      <c r="AE126" s="36"/>
      <c r="AF126" s="36"/>
      <c r="AG126" s="36"/>
      <c r="AH126" s="36"/>
      <c r="AI126" s="36"/>
      <c r="AJ126" s="36"/>
    </row>
    <row r="127" spans="1:36" hidden="1" outlineLevel="1">
      <c r="A127" s="36"/>
      <c r="B127" s="36"/>
      <c r="C127" s="161"/>
      <c r="D127" s="161"/>
      <c r="E127" s="71"/>
      <c r="F127" s="71"/>
      <c r="G127" s="92"/>
      <c r="H127" s="93">
        <f t="shared" si="13"/>
        <v>0</v>
      </c>
      <c r="I127" s="162"/>
      <c r="J127" s="93">
        <f t="shared" si="14"/>
        <v>0</v>
      </c>
      <c r="K127" s="162"/>
      <c r="L127" s="162" t="str">
        <f t="shared" si="15"/>
        <v/>
      </c>
      <c r="M127" s="39"/>
      <c r="N127" s="163">
        <f t="shared" si="16"/>
        <v>0</v>
      </c>
      <c r="O127" s="163">
        <f t="shared" si="17"/>
        <v>0</v>
      </c>
      <c r="P127" s="163">
        <f t="shared" si="18"/>
        <v>0</v>
      </c>
      <c r="Q127" s="163">
        <f t="shared" si="19"/>
        <v>0</v>
      </c>
      <c r="R127" s="163">
        <f t="shared" si="20"/>
        <v>0</v>
      </c>
      <c r="S127" s="39"/>
      <c r="T127" s="164"/>
      <c r="U127" s="165">
        <f>ROUND(ROUND(T127,2)*(1+'General Inputs'!K$20)*(1-Z127)+'General Inputs'!K$28,2)</f>
        <v>0</v>
      </c>
      <c r="V127" s="165">
        <f>ROUND(ROUND(U127,2)*(1+'General Inputs'!L$20)*(1-AA127)+'General Inputs'!L$28,2)</f>
        <v>0</v>
      </c>
      <c r="W127" s="165">
        <f>ROUND(ROUND(V127,2)*(1+'General Inputs'!M$20)*(1-AB127)+'General Inputs'!M$28,2)</f>
        <v>0</v>
      </c>
      <c r="X127" s="165">
        <f>ROUND(ROUND(W127,2)*(1+'General Inputs'!N$20)*(1-AC127)+'General Inputs'!N$28,2)</f>
        <v>0</v>
      </c>
      <c r="Y127" s="166"/>
      <c r="Z127" s="194">
        <f>IF(T127="",0,'General Inputs'!K$23)</f>
        <v>0</v>
      </c>
      <c r="AA127" s="194">
        <f>IF(U127="",0,'General Inputs'!L$23)</f>
        <v>0</v>
      </c>
      <c r="AB127" s="194">
        <f>IF(V127="",0,'General Inputs'!M$23)</f>
        <v>0</v>
      </c>
      <c r="AC127" s="194">
        <f>IF(W127="",0,'General Inputs'!N$23)</f>
        <v>0</v>
      </c>
      <c r="AD127" s="36"/>
      <c r="AE127" s="36"/>
      <c r="AF127" s="36"/>
      <c r="AG127" s="36"/>
      <c r="AH127" s="36"/>
      <c r="AI127" s="36"/>
      <c r="AJ127" s="36"/>
    </row>
    <row r="128" spans="1:36" hidden="1" outlineLevel="1">
      <c r="A128" s="36"/>
      <c r="B128" s="36"/>
      <c r="C128" s="161"/>
      <c r="D128" s="161"/>
      <c r="E128" s="71"/>
      <c r="F128" s="71"/>
      <c r="G128" s="92"/>
      <c r="H128" s="93">
        <f t="shared" si="13"/>
        <v>0</v>
      </c>
      <c r="I128" s="162"/>
      <c r="J128" s="93">
        <f t="shared" si="14"/>
        <v>0</v>
      </c>
      <c r="K128" s="162"/>
      <c r="L128" s="162" t="str">
        <f t="shared" si="15"/>
        <v/>
      </c>
      <c r="M128" s="39"/>
      <c r="N128" s="163">
        <f t="shared" si="16"/>
        <v>0</v>
      </c>
      <c r="O128" s="163">
        <f t="shared" si="17"/>
        <v>0</v>
      </c>
      <c r="P128" s="163">
        <f t="shared" si="18"/>
        <v>0</v>
      </c>
      <c r="Q128" s="163">
        <f t="shared" si="19"/>
        <v>0</v>
      </c>
      <c r="R128" s="163">
        <f t="shared" si="20"/>
        <v>0</v>
      </c>
      <c r="S128" s="39"/>
      <c r="T128" s="164"/>
      <c r="U128" s="165">
        <f>ROUND(ROUND(T128,2)*(1+'General Inputs'!K$20)*(1-Z128)+'General Inputs'!K$28,2)</f>
        <v>0</v>
      </c>
      <c r="V128" s="165">
        <f>ROUND(ROUND(U128,2)*(1+'General Inputs'!L$20)*(1-AA128)+'General Inputs'!L$28,2)</f>
        <v>0</v>
      </c>
      <c r="W128" s="165">
        <f>ROUND(ROUND(V128,2)*(1+'General Inputs'!M$20)*(1-AB128)+'General Inputs'!M$28,2)</f>
        <v>0</v>
      </c>
      <c r="X128" s="165">
        <f>ROUND(ROUND(W128,2)*(1+'General Inputs'!N$20)*(1-AC128)+'General Inputs'!N$28,2)</f>
        <v>0</v>
      </c>
      <c r="Y128" s="166"/>
      <c r="Z128" s="194">
        <f>IF(T128="",0,'General Inputs'!K$23)</f>
        <v>0</v>
      </c>
      <c r="AA128" s="194">
        <f>IF(U128="",0,'General Inputs'!L$23)</f>
        <v>0</v>
      </c>
      <c r="AB128" s="194">
        <f>IF(V128="",0,'General Inputs'!M$23)</f>
        <v>0</v>
      </c>
      <c r="AC128" s="194">
        <f>IF(W128="",0,'General Inputs'!N$23)</f>
        <v>0</v>
      </c>
      <c r="AD128" s="36"/>
      <c r="AE128" s="36"/>
      <c r="AF128" s="36"/>
      <c r="AG128" s="36"/>
      <c r="AH128" s="36"/>
      <c r="AI128" s="36"/>
      <c r="AJ128" s="36"/>
    </row>
    <row r="129" spans="1:36" hidden="1" outlineLevel="1">
      <c r="A129" s="36"/>
      <c r="B129" s="36"/>
      <c r="C129" s="161"/>
      <c r="D129" s="161"/>
      <c r="E129" s="71"/>
      <c r="F129" s="71"/>
      <c r="G129" s="92"/>
      <c r="H129" s="93">
        <f t="shared" si="13"/>
        <v>0</v>
      </c>
      <c r="I129" s="162"/>
      <c r="J129" s="93">
        <f t="shared" si="14"/>
        <v>0</v>
      </c>
      <c r="K129" s="162"/>
      <c r="L129" s="162" t="str">
        <f t="shared" si="15"/>
        <v/>
      </c>
      <c r="M129" s="39"/>
      <c r="N129" s="163">
        <f t="shared" si="16"/>
        <v>0</v>
      </c>
      <c r="O129" s="163">
        <f t="shared" si="17"/>
        <v>0</v>
      </c>
      <c r="P129" s="163">
        <f t="shared" si="18"/>
        <v>0</v>
      </c>
      <c r="Q129" s="163">
        <f t="shared" si="19"/>
        <v>0</v>
      </c>
      <c r="R129" s="163">
        <f t="shared" si="20"/>
        <v>0</v>
      </c>
      <c r="S129" s="39"/>
      <c r="T129" s="164"/>
      <c r="U129" s="165">
        <f>ROUND(ROUND(T129,2)*(1+'General Inputs'!K$20)*(1-Z129)+'General Inputs'!K$28,2)</f>
        <v>0</v>
      </c>
      <c r="V129" s="165">
        <f>ROUND(ROUND(U129,2)*(1+'General Inputs'!L$20)*(1-AA129)+'General Inputs'!L$28,2)</f>
        <v>0</v>
      </c>
      <c r="W129" s="165">
        <f>ROUND(ROUND(V129,2)*(1+'General Inputs'!M$20)*(1-AB129)+'General Inputs'!M$28,2)</f>
        <v>0</v>
      </c>
      <c r="X129" s="165">
        <f>ROUND(ROUND(W129,2)*(1+'General Inputs'!N$20)*(1-AC129)+'General Inputs'!N$28,2)</f>
        <v>0</v>
      </c>
      <c r="Y129" s="166"/>
      <c r="Z129" s="194">
        <f>IF(T129="",0,'General Inputs'!K$23)</f>
        <v>0</v>
      </c>
      <c r="AA129" s="194">
        <f>IF(U129="",0,'General Inputs'!L$23)</f>
        <v>0</v>
      </c>
      <c r="AB129" s="194">
        <f>IF(V129="",0,'General Inputs'!M$23)</f>
        <v>0</v>
      </c>
      <c r="AC129" s="194">
        <f>IF(W129="",0,'General Inputs'!N$23)</f>
        <v>0</v>
      </c>
      <c r="AD129" s="36"/>
      <c r="AE129" s="36"/>
      <c r="AF129" s="36"/>
      <c r="AG129" s="36"/>
      <c r="AH129" s="36"/>
      <c r="AI129" s="36"/>
      <c r="AJ129" s="36"/>
    </row>
    <row r="130" spans="1:36" hidden="1" outlineLevel="1">
      <c r="A130" s="36"/>
      <c r="B130" s="36"/>
      <c r="C130" s="161"/>
      <c r="D130" s="161"/>
      <c r="E130" s="71"/>
      <c r="F130" s="71"/>
      <c r="G130" s="92"/>
      <c r="H130" s="93">
        <f t="shared" si="13"/>
        <v>0</v>
      </c>
      <c r="I130" s="162"/>
      <c r="J130" s="93">
        <f t="shared" si="14"/>
        <v>0</v>
      </c>
      <c r="K130" s="162"/>
      <c r="L130" s="162" t="str">
        <f t="shared" si="15"/>
        <v/>
      </c>
      <c r="M130" s="39"/>
      <c r="N130" s="163">
        <f t="shared" si="16"/>
        <v>0</v>
      </c>
      <c r="O130" s="163">
        <f t="shared" si="17"/>
        <v>0</v>
      </c>
      <c r="P130" s="163">
        <f t="shared" si="18"/>
        <v>0</v>
      </c>
      <c r="Q130" s="163">
        <f t="shared" si="19"/>
        <v>0</v>
      </c>
      <c r="R130" s="163">
        <f t="shared" si="20"/>
        <v>0</v>
      </c>
      <c r="S130" s="39"/>
      <c r="T130" s="164"/>
      <c r="U130" s="165">
        <f>ROUND(ROUND(T130,2)*(1+'General Inputs'!K$20)*(1-Z130)+'General Inputs'!K$28,2)</f>
        <v>0</v>
      </c>
      <c r="V130" s="165">
        <f>ROUND(ROUND(U130,2)*(1+'General Inputs'!L$20)*(1-AA130)+'General Inputs'!L$28,2)</f>
        <v>0</v>
      </c>
      <c r="W130" s="165">
        <f>ROUND(ROUND(V130,2)*(1+'General Inputs'!M$20)*(1-AB130)+'General Inputs'!M$28,2)</f>
        <v>0</v>
      </c>
      <c r="X130" s="165">
        <f>ROUND(ROUND(W130,2)*(1+'General Inputs'!N$20)*(1-AC130)+'General Inputs'!N$28,2)</f>
        <v>0</v>
      </c>
      <c r="Y130" s="166"/>
      <c r="Z130" s="194">
        <f>IF(T130="",0,'General Inputs'!K$23)</f>
        <v>0</v>
      </c>
      <c r="AA130" s="194">
        <f>IF(U130="",0,'General Inputs'!L$23)</f>
        <v>0</v>
      </c>
      <c r="AB130" s="194">
        <f>IF(V130="",0,'General Inputs'!M$23)</f>
        <v>0</v>
      </c>
      <c r="AC130" s="194">
        <f>IF(W130="",0,'General Inputs'!N$23)</f>
        <v>0</v>
      </c>
      <c r="AD130" s="36"/>
      <c r="AE130" s="36"/>
      <c r="AF130" s="36"/>
      <c r="AG130" s="36"/>
      <c r="AH130" s="36"/>
      <c r="AI130" s="36"/>
      <c r="AJ130" s="36"/>
    </row>
    <row r="131" spans="1:36" hidden="1" outlineLevel="1">
      <c r="A131" s="36"/>
      <c r="B131" s="36"/>
      <c r="C131" s="161"/>
      <c r="D131" s="161"/>
      <c r="E131" s="71"/>
      <c r="F131" s="71"/>
      <c r="G131" s="92"/>
      <c r="H131" s="93">
        <f t="shared" si="13"/>
        <v>0</v>
      </c>
      <c r="I131" s="162"/>
      <c r="J131" s="93">
        <f t="shared" si="14"/>
        <v>0</v>
      </c>
      <c r="K131" s="162"/>
      <c r="L131" s="162" t="str">
        <f t="shared" si="15"/>
        <v/>
      </c>
      <c r="M131" s="39"/>
      <c r="N131" s="163">
        <f t="shared" si="16"/>
        <v>0</v>
      </c>
      <c r="O131" s="163">
        <f t="shared" si="17"/>
        <v>0</v>
      </c>
      <c r="P131" s="163">
        <f t="shared" si="18"/>
        <v>0</v>
      </c>
      <c r="Q131" s="163">
        <f t="shared" si="19"/>
        <v>0</v>
      </c>
      <c r="R131" s="163">
        <f t="shared" si="20"/>
        <v>0</v>
      </c>
      <c r="S131" s="39"/>
      <c r="T131" s="164"/>
      <c r="U131" s="165">
        <f>ROUND(ROUND(T131,2)*(1+'General Inputs'!K$20)*(1-Z131)+'General Inputs'!K$28,2)</f>
        <v>0</v>
      </c>
      <c r="V131" s="165">
        <f>ROUND(ROUND(U131,2)*(1+'General Inputs'!L$20)*(1-AA131)+'General Inputs'!L$28,2)</f>
        <v>0</v>
      </c>
      <c r="W131" s="165">
        <f>ROUND(ROUND(V131,2)*(1+'General Inputs'!M$20)*(1-AB131)+'General Inputs'!M$28,2)</f>
        <v>0</v>
      </c>
      <c r="X131" s="165">
        <f>ROUND(ROUND(W131,2)*(1+'General Inputs'!N$20)*(1-AC131)+'General Inputs'!N$28,2)</f>
        <v>0</v>
      </c>
      <c r="Y131" s="166"/>
      <c r="Z131" s="194">
        <f>IF(T131="",0,'General Inputs'!K$23)</f>
        <v>0</v>
      </c>
      <c r="AA131" s="194">
        <f>IF(U131="",0,'General Inputs'!L$23)</f>
        <v>0</v>
      </c>
      <c r="AB131" s="194">
        <f>IF(V131="",0,'General Inputs'!M$23)</f>
        <v>0</v>
      </c>
      <c r="AC131" s="194">
        <f>IF(W131="",0,'General Inputs'!N$23)</f>
        <v>0</v>
      </c>
      <c r="AD131" s="36"/>
      <c r="AE131" s="36"/>
      <c r="AF131" s="36"/>
      <c r="AG131" s="36"/>
      <c r="AH131" s="36"/>
      <c r="AI131" s="36"/>
      <c r="AJ131" s="36"/>
    </row>
    <row r="132" spans="1:36" hidden="1" outlineLevel="1">
      <c r="A132" s="36"/>
      <c r="B132" s="36"/>
      <c r="C132" s="161"/>
      <c r="D132" s="161"/>
      <c r="E132" s="71"/>
      <c r="F132" s="71"/>
      <c r="G132" s="92"/>
      <c r="H132" s="93">
        <f t="shared" si="13"/>
        <v>0</v>
      </c>
      <c r="I132" s="162"/>
      <c r="J132" s="93">
        <f t="shared" si="14"/>
        <v>0</v>
      </c>
      <c r="K132" s="162"/>
      <c r="L132" s="162" t="str">
        <f t="shared" si="15"/>
        <v/>
      </c>
      <c r="M132" s="39"/>
      <c r="N132" s="163">
        <f t="shared" si="16"/>
        <v>0</v>
      </c>
      <c r="O132" s="163">
        <f t="shared" si="17"/>
        <v>0</v>
      </c>
      <c r="P132" s="163">
        <f t="shared" si="18"/>
        <v>0</v>
      </c>
      <c r="Q132" s="163">
        <f t="shared" si="19"/>
        <v>0</v>
      </c>
      <c r="R132" s="163">
        <f t="shared" si="20"/>
        <v>0</v>
      </c>
      <c r="S132" s="39"/>
      <c r="T132" s="164"/>
      <c r="U132" s="165">
        <f>ROUND(ROUND(T132,2)*(1+'General Inputs'!K$20)*(1-Z132)+'General Inputs'!K$28,2)</f>
        <v>0</v>
      </c>
      <c r="V132" s="165">
        <f>ROUND(ROUND(U132,2)*(1+'General Inputs'!L$20)*(1-AA132)+'General Inputs'!L$28,2)</f>
        <v>0</v>
      </c>
      <c r="W132" s="165">
        <f>ROUND(ROUND(V132,2)*(1+'General Inputs'!M$20)*(1-AB132)+'General Inputs'!M$28,2)</f>
        <v>0</v>
      </c>
      <c r="X132" s="165">
        <f>ROUND(ROUND(W132,2)*(1+'General Inputs'!N$20)*(1-AC132)+'General Inputs'!N$28,2)</f>
        <v>0</v>
      </c>
      <c r="Y132" s="166"/>
      <c r="Z132" s="194">
        <f>IF(T132="",0,'General Inputs'!K$23)</f>
        <v>0</v>
      </c>
      <c r="AA132" s="194">
        <f>IF(U132="",0,'General Inputs'!L$23)</f>
        <v>0</v>
      </c>
      <c r="AB132" s="194">
        <f>IF(V132="",0,'General Inputs'!M$23)</f>
        <v>0</v>
      </c>
      <c r="AC132" s="194">
        <f>IF(W132="",0,'General Inputs'!N$23)</f>
        <v>0</v>
      </c>
      <c r="AD132" s="36"/>
      <c r="AE132" s="36"/>
      <c r="AF132" s="36"/>
      <c r="AG132" s="36"/>
      <c r="AH132" s="36"/>
      <c r="AI132" s="36"/>
      <c r="AJ132" s="36"/>
    </row>
    <row r="133" spans="1:36" hidden="1" outlineLevel="1">
      <c r="A133" s="36"/>
      <c r="B133" s="36"/>
      <c r="C133" s="161"/>
      <c r="D133" s="161"/>
      <c r="E133" s="71"/>
      <c r="F133" s="71"/>
      <c r="G133" s="92"/>
      <c r="H133" s="93">
        <f t="shared" si="13"/>
        <v>0</v>
      </c>
      <c r="I133" s="162"/>
      <c r="J133" s="93">
        <f t="shared" si="14"/>
        <v>0</v>
      </c>
      <c r="K133" s="162"/>
      <c r="L133" s="162" t="str">
        <f t="shared" si="15"/>
        <v/>
      </c>
      <c r="M133" s="39"/>
      <c r="N133" s="163">
        <f t="shared" si="16"/>
        <v>0</v>
      </c>
      <c r="O133" s="163">
        <f t="shared" si="17"/>
        <v>0</v>
      </c>
      <c r="P133" s="163">
        <f t="shared" si="18"/>
        <v>0</v>
      </c>
      <c r="Q133" s="163">
        <f t="shared" si="19"/>
        <v>0</v>
      </c>
      <c r="R133" s="163">
        <f t="shared" si="20"/>
        <v>0</v>
      </c>
      <c r="S133" s="39"/>
      <c r="T133" s="164"/>
      <c r="U133" s="165">
        <f>ROUND(ROUND(T133,2)*(1+'General Inputs'!K$20)*(1-Z133)+'General Inputs'!K$28,2)</f>
        <v>0</v>
      </c>
      <c r="V133" s="165">
        <f>ROUND(ROUND(U133,2)*(1+'General Inputs'!L$20)*(1-AA133)+'General Inputs'!L$28,2)</f>
        <v>0</v>
      </c>
      <c r="W133" s="165">
        <f>ROUND(ROUND(V133,2)*(1+'General Inputs'!M$20)*(1-AB133)+'General Inputs'!M$28,2)</f>
        <v>0</v>
      </c>
      <c r="X133" s="165">
        <f>ROUND(ROUND(W133,2)*(1+'General Inputs'!N$20)*(1-AC133)+'General Inputs'!N$28,2)</f>
        <v>0</v>
      </c>
      <c r="Y133" s="166"/>
      <c r="Z133" s="194">
        <f>IF(T133="",0,'General Inputs'!K$23)</f>
        <v>0</v>
      </c>
      <c r="AA133" s="194">
        <f>IF(U133="",0,'General Inputs'!L$23)</f>
        <v>0</v>
      </c>
      <c r="AB133" s="194">
        <f>IF(V133="",0,'General Inputs'!M$23)</f>
        <v>0</v>
      </c>
      <c r="AC133" s="194">
        <f>IF(W133="",0,'General Inputs'!N$23)</f>
        <v>0</v>
      </c>
      <c r="AD133" s="36"/>
      <c r="AE133" s="36"/>
      <c r="AF133" s="36"/>
      <c r="AG133" s="36"/>
      <c r="AH133" s="36"/>
      <c r="AI133" s="36"/>
      <c r="AJ133" s="36"/>
    </row>
    <row r="134" spans="1:36" hidden="1" outlineLevel="1">
      <c r="A134" s="36"/>
      <c r="B134" s="36"/>
      <c r="C134" s="161"/>
      <c r="D134" s="161"/>
      <c r="E134" s="71"/>
      <c r="F134" s="71"/>
      <c r="G134" s="92"/>
      <c r="H134" s="93">
        <f t="shared" si="13"/>
        <v>0</v>
      </c>
      <c r="I134" s="162"/>
      <c r="J134" s="93">
        <f t="shared" si="14"/>
        <v>0</v>
      </c>
      <c r="K134" s="162"/>
      <c r="L134" s="162" t="str">
        <f t="shared" si="15"/>
        <v/>
      </c>
      <c r="M134" s="39"/>
      <c r="N134" s="163">
        <f t="shared" si="16"/>
        <v>0</v>
      </c>
      <c r="O134" s="163">
        <f t="shared" si="17"/>
        <v>0</v>
      </c>
      <c r="P134" s="163">
        <f t="shared" si="18"/>
        <v>0</v>
      </c>
      <c r="Q134" s="163">
        <f t="shared" si="19"/>
        <v>0</v>
      </c>
      <c r="R134" s="163">
        <f t="shared" si="20"/>
        <v>0</v>
      </c>
      <c r="S134" s="39"/>
      <c r="T134" s="164"/>
      <c r="U134" s="165">
        <f>ROUND(ROUND(T134,2)*(1+'General Inputs'!K$20)*(1-Z134)+'General Inputs'!K$28,2)</f>
        <v>0</v>
      </c>
      <c r="V134" s="165">
        <f>ROUND(ROUND(U134,2)*(1+'General Inputs'!L$20)*(1-AA134)+'General Inputs'!L$28,2)</f>
        <v>0</v>
      </c>
      <c r="W134" s="165">
        <f>ROUND(ROUND(V134,2)*(1+'General Inputs'!M$20)*(1-AB134)+'General Inputs'!M$28,2)</f>
        <v>0</v>
      </c>
      <c r="X134" s="165">
        <f>ROUND(ROUND(W134,2)*(1+'General Inputs'!N$20)*(1-AC134)+'General Inputs'!N$28,2)</f>
        <v>0</v>
      </c>
      <c r="Y134" s="166"/>
      <c r="Z134" s="194">
        <f>IF(T134="",0,'General Inputs'!K$23)</f>
        <v>0</v>
      </c>
      <c r="AA134" s="194">
        <f>IF(U134="",0,'General Inputs'!L$23)</f>
        <v>0</v>
      </c>
      <c r="AB134" s="194">
        <f>IF(V134="",0,'General Inputs'!M$23)</f>
        <v>0</v>
      </c>
      <c r="AC134" s="194">
        <f>IF(W134="",0,'General Inputs'!N$23)</f>
        <v>0</v>
      </c>
      <c r="AD134" s="36"/>
      <c r="AE134" s="36"/>
      <c r="AF134" s="36"/>
      <c r="AG134" s="36"/>
      <c r="AH134" s="36"/>
      <c r="AI134" s="36"/>
      <c r="AJ134" s="36"/>
    </row>
    <row r="135" spans="1:36" hidden="1" outlineLevel="1">
      <c r="A135" s="36"/>
      <c r="B135" s="36"/>
      <c r="C135" s="161"/>
      <c r="D135" s="161"/>
      <c r="E135" s="71"/>
      <c r="F135" s="71"/>
      <c r="G135" s="92"/>
      <c r="H135" s="93">
        <f t="shared" ref="H135:H198" si="21">_xlfn.IFNA(INDEX($N135:$R135,1,MATCH(forecastyear,$N$5:$R$5,0)),0)</f>
        <v>0</v>
      </c>
      <c r="I135" s="162"/>
      <c r="J135" s="93">
        <f t="shared" ref="J135:J198" si="22">_xlfn.IFNA(INDEX($T135:$X135,1,MATCH(forecastyear,$T$5:$X$5,0)),0)</f>
        <v>0</v>
      </c>
      <c r="K135" s="162"/>
      <c r="L135" s="162" t="str">
        <f t="shared" si="15"/>
        <v/>
      </c>
      <c r="M135" s="39"/>
      <c r="N135" s="163">
        <f t="shared" si="16"/>
        <v>0</v>
      </c>
      <c r="O135" s="163">
        <f t="shared" si="17"/>
        <v>0</v>
      </c>
      <c r="P135" s="163">
        <f t="shared" si="18"/>
        <v>0</v>
      </c>
      <c r="Q135" s="163">
        <f t="shared" si="19"/>
        <v>0</v>
      </c>
      <c r="R135" s="163">
        <f t="shared" si="20"/>
        <v>0</v>
      </c>
      <c r="S135" s="39"/>
      <c r="T135" s="164"/>
      <c r="U135" s="165">
        <f>ROUND(ROUND(T135,2)*(1+'General Inputs'!K$20)*(1-Z135)+'General Inputs'!K$28,2)</f>
        <v>0</v>
      </c>
      <c r="V135" s="165">
        <f>ROUND(ROUND(U135,2)*(1+'General Inputs'!L$20)*(1-AA135)+'General Inputs'!L$28,2)</f>
        <v>0</v>
      </c>
      <c r="W135" s="165">
        <f>ROUND(ROUND(V135,2)*(1+'General Inputs'!M$20)*(1-AB135)+'General Inputs'!M$28,2)</f>
        <v>0</v>
      </c>
      <c r="X135" s="165">
        <f>ROUND(ROUND(W135,2)*(1+'General Inputs'!N$20)*(1-AC135)+'General Inputs'!N$28,2)</f>
        <v>0</v>
      </c>
      <c r="Y135" s="166"/>
      <c r="Z135" s="194">
        <f>IF(T135="",0,'General Inputs'!K$23)</f>
        <v>0</v>
      </c>
      <c r="AA135" s="194">
        <f>IF(U135="",0,'General Inputs'!L$23)</f>
        <v>0</v>
      </c>
      <c r="AB135" s="194">
        <f>IF(V135="",0,'General Inputs'!M$23)</f>
        <v>0</v>
      </c>
      <c r="AC135" s="194">
        <f>IF(W135="",0,'General Inputs'!N$23)</f>
        <v>0</v>
      </c>
      <c r="AD135" s="36"/>
      <c r="AE135" s="36"/>
      <c r="AF135" s="36"/>
      <c r="AG135" s="36"/>
      <c r="AH135" s="36"/>
      <c r="AI135" s="36"/>
      <c r="AJ135" s="36"/>
    </row>
    <row r="136" spans="1:36" hidden="1" outlineLevel="1">
      <c r="A136" s="36"/>
      <c r="B136" s="36"/>
      <c r="C136" s="161"/>
      <c r="D136" s="161"/>
      <c r="E136" s="71"/>
      <c r="F136" s="71"/>
      <c r="G136" s="92"/>
      <c r="H136" s="93">
        <f t="shared" si="21"/>
        <v>0</v>
      </c>
      <c r="I136" s="162"/>
      <c r="J136" s="93">
        <f t="shared" si="22"/>
        <v>0</v>
      </c>
      <c r="K136" s="162"/>
      <c r="L136" s="162" t="str">
        <f t="shared" ref="L136:L199" si="23">IF(C136="","",IF(H136&gt;J136,"NON-COMPLIANT","COMPLIANT"))</f>
        <v/>
      </c>
      <c r="M136" s="39"/>
      <c r="N136" s="163">
        <f t="shared" ref="N136:N199" si="24">T136</f>
        <v>0</v>
      </c>
      <c r="O136" s="163">
        <f t="shared" ref="O136:O199" si="25">U136</f>
        <v>0</v>
      </c>
      <c r="P136" s="163">
        <f t="shared" ref="P136:P199" si="26">V136</f>
        <v>0</v>
      </c>
      <c r="Q136" s="163">
        <f t="shared" ref="Q136:Q199" si="27">W136</f>
        <v>0</v>
      </c>
      <c r="R136" s="163">
        <f t="shared" ref="R136:R199" si="28">X136</f>
        <v>0</v>
      </c>
      <c r="S136" s="39"/>
      <c r="T136" s="164"/>
      <c r="U136" s="165">
        <f>ROUND(ROUND(T136,2)*(1+'General Inputs'!K$20)*(1-Z136)+'General Inputs'!K$28,2)</f>
        <v>0</v>
      </c>
      <c r="V136" s="165">
        <f>ROUND(ROUND(U136,2)*(1+'General Inputs'!L$20)*(1-AA136)+'General Inputs'!L$28,2)</f>
        <v>0</v>
      </c>
      <c r="W136" s="165">
        <f>ROUND(ROUND(V136,2)*(1+'General Inputs'!M$20)*(1-AB136)+'General Inputs'!M$28,2)</f>
        <v>0</v>
      </c>
      <c r="X136" s="165">
        <f>ROUND(ROUND(W136,2)*(1+'General Inputs'!N$20)*(1-AC136)+'General Inputs'!N$28,2)</f>
        <v>0</v>
      </c>
      <c r="Y136" s="166"/>
      <c r="Z136" s="194">
        <f>IF(T136="",0,'General Inputs'!K$23)</f>
        <v>0</v>
      </c>
      <c r="AA136" s="194">
        <f>IF(U136="",0,'General Inputs'!L$23)</f>
        <v>0</v>
      </c>
      <c r="AB136" s="194">
        <f>IF(V136="",0,'General Inputs'!M$23)</f>
        <v>0</v>
      </c>
      <c r="AC136" s="194">
        <f>IF(W136="",0,'General Inputs'!N$23)</f>
        <v>0</v>
      </c>
      <c r="AD136" s="36"/>
      <c r="AE136" s="36"/>
      <c r="AF136" s="36"/>
      <c r="AG136" s="36"/>
      <c r="AH136" s="36"/>
      <c r="AI136" s="36"/>
      <c r="AJ136" s="36"/>
    </row>
    <row r="137" spans="1:36" hidden="1" outlineLevel="1">
      <c r="A137" s="36"/>
      <c r="B137" s="36"/>
      <c r="C137" s="161"/>
      <c r="D137" s="161"/>
      <c r="E137" s="71"/>
      <c r="F137" s="71"/>
      <c r="G137" s="92"/>
      <c r="H137" s="93">
        <f t="shared" si="21"/>
        <v>0</v>
      </c>
      <c r="I137" s="162"/>
      <c r="J137" s="93">
        <f t="shared" si="22"/>
        <v>0</v>
      </c>
      <c r="K137" s="162"/>
      <c r="L137" s="162" t="str">
        <f t="shared" si="23"/>
        <v/>
      </c>
      <c r="M137" s="39"/>
      <c r="N137" s="163">
        <f t="shared" si="24"/>
        <v>0</v>
      </c>
      <c r="O137" s="163">
        <f t="shared" si="25"/>
        <v>0</v>
      </c>
      <c r="P137" s="163">
        <f t="shared" si="26"/>
        <v>0</v>
      </c>
      <c r="Q137" s="163">
        <f t="shared" si="27"/>
        <v>0</v>
      </c>
      <c r="R137" s="163">
        <f t="shared" si="28"/>
        <v>0</v>
      </c>
      <c r="S137" s="39"/>
      <c r="T137" s="164"/>
      <c r="U137" s="165">
        <f>ROUND(ROUND(T137,2)*(1+'General Inputs'!K$20)*(1-Z137)+'General Inputs'!K$28,2)</f>
        <v>0</v>
      </c>
      <c r="V137" s="165">
        <f>ROUND(ROUND(U137,2)*(1+'General Inputs'!L$20)*(1-AA137)+'General Inputs'!L$28,2)</f>
        <v>0</v>
      </c>
      <c r="W137" s="165">
        <f>ROUND(ROUND(V137,2)*(1+'General Inputs'!M$20)*(1-AB137)+'General Inputs'!M$28,2)</f>
        <v>0</v>
      </c>
      <c r="X137" s="165">
        <f>ROUND(ROUND(W137,2)*(1+'General Inputs'!N$20)*(1-AC137)+'General Inputs'!N$28,2)</f>
        <v>0</v>
      </c>
      <c r="Y137" s="166"/>
      <c r="Z137" s="194">
        <f>IF(T137="",0,'General Inputs'!K$23)</f>
        <v>0</v>
      </c>
      <c r="AA137" s="194">
        <f>IF(U137="",0,'General Inputs'!L$23)</f>
        <v>0</v>
      </c>
      <c r="AB137" s="194">
        <f>IF(V137="",0,'General Inputs'!M$23)</f>
        <v>0</v>
      </c>
      <c r="AC137" s="194">
        <f>IF(W137="",0,'General Inputs'!N$23)</f>
        <v>0</v>
      </c>
      <c r="AD137" s="36"/>
      <c r="AE137" s="36"/>
      <c r="AF137" s="36"/>
      <c r="AG137" s="36"/>
      <c r="AH137" s="36"/>
      <c r="AI137" s="36"/>
      <c r="AJ137" s="36"/>
    </row>
    <row r="138" spans="1:36" hidden="1" outlineLevel="1">
      <c r="A138" s="36"/>
      <c r="B138" s="36"/>
      <c r="C138" s="161"/>
      <c r="D138" s="161"/>
      <c r="E138" s="71"/>
      <c r="F138" s="71"/>
      <c r="G138" s="92"/>
      <c r="H138" s="93">
        <f t="shared" si="21"/>
        <v>0</v>
      </c>
      <c r="I138" s="162"/>
      <c r="J138" s="93">
        <f t="shared" si="22"/>
        <v>0</v>
      </c>
      <c r="K138" s="162"/>
      <c r="L138" s="162" t="str">
        <f t="shared" si="23"/>
        <v/>
      </c>
      <c r="M138" s="39"/>
      <c r="N138" s="163">
        <f t="shared" si="24"/>
        <v>0</v>
      </c>
      <c r="O138" s="163">
        <f t="shared" si="25"/>
        <v>0</v>
      </c>
      <c r="P138" s="163">
        <f t="shared" si="26"/>
        <v>0</v>
      </c>
      <c r="Q138" s="163">
        <f t="shared" si="27"/>
        <v>0</v>
      </c>
      <c r="R138" s="163">
        <f t="shared" si="28"/>
        <v>0</v>
      </c>
      <c r="S138" s="39"/>
      <c r="T138" s="164"/>
      <c r="U138" s="165">
        <f>ROUND(ROUND(T138,2)*(1+'General Inputs'!K$20)*(1-Z138)+'General Inputs'!K$28,2)</f>
        <v>0</v>
      </c>
      <c r="V138" s="165">
        <f>ROUND(ROUND(U138,2)*(1+'General Inputs'!L$20)*(1-AA138)+'General Inputs'!L$28,2)</f>
        <v>0</v>
      </c>
      <c r="W138" s="165">
        <f>ROUND(ROUND(V138,2)*(1+'General Inputs'!M$20)*(1-AB138)+'General Inputs'!M$28,2)</f>
        <v>0</v>
      </c>
      <c r="X138" s="165">
        <f>ROUND(ROUND(W138,2)*(1+'General Inputs'!N$20)*(1-AC138)+'General Inputs'!N$28,2)</f>
        <v>0</v>
      </c>
      <c r="Y138" s="166"/>
      <c r="Z138" s="194">
        <f>IF(T138="",0,'General Inputs'!K$23)</f>
        <v>0</v>
      </c>
      <c r="AA138" s="194">
        <f>IF(U138="",0,'General Inputs'!L$23)</f>
        <v>0</v>
      </c>
      <c r="AB138" s="194">
        <f>IF(V138="",0,'General Inputs'!M$23)</f>
        <v>0</v>
      </c>
      <c r="AC138" s="194">
        <f>IF(W138="",0,'General Inputs'!N$23)</f>
        <v>0</v>
      </c>
      <c r="AD138" s="36"/>
      <c r="AE138" s="36"/>
      <c r="AF138" s="36"/>
      <c r="AG138" s="36"/>
      <c r="AH138" s="36"/>
      <c r="AI138" s="36"/>
      <c r="AJ138" s="36"/>
    </row>
    <row r="139" spans="1:36" hidden="1" outlineLevel="1">
      <c r="A139" s="36"/>
      <c r="B139" s="36"/>
      <c r="C139" s="161"/>
      <c r="D139" s="161"/>
      <c r="E139" s="71"/>
      <c r="F139" s="71"/>
      <c r="G139" s="92"/>
      <c r="H139" s="93">
        <f t="shared" si="21"/>
        <v>0</v>
      </c>
      <c r="I139" s="162"/>
      <c r="J139" s="93">
        <f t="shared" si="22"/>
        <v>0</v>
      </c>
      <c r="K139" s="162"/>
      <c r="L139" s="162" t="str">
        <f t="shared" si="23"/>
        <v/>
      </c>
      <c r="M139" s="39"/>
      <c r="N139" s="163">
        <f t="shared" si="24"/>
        <v>0</v>
      </c>
      <c r="O139" s="163">
        <f t="shared" si="25"/>
        <v>0</v>
      </c>
      <c r="P139" s="163">
        <f t="shared" si="26"/>
        <v>0</v>
      </c>
      <c r="Q139" s="163">
        <f t="shared" si="27"/>
        <v>0</v>
      </c>
      <c r="R139" s="163">
        <f t="shared" si="28"/>
        <v>0</v>
      </c>
      <c r="S139" s="39"/>
      <c r="T139" s="164"/>
      <c r="U139" s="165">
        <f>ROUND(ROUND(T139,2)*(1+'General Inputs'!K$20)*(1-Z139)+'General Inputs'!K$28,2)</f>
        <v>0</v>
      </c>
      <c r="V139" s="165">
        <f>ROUND(ROUND(U139,2)*(1+'General Inputs'!L$20)*(1-AA139)+'General Inputs'!L$28,2)</f>
        <v>0</v>
      </c>
      <c r="W139" s="165">
        <f>ROUND(ROUND(V139,2)*(1+'General Inputs'!M$20)*(1-AB139)+'General Inputs'!M$28,2)</f>
        <v>0</v>
      </c>
      <c r="X139" s="165">
        <f>ROUND(ROUND(W139,2)*(1+'General Inputs'!N$20)*(1-AC139)+'General Inputs'!N$28,2)</f>
        <v>0</v>
      </c>
      <c r="Y139" s="166"/>
      <c r="Z139" s="194">
        <f>IF(T139="",0,'General Inputs'!K$23)</f>
        <v>0</v>
      </c>
      <c r="AA139" s="194">
        <f>IF(U139="",0,'General Inputs'!L$23)</f>
        <v>0</v>
      </c>
      <c r="AB139" s="194">
        <f>IF(V139="",0,'General Inputs'!M$23)</f>
        <v>0</v>
      </c>
      <c r="AC139" s="194">
        <f>IF(W139="",0,'General Inputs'!N$23)</f>
        <v>0</v>
      </c>
      <c r="AD139" s="36"/>
      <c r="AE139" s="36"/>
      <c r="AF139" s="36"/>
      <c r="AG139" s="36"/>
      <c r="AH139" s="36"/>
      <c r="AI139" s="36"/>
      <c r="AJ139" s="36"/>
    </row>
    <row r="140" spans="1:36" hidden="1" outlineLevel="1">
      <c r="A140" s="36"/>
      <c r="B140" s="36"/>
      <c r="C140" s="161"/>
      <c r="D140" s="161"/>
      <c r="E140" s="71"/>
      <c r="F140" s="71"/>
      <c r="G140" s="92"/>
      <c r="H140" s="93">
        <f t="shared" si="21"/>
        <v>0</v>
      </c>
      <c r="I140" s="162"/>
      <c r="J140" s="93">
        <f t="shared" si="22"/>
        <v>0</v>
      </c>
      <c r="K140" s="162"/>
      <c r="L140" s="162" t="str">
        <f t="shared" si="23"/>
        <v/>
      </c>
      <c r="M140" s="39"/>
      <c r="N140" s="163">
        <f t="shared" si="24"/>
        <v>0</v>
      </c>
      <c r="O140" s="163">
        <f t="shared" si="25"/>
        <v>0</v>
      </c>
      <c r="P140" s="163">
        <f t="shared" si="26"/>
        <v>0</v>
      </c>
      <c r="Q140" s="163">
        <f t="shared" si="27"/>
        <v>0</v>
      </c>
      <c r="R140" s="163">
        <f t="shared" si="28"/>
        <v>0</v>
      </c>
      <c r="S140" s="39"/>
      <c r="T140" s="164"/>
      <c r="U140" s="165">
        <f>ROUND(ROUND(T140,2)*(1+'General Inputs'!K$20)*(1-Z140)+'General Inputs'!K$28,2)</f>
        <v>0</v>
      </c>
      <c r="V140" s="165">
        <f>ROUND(ROUND(U140,2)*(1+'General Inputs'!L$20)*(1-AA140)+'General Inputs'!L$28,2)</f>
        <v>0</v>
      </c>
      <c r="W140" s="165">
        <f>ROUND(ROUND(V140,2)*(1+'General Inputs'!M$20)*(1-AB140)+'General Inputs'!M$28,2)</f>
        <v>0</v>
      </c>
      <c r="X140" s="165">
        <f>ROUND(ROUND(W140,2)*(1+'General Inputs'!N$20)*(1-AC140)+'General Inputs'!N$28,2)</f>
        <v>0</v>
      </c>
      <c r="Y140" s="166"/>
      <c r="Z140" s="194">
        <f>IF(T140="",0,'General Inputs'!K$23)</f>
        <v>0</v>
      </c>
      <c r="AA140" s="194">
        <f>IF(U140="",0,'General Inputs'!L$23)</f>
        <v>0</v>
      </c>
      <c r="AB140" s="194">
        <f>IF(V140="",0,'General Inputs'!M$23)</f>
        <v>0</v>
      </c>
      <c r="AC140" s="194">
        <f>IF(W140="",0,'General Inputs'!N$23)</f>
        <v>0</v>
      </c>
      <c r="AD140" s="36"/>
      <c r="AE140" s="36"/>
      <c r="AF140" s="36"/>
      <c r="AG140" s="36"/>
      <c r="AH140" s="36"/>
      <c r="AI140" s="36"/>
      <c r="AJ140" s="36"/>
    </row>
    <row r="141" spans="1:36" hidden="1" outlineLevel="1">
      <c r="A141" s="36"/>
      <c r="B141" s="36"/>
      <c r="C141" s="161"/>
      <c r="D141" s="161"/>
      <c r="E141" s="71"/>
      <c r="F141" s="71"/>
      <c r="G141" s="92"/>
      <c r="H141" s="93">
        <f t="shared" si="21"/>
        <v>0</v>
      </c>
      <c r="I141" s="162"/>
      <c r="J141" s="93">
        <f t="shared" si="22"/>
        <v>0</v>
      </c>
      <c r="K141" s="162"/>
      <c r="L141" s="162" t="str">
        <f t="shared" si="23"/>
        <v/>
      </c>
      <c r="M141" s="39"/>
      <c r="N141" s="163">
        <f t="shared" si="24"/>
        <v>0</v>
      </c>
      <c r="O141" s="163">
        <f t="shared" si="25"/>
        <v>0</v>
      </c>
      <c r="P141" s="163">
        <f t="shared" si="26"/>
        <v>0</v>
      </c>
      <c r="Q141" s="163">
        <f t="shared" si="27"/>
        <v>0</v>
      </c>
      <c r="R141" s="163">
        <f t="shared" si="28"/>
        <v>0</v>
      </c>
      <c r="S141" s="39"/>
      <c r="T141" s="164"/>
      <c r="U141" s="165">
        <f>ROUND(ROUND(T141,2)*(1+'General Inputs'!K$20)*(1-Z141)+'General Inputs'!K$28,2)</f>
        <v>0</v>
      </c>
      <c r="V141" s="165">
        <f>ROUND(ROUND(U141,2)*(1+'General Inputs'!L$20)*(1-AA141)+'General Inputs'!L$28,2)</f>
        <v>0</v>
      </c>
      <c r="W141" s="165">
        <f>ROUND(ROUND(V141,2)*(1+'General Inputs'!M$20)*(1-AB141)+'General Inputs'!M$28,2)</f>
        <v>0</v>
      </c>
      <c r="X141" s="165">
        <f>ROUND(ROUND(W141,2)*(1+'General Inputs'!N$20)*(1-AC141)+'General Inputs'!N$28,2)</f>
        <v>0</v>
      </c>
      <c r="Y141" s="166"/>
      <c r="Z141" s="194">
        <f>IF(T141="",0,'General Inputs'!K$23)</f>
        <v>0</v>
      </c>
      <c r="AA141" s="194">
        <f>IF(U141="",0,'General Inputs'!L$23)</f>
        <v>0</v>
      </c>
      <c r="AB141" s="194">
        <f>IF(V141="",0,'General Inputs'!M$23)</f>
        <v>0</v>
      </c>
      <c r="AC141" s="194">
        <f>IF(W141="",0,'General Inputs'!N$23)</f>
        <v>0</v>
      </c>
      <c r="AD141" s="36"/>
      <c r="AE141" s="36"/>
      <c r="AF141" s="36"/>
      <c r="AG141" s="36"/>
      <c r="AH141" s="36"/>
      <c r="AI141" s="36"/>
      <c r="AJ141" s="36"/>
    </row>
    <row r="142" spans="1:36" hidden="1" outlineLevel="1">
      <c r="A142" s="36"/>
      <c r="B142" s="36"/>
      <c r="C142" s="161"/>
      <c r="D142" s="161"/>
      <c r="E142" s="71"/>
      <c r="F142" s="71"/>
      <c r="G142" s="92"/>
      <c r="H142" s="93">
        <f t="shared" si="21"/>
        <v>0</v>
      </c>
      <c r="I142" s="162"/>
      <c r="J142" s="93">
        <f t="shared" si="22"/>
        <v>0</v>
      </c>
      <c r="K142" s="162"/>
      <c r="L142" s="162" t="str">
        <f t="shared" si="23"/>
        <v/>
      </c>
      <c r="M142" s="39"/>
      <c r="N142" s="163">
        <f t="shared" si="24"/>
        <v>0</v>
      </c>
      <c r="O142" s="163">
        <f t="shared" si="25"/>
        <v>0</v>
      </c>
      <c r="P142" s="163">
        <f t="shared" si="26"/>
        <v>0</v>
      </c>
      <c r="Q142" s="163">
        <f t="shared" si="27"/>
        <v>0</v>
      </c>
      <c r="R142" s="163">
        <f t="shared" si="28"/>
        <v>0</v>
      </c>
      <c r="S142" s="39"/>
      <c r="T142" s="164"/>
      <c r="U142" s="165">
        <f>ROUND(ROUND(T142,2)*(1+'General Inputs'!K$20)*(1-Z142)+'General Inputs'!K$28,2)</f>
        <v>0</v>
      </c>
      <c r="V142" s="165">
        <f>ROUND(ROUND(U142,2)*(1+'General Inputs'!L$20)*(1-AA142)+'General Inputs'!L$28,2)</f>
        <v>0</v>
      </c>
      <c r="W142" s="165">
        <f>ROUND(ROUND(V142,2)*(1+'General Inputs'!M$20)*(1-AB142)+'General Inputs'!M$28,2)</f>
        <v>0</v>
      </c>
      <c r="X142" s="165">
        <f>ROUND(ROUND(W142,2)*(1+'General Inputs'!N$20)*(1-AC142)+'General Inputs'!N$28,2)</f>
        <v>0</v>
      </c>
      <c r="Y142" s="166"/>
      <c r="Z142" s="194">
        <f>IF(T142="",0,'General Inputs'!K$23)</f>
        <v>0</v>
      </c>
      <c r="AA142" s="194">
        <f>IF(U142="",0,'General Inputs'!L$23)</f>
        <v>0</v>
      </c>
      <c r="AB142" s="194">
        <f>IF(V142="",0,'General Inputs'!M$23)</f>
        <v>0</v>
      </c>
      <c r="AC142" s="194">
        <f>IF(W142="",0,'General Inputs'!N$23)</f>
        <v>0</v>
      </c>
      <c r="AD142" s="36"/>
      <c r="AE142" s="36"/>
      <c r="AF142" s="36"/>
      <c r="AG142" s="36"/>
      <c r="AH142" s="36"/>
      <c r="AI142" s="36"/>
      <c r="AJ142" s="36"/>
    </row>
    <row r="143" spans="1:36" hidden="1" outlineLevel="1">
      <c r="A143" s="36"/>
      <c r="B143" s="36"/>
      <c r="C143" s="161"/>
      <c r="D143" s="161"/>
      <c r="E143" s="71"/>
      <c r="F143" s="71"/>
      <c r="G143" s="92"/>
      <c r="H143" s="93">
        <f t="shared" si="21"/>
        <v>0</v>
      </c>
      <c r="I143" s="162"/>
      <c r="J143" s="93">
        <f t="shared" si="22"/>
        <v>0</v>
      </c>
      <c r="K143" s="162"/>
      <c r="L143" s="162" t="str">
        <f t="shared" si="23"/>
        <v/>
      </c>
      <c r="M143" s="39"/>
      <c r="N143" s="163">
        <f t="shared" si="24"/>
        <v>0</v>
      </c>
      <c r="O143" s="163">
        <f t="shared" si="25"/>
        <v>0</v>
      </c>
      <c r="P143" s="163">
        <f t="shared" si="26"/>
        <v>0</v>
      </c>
      <c r="Q143" s="163">
        <f t="shared" si="27"/>
        <v>0</v>
      </c>
      <c r="R143" s="163">
        <f t="shared" si="28"/>
        <v>0</v>
      </c>
      <c r="S143" s="39"/>
      <c r="T143" s="164"/>
      <c r="U143" s="165">
        <f>ROUND(ROUND(T143,2)*(1+'General Inputs'!K$20)*(1-Z143)+'General Inputs'!K$28,2)</f>
        <v>0</v>
      </c>
      <c r="V143" s="165">
        <f>ROUND(ROUND(U143,2)*(1+'General Inputs'!L$20)*(1-AA143)+'General Inputs'!L$28,2)</f>
        <v>0</v>
      </c>
      <c r="W143" s="165">
        <f>ROUND(ROUND(V143,2)*(1+'General Inputs'!M$20)*(1-AB143)+'General Inputs'!M$28,2)</f>
        <v>0</v>
      </c>
      <c r="X143" s="165">
        <f>ROUND(ROUND(W143,2)*(1+'General Inputs'!N$20)*(1-AC143)+'General Inputs'!N$28,2)</f>
        <v>0</v>
      </c>
      <c r="Y143" s="166"/>
      <c r="Z143" s="194">
        <f>IF(T143="",0,'General Inputs'!K$23)</f>
        <v>0</v>
      </c>
      <c r="AA143" s="194">
        <f>IF(U143="",0,'General Inputs'!L$23)</f>
        <v>0</v>
      </c>
      <c r="AB143" s="194">
        <f>IF(V143="",0,'General Inputs'!M$23)</f>
        <v>0</v>
      </c>
      <c r="AC143" s="194">
        <f>IF(W143="",0,'General Inputs'!N$23)</f>
        <v>0</v>
      </c>
      <c r="AD143" s="36"/>
      <c r="AE143" s="36"/>
      <c r="AF143" s="36"/>
      <c r="AG143" s="36"/>
      <c r="AH143" s="36"/>
      <c r="AI143" s="36"/>
      <c r="AJ143" s="36"/>
    </row>
    <row r="144" spans="1:36" hidden="1" outlineLevel="1">
      <c r="A144" s="36"/>
      <c r="B144" s="36"/>
      <c r="C144" s="161"/>
      <c r="D144" s="161"/>
      <c r="E144" s="71"/>
      <c r="F144" s="71"/>
      <c r="G144" s="92"/>
      <c r="H144" s="93">
        <f t="shared" si="21"/>
        <v>0</v>
      </c>
      <c r="I144" s="162"/>
      <c r="J144" s="93">
        <f t="shared" si="22"/>
        <v>0</v>
      </c>
      <c r="K144" s="162"/>
      <c r="L144" s="162" t="str">
        <f t="shared" si="23"/>
        <v/>
      </c>
      <c r="M144" s="39"/>
      <c r="N144" s="163">
        <f t="shared" si="24"/>
        <v>0</v>
      </c>
      <c r="O144" s="163">
        <f t="shared" si="25"/>
        <v>0</v>
      </c>
      <c r="P144" s="163">
        <f t="shared" si="26"/>
        <v>0</v>
      </c>
      <c r="Q144" s="163">
        <f t="shared" si="27"/>
        <v>0</v>
      </c>
      <c r="R144" s="163">
        <f t="shared" si="28"/>
        <v>0</v>
      </c>
      <c r="S144" s="39"/>
      <c r="T144" s="164"/>
      <c r="U144" s="165">
        <f>ROUND(ROUND(T144,2)*(1+'General Inputs'!K$20)*(1-Z144)+'General Inputs'!K$28,2)</f>
        <v>0</v>
      </c>
      <c r="V144" s="165">
        <f>ROUND(ROUND(U144,2)*(1+'General Inputs'!L$20)*(1-AA144)+'General Inputs'!L$28,2)</f>
        <v>0</v>
      </c>
      <c r="W144" s="165">
        <f>ROUND(ROUND(V144,2)*(1+'General Inputs'!M$20)*(1-AB144)+'General Inputs'!M$28,2)</f>
        <v>0</v>
      </c>
      <c r="X144" s="165">
        <f>ROUND(ROUND(W144,2)*(1+'General Inputs'!N$20)*(1-AC144)+'General Inputs'!N$28,2)</f>
        <v>0</v>
      </c>
      <c r="Y144" s="166"/>
      <c r="Z144" s="194">
        <f>IF(T144="",0,'General Inputs'!K$23)</f>
        <v>0</v>
      </c>
      <c r="AA144" s="194">
        <f>IF(U144="",0,'General Inputs'!L$23)</f>
        <v>0</v>
      </c>
      <c r="AB144" s="194">
        <f>IF(V144="",0,'General Inputs'!M$23)</f>
        <v>0</v>
      </c>
      <c r="AC144" s="194">
        <f>IF(W144="",0,'General Inputs'!N$23)</f>
        <v>0</v>
      </c>
      <c r="AD144" s="36"/>
      <c r="AE144" s="36"/>
      <c r="AF144" s="36"/>
      <c r="AG144" s="36"/>
      <c r="AH144" s="36"/>
      <c r="AI144" s="36"/>
      <c r="AJ144" s="36"/>
    </row>
    <row r="145" spans="1:36" hidden="1" outlineLevel="1">
      <c r="A145" s="36"/>
      <c r="B145" s="36"/>
      <c r="C145" s="161"/>
      <c r="D145" s="161"/>
      <c r="E145" s="71"/>
      <c r="F145" s="71"/>
      <c r="G145" s="92"/>
      <c r="H145" s="93">
        <f t="shared" si="21"/>
        <v>0</v>
      </c>
      <c r="I145" s="162"/>
      <c r="J145" s="93">
        <f t="shared" si="22"/>
        <v>0</v>
      </c>
      <c r="K145" s="162"/>
      <c r="L145" s="162" t="str">
        <f t="shared" si="23"/>
        <v/>
      </c>
      <c r="M145" s="39"/>
      <c r="N145" s="163">
        <f t="shared" si="24"/>
        <v>0</v>
      </c>
      <c r="O145" s="163">
        <f t="shared" si="25"/>
        <v>0</v>
      </c>
      <c r="P145" s="163">
        <f t="shared" si="26"/>
        <v>0</v>
      </c>
      <c r="Q145" s="163">
        <f t="shared" si="27"/>
        <v>0</v>
      </c>
      <c r="R145" s="163">
        <f t="shared" si="28"/>
        <v>0</v>
      </c>
      <c r="S145" s="39"/>
      <c r="T145" s="164"/>
      <c r="U145" s="165">
        <f>ROUND(ROUND(T145,2)*(1+'General Inputs'!K$20)*(1-Z145)+'General Inputs'!K$28,2)</f>
        <v>0</v>
      </c>
      <c r="V145" s="165">
        <f>ROUND(ROUND(U145,2)*(1+'General Inputs'!L$20)*(1-AA145)+'General Inputs'!L$28,2)</f>
        <v>0</v>
      </c>
      <c r="W145" s="165">
        <f>ROUND(ROUND(V145,2)*(1+'General Inputs'!M$20)*(1-AB145)+'General Inputs'!M$28,2)</f>
        <v>0</v>
      </c>
      <c r="X145" s="165">
        <f>ROUND(ROUND(W145,2)*(1+'General Inputs'!N$20)*(1-AC145)+'General Inputs'!N$28,2)</f>
        <v>0</v>
      </c>
      <c r="Y145" s="166"/>
      <c r="Z145" s="194">
        <f>IF(T145="",0,'General Inputs'!K$23)</f>
        <v>0</v>
      </c>
      <c r="AA145" s="194">
        <f>IF(U145="",0,'General Inputs'!L$23)</f>
        <v>0</v>
      </c>
      <c r="AB145" s="194">
        <f>IF(V145="",0,'General Inputs'!M$23)</f>
        <v>0</v>
      </c>
      <c r="AC145" s="194">
        <f>IF(W145="",0,'General Inputs'!N$23)</f>
        <v>0</v>
      </c>
      <c r="AD145" s="36"/>
      <c r="AE145" s="36"/>
      <c r="AF145" s="36"/>
      <c r="AG145" s="36"/>
      <c r="AH145" s="36"/>
      <c r="AI145" s="36"/>
      <c r="AJ145" s="36"/>
    </row>
    <row r="146" spans="1:36" hidden="1" outlineLevel="1">
      <c r="A146" s="36"/>
      <c r="B146" s="36"/>
      <c r="C146" s="161"/>
      <c r="D146" s="161"/>
      <c r="E146" s="71"/>
      <c r="F146" s="71"/>
      <c r="G146" s="92"/>
      <c r="H146" s="93">
        <f t="shared" si="21"/>
        <v>0</v>
      </c>
      <c r="I146" s="162"/>
      <c r="J146" s="93">
        <f t="shared" si="22"/>
        <v>0</v>
      </c>
      <c r="K146" s="162"/>
      <c r="L146" s="162" t="str">
        <f t="shared" si="23"/>
        <v/>
      </c>
      <c r="M146" s="39"/>
      <c r="N146" s="163">
        <f t="shared" si="24"/>
        <v>0</v>
      </c>
      <c r="O146" s="163">
        <f t="shared" si="25"/>
        <v>0</v>
      </c>
      <c r="P146" s="163">
        <f t="shared" si="26"/>
        <v>0</v>
      </c>
      <c r="Q146" s="163">
        <f t="shared" si="27"/>
        <v>0</v>
      </c>
      <c r="R146" s="163">
        <f t="shared" si="28"/>
        <v>0</v>
      </c>
      <c r="S146" s="39"/>
      <c r="T146" s="164"/>
      <c r="U146" s="165">
        <f>ROUND(ROUND(T146,2)*(1+'General Inputs'!K$20)*(1-Z146)+'General Inputs'!K$28,2)</f>
        <v>0</v>
      </c>
      <c r="V146" s="165">
        <f>ROUND(ROUND(U146,2)*(1+'General Inputs'!L$20)*(1-AA146)+'General Inputs'!L$28,2)</f>
        <v>0</v>
      </c>
      <c r="W146" s="165">
        <f>ROUND(ROUND(V146,2)*(1+'General Inputs'!M$20)*(1-AB146)+'General Inputs'!M$28,2)</f>
        <v>0</v>
      </c>
      <c r="X146" s="165">
        <f>ROUND(ROUND(W146,2)*(1+'General Inputs'!N$20)*(1-AC146)+'General Inputs'!N$28,2)</f>
        <v>0</v>
      </c>
      <c r="Y146" s="166"/>
      <c r="Z146" s="194">
        <f>IF(T146="",0,'General Inputs'!K$23)</f>
        <v>0</v>
      </c>
      <c r="AA146" s="194">
        <f>IF(U146="",0,'General Inputs'!L$23)</f>
        <v>0</v>
      </c>
      <c r="AB146" s="194">
        <f>IF(V146="",0,'General Inputs'!M$23)</f>
        <v>0</v>
      </c>
      <c r="AC146" s="194">
        <f>IF(W146="",0,'General Inputs'!N$23)</f>
        <v>0</v>
      </c>
      <c r="AD146" s="36"/>
      <c r="AE146" s="36"/>
      <c r="AF146" s="36"/>
      <c r="AG146" s="36"/>
      <c r="AH146" s="36"/>
      <c r="AI146" s="36"/>
      <c r="AJ146" s="36"/>
    </row>
    <row r="147" spans="1:36" hidden="1" outlineLevel="1">
      <c r="A147" s="36"/>
      <c r="B147" s="36"/>
      <c r="C147" s="161"/>
      <c r="D147" s="161"/>
      <c r="E147" s="71"/>
      <c r="F147" s="71"/>
      <c r="G147" s="92"/>
      <c r="H147" s="93">
        <f t="shared" si="21"/>
        <v>0</v>
      </c>
      <c r="I147" s="162"/>
      <c r="J147" s="93">
        <f t="shared" si="22"/>
        <v>0</v>
      </c>
      <c r="K147" s="162"/>
      <c r="L147" s="162" t="str">
        <f t="shared" si="23"/>
        <v/>
      </c>
      <c r="M147" s="39"/>
      <c r="N147" s="163">
        <f t="shared" si="24"/>
        <v>0</v>
      </c>
      <c r="O147" s="163">
        <f t="shared" si="25"/>
        <v>0</v>
      </c>
      <c r="P147" s="163">
        <f t="shared" si="26"/>
        <v>0</v>
      </c>
      <c r="Q147" s="163">
        <f t="shared" si="27"/>
        <v>0</v>
      </c>
      <c r="R147" s="163">
        <f t="shared" si="28"/>
        <v>0</v>
      </c>
      <c r="S147" s="39"/>
      <c r="T147" s="164"/>
      <c r="U147" s="165">
        <f>ROUND(ROUND(T147,2)*(1+'General Inputs'!K$20)*(1-Z147)+'General Inputs'!K$28,2)</f>
        <v>0</v>
      </c>
      <c r="V147" s="165">
        <f>ROUND(ROUND(U147,2)*(1+'General Inputs'!L$20)*(1-AA147)+'General Inputs'!L$28,2)</f>
        <v>0</v>
      </c>
      <c r="W147" s="165">
        <f>ROUND(ROUND(V147,2)*(1+'General Inputs'!M$20)*(1-AB147)+'General Inputs'!M$28,2)</f>
        <v>0</v>
      </c>
      <c r="X147" s="165">
        <f>ROUND(ROUND(W147,2)*(1+'General Inputs'!N$20)*(1-AC147)+'General Inputs'!N$28,2)</f>
        <v>0</v>
      </c>
      <c r="Y147" s="166"/>
      <c r="Z147" s="194">
        <f>IF(T147="",0,'General Inputs'!K$23)</f>
        <v>0</v>
      </c>
      <c r="AA147" s="194">
        <f>IF(U147="",0,'General Inputs'!L$23)</f>
        <v>0</v>
      </c>
      <c r="AB147" s="194">
        <f>IF(V147="",0,'General Inputs'!M$23)</f>
        <v>0</v>
      </c>
      <c r="AC147" s="194">
        <f>IF(W147="",0,'General Inputs'!N$23)</f>
        <v>0</v>
      </c>
      <c r="AD147" s="36"/>
      <c r="AE147" s="36"/>
      <c r="AF147" s="36"/>
      <c r="AG147" s="36"/>
      <c r="AH147" s="36"/>
      <c r="AI147" s="36"/>
      <c r="AJ147" s="36"/>
    </row>
    <row r="148" spans="1:36" hidden="1" outlineLevel="1">
      <c r="A148" s="36"/>
      <c r="B148" s="36"/>
      <c r="C148" s="161"/>
      <c r="D148" s="161"/>
      <c r="E148" s="71"/>
      <c r="F148" s="71"/>
      <c r="G148" s="92"/>
      <c r="H148" s="93">
        <f t="shared" si="21"/>
        <v>0</v>
      </c>
      <c r="I148" s="162"/>
      <c r="J148" s="93">
        <f t="shared" si="22"/>
        <v>0</v>
      </c>
      <c r="K148" s="162"/>
      <c r="L148" s="162" t="str">
        <f t="shared" si="23"/>
        <v/>
      </c>
      <c r="M148" s="39"/>
      <c r="N148" s="163">
        <f t="shared" si="24"/>
        <v>0</v>
      </c>
      <c r="O148" s="163">
        <f t="shared" si="25"/>
        <v>0</v>
      </c>
      <c r="P148" s="163">
        <f t="shared" si="26"/>
        <v>0</v>
      </c>
      <c r="Q148" s="163">
        <f t="shared" si="27"/>
        <v>0</v>
      </c>
      <c r="R148" s="163">
        <f t="shared" si="28"/>
        <v>0</v>
      </c>
      <c r="S148" s="39"/>
      <c r="T148" s="164"/>
      <c r="U148" s="165">
        <f>ROUND(ROUND(T148,2)*(1+'General Inputs'!K$20)*(1-Z148)+'General Inputs'!K$28,2)</f>
        <v>0</v>
      </c>
      <c r="V148" s="165">
        <f>ROUND(ROUND(U148,2)*(1+'General Inputs'!L$20)*(1-AA148)+'General Inputs'!L$28,2)</f>
        <v>0</v>
      </c>
      <c r="W148" s="165">
        <f>ROUND(ROUND(V148,2)*(1+'General Inputs'!M$20)*(1-AB148)+'General Inputs'!M$28,2)</f>
        <v>0</v>
      </c>
      <c r="X148" s="165">
        <f>ROUND(ROUND(W148,2)*(1+'General Inputs'!N$20)*(1-AC148)+'General Inputs'!N$28,2)</f>
        <v>0</v>
      </c>
      <c r="Y148" s="166"/>
      <c r="Z148" s="194">
        <f>IF(T148="",0,'General Inputs'!K$23)</f>
        <v>0</v>
      </c>
      <c r="AA148" s="194">
        <f>IF(U148="",0,'General Inputs'!L$23)</f>
        <v>0</v>
      </c>
      <c r="AB148" s="194">
        <f>IF(V148="",0,'General Inputs'!M$23)</f>
        <v>0</v>
      </c>
      <c r="AC148" s="194">
        <f>IF(W148="",0,'General Inputs'!N$23)</f>
        <v>0</v>
      </c>
      <c r="AD148" s="36"/>
      <c r="AE148" s="36"/>
      <c r="AF148" s="36"/>
      <c r="AG148" s="36"/>
      <c r="AH148" s="36"/>
      <c r="AI148" s="36"/>
      <c r="AJ148" s="36"/>
    </row>
    <row r="149" spans="1:36" hidden="1" outlineLevel="1">
      <c r="A149" s="36"/>
      <c r="B149" s="36"/>
      <c r="C149" s="161"/>
      <c r="D149" s="161"/>
      <c r="E149" s="71"/>
      <c r="F149" s="71"/>
      <c r="G149" s="92"/>
      <c r="H149" s="93">
        <f t="shared" si="21"/>
        <v>0</v>
      </c>
      <c r="I149" s="162"/>
      <c r="J149" s="93">
        <f t="shared" si="22"/>
        <v>0</v>
      </c>
      <c r="K149" s="162"/>
      <c r="L149" s="162" t="str">
        <f t="shared" si="23"/>
        <v/>
      </c>
      <c r="M149" s="39"/>
      <c r="N149" s="163">
        <f t="shared" si="24"/>
        <v>0</v>
      </c>
      <c r="O149" s="163">
        <f t="shared" si="25"/>
        <v>0</v>
      </c>
      <c r="P149" s="163">
        <f t="shared" si="26"/>
        <v>0</v>
      </c>
      <c r="Q149" s="163">
        <f t="shared" si="27"/>
        <v>0</v>
      </c>
      <c r="R149" s="163">
        <f t="shared" si="28"/>
        <v>0</v>
      </c>
      <c r="S149" s="39"/>
      <c r="T149" s="164"/>
      <c r="U149" s="165">
        <f>ROUND(ROUND(T149,2)*(1+'General Inputs'!K$20)*(1-Z149)+'General Inputs'!K$28,2)</f>
        <v>0</v>
      </c>
      <c r="V149" s="165">
        <f>ROUND(ROUND(U149,2)*(1+'General Inputs'!L$20)*(1-AA149)+'General Inputs'!L$28,2)</f>
        <v>0</v>
      </c>
      <c r="W149" s="165">
        <f>ROUND(ROUND(V149,2)*(1+'General Inputs'!M$20)*(1-AB149)+'General Inputs'!M$28,2)</f>
        <v>0</v>
      </c>
      <c r="X149" s="165">
        <f>ROUND(ROUND(W149,2)*(1+'General Inputs'!N$20)*(1-AC149)+'General Inputs'!N$28,2)</f>
        <v>0</v>
      </c>
      <c r="Y149" s="166"/>
      <c r="Z149" s="194">
        <f>IF(T149="",0,'General Inputs'!K$23)</f>
        <v>0</v>
      </c>
      <c r="AA149" s="194">
        <f>IF(U149="",0,'General Inputs'!L$23)</f>
        <v>0</v>
      </c>
      <c r="AB149" s="194">
        <f>IF(V149="",0,'General Inputs'!M$23)</f>
        <v>0</v>
      </c>
      <c r="AC149" s="194">
        <f>IF(W149="",0,'General Inputs'!N$23)</f>
        <v>0</v>
      </c>
      <c r="AD149" s="36"/>
      <c r="AE149" s="36"/>
      <c r="AF149" s="36"/>
      <c r="AG149" s="36"/>
      <c r="AH149" s="36"/>
      <c r="AI149" s="36"/>
      <c r="AJ149" s="36"/>
    </row>
    <row r="150" spans="1:36" hidden="1" outlineLevel="1">
      <c r="A150" s="36"/>
      <c r="B150" s="36"/>
      <c r="C150" s="161"/>
      <c r="D150" s="161"/>
      <c r="E150" s="71"/>
      <c r="F150" s="71"/>
      <c r="G150" s="92"/>
      <c r="H150" s="93">
        <f t="shared" si="21"/>
        <v>0</v>
      </c>
      <c r="I150" s="162"/>
      <c r="J150" s="93">
        <f t="shared" si="22"/>
        <v>0</v>
      </c>
      <c r="K150" s="162"/>
      <c r="L150" s="162" t="str">
        <f t="shared" si="23"/>
        <v/>
      </c>
      <c r="M150" s="39"/>
      <c r="N150" s="163">
        <f t="shared" si="24"/>
        <v>0</v>
      </c>
      <c r="O150" s="163">
        <f t="shared" si="25"/>
        <v>0</v>
      </c>
      <c r="P150" s="163">
        <f t="shared" si="26"/>
        <v>0</v>
      </c>
      <c r="Q150" s="163">
        <f t="shared" si="27"/>
        <v>0</v>
      </c>
      <c r="R150" s="163">
        <f t="shared" si="28"/>
        <v>0</v>
      </c>
      <c r="S150" s="39"/>
      <c r="T150" s="164"/>
      <c r="U150" s="165">
        <f>ROUND(ROUND(T150,2)*(1+'General Inputs'!K$20)*(1-Z150)+'General Inputs'!K$28,2)</f>
        <v>0</v>
      </c>
      <c r="V150" s="165">
        <f>ROUND(ROUND(U150,2)*(1+'General Inputs'!L$20)*(1-AA150)+'General Inputs'!L$28,2)</f>
        <v>0</v>
      </c>
      <c r="W150" s="165">
        <f>ROUND(ROUND(V150,2)*(1+'General Inputs'!M$20)*(1-AB150)+'General Inputs'!M$28,2)</f>
        <v>0</v>
      </c>
      <c r="X150" s="165">
        <f>ROUND(ROUND(W150,2)*(1+'General Inputs'!N$20)*(1-AC150)+'General Inputs'!N$28,2)</f>
        <v>0</v>
      </c>
      <c r="Y150" s="166"/>
      <c r="Z150" s="194">
        <f>IF(T150="",0,'General Inputs'!K$23)</f>
        <v>0</v>
      </c>
      <c r="AA150" s="194">
        <f>IF(U150="",0,'General Inputs'!L$23)</f>
        <v>0</v>
      </c>
      <c r="AB150" s="194">
        <f>IF(V150="",0,'General Inputs'!M$23)</f>
        <v>0</v>
      </c>
      <c r="AC150" s="194">
        <f>IF(W150="",0,'General Inputs'!N$23)</f>
        <v>0</v>
      </c>
      <c r="AD150" s="36"/>
      <c r="AE150" s="36"/>
      <c r="AF150" s="36"/>
      <c r="AG150" s="36"/>
      <c r="AH150" s="36"/>
      <c r="AI150" s="36"/>
      <c r="AJ150" s="36"/>
    </row>
    <row r="151" spans="1:36" hidden="1" outlineLevel="1">
      <c r="A151" s="36"/>
      <c r="B151" s="36"/>
      <c r="C151" s="161"/>
      <c r="D151" s="161"/>
      <c r="E151" s="71"/>
      <c r="F151" s="71"/>
      <c r="G151" s="92"/>
      <c r="H151" s="93">
        <f t="shared" si="21"/>
        <v>0</v>
      </c>
      <c r="I151" s="162"/>
      <c r="J151" s="93">
        <f t="shared" si="22"/>
        <v>0</v>
      </c>
      <c r="K151" s="162"/>
      <c r="L151" s="162" t="str">
        <f t="shared" si="23"/>
        <v/>
      </c>
      <c r="M151" s="39"/>
      <c r="N151" s="163">
        <f t="shared" si="24"/>
        <v>0</v>
      </c>
      <c r="O151" s="163">
        <f t="shared" si="25"/>
        <v>0</v>
      </c>
      <c r="P151" s="163">
        <f t="shared" si="26"/>
        <v>0</v>
      </c>
      <c r="Q151" s="163">
        <f t="shared" si="27"/>
        <v>0</v>
      </c>
      <c r="R151" s="163">
        <f t="shared" si="28"/>
        <v>0</v>
      </c>
      <c r="S151" s="39"/>
      <c r="T151" s="164"/>
      <c r="U151" s="165">
        <f>ROUND(ROUND(T151,2)*(1+'General Inputs'!K$20)*(1-Z151)+'General Inputs'!K$28,2)</f>
        <v>0</v>
      </c>
      <c r="V151" s="165">
        <f>ROUND(ROUND(U151,2)*(1+'General Inputs'!L$20)*(1-AA151)+'General Inputs'!L$28,2)</f>
        <v>0</v>
      </c>
      <c r="W151" s="165">
        <f>ROUND(ROUND(V151,2)*(1+'General Inputs'!M$20)*(1-AB151)+'General Inputs'!M$28,2)</f>
        <v>0</v>
      </c>
      <c r="X151" s="165">
        <f>ROUND(ROUND(W151,2)*(1+'General Inputs'!N$20)*(1-AC151)+'General Inputs'!N$28,2)</f>
        <v>0</v>
      </c>
      <c r="Y151" s="166"/>
      <c r="Z151" s="194">
        <f>IF(T151="",0,'General Inputs'!K$23)</f>
        <v>0</v>
      </c>
      <c r="AA151" s="194">
        <f>IF(U151="",0,'General Inputs'!L$23)</f>
        <v>0</v>
      </c>
      <c r="AB151" s="194">
        <f>IF(V151="",0,'General Inputs'!M$23)</f>
        <v>0</v>
      </c>
      <c r="AC151" s="194">
        <f>IF(W151="",0,'General Inputs'!N$23)</f>
        <v>0</v>
      </c>
      <c r="AD151" s="36"/>
      <c r="AE151" s="36"/>
      <c r="AF151" s="36"/>
      <c r="AG151" s="36"/>
      <c r="AH151" s="36"/>
      <c r="AI151" s="36"/>
      <c r="AJ151" s="36"/>
    </row>
    <row r="152" spans="1:36" hidden="1" outlineLevel="1">
      <c r="A152" s="36"/>
      <c r="B152" s="36"/>
      <c r="C152" s="161"/>
      <c r="D152" s="161"/>
      <c r="E152" s="71"/>
      <c r="F152" s="71"/>
      <c r="G152" s="92"/>
      <c r="H152" s="93">
        <f t="shared" si="21"/>
        <v>0</v>
      </c>
      <c r="I152" s="162"/>
      <c r="J152" s="93">
        <f t="shared" si="22"/>
        <v>0</v>
      </c>
      <c r="K152" s="162"/>
      <c r="L152" s="162" t="str">
        <f t="shared" si="23"/>
        <v/>
      </c>
      <c r="M152" s="39"/>
      <c r="N152" s="163">
        <f t="shared" si="24"/>
        <v>0</v>
      </c>
      <c r="O152" s="163">
        <f t="shared" si="25"/>
        <v>0</v>
      </c>
      <c r="P152" s="163">
        <f t="shared" si="26"/>
        <v>0</v>
      </c>
      <c r="Q152" s="163">
        <f t="shared" si="27"/>
        <v>0</v>
      </c>
      <c r="R152" s="163">
        <f t="shared" si="28"/>
        <v>0</v>
      </c>
      <c r="S152" s="39"/>
      <c r="T152" s="164"/>
      <c r="U152" s="165">
        <f>ROUND(ROUND(T152,2)*(1+'General Inputs'!K$20)*(1-Z152)+'General Inputs'!K$28,2)</f>
        <v>0</v>
      </c>
      <c r="V152" s="165">
        <f>ROUND(ROUND(U152,2)*(1+'General Inputs'!L$20)*(1-AA152)+'General Inputs'!L$28,2)</f>
        <v>0</v>
      </c>
      <c r="W152" s="165">
        <f>ROUND(ROUND(V152,2)*(1+'General Inputs'!M$20)*(1-AB152)+'General Inputs'!M$28,2)</f>
        <v>0</v>
      </c>
      <c r="X152" s="165">
        <f>ROUND(ROUND(W152,2)*(1+'General Inputs'!N$20)*(1-AC152)+'General Inputs'!N$28,2)</f>
        <v>0</v>
      </c>
      <c r="Y152" s="166"/>
      <c r="Z152" s="194">
        <f>IF(T152="",0,'General Inputs'!K$23)</f>
        <v>0</v>
      </c>
      <c r="AA152" s="194">
        <f>IF(U152="",0,'General Inputs'!L$23)</f>
        <v>0</v>
      </c>
      <c r="AB152" s="194">
        <f>IF(V152="",0,'General Inputs'!M$23)</f>
        <v>0</v>
      </c>
      <c r="AC152" s="194">
        <f>IF(W152="",0,'General Inputs'!N$23)</f>
        <v>0</v>
      </c>
      <c r="AD152" s="36"/>
      <c r="AE152" s="36"/>
      <c r="AF152" s="36"/>
      <c r="AG152" s="36"/>
      <c r="AH152" s="36"/>
      <c r="AI152" s="36"/>
      <c r="AJ152" s="36"/>
    </row>
    <row r="153" spans="1:36" hidden="1" outlineLevel="1">
      <c r="A153" s="36"/>
      <c r="B153" s="36"/>
      <c r="C153" s="161"/>
      <c r="D153" s="161"/>
      <c r="E153" s="71"/>
      <c r="F153" s="71"/>
      <c r="G153" s="92"/>
      <c r="H153" s="93">
        <f t="shared" si="21"/>
        <v>0</v>
      </c>
      <c r="I153" s="162"/>
      <c r="J153" s="93">
        <f t="shared" si="22"/>
        <v>0</v>
      </c>
      <c r="K153" s="162"/>
      <c r="L153" s="162" t="str">
        <f t="shared" si="23"/>
        <v/>
      </c>
      <c r="M153" s="39"/>
      <c r="N153" s="163">
        <f t="shared" si="24"/>
        <v>0</v>
      </c>
      <c r="O153" s="163">
        <f t="shared" si="25"/>
        <v>0</v>
      </c>
      <c r="P153" s="163">
        <f t="shared" si="26"/>
        <v>0</v>
      </c>
      <c r="Q153" s="163">
        <f t="shared" si="27"/>
        <v>0</v>
      </c>
      <c r="R153" s="163">
        <f t="shared" si="28"/>
        <v>0</v>
      </c>
      <c r="S153" s="39"/>
      <c r="T153" s="164"/>
      <c r="U153" s="165">
        <f>ROUND(ROUND(T153,2)*(1+'General Inputs'!K$20)*(1-Z153)+'General Inputs'!K$28,2)</f>
        <v>0</v>
      </c>
      <c r="V153" s="165">
        <f>ROUND(ROUND(U153,2)*(1+'General Inputs'!L$20)*(1-AA153)+'General Inputs'!L$28,2)</f>
        <v>0</v>
      </c>
      <c r="W153" s="165">
        <f>ROUND(ROUND(V153,2)*(1+'General Inputs'!M$20)*(1-AB153)+'General Inputs'!M$28,2)</f>
        <v>0</v>
      </c>
      <c r="X153" s="165">
        <f>ROUND(ROUND(W153,2)*(1+'General Inputs'!N$20)*(1-AC153)+'General Inputs'!N$28,2)</f>
        <v>0</v>
      </c>
      <c r="Y153" s="166"/>
      <c r="Z153" s="194">
        <f>IF(T153="",0,'General Inputs'!K$23)</f>
        <v>0</v>
      </c>
      <c r="AA153" s="194">
        <f>IF(U153="",0,'General Inputs'!L$23)</f>
        <v>0</v>
      </c>
      <c r="AB153" s="194">
        <f>IF(V153="",0,'General Inputs'!M$23)</f>
        <v>0</v>
      </c>
      <c r="AC153" s="194">
        <f>IF(W153="",0,'General Inputs'!N$23)</f>
        <v>0</v>
      </c>
      <c r="AD153" s="36"/>
      <c r="AE153" s="36"/>
      <c r="AF153" s="36"/>
      <c r="AG153" s="36"/>
      <c r="AH153" s="36"/>
      <c r="AI153" s="36"/>
      <c r="AJ153" s="36"/>
    </row>
    <row r="154" spans="1:36" hidden="1" outlineLevel="1">
      <c r="A154" s="36"/>
      <c r="B154" s="36"/>
      <c r="C154" s="161"/>
      <c r="D154" s="161"/>
      <c r="E154" s="71"/>
      <c r="F154" s="71"/>
      <c r="G154" s="92"/>
      <c r="H154" s="93">
        <f t="shared" si="21"/>
        <v>0</v>
      </c>
      <c r="I154" s="162"/>
      <c r="J154" s="93">
        <f t="shared" si="22"/>
        <v>0</v>
      </c>
      <c r="K154" s="162"/>
      <c r="L154" s="162" t="str">
        <f t="shared" si="23"/>
        <v/>
      </c>
      <c r="M154" s="39"/>
      <c r="N154" s="163">
        <f t="shared" si="24"/>
        <v>0</v>
      </c>
      <c r="O154" s="163">
        <f t="shared" si="25"/>
        <v>0</v>
      </c>
      <c r="P154" s="163">
        <f t="shared" si="26"/>
        <v>0</v>
      </c>
      <c r="Q154" s="163">
        <f t="shared" si="27"/>
        <v>0</v>
      </c>
      <c r="R154" s="163">
        <f t="shared" si="28"/>
        <v>0</v>
      </c>
      <c r="S154" s="39"/>
      <c r="T154" s="164"/>
      <c r="U154" s="165">
        <f>ROUND(ROUND(T154,2)*(1+'General Inputs'!K$20)*(1-Z154)+'General Inputs'!K$28,2)</f>
        <v>0</v>
      </c>
      <c r="V154" s="165">
        <f>ROUND(ROUND(U154,2)*(1+'General Inputs'!L$20)*(1-AA154)+'General Inputs'!L$28,2)</f>
        <v>0</v>
      </c>
      <c r="W154" s="165">
        <f>ROUND(ROUND(V154,2)*(1+'General Inputs'!M$20)*(1-AB154)+'General Inputs'!M$28,2)</f>
        <v>0</v>
      </c>
      <c r="X154" s="165">
        <f>ROUND(ROUND(W154,2)*(1+'General Inputs'!N$20)*(1-AC154)+'General Inputs'!N$28,2)</f>
        <v>0</v>
      </c>
      <c r="Y154" s="166"/>
      <c r="Z154" s="194">
        <f>IF(T154="",0,'General Inputs'!K$23)</f>
        <v>0</v>
      </c>
      <c r="AA154" s="194">
        <f>IF(U154="",0,'General Inputs'!L$23)</f>
        <v>0</v>
      </c>
      <c r="AB154" s="194">
        <f>IF(V154="",0,'General Inputs'!M$23)</f>
        <v>0</v>
      </c>
      <c r="AC154" s="194">
        <f>IF(W154="",0,'General Inputs'!N$23)</f>
        <v>0</v>
      </c>
      <c r="AD154" s="36"/>
      <c r="AE154" s="36"/>
      <c r="AF154" s="36"/>
      <c r="AG154" s="36"/>
      <c r="AH154" s="36"/>
      <c r="AI154" s="36"/>
      <c r="AJ154" s="36"/>
    </row>
    <row r="155" spans="1:36" hidden="1" outlineLevel="1">
      <c r="A155" s="36"/>
      <c r="B155" s="36"/>
      <c r="C155" s="161"/>
      <c r="D155" s="161"/>
      <c r="E155" s="71"/>
      <c r="F155" s="71"/>
      <c r="G155" s="92"/>
      <c r="H155" s="93">
        <f t="shared" si="21"/>
        <v>0</v>
      </c>
      <c r="I155" s="162"/>
      <c r="J155" s="93">
        <f t="shared" si="22"/>
        <v>0</v>
      </c>
      <c r="K155" s="162"/>
      <c r="L155" s="162" t="str">
        <f t="shared" si="23"/>
        <v/>
      </c>
      <c r="M155" s="39"/>
      <c r="N155" s="163">
        <f t="shared" si="24"/>
        <v>0</v>
      </c>
      <c r="O155" s="163">
        <f t="shared" si="25"/>
        <v>0</v>
      </c>
      <c r="P155" s="163">
        <f t="shared" si="26"/>
        <v>0</v>
      </c>
      <c r="Q155" s="163">
        <f t="shared" si="27"/>
        <v>0</v>
      </c>
      <c r="R155" s="163">
        <f t="shared" si="28"/>
        <v>0</v>
      </c>
      <c r="S155" s="39"/>
      <c r="T155" s="164"/>
      <c r="U155" s="165">
        <f>ROUND(ROUND(T155,2)*(1+'General Inputs'!K$20)*(1-Z155)+'General Inputs'!K$28,2)</f>
        <v>0</v>
      </c>
      <c r="V155" s="165">
        <f>ROUND(ROUND(U155,2)*(1+'General Inputs'!L$20)*(1-AA155)+'General Inputs'!L$28,2)</f>
        <v>0</v>
      </c>
      <c r="W155" s="165">
        <f>ROUND(ROUND(V155,2)*(1+'General Inputs'!M$20)*(1-AB155)+'General Inputs'!M$28,2)</f>
        <v>0</v>
      </c>
      <c r="X155" s="165">
        <f>ROUND(ROUND(W155,2)*(1+'General Inputs'!N$20)*(1-AC155)+'General Inputs'!N$28,2)</f>
        <v>0</v>
      </c>
      <c r="Y155" s="166"/>
      <c r="Z155" s="194">
        <f>IF(T155="",0,'General Inputs'!K$23)</f>
        <v>0</v>
      </c>
      <c r="AA155" s="194">
        <f>IF(U155="",0,'General Inputs'!L$23)</f>
        <v>0</v>
      </c>
      <c r="AB155" s="194">
        <f>IF(V155="",0,'General Inputs'!M$23)</f>
        <v>0</v>
      </c>
      <c r="AC155" s="194">
        <f>IF(W155="",0,'General Inputs'!N$23)</f>
        <v>0</v>
      </c>
      <c r="AD155" s="36"/>
      <c r="AE155" s="36"/>
      <c r="AF155" s="36"/>
      <c r="AG155" s="36"/>
      <c r="AH155" s="36"/>
      <c r="AI155" s="36"/>
      <c r="AJ155" s="36"/>
    </row>
    <row r="156" spans="1:36" hidden="1" outlineLevel="1">
      <c r="A156" s="36"/>
      <c r="B156" s="36"/>
      <c r="C156" s="161"/>
      <c r="D156" s="161"/>
      <c r="E156" s="71"/>
      <c r="F156" s="71"/>
      <c r="G156" s="92"/>
      <c r="H156" s="93">
        <f t="shared" si="21"/>
        <v>0</v>
      </c>
      <c r="I156" s="162"/>
      <c r="J156" s="93">
        <f t="shared" si="22"/>
        <v>0</v>
      </c>
      <c r="K156" s="162"/>
      <c r="L156" s="162" t="str">
        <f t="shared" si="23"/>
        <v/>
      </c>
      <c r="M156" s="39"/>
      <c r="N156" s="163">
        <f t="shared" si="24"/>
        <v>0</v>
      </c>
      <c r="O156" s="163">
        <f t="shared" si="25"/>
        <v>0</v>
      </c>
      <c r="P156" s="163">
        <f t="shared" si="26"/>
        <v>0</v>
      </c>
      <c r="Q156" s="163">
        <f t="shared" si="27"/>
        <v>0</v>
      </c>
      <c r="R156" s="163">
        <f t="shared" si="28"/>
        <v>0</v>
      </c>
      <c r="S156" s="39"/>
      <c r="T156" s="164"/>
      <c r="U156" s="165">
        <f>ROUND(ROUND(T156,2)*(1+'General Inputs'!K$20)*(1-Z156)+'General Inputs'!K$28,2)</f>
        <v>0</v>
      </c>
      <c r="V156" s="165">
        <f>ROUND(ROUND(U156,2)*(1+'General Inputs'!L$20)*(1-AA156)+'General Inputs'!L$28,2)</f>
        <v>0</v>
      </c>
      <c r="W156" s="165">
        <f>ROUND(ROUND(V156,2)*(1+'General Inputs'!M$20)*(1-AB156)+'General Inputs'!M$28,2)</f>
        <v>0</v>
      </c>
      <c r="X156" s="165">
        <f>ROUND(ROUND(W156,2)*(1+'General Inputs'!N$20)*(1-AC156)+'General Inputs'!N$28,2)</f>
        <v>0</v>
      </c>
      <c r="Y156" s="166"/>
      <c r="Z156" s="194">
        <f>IF(T156="",0,'General Inputs'!K$23)</f>
        <v>0</v>
      </c>
      <c r="AA156" s="194">
        <f>IF(U156="",0,'General Inputs'!L$23)</f>
        <v>0</v>
      </c>
      <c r="AB156" s="194">
        <f>IF(V156="",0,'General Inputs'!M$23)</f>
        <v>0</v>
      </c>
      <c r="AC156" s="194">
        <f>IF(W156="",0,'General Inputs'!N$23)</f>
        <v>0</v>
      </c>
      <c r="AD156" s="36"/>
      <c r="AE156" s="36"/>
      <c r="AF156" s="36"/>
      <c r="AG156" s="36"/>
      <c r="AH156" s="36"/>
      <c r="AI156" s="36"/>
      <c r="AJ156" s="36"/>
    </row>
    <row r="157" spans="1:36" hidden="1" outlineLevel="1">
      <c r="A157" s="36"/>
      <c r="B157" s="36"/>
      <c r="C157" s="161"/>
      <c r="D157" s="161"/>
      <c r="E157" s="71"/>
      <c r="F157" s="71"/>
      <c r="G157" s="92"/>
      <c r="H157" s="93">
        <f t="shared" si="21"/>
        <v>0</v>
      </c>
      <c r="I157" s="162"/>
      <c r="J157" s="93">
        <f t="shared" si="22"/>
        <v>0</v>
      </c>
      <c r="K157" s="162"/>
      <c r="L157" s="162" t="str">
        <f t="shared" si="23"/>
        <v/>
      </c>
      <c r="M157" s="39"/>
      <c r="N157" s="163">
        <f t="shared" si="24"/>
        <v>0</v>
      </c>
      <c r="O157" s="163">
        <f t="shared" si="25"/>
        <v>0</v>
      </c>
      <c r="P157" s="163">
        <f t="shared" si="26"/>
        <v>0</v>
      </c>
      <c r="Q157" s="163">
        <f t="shared" si="27"/>
        <v>0</v>
      </c>
      <c r="R157" s="163">
        <f t="shared" si="28"/>
        <v>0</v>
      </c>
      <c r="S157" s="39"/>
      <c r="T157" s="164"/>
      <c r="U157" s="165">
        <f>ROUND(ROUND(T157,2)*(1+'General Inputs'!K$20)*(1-Z157)+'General Inputs'!K$28,2)</f>
        <v>0</v>
      </c>
      <c r="V157" s="165">
        <f>ROUND(ROUND(U157,2)*(1+'General Inputs'!L$20)*(1-AA157)+'General Inputs'!L$28,2)</f>
        <v>0</v>
      </c>
      <c r="W157" s="165">
        <f>ROUND(ROUND(V157,2)*(1+'General Inputs'!M$20)*(1-AB157)+'General Inputs'!M$28,2)</f>
        <v>0</v>
      </c>
      <c r="X157" s="165">
        <f>ROUND(ROUND(W157,2)*(1+'General Inputs'!N$20)*(1-AC157)+'General Inputs'!N$28,2)</f>
        <v>0</v>
      </c>
      <c r="Y157" s="166"/>
      <c r="Z157" s="194">
        <f>IF(T157="",0,'General Inputs'!K$23)</f>
        <v>0</v>
      </c>
      <c r="AA157" s="194">
        <f>IF(U157="",0,'General Inputs'!L$23)</f>
        <v>0</v>
      </c>
      <c r="AB157" s="194">
        <f>IF(V157="",0,'General Inputs'!M$23)</f>
        <v>0</v>
      </c>
      <c r="AC157" s="194">
        <f>IF(W157="",0,'General Inputs'!N$23)</f>
        <v>0</v>
      </c>
      <c r="AD157" s="36"/>
      <c r="AE157" s="36"/>
      <c r="AF157" s="36"/>
      <c r="AG157" s="36"/>
      <c r="AH157" s="36"/>
      <c r="AI157" s="36"/>
      <c r="AJ157" s="36"/>
    </row>
    <row r="158" spans="1:36" hidden="1" outlineLevel="1">
      <c r="A158" s="36"/>
      <c r="B158" s="36"/>
      <c r="C158" s="161"/>
      <c r="D158" s="161"/>
      <c r="E158" s="71"/>
      <c r="F158" s="71"/>
      <c r="G158" s="92"/>
      <c r="H158" s="93">
        <f t="shared" si="21"/>
        <v>0</v>
      </c>
      <c r="I158" s="162"/>
      <c r="J158" s="93">
        <f t="shared" si="22"/>
        <v>0</v>
      </c>
      <c r="K158" s="162"/>
      <c r="L158" s="162" t="str">
        <f t="shared" si="23"/>
        <v/>
      </c>
      <c r="M158" s="39"/>
      <c r="N158" s="163">
        <f t="shared" si="24"/>
        <v>0</v>
      </c>
      <c r="O158" s="163">
        <f t="shared" si="25"/>
        <v>0</v>
      </c>
      <c r="P158" s="163">
        <f t="shared" si="26"/>
        <v>0</v>
      </c>
      <c r="Q158" s="163">
        <f t="shared" si="27"/>
        <v>0</v>
      </c>
      <c r="R158" s="163">
        <f t="shared" si="28"/>
        <v>0</v>
      </c>
      <c r="S158" s="39"/>
      <c r="T158" s="164"/>
      <c r="U158" s="165">
        <f>ROUND(ROUND(T158,2)*(1+'General Inputs'!K$20)*(1-Z158)+'General Inputs'!K$28,2)</f>
        <v>0</v>
      </c>
      <c r="V158" s="165">
        <f>ROUND(ROUND(U158,2)*(1+'General Inputs'!L$20)*(1-AA158)+'General Inputs'!L$28,2)</f>
        <v>0</v>
      </c>
      <c r="W158" s="165">
        <f>ROUND(ROUND(V158,2)*(1+'General Inputs'!M$20)*(1-AB158)+'General Inputs'!M$28,2)</f>
        <v>0</v>
      </c>
      <c r="X158" s="165">
        <f>ROUND(ROUND(W158,2)*(1+'General Inputs'!N$20)*(1-AC158)+'General Inputs'!N$28,2)</f>
        <v>0</v>
      </c>
      <c r="Y158" s="166"/>
      <c r="Z158" s="194">
        <f>IF(T158="",0,'General Inputs'!K$23)</f>
        <v>0</v>
      </c>
      <c r="AA158" s="194">
        <f>IF(U158="",0,'General Inputs'!L$23)</f>
        <v>0</v>
      </c>
      <c r="AB158" s="194">
        <f>IF(V158="",0,'General Inputs'!M$23)</f>
        <v>0</v>
      </c>
      <c r="AC158" s="194">
        <f>IF(W158="",0,'General Inputs'!N$23)</f>
        <v>0</v>
      </c>
      <c r="AD158" s="36"/>
      <c r="AE158" s="36"/>
      <c r="AF158" s="36"/>
      <c r="AG158" s="36"/>
      <c r="AH158" s="36"/>
      <c r="AI158" s="36"/>
      <c r="AJ158" s="36"/>
    </row>
    <row r="159" spans="1:36" hidden="1" outlineLevel="1">
      <c r="A159" s="36"/>
      <c r="B159" s="36"/>
      <c r="C159" s="161"/>
      <c r="D159" s="161"/>
      <c r="E159" s="71"/>
      <c r="F159" s="71"/>
      <c r="G159" s="92"/>
      <c r="H159" s="93">
        <f t="shared" si="21"/>
        <v>0</v>
      </c>
      <c r="I159" s="162"/>
      <c r="J159" s="93">
        <f t="shared" si="22"/>
        <v>0</v>
      </c>
      <c r="K159" s="162"/>
      <c r="L159" s="162" t="str">
        <f t="shared" si="23"/>
        <v/>
      </c>
      <c r="M159" s="39"/>
      <c r="N159" s="163">
        <f t="shared" si="24"/>
        <v>0</v>
      </c>
      <c r="O159" s="163">
        <f t="shared" si="25"/>
        <v>0</v>
      </c>
      <c r="P159" s="163">
        <f t="shared" si="26"/>
        <v>0</v>
      </c>
      <c r="Q159" s="163">
        <f t="shared" si="27"/>
        <v>0</v>
      </c>
      <c r="R159" s="163">
        <f t="shared" si="28"/>
        <v>0</v>
      </c>
      <c r="S159" s="39"/>
      <c r="T159" s="164"/>
      <c r="U159" s="165">
        <f>ROUND(ROUND(T159,2)*(1+'General Inputs'!K$20)*(1-Z159)+'General Inputs'!K$28,2)</f>
        <v>0</v>
      </c>
      <c r="V159" s="165">
        <f>ROUND(ROUND(U159,2)*(1+'General Inputs'!L$20)*(1-AA159)+'General Inputs'!L$28,2)</f>
        <v>0</v>
      </c>
      <c r="W159" s="165">
        <f>ROUND(ROUND(V159,2)*(1+'General Inputs'!M$20)*(1-AB159)+'General Inputs'!M$28,2)</f>
        <v>0</v>
      </c>
      <c r="X159" s="165">
        <f>ROUND(ROUND(W159,2)*(1+'General Inputs'!N$20)*(1-AC159)+'General Inputs'!N$28,2)</f>
        <v>0</v>
      </c>
      <c r="Y159" s="166"/>
      <c r="Z159" s="194">
        <f>IF(T159="",0,'General Inputs'!K$23)</f>
        <v>0</v>
      </c>
      <c r="AA159" s="194">
        <f>IF(U159="",0,'General Inputs'!L$23)</f>
        <v>0</v>
      </c>
      <c r="AB159" s="194">
        <f>IF(V159="",0,'General Inputs'!M$23)</f>
        <v>0</v>
      </c>
      <c r="AC159" s="194">
        <f>IF(W159="",0,'General Inputs'!N$23)</f>
        <v>0</v>
      </c>
      <c r="AD159" s="36"/>
      <c r="AE159" s="36"/>
      <c r="AF159" s="36"/>
      <c r="AG159" s="36"/>
      <c r="AH159" s="36"/>
      <c r="AI159" s="36"/>
      <c r="AJ159" s="36"/>
    </row>
    <row r="160" spans="1:36" hidden="1" outlineLevel="1">
      <c r="A160" s="36"/>
      <c r="B160" s="36"/>
      <c r="C160" s="161"/>
      <c r="D160" s="161"/>
      <c r="E160" s="71"/>
      <c r="F160" s="71"/>
      <c r="G160" s="92"/>
      <c r="H160" s="93">
        <f t="shared" si="21"/>
        <v>0</v>
      </c>
      <c r="I160" s="162"/>
      <c r="J160" s="93">
        <f t="shared" si="22"/>
        <v>0</v>
      </c>
      <c r="K160" s="162"/>
      <c r="L160" s="162" t="str">
        <f t="shared" si="23"/>
        <v/>
      </c>
      <c r="M160" s="39"/>
      <c r="N160" s="163">
        <f t="shared" si="24"/>
        <v>0</v>
      </c>
      <c r="O160" s="163">
        <f t="shared" si="25"/>
        <v>0</v>
      </c>
      <c r="P160" s="163">
        <f t="shared" si="26"/>
        <v>0</v>
      </c>
      <c r="Q160" s="163">
        <f t="shared" si="27"/>
        <v>0</v>
      </c>
      <c r="R160" s="163">
        <f t="shared" si="28"/>
        <v>0</v>
      </c>
      <c r="S160" s="39"/>
      <c r="T160" s="164"/>
      <c r="U160" s="165">
        <f>ROUND(ROUND(T160,2)*(1+'General Inputs'!K$20)*(1-Z160)+'General Inputs'!K$28,2)</f>
        <v>0</v>
      </c>
      <c r="V160" s="165">
        <f>ROUND(ROUND(U160,2)*(1+'General Inputs'!L$20)*(1-AA160)+'General Inputs'!L$28,2)</f>
        <v>0</v>
      </c>
      <c r="W160" s="165">
        <f>ROUND(ROUND(V160,2)*(1+'General Inputs'!M$20)*(1-AB160)+'General Inputs'!M$28,2)</f>
        <v>0</v>
      </c>
      <c r="X160" s="165">
        <f>ROUND(ROUND(W160,2)*(1+'General Inputs'!N$20)*(1-AC160)+'General Inputs'!N$28,2)</f>
        <v>0</v>
      </c>
      <c r="Y160" s="166"/>
      <c r="Z160" s="194">
        <f>IF(T160="",0,'General Inputs'!K$23)</f>
        <v>0</v>
      </c>
      <c r="AA160" s="194">
        <f>IF(U160="",0,'General Inputs'!L$23)</f>
        <v>0</v>
      </c>
      <c r="AB160" s="194">
        <f>IF(V160="",0,'General Inputs'!M$23)</f>
        <v>0</v>
      </c>
      <c r="AC160" s="194">
        <f>IF(W160="",0,'General Inputs'!N$23)</f>
        <v>0</v>
      </c>
      <c r="AD160" s="36"/>
      <c r="AE160" s="36"/>
      <c r="AF160" s="36"/>
      <c r="AG160" s="36"/>
      <c r="AH160" s="36"/>
      <c r="AI160" s="36"/>
      <c r="AJ160" s="36"/>
    </row>
    <row r="161" spans="1:36" hidden="1" outlineLevel="1">
      <c r="A161" s="36"/>
      <c r="B161" s="36"/>
      <c r="C161" s="161"/>
      <c r="D161" s="161"/>
      <c r="E161" s="71"/>
      <c r="F161" s="71"/>
      <c r="G161" s="92"/>
      <c r="H161" s="93">
        <f t="shared" si="21"/>
        <v>0</v>
      </c>
      <c r="I161" s="162"/>
      <c r="J161" s="93">
        <f t="shared" si="22"/>
        <v>0</v>
      </c>
      <c r="K161" s="162"/>
      <c r="L161" s="162" t="str">
        <f t="shared" si="23"/>
        <v/>
      </c>
      <c r="M161" s="39"/>
      <c r="N161" s="163">
        <f t="shared" si="24"/>
        <v>0</v>
      </c>
      <c r="O161" s="163">
        <f t="shared" si="25"/>
        <v>0</v>
      </c>
      <c r="P161" s="163">
        <f t="shared" si="26"/>
        <v>0</v>
      </c>
      <c r="Q161" s="163">
        <f t="shared" si="27"/>
        <v>0</v>
      </c>
      <c r="R161" s="163">
        <f t="shared" si="28"/>
        <v>0</v>
      </c>
      <c r="S161" s="39"/>
      <c r="T161" s="164"/>
      <c r="U161" s="165">
        <f>ROUND(ROUND(T161,2)*(1+'General Inputs'!K$20)*(1-Z161)+'General Inputs'!K$28,2)</f>
        <v>0</v>
      </c>
      <c r="V161" s="165">
        <f>ROUND(ROUND(U161,2)*(1+'General Inputs'!L$20)*(1-AA161)+'General Inputs'!L$28,2)</f>
        <v>0</v>
      </c>
      <c r="W161" s="165">
        <f>ROUND(ROUND(V161,2)*(1+'General Inputs'!M$20)*(1-AB161)+'General Inputs'!M$28,2)</f>
        <v>0</v>
      </c>
      <c r="X161" s="165">
        <f>ROUND(ROUND(W161,2)*(1+'General Inputs'!N$20)*(1-AC161)+'General Inputs'!N$28,2)</f>
        <v>0</v>
      </c>
      <c r="Y161" s="166"/>
      <c r="Z161" s="194">
        <f>IF(T161="",0,'General Inputs'!K$23)</f>
        <v>0</v>
      </c>
      <c r="AA161" s="194">
        <f>IF(U161="",0,'General Inputs'!L$23)</f>
        <v>0</v>
      </c>
      <c r="AB161" s="194">
        <f>IF(V161="",0,'General Inputs'!M$23)</f>
        <v>0</v>
      </c>
      <c r="AC161" s="194">
        <f>IF(W161="",0,'General Inputs'!N$23)</f>
        <v>0</v>
      </c>
      <c r="AD161" s="36"/>
      <c r="AE161" s="36"/>
      <c r="AF161" s="36"/>
      <c r="AG161" s="36"/>
      <c r="AH161" s="36"/>
      <c r="AI161" s="36"/>
      <c r="AJ161" s="36"/>
    </row>
    <row r="162" spans="1:36" hidden="1" outlineLevel="1">
      <c r="A162" s="36"/>
      <c r="B162" s="36"/>
      <c r="C162" s="161"/>
      <c r="D162" s="161"/>
      <c r="E162" s="71"/>
      <c r="F162" s="71"/>
      <c r="G162" s="92"/>
      <c r="H162" s="93">
        <f t="shared" si="21"/>
        <v>0</v>
      </c>
      <c r="I162" s="162"/>
      <c r="J162" s="93">
        <f t="shared" si="22"/>
        <v>0</v>
      </c>
      <c r="K162" s="162"/>
      <c r="L162" s="162" t="str">
        <f t="shared" si="23"/>
        <v/>
      </c>
      <c r="M162" s="39"/>
      <c r="N162" s="163">
        <f t="shared" si="24"/>
        <v>0</v>
      </c>
      <c r="O162" s="163">
        <f t="shared" si="25"/>
        <v>0</v>
      </c>
      <c r="P162" s="163">
        <f t="shared" si="26"/>
        <v>0</v>
      </c>
      <c r="Q162" s="163">
        <f t="shared" si="27"/>
        <v>0</v>
      </c>
      <c r="R162" s="163">
        <f t="shared" si="28"/>
        <v>0</v>
      </c>
      <c r="S162" s="39"/>
      <c r="T162" s="164"/>
      <c r="U162" s="165">
        <f>ROUND(ROUND(T162,2)*(1+'General Inputs'!K$20)*(1-Z162)+'General Inputs'!K$28,2)</f>
        <v>0</v>
      </c>
      <c r="V162" s="165">
        <f>ROUND(ROUND(U162,2)*(1+'General Inputs'!L$20)*(1-AA162)+'General Inputs'!L$28,2)</f>
        <v>0</v>
      </c>
      <c r="W162" s="165">
        <f>ROUND(ROUND(V162,2)*(1+'General Inputs'!M$20)*(1-AB162)+'General Inputs'!M$28,2)</f>
        <v>0</v>
      </c>
      <c r="X162" s="165">
        <f>ROUND(ROUND(W162,2)*(1+'General Inputs'!N$20)*(1-AC162)+'General Inputs'!N$28,2)</f>
        <v>0</v>
      </c>
      <c r="Y162" s="166"/>
      <c r="Z162" s="194">
        <f>IF(T162="",0,'General Inputs'!K$23)</f>
        <v>0</v>
      </c>
      <c r="AA162" s="194">
        <f>IF(U162="",0,'General Inputs'!L$23)</f>
        <v>0</v>
      </c>
      <c r="AB162" s="194">
        <f>IF(V162="",0,'General Inputs'!M$23)</f>
        <v>0</v>
      </c>
      <c r="AC162" s="194">
        <f>IF(W162="",0,'General Inputs'!N$23)</f>
        <v>0</v>
      </c>
      <c r="AD162" s="36"/>
      <c r="AE162" s="36"/>
      <c r="AF162" s="36"/>
      <c r="AG162" s="36"/>
      <c r="AH162" s="36"/>
      <c r="AI162" s="36"/>
      <c r="AJ162" s="36"/>
    </row>
    <row r="163" spans="1:36" hidden="1" outlineLevel="1">
      <c r="A163" s="36"/>
      <c r="B163" s="36"/>
      <c r="C163" s="161"/>
      <c r="D163" s="161"/>
      <c r="E163" s="71"/>
      <c r="F163" s="71"/>
      <c r="G163" s="92"/>
      <c r="H163" s="93">
        <f t="shared" si="21"/>
        <v>0</v>
      </c>
      <c r="I163" s="162"/>
      <c r="J163" s="93">
        <f t="shared" si="22"/>
        <v>0</v>
      </c>
      <c r="K163" s="162"/>
      <c r="L163" s="162" t="str">
        <f t="shared" si="23"/>
        <v/>
      </c>
      <c r="M163" s="39"/>
      <c r="N163" s="163">
        <f t="shared" si="24"/>
        <v>0</v>
      </c>
      <c r="O163" s="163">
        <f t="shared" si="25"/>
        <v>0</v>
      </c>
      <c r="P163" s="163">
        <f t="shared" si="26"/>
        <v>0</v>
      </c>
      <c r="Q163" s="163">
        <f t="shared" si="27"/>
        <v>0</v>
      </c>
      <c r="R163" s="163">
        <f t="shared" si="28"/>
        <v>0</v>
      </c>
      <c r="S163" s="39"/>
      <c r="T163" s="164"/>
      <c r="U163" s="165">
        <f>ROUND(ROUND(T163,2)*(1+'General Inputs'!K$20)*(1-Z163)+'General Inputs'!K$28,2)</f>
        <v>0</v>
      </c>
      <c r="V163" s="165">
        <f>ROUND(ROUND(U163,2)*(1+'General Inputs'!L$20)*(1-AA163)+'General Inputs'!L$28,2)</f>
        <v>0</v>
      </c>
      <c r="W163" s="165">
        <f>ROUND(ROUND(V163,2)*(1+'General Inputs'!M$20)*(1-AB163)+'General Inputs'!M$28,2)</f>
        <v>0</v>
      </c>
      <c r="X163" s="165">
        <f>ROUND(ROUND(W163,2)*(1+'General Inputs'!N$20)*(1-AC163)+'General Inputs'!N$28,2)</f>
        <v>0</v>
      </c>
      <c r="Y163" s="166"/>
      <c r="Z163" s="194">
        <f>IF(T163="",0,'General Inputs'!K$23)</f>
        <v>0</v>
      </c>
      <c r="AA163" s="194">
        <f>IF(U163="",0,'General Inputs'!L$23)</f>
        <v>0</v>
      </c>
      <c r="AB163" s="194">
        <f>IF(V163="",0,'General Inputs'!M$23)</f>
        <v>0</v>
      </c>
      <c r="AC163" s="194">
        <f>IF(W163="",0,'General Inputs'!N$23)</f>
        <v>0</v>
      </c>
      <c r="AD163" s="36"/>
      <c r="AE163" s="36"/>
      <c r="AF163" s="36"/>
      <c r="AG163" s="36"/>
      <c r="AH163" s="36"/>
      <c r="AI163" s="36"/>
      <c r="AJ163" s="36"/>
    </row>
    <row r="164" spans="1:36" hidden="1" outlineLevel="1">
      <c r="A164" s="36"/>
      <c r="B164" s="36"/>
      <c r="C164" s="161"/>
      <c r="D164" s="161"/>
      <c r="E164" s="71"/>
      <c r="F164" s="71"/>
      <c r="G164" s="92"/>
      <c r="H164" s="93">
        <f t="shared" si="21"/>
        <v>0</v>
      </c>
      <c r="I164" s="162"/>
      <c r="J164" s="93">
        <f t="shared" si="22"/>
        <v>0</v>
      </c>
      <c r="K164" s="162"/>
      <c r="L164" s="162" t="str">
        <f t="shared" si="23"/>
        <v/>
      </c>
      <c r="M164" s="39"/>
      <c r="N164" s="163">
        <f t="shared" si="24"/>
        <v>0</v>
      </c>
      <c r="O164" s="163">
        <f t="shared" si="25"/>
        <v>0</v>
      </c>
      <c r="P164" s="163">
        <f t="shared" si="26"/>
        <v>0</v>
      </c>
      <c r="Q164" s="163">
        <f t="shared" si="27"/>
        <v>0</v>
      </c>
      <c r="R164" s="163">
        <f t="shared" si="28"/>
        <v>0</v>
      </c>
      <c r="S164" s="39"/>
      <c r="T164" s="164"/>
      <c r="U164" s="165">
        <f>ROUND(ROUND(T164,2)*(1+'General Inputs'!K$20)*(1-Z164)+'General Inputs'!K$28,2)</f>
        <v>0</v>
      </c>
      <c r="V164" s="165">
        <f>ROUND(ROUND(U164,2)*(1+'General Inputs'!L$20)*(1-AA164)+'General Inputs'!L$28,2)</f>
        <v>0</v>
      </c>
      <c r="W164" s="165">
        <f>ROUND(ROUND(V164,2)*(1+'General Inputs'!M$20)*(1-AB164)+'General Inputs'!M$28,2)</f>
        <v>0</v>
      </c>
      <c r="X164" s="165">
        <f>ROUND(ROUND(W164,2)*(1+'General Inputs'!N$20)*(1-AC164)+'General Inputs'!N$28,2)</f>
        <v>0</v>
      </c>
      <c r="Y164" s="166"/>
      <c r="Z164" s="194">
        <f>IF(T164="",0,'General Inputs'!K$23)</f>
        <v>0</v>
      </c>
      <c r="AA164" s="194">
        <f>IF(U164="",0,'General Inputs'!L$23)</f>
        <v>0</v>
      </c>
      <c r="AB164" s="194">
        <f>IF(V164="",0,'General Inputs'!M$23)</f>
        <v>0</v>
      </c>
      <c r="AC164" s="194">
        <f>IF(W164="",0,'General Inputs'!N$23)</f>
        <v>0</v>
      </c>
      <c r="AD164" s="36"/>
      <c r="AE164" s="36"/>
      <c r="AF164" s="36"/>
      <c r="AG164" s="36"/>
      <c r="AH164" s="36"/>
      <c r="AI164" s="36"/>
      <c r="AJ164" s="36"/>
    </row>
    <row r="165" spans="1:36" hidden="1" outlineLevel="1">
      <c r="A165" s="36"/>
      <c r="B165" s="36"/>
      <c r="C165" s="161"/>
      <c r="D165" s="161"/>
      <c r="E165" s="71"/>
      <c r="F165" s="71"/>
      <c r="G165" s="92"/>
      <c r="H165" s="93">
        <f t="shared" si="21"/>
        <v>0</v>
      </c>
      <c r="I165" s="162"/>
      <c r="J165" s="93">
        <f t="shared" si="22"/>
        <v>0</v>
      </c>
      <c r="K165" s="162"/>
      <c r="L165" s="162" t="str">
        <f t="shared" si="23"/>
        <v/>
      </c>
      <c r="M165" s="39"/>
      <c r="N165" s="163">
        <f t="shared" si="24"/>
        <v>0</v>
      </c>
      <c r="O165" s="163">
        <f t="shared" si="25"/>
        <v>0</v>
      </c>
      <c r="P165" s="163">
        <f t="shared" si="26"/>
        <v>0</v>
      </c>
      <c r="Q165" s="163">
        <f t="shared" si="27"/>
        <v>0</v>
      </c>
      <c r="R165" s="163">
        <f t="shared" si="28"/>
        <v>0</v>
      </c>
      <c r="S165" s="39"/>
      <c r="T165" s="164"/>
      <c r="U165" s="165">
        <f>ROUND(ROUND(T165,2)*(1+'General Inputs'!K$20)*(1-Z165)+'General Inputs'!K$28,2)</f>
        <v>0</v>
      </c>
      <c r="V165" s="165">
        <f>ROUND(ROUND(U165,2)*(1+'General Inputs'!L$20)*(1-AA165)+'General Inputs'!L$28,2)</f>
        <v>0</v>
      </c>
      <c r="W165" s="165">
        <f>ROUND(ROUND(V165,2)*(1+'General Inputs'!M$20)*(1-AB165)+'General Inputs'!M$28,2)</f>
        <v>0</v>
      </c>
      <c r="X165" s="165">
        <f>ROUND(ROUND(W165,2)*(1+'General Inputs'!N$20)*(1-AC165)+'General Inputs'!N$28,2)</f>
        <v>0</v>
      </c>
      <c r="Y165" s="166"/>
      <c r="Z165" s="194">
        <f>IF(T165="",0,'General Inputs'!K$23)</f>
        <v>0</v>
      </c>
      <c r="AA165" s="194">
        <f>IF(U165="",0,'General Inputs'!L$23)</f>
        <v>0</v>
      </c>
      <c r="AB165" s="194">
        <f>IF(V165="",0,'General Inputs'!M$23)</f>
        <v>0</v>
      </c>
      <c r="AC165" s="194">
        <f>IF(W165="",0,'General Inputs'!N$23)</f>
        <v>0</v>
      </c>
      <c r="AD165" s="36"/>
      <c r="AE165" s="36"/>
      <c r="AF165" s="36"/>
      <c r="AG165" s="36"/>
      <c r="AH165" s="36"/>
      <c r="AI165" s="36"/>
      <c r="AJ165" s="36"/>
    </row>
    <row r="166" spans="1:36" hidden="1" outlineLevel="1">
      <c r="A166" s="36"/>
      <c r="B166" s="36"/>
      <c r="C166" s="161"/>
      <c r="D166" s="161"/>
      <c r="E166" s="71"/>
      <c r="F166" s="71"/>
      <c r="G166" s="92"/>
      <c r="H166" s="93">
        <f t="shared" si="21"/>
        <v>0</v>
      </c>
      <c r="I166" s="162"/>
      <c r="J166" s="93">
        <f t="shared" si="22"/>
        <v>0</v>
      </c>
      <c r="K166" s="162"/>
      <c r="L166" s="162" t="str">
        <f t="shared" si="23"/>
        <v/>
      </c>
      <c r="M166" s="39"/>
      <c r="N166" s="163">
        <f t="shared" si="24"/>
        <v>0</v>
      </c>
      <c r="O166" s="163">
        <f t="shared" si="25"/>
        <v>0</v>
      </c>
      <c r="P166" s="163">
        <f t="shared" si="26"/>
        <v>0</v>
      </c>
      <c r="Q166" s="163">
        <f t="shared" si="27"/>
        <v>0</v>
      </c>
      <c r="R166" s="163">
        <f t="shared" si="28"/>
        <v>0</v>
      </c>
      <c r="S166" s="39"/>
      <c r="T166" s="164"/>
      <c r="U166" s="165">
        <f>ROUND(ROUND(T166,2)*(1+'General Inputs'!K$20)*(1-Z166)+'General Inputs'!K$28,2)</f>
        <v>0</v>
      </c>
      <c r="V166" s="165">
        <f>ROUND(ROUND(U166,2)*(1+'General Inputs'!L$20)*(1-AA166)+'General Inputs'!L$28,2)</f>
        <v>0</v>
      </c>
      <c r="W166" s="165">
        <f>ROUND(ROUND(V166,2)*(1+'General Inputs'!M$20)*(1-AB166)+'General Inputs'!M$28,2)</f>
        <v>0</v>
      </c>
      <c r="X166" s="165">
        <f>ROUND(ROUND(W166,2)*(1+'General Inputs'!N$20)*(1-AC166)+'General Inputs'!N$28,2)</f>
        <v>0</v>
      </c>
      <c r="Y166" s="166"/>
      <c r="Z166" s="194">
        <f>IF(T166="",0,'General Inputs'!K$23)</f>
        <v>0</v>
      </c>
      <c r="AA166" s="194">
        <f>IF(U166="",0,'General Inputs'!L$23)</f>
        <v>0</v>
      </c>
      <c r="AB166" s="194">
        <f>IF(V166="",0,'General Inputs'!M$23)</f>
        <v>0</v>
      </c>
      <c r="AC166" s="194">
        <f>IF(W166="",0,'General Inputs'!N$23)</f>
        <v>0</v>
      </c>
      <c r="AD166" s="36"/>
      <c r="AE166" s="36"/>
      <c r="AF166" s="36"/>
      <c r="AG166" s="36"/>
      <c r="AH166" s="36"/>
      <c r="AI166" s="36"/>
      <c r="AJ166" s="36"/>
    </row>
    <row r="167" spans="1:36" hidden="1" outlineLevel="1">
      <c r="A167" s="36"/>
      <c r="B167" s="36"/>
      <c r="C167" s="161"/>
      <c r="D167" s="161"/>
      <c r="E167" s="71"/>
      <c r="F167" s="71"/>
      <c r="G167" s="92"/>
      <c r="H167" s="93">
        <f t="shared" si="21"/>
        <v>0</v>
      </c>
      <c r="I167" s="162"/>
      <c r="J167" s="93">
        <f t="shared" si="22"/>
        <v>0</v>
      </c>
      <c r="K167" s="162"/>
      <c r="L167" s="162" t="str">
        <f t="shared" si="23"/>
        <v/>
      </c>
      <c r="M167" s="39"/>
      <c r="N167" s="163">
        <f t="shared" si="24"/>
        <v>0</v>
      </c>
      <c r="O167" s="163">
        <f t="shared" si="25"/>
        <v>0</v>
      </c>
      <c r="P167" s="163">
        <f t="shared" si="26"/>
        <v>0</v>
      </c>
      <c r="Q167" s="163">
        <f t="shared" si="27"/>
        <v>0</v>
      </c>
      <c r="R167" s="163">
        <f t="shared" si="28"/>
        <v>0</v>
      </c>
      <c r="S167" s="39"/>
      <c r="T167" s="164"/>
      <c r="U167" s="165">
        <f>ROUND(ROUND(T167,2)*(1+'General Inputs'!K$20)*(1-Z167)+'General Inputs'!K$28,2)</f>
        <v>0</v>
      </c>
      <c r="V167" s="165">
        <f>ROUND(ROUND(U167,2)*(1+'General Inputs'!L$20)*(1-AA167)+'General Inputs'!L$28,2)</f>
        <v>0</v>
      </c>
      <c r="W167" s="165">
        <f>ROUND(ROUND(V167,2)*(1+'General Inputs'!M$20)*(1-AB167)+'General Inputs'!M$28,2)</f>
        <v>0</v>
      </c>
      <c r="X167" s="165">
        <f>ROUND(ROUND(W167,2)*(1+'General Inputs'!N$20)*(1-AC167)+'General Inputs'!N$28,2)</f>
        <v>0</v>
      </c>
      <c r="Y167" s="166"/>
      <c r="Z167" s="194">
        <f>IF(T167="",0,'General Inputs'!K$23)</f>
        <v>0</v>
      </c>
      <c r="AA167" s="194">
        <f>IF(U167="",0,'General Inputs'!L$23)</f>
        <v>0</v>
      </c>
      <c r="AB167" s="194">
        <f>IF(V167="",0,'General Inputs'!M$23)</f>
        <v>0</v>
      </c>
      <c r="AC167" s="194">
        <f>IF(W167="",0,'General Inputs'!N$23)</f>
        <v>0</v>
      </c>
      <c r="AD167" s="36"/>
      <c r="AE167" s="36"/>
      <c r="AF167" s="36"/>
      <c r="AG167" s="36"/>
      <c r="AH167" s="36"/>
      <c r="AI167" s="36"/>
      <c r="AJ167" s="36"/>
    </row>
    <row r="168" spans="1:36" hidden="1" outlineLevel="1">
      <c r="A168" s="36"/>
      <c r="B168" s="36"/>
      <c r="C168" s="161"/>
      <c r="D168" s="161"/>
      <c r="E168" s="71"/>
      <c r="F168" s="71"/>
      <c r="G168" s="92"/>
      <c r="H168" s="93">
        <f t="shared" si="21"/>
        <v>0</v>
      </c>
      <c r="I168" s="162"/>
      <c r="J168" s="93">
        <f t="shared" si="22"/>
        <v>0</v>
      </c>
      <c r="K168" s="162"/>
      <c r="L168" s="162" t="str">
        <f t="shared" si="23"/>
        <v/>
      </c>
      <c r="M168" s="39"/>
      <c r="N168" s="163">
        <f t="shared" si="24"/>
        <v>0</v>
      </c>
      <c r="O168" s="163">
        <f t="shared" si="25"/>
        <v>0</v>
      </c>
      <c r="P168" s="163">
        <f t="shared" si="26"/>
        <v>0</v>
      </c>
      <c r="Q168" s="163">
        <f t="shared" si="27"/>
        <v>0</v>
      </c>
      <c r="R168" s="163">
        <f t="shared" si="28"/>
        <v>0</v>
      </c>
      <c r="S168" s="39"/>
      <c r="T168" s="164"/>
      <c r="U168" s="165">
        <f>ROUND(ROUND(T168,2)*(1+'General Inputs'!K$20)*(1-Z168)+'General Inputs'!K$28,2)</f>
        <v>0</v>
      </c>
      <c r="V168" s="165">
        <f>ROUND(ROUND(U168,2)*(1+'General Inputs'!L$20)*(1-AA168)+'General Inputs'!L$28,2)</f>
        <v>0</v>
      </c>
      <c r="W168" s="165">
        <f>ROUND(ROUND(V168,2)*(1+'General Inputs'!M$20)*(1-AB168)+'General Inputs'!M$28,2)</f>
        <v>0</v>
      </c>
      <c r="X168" s="165">
        <f>ROUND(ROUND(W168,2)*(1+'General Inputs'!N$20)*(1-AC168)+'General Inputs'!N$28,2)</f>
        <v>0</v>
      </c>
      <c r="Y168" s="166"/>
      <c r="Z168" s="194">
        <f>IF(T168="",0,'General Inputs'!K$23)</f>
        <v>0</v>
      </c>
      <c r="AA168" s="194">
        <f>IF(U168="",0,'General Inputs'!L$23)</f>
        <v>0</v>
      </c>
      <c r="AB168" s="194">
        <f>IF(V168="",0,'General Inputs'!M$23)</f>
        <v>0</v>
      </c>
      <c r="AC168" s="194">
        <f>IF(W168="",0,'General Inputs'!N$23)</f>
        <v>0</v>
      </c>
      <c r="AD168" s="36"/>
      <c r="AE168" s="36"/>
      <c r="AF168" s="36"/>
      <c r="AG168" s="36"/>
      <c r="AH168" s="36"/>
      <c r="AI168" s="36"/>
      <c r="AJ168" s="36"/>
    </row>
    <row r="169" spans="1:36" hidden="1" outlineLevel="1">
      <c r="A169" s="36"/>
      <c r="B169" s="36"/>
      <c r="C169" s="161"/>
      <c r="D169" s="161"/>
      <c r="E169" s="71"/>
      <c r="F169" s="71"/>
      <c r="G169" s="92"/>
      <c r="H169" s="93">
        <f t="shared" si="21"/>
        <v>0</v>
      </c>
      <c r="I169" s="162"/>
      <c r="J169" s="93">
        <f t="shared" si="22"/>
        <v>0</v>
      </c>
      <c r="K169" s="162"/>
      <c r="L169" s="162" t="str">
        <f t="shared" si="23"/>
        <v/>
      </c>
      <c r="M169" s="39"/>
      <c r="N169" s="163">
        <f t="shared" si="24"/>
        <v>0</v>
      </c>
      <c r="O169" s="163">
        <f t="shared" si="25"/>
        <v>0</v>
      </c>
      <c r="P169" s="163">
        <f t="shared" si="26"/>
        <v>0</v>
      </c>
      <c r="Q169" s="163">
        <f t="shared" si="27"/>
        <v>0</v>
      </c>
      <c r="R169" s="163">
        <f t="shared" si="28"/>
        <v>0</v>
      </c>
      <c r="S169" s="39"/>
      <c r="T169" s="164"/>
      <c r="U169" s="165">
        <f>ROUND(ROUND(T169,2)*(1+'General Inputs'!K$20)*(1-Z169)+'General Inputs'!K$28,2)</f>
        <v>0</v>
      </c>
      <c r="V169" s="165">
        <f>ROUND(ROUND(U169,2)*(1+'General Inputs'!L$20)*(1-AA169)+'General Inputs'!L$28,2)</f>
        <v>0</v>
      </c>
      <c r="W169" s="165">
        <f>ROUND(ROUND(V169,2)*(1+'General Inputs'!M$20)*(1-AB169)+'General Inputs'!M$28,2)</f>
        <v>0</v>
      </c>
      <c r="X169" s="165">
        <f>ROUND(ROUND(W169,2)*(1+'General Inputs'!N$20)*(1-AC169)+'General Inputs'!N$28,2)</f>
        <v>0</v>
      </c>
      <c r="Y169" s="166"/>
      <c r="Z169" s="194">
        <f>IF(T169="",0,'General Inputs'!K$23)</f>
        <v>0</v>
      </c>
      <c r="AA169" s="194">
        <f>IF(U169="",0,'General Inputs'!L$23)</f>
        <v>0</v>
      </c>
      <c r="AB169" s="194">
        <f>IF(V169="",0,'General Inputs'!M$23)</f>
        <v>0</v>
      </c>
      <c r="AC169" s="194">
        <f>IF(W169="",0,'General Inputs'!N$23)</f>
        <v>0</v>
      </c>
      <c r="AD169" s="36"/>
      <c r="AE169" s="36"/>
      <c r="AF169" s="36"/>
      <c r="AG169" s="36"/>
      <c r="AH169" s="36"/>
      <c r="AI169" s="36"/>
      <c r="AJ169" s="36"/>
    </row>
    <row r="170" spans="1:36" hidden="1" outlineLevel="1">
      <c r="A170" s="36"/>
      <c r="B170" s="36"/>
      <c r="C170" s="161"/>
      <c r="D170" s="161"/>
      <c r="E170" s="71"/>
      <c r="F170" s="71"/>
      <c r="G170" s="92"/>
      <c r="H170" s="93">
        <f t="shared" si="21"/>
        <v>0</v>
      </c>
      <c r="I170" s="162"/>
      <c r="J170" s="93">
        <f t="shared" si="22"/>
        <v>0</v>
      </c>
      <c r="K170" s="162"/>
      <c r="L170" s="162" t="str">
        <f t="shared" si="23"/>
        <v/>
      </c>
      <c r="M170" s="39"/>
      <c r="N170" s="163">
        <f t="shared" si="24"/>
        <v>0</v>
      </c>
      <c r="O170" s="163">
        <f t="shared" si="25"/>
        <v>0</v>
      </c>
      <c r="P170" s="163">
        <f t="shared" si="26"/>
        <v>0</v>
      </c>
      <c r="Q170" s="163">
        <f t="shared" si="27"/>
        <v>0</v>
      </c>
      <c r="R170" s="163">
        <f t="shared" si="28"/>
        <v>0</v>
      </c>
      <c r="S170" s="39"/>
      <c r="T170" s="164"/>
      <c r="U170" s="165">
        <f>ROUND(ROUND(T170,2)*(1+'General Inputs'!K$20)*(1-Z170)+'General Inputs'!K$28,2)</f>
        <v>0</v>
      </c>
      <c r="V170" s="165">
        <f>ROUND(ROUND(U170,2)*(1+'General Inputs'!L$20)*(1-AA170)+'General Inputs'!L$28,2)</f>
        <v>0</v>
      </c>
      <c r="W170" s="165">
        <f>ROUND(ROUND(V170,2)*(1+'General Inputs'!M$20)*(1-AB170)+'General Inputs'!M$28,2)</f>
        <v>0</v>
      </c>
      <c r="X170" s="165">
        <f>ROUND(ROUND(W170,2)*(1+'General Inputs'!N$20)*(1-AC170)+'General Inputs'!N$28,2)</f>
        <v>0</v>
      </c>
      <c r="Y170" s="166"/>
      <c r="Z170" s="194">
        <f>IF(T170="",0,'General Inputs'!K$23)</f>
        <v>0</v>
      </c>
      <c r="AA170" s="194">
        <f>IF(U170="",0,'General Inputs'!L$23)</f>
        <v>0</v>
      </c>
      <c r="AB170" s="194">
        <f>IF(V170="",0,'General Inputs'!M$23)</f>
        <v>0</v>
      </c>
      <c r="AC170" s="194">
        <f>IF(W170="",0,'General Inputs'!N$23)</f>
        <v>0</v>
      </c>
      <c r="AD170" s="36"/>
      <c r="AE170" s="36"/>
      <c r="AF170" s="36"/>
      <c r="AG170" s="36"/>
      <c r="AH170" s="36"/>
      <c r="AI170" s="36"/>
      <c r="AJ170" s="36"/>
    </row>
    <row r="171" spans="1:36" hidden="1" outlineLevel="1">
      <c r="A171" s="36"/>
      <c r="B171" s="36"/>
      <c r="C171" s="161"/>
      <c r="D171" s="161"/>
      <c r="E171" s="71"/>
      <c r="F171" s="71"/>
      <c r="G171" s="92"/>
      <c r="H171" s="93">
        <f t="shared" si="21"/>
        <v>0</v>
      </c>
      <c r="I171" s="162"/>
      <c r="J171" s="93">
        <f t="shared" si="22"/>
        <v>0</v>
      </c>
      <c r="K171" s="162"/>
      <c r="L171" s="162" t="str">
        <f t="shared" si="23"/>
        <v/>
      </c>
      <c r="M171" s="39"/>
      <c r="N171" s="163">
        <f t="shared" si="24"/>
        <v>0</v>
      </c>
      <c r="O171" s="163">
        <f t="shared" si="25"/>
        <v>0</v>
      </c>
      <c r="P171" s="163">
        <f t="shared" si="26"/>
        <v>0</v>
      </c>
      <c r="Q171" s="163">
        <f t="shared" si="27"/>
        <v>0</v>
      </c>
      <c r="R171" s="163">
        <f t="shared" si="28"/>
        <v>0</v>
      </c>
      <c r="S171" s="39"/>
      <c r="T171" s="164"/>
      <c r="U171" s="165">
        <f>ROUND(ROUND(T171,2)*(1+'General Inputs'!K$20)*(1-Z171)+'General Inputs'!K$28,2)</f>
        <v>0</v>
      </c>
      <c r="V171" s="165">
        <f>ROUND(ROUND(U171,2)*(1+'General Inputs'!L$20)*(1-AA171)+'General Inputs'!L$28,2)</f>
        <v>0</v>
      </c>
      <c r="W171" s="165">
        <f>ROUND(ROUND(V171,2)*(1+'General Inputs'!M$20)*(1-AB171)+'General Inputs'!M$28,2)</f>
        <v>0</v>
      </c>
      <c r="X171" s="165">
        <f>ROUND(ROUND(W171,2)*(1+'General Inputs'!N$20)*(1-AC171)+'General Inputs'!N$28,2)</f>
        <v>0</v>
      </c>
      <c r="Y171" s="166"/>
      <c r="Z171" s="194">
        <f>IF(T171="",0,'General Inputs'!K$23)</f>
        <v>0</v>
      </c>
      <c r="AA171" s="194">
        <f>IF(U171="",0,'General Inputs'!L$23)</f>
        <v>0</v>
      </c>
      <c r="AB171" s="194">
        <f>IF(V171="",0,'General Inputs'!M$23)</f>
        <v>0</v>
      </c>
      <c r="AC171" s="194">
        <f>IF(W171="",0,'General Inputs'!N$23)</f>
        <v>0</v>
      </c>
      <c r="AD171" s="36"/>
      <c r="AE171" s="36"/>
      <c r="AF171" s="36"/>
      <c r="AG171" s="36"/>
      <c r="AH171" s="36"/>
      <c r="AI171" s="36"/>
      <c r="AJ171" s="36"/>
    </row>
    <row r="172" spans="1:36" hidden="1" outlineLevel="1">
      <c r="A172" s="36"/>
      <c r="B172" s="36"/>
      <c r="C172" s="161"/>
      <c r="D172" s="161"/>
      <c r="E172" s="71"/>
      <c r="F172" s="71"/>
      <c r="G172" s="92"/>
      <c r="H172" s="93">
        <f t="shared" si="21"/>
        <v>0</v>
      </c>
      <c r="I172" s="162"/>
      <c r="J172" s="93">
        <f t="shared" si="22"/>
        <v>0</v>
      </c>
      <c r="K172" s="162"/>
      <c r="L172" s="162" t="str">
        <f t="shared" si="23"/>
        <v/>
      </c>
      <c r="M172" s="39"/>
      <c r="N172" s="163">
        <f t="shared" si="24"/>
        <v>0</v>
      </c>
      <c r="O172" s="163">
        <f t="shared" si="25"/>
        <v>0</v>
      </c>
      <c r="P172" s="163">
        <f t="shared" si="26"/>
        <v>0</v>
      </c>
      <c r="Q172" s="163">
        <f t="shared" si="27"/>
        <v>0</v>
      </c>
      <c r="R172" s="163">
        <f t="shared" si="28"/>
        <v>0</v>
      </c>
      <c r="S172" s="39"/>
      <c r="T172" s="164"/>
      <c r="U172" s="165">
        <f>ROUND(ROUND(T172,2)*(1+'General Inputs'!K$20)*(1-Z172)+'General Inputs'!K$28,2)</f>
        <v>0</v>
      </c>
      <c r="V172" s="165">
        <f>ROUND(ROUND(U172,2)*(1+'General Inputs'!L$20)*(1-AA172)+'General Inputs'!L$28,2)</f>
        <v>0</v>
      </c>
      <c r="W172" s="165">
        <f>ROUND(ROUND(V172,2)*(1+'General Inputs'!M$20)*(1-AB172)+'General Inputs'!M$28,2)</f>
        <v>0</v>
      </c>
      <c r="X172" s="165">
        <f>ROUND(ROUND(W172,2)*(1+'General Inputs'!N$20)*(1-AC172)+'General Inputs'!N$28,2)</f>
        <v>0</v>
      </c>
      <c r="Y172" s="166"/>
      <c r="Z172" s="194">
        <f>IF(T172="",0,'General Inputs'!K$23)</f>
        <v>0</v>
      </c>
      <c r="AA172" s="194">
        <f>IF(U172="",0,'General Inputs'!L$23)</f>
        <v>0</v>
      </c>
      <c r="AB172" s="194">
        <f>IF(V172="",0,'General Inputs'!M$23)</f>
        <v>0</v>
      </c>
      <c r="AC172" s="194">
        <f>IF(W172="",0,'General Inputs'!N$23)</f>
        <v>0</v>
      </c>
      <c r="AD172" s="36"/>
      <c r="AE172" s="36"/>
      <c r="AF172" s="36"/>
      <c r="AG172" s="36"/>
      <c r="AH172" s="36"/>
      <c r="AI172" s="36"/>
      <c r="AJ172" s="36"/>
    </row>
    <row r="173" spans="1:36" hidden="1" outlineLevel="1">
      <c r="A173" s="36"/>
      <c r="B173" s="36"/>
      <c r="C173" s="161"/>
      <c r="D173" s="161"/>
      <c r="E173" s="71"/>
      <c r="F173" s="71"/>
      <c r="G173" s="92"/>
      <c r="H173" s="93">
        <f t="shared" si="21"/>
        <v>0</v>
      </c>
      <c r="I173" s="162"/>
      <c r="J173" s="93">
        <f t="shared" si="22"/>
        <v>0</v>
      </c>
      <c r="K173" s="162"/>
      <c r="L173" s="162" t="str">
        <f t="shared" si="23"/>
        <v/>
      </c>
      <c r="M173" s="39"/>
      <c r="N173" s="163">
        <f t="shared" si="24"/>
        <v>0</v>
      </c>
      <c r="O173" s="163">
        <f t="shared" si="25"/>
        <v>0</v>
      </c>
      <c r="P173" s="163">
        <f t="shared" si="26"/>
        <v>0</v>
      </c>
      <c r="Q173" s="163">
        <f t="shared" si="27"/>
        <v>0</v>
      </c>
      <c r="R173" s="163">
        <f t="shared" si="28"/>
        <v>0</v>
      </c>
      <c r="S173" s="39"/>
      <c r="T173" s="164"/>
      <c r="U173" s="165">
        <f>ROUND(ROUND(T173,2)*(1+'General Inputs'!K$20)*(1-Z173)+'General Inputs'!K$28,2)</f>
        <v>0</v>
      </c>
      <c r="V173" s="165">
        <f>ROUND(ROUND(U173,2)*(1+'General Inputs'!L$20)*(1-AA173)+'General Inputs'!L$28,2)</f>
        <v>0</v>
      </c>
      <c r="W173" s="165">
        <f>ROUND(ROUND(V173,2)*(1+'General Inputs'!M$20)*(1-AB173)+'General Inputs'!M$28,2)</f>
        <v>0</v>
      </c>
      <c r="X173" s="165">
        <f>ROUND(ROUND(W173,2)*(1+'General Inputs'!N$20)*(1-AC173)+'General Inputs'!N$28,2)</f>
        <v>0</v>
      </c>
      <c r="Y173" s="166"/>
      <c r="Z173" s="194">
        <f>IF(T173="",0,'General Inputs'!K$23)</f>
        <v>0</v>
      </c>
      <c r="AA173" s="194">
        <f>IF(U173="",0,'General Inputs'!L$23)</f>
        <v>0</v>
      </c>
      <c r="AB173" s="194">
        <f>IF(V173="",0,'General Inputs'!M$23)</f>
        <v>0</v>
      </c>
      <c r="AC173" s="194">
        <f>IF(W173="",0,'General Inputs'!N$23)</f>
        <v>0</v>
      </c>
      <c r="AD173" s="36"/>
      <c r="AE173" s="36"/>
      <c r="AF173" s="36"/>
      <c r="AG173" s="36"/>
      <c r="AH173" s="36"/>
      <c r="AI173" s="36"/>
      <c r="AJ173" s="36"/>
    </row>
    <row r="174" spans="1:36" hidden="1" outlineLevel="1">
      <c r="A174" s="36"/>
      <c r="B174" s="36"/>
      <c r="C174" s="161"/>
      <c r="D174" s="161"/>
      <c r="E174" s="71"/>
      <c r="F174" s="71"/>
      <c r="G174" s="92"/>
      <c r="H174" s="93">
        <f t="shared" si="21"/>
        <v>0</v>
      </c>
      <c r="I174" s="162"/>
      <c r="J174" s="93">
        <f t="shared" si="22"/>
        <v>0</v>
      </c>
      <c r="K174" s="162"/>
      <c r="L174" s="162" t="str">
        <f t="shared" si="23"/>
        <v/>
      </c>
      <c r="M174" s="39"/>
      <c r="N174" s="163">
        <f t="shared" si="24"/>
        <v>0</v>
      </c>
      <c r="O174" s="163">
        <f t="shared" si="25"/>
        <v>0</v>
      </c>
      <c r="P174" s="163">
        <f t="shared" si="26"/>
        <v>0</v>
      </c>
      <c r="Q174" s="163">
        <f t="shared" si="27"/>
        <v>0</v>
      </c>
      <c r="R174" s="163">
        <f t="shared" si="28"/>
        <v>0</v>
      </c>
      <c r="S174" s="39"/>
      <c r="T174" s="164"/>
      <c r="U174" s="165">
        <f>ROUND(ROUND(T174,2)*(1+'General Inputs'!K$20)*(1-Z174)+'General Inputs'!K$28,2)</f>
        <v>0</v>
      </c>
      <c r="V174" s="165">
        <f>ROUND(ROUND(U174,2)*(1+'General Inputs'!L$20)*(1-AA174)+'General Inputs'!L$28,2)</f>
        <v>0</v>
      </c>
      <c r="W174" s="165">
        <f>ROUND(ROUND(V174,2)*(1+'General Inputs'!M$20)*(1-AB174)+'General Inputs'!M$28,2)</f>
        <v>0</v>
      </c>
      <c r="X174" s="165">
        <f>ROUND(ROUND(W174,2)*(1+'General Inputs'!N$20)*(1-AC174)+'General Inputs'!N$28,2)</f>
        <v>0</v>
      </c>
      <c r="Y174" s="166"/>
      <c r="Z174" s="194">
        <f>IF(T174="",0,'General Inputs'!K$23)</f>
        <v>0</v>
      </c>
      <c r="AA174" s="194">
        <f>IF(U174="",0,'General Inputs'!L$23)</f>
        <v>0</v>
      </c>
      <c r="AB174" s="194">
        <f>IF(V174="",0,'General Inputs'!M$23)</f>
        <v>0</v>
      </c>
      <c r="AC174" s="194">
        <f>IF(W174="",0,'General Inputs'!N$23)</f>
        <v>0</v>
      </c>
      <c r="AD174" s="36"/>
      <c r="AE174" s="36"/>
      <c r="AF174" s="36"/>
      <c r="AG174" s="36"/>
      <c r="AH174" s="36"/>
      <c r="AI174" s="36"/>
      <c r="AJ174" s="36"/>
    </row>
    <row r="175" spans="1:36" hidden="1" outlineLevel="1">
      <c r="A175" s="36"/>
      <c r="B175" s="36"/>
      <c r="C175" s="161"/>
      <c r="D175" s="161"/>
      <c r="E175" s="71"/>
      <c r="F175" s="71"/>
      <c r="G175" s="92"/>
      <c r="H175" s="93">
        <f t="shared" si="21"/>
        <v>0</v>
      </c>
      <c r="I175" s="162"/>
      <c r="J175" s="93">
        <f t="shared" si="22"/>
        <v>0</v>
      </c>
      <c r="K175" s="162"/>
      <c r="L175" s="162" t="str">
        <f t="shared" si="23"/>
        <v/>
      </c>
      <c r="M175" s="39"/>
      <c r="N175" s="163">
        <f t="shared" si="24"/>
        <v>0</v>
      </c>
      <c r="O175" s="163">
        <f t="shared" si="25"/>
        <v>0</v>
      </c>
      <c r="P175" s="163">
        <f t="shared" si="26"/>
        <v>0</v>
      </c>
      <c r="Q175" s="163">
        <f t="shared" si="27"/>
        <v>0</v>
      </c>
      <c r="R175" s="163">
        <f t="shared" si="28"/>
        <v>0</v>
      </c>
      <c r="S175" s="39"/>
      <c r="T175" s="164"/>
      <c r="U175" s="165">
        <f>ROUND(ROUND(T175,2)*(1+'General Inputs'!K$20)*(1-Z175)+'General Inputs'!K$28,2)</f>
        <v>0</v>
      </c>
      <c r="V175" s="165">
        <f>ROUND(ROUND(U175,2)*(1+'General Inputs'!L$20)*(1-AA175)+'General Inputs'!L$28,2)</f>
        <v>0</v>
      </c>
      <c r="W175" s="165">
        <f>ROUND(ROUND(V175,2)*(1+'General Inputs'!M$20)*(1-AB175)+'General Inputs'!M$28,2)</f>
        <v>0</v>
      </c>
      <c r="X175" s="165">
        <f>ROUND(ROUND(W175,2)*(1+'General Inputs'!N$20)*(1-AC175)+'General Inputs'!N$28,2)</f>
        <v>0</v>
      </c>
      <c r="Y175" s="166"/>
      <c r="Z175" s="194">
        <f>IF(T175="",0,'General Inputs'!K$23)</f>
        <v>0</v>
      </c>
      <c r="AA175" s="194">
        <f>IF(U175="",0,'General Inputs'!L$23)</f>
        <v>0</v>
      </c>
      <c r="AB175" s="194">
        <f>IF(V175="",0,'General Inputs'!M$23)</f>
        <v>0</v>
      </c>
      <c r="AC175" s="194">
        <f>IF(W175="",0,'General Inputs'!N$23)</f>
        <v>0</v>
      </c>
      <c r="AD175" s="36"/>
      <c r="AE175" s="36"/>
      <c r="AF175" s="36"/>
      <c r="AG175" s="36"/>
      <c r="AH175" s="36"/>
      <c r="AI175" s="36"/>
      <c r="AJ175" s="36"/>
    </row>
    <row r="176" spans="1:36" hidden="1" outlineLevel="1">
      <c r="A176" s="36"/>
      <c r="B176" s="36"/>
      <c r="C176" s="161"/>
      <c r="D176" s="161"/>
      <c r="E176" s="71"/>
      <c r="F176" s="71"/>
      <c r="G176" s="92"/>
      <c r="H176" s="93">
        <f t="shared" si="21"/>
        <v>0</v>
      </c>
      <c r="I176" s="162"/>
      <c r="J176" s="93">
        <f t="shared" si="22"/>
        <v>0</v>
      </c>
      <c r="K176" s="162"/>
      <c r="L176" s="162" t="str">
        <f t="shared" si="23"/>
        <v/>
      </c>
      <c r="M176" s="39"/>
      <c r="N176" s="163">
        <f t="shared" si="24"/>
        <v>0</v>
      </c>
      <c r="O176" s="163">
        <f t="shared" si="25"/>
        <v>0</v>
      </c>
      <c r="P176" s="163">
        <f t="shared" si="26"/>
        <v>0</v>
      </c>
      <c r="Q176" s="163">
        <f t="shared" si="27"/>
        <v>0</v>
      </c>
      <c r="R176" s="163">
        <f t="shared" si="28"/>
        <v>0</v>
      </c>
      <c r="S176" s="39"/>
      <c r="T176" s="164"/>
      <c r="U176" s="165">
        <f>ROUND(ROUND(T176,2)*(1+'General Inputs'!K$20)*(1-Z176)+'General Inputs'!K$28,2)</f>
        <v>0</v>
      </c>
      <c r="V176" s="165">
        <f>ROUND(ROUND(U176,2)*(1+'General Inputs'!L$20)*(1-AA176)+'General Inputs'!L$28,2)</f>
        <v>0</v>
      </c>
      <c r="W176" s="165">
        <f>ROUND(ROUND(V176,2)*(1+'General Inputs'!M$20)*(1-AB176)+'General Inputs'!M$28,2)</f>
        <v>0</v>
      </c>
      <c r="X176" s="165">
        <f>ROUND(ROUND(W176,2)*(1+'General Inputs'!N$20)*(1-AC176)+'General Inputs'!N$28,2)</f>
        <v>0</v>
      </c>
      <c r="Y176" s="166"/>
      <c r="Z176" s="194">
        <f>IF(T176="",0,'General Inputs'!K$23)</f>
        <v>0</v>
      </c>
      <c r="AA176" s="194">
        <f>IF(U176="",0,'General Inputs'!L$23)</f>
        <v>0</v>
      </c>
      <c r="AB176" s="194">
        <f>IF(V176="",0,'General Inputs'!M$23)</f>
        <v>0</v>
      </c>
      <c r="AC176" s="194">
        <f>IF(W176="",0,'General Inputs'!N$23)</f>
        <v>0</v>
      </c>
      <c r="AD176" s="36"/>
      <c r="AE176" s="36"/>
      <c r="AF176" s="36"/>
      <c r="AG176" s="36"/>
      <c r="AH176" s="36"/>
      <c r="AI176" s="36"/>
      <c r="AJ176" s="36"/>
    </row>
    <row r="177" spans="1:36" hidden="1" outlineLevel="1">
      <c r="A177" s="36"/>
      <c r="B177" s="36"/>
      <c r="C177" s="161"/>
      <c r="D177" s="161"/>
      <c r="E177" s="71"/>
      <c r="F177" s="71"/>
      <c r="G177" s="92"/>
      <c r="H177" s="93">
        <f t="shared" si="21"/>
        <v>0</v>
      </c>
      <c r="I177" s="162"/>
      <c r="J177" s="93">
        <f t="shared" si="22"/>
        <v>0</v>
      </c>
      <c r="K177" s="162"/>
      <c r="L177" s="162" t="str">
        <f t="shared" si="23"/>
        <v/>
      </c>
      <c r="M177" s="39"/>
      <c r="N177" s="163">
        <f t="shared" si="24"/>
        <v>0</v>
      </c>
      <c r="O177" s="163">
        <f t="shared" si="25"/>
        <v>0</v>
      </c>
      <c r="P177" s="163">
        <f t="shared" si="26"/>
        <v>0</v>
      </c>
      <c r="Q177" s="163">
        <f t="shared" si="27"/>
        <v>0</v>
      </c>
      <c r="R177" s="163">
        <f t="shared" si="28"/>
        <v>0</v>
      </c>
      <c r="S177" s="39"/>
      <c r="T177" s="164"/>
      <c r="U177" s="165">
        <f>ROUND(ROUND(T177,2)*(1+'General Inputs'!K$20)*(1-Z177)+'General Inputs'!K$28,2)</f>
        <v>0</v>
      </c>
      <c r="V177" s="165">
        <f>ROUND(ROUND(U177,2)*(1+'General Inputs'!L$20)*(1-AA177)+'General Inputs'!L$28,2)</f>
        <v>0</v>
      </c>
      <c r="W177" s="165">
        <f>ROUND(ROUND(V177,2)*(1+'General Inputs'!M$20)*(1-AB177)+'General Inputs'!M$28,2)</f>
        <v>0</v>
      </c>
      <c r="X177" s="165">
        <f>ROUND(ROUND(W177,2)*(1+'General Inputs'!N$20)*(1-AC177)+'General Inputs'!N$28,2)</f>
        <v>0</v>
      </c>
      <c r="Y177" s="166"/>
      <c r="Z177" s="194">
        <f>IF(T177="",0,'General Inputs'!K$23)</f>
        <v>0</v>
      </c>
      <c r="AA177" s="194">
        <f>IF(U177="",0,'General Inputs'!L$23)</f>
        <v>0</v>
      </c>
      <c r="AB177" s="194">
        <f>IF(V177="",0,'General Inputs'!M$23)</f>
        <v>0</v>
      </c>
      <c r="AC177" s="194">
        <f>IF(W177="",0,'General Inputs'!N$23)</f>
        <v>0</v>
      </c>
      <c r="AD177" s="36"/>
      <c r="AE177" s="36"/>
      <c r="AF177" s="36"/>
      <c r="AG177" s="36"/>
      <c r="AH177" s="36"/>
      <c r="AI177" s="36"/>
      <c r="AJ177" s="36"/>
    </row>
    <row r="178" spans="1:36" hidden="1" outlineLevel="1">
      <c r="A178" s="36"/>
      <c r="B178" s="36"/>
      <c r="C178" s="161"/>
      <c r="D178" s="161"/>
      <c r="E178" s="71"/>
      <c r="F178" s="71"/>
      <c r="G178" s="92"/>
      <c r="H178" s="93">
        <f t="shared" si="21"/>
        <v>0</v>
      </c>
      <c r="I178" s="162"/>
      <c r="J178" s="93">
        <f t="shared" si="22"/>
        <v>0</v>
      </c>
      <c r="K178" s="162"/>
      <c r="L178" s="162" t="str">
        <f t="shared" si="23"/>
        <v/>
      </c>
      <c r="M178" s="39"/>
      <c r="N178" s="163">
        <f t="shared" si="24"/>
        <v>0</v>
      </c>
      <c r="O178" s="163">
        <f t="shared" si="25"/>
        <v>0</v>
      </c>
      <c r="P178" s="163">
        <f t="shared" si="26"/>
        <v>0</v>
      </c>
      <c r="Q178" s="163">
        <f t="shared" si="27"/>
        <v>0</v>
      </c>
      <c r="R178" s="163">
        <f t="shared" si="28"/>
        <v>0</v>
      </c>
      <c r="S178" s="39"/>
      <c r="T178" s="164"/>
      <c r="U178" s="165">
        <f>ROUND(ROUND(T178,2)*(1+'General Inputs'!K$20)*(1-Z178)+'General Inputs'!K$28,2)</f>
        <v>0</v>
      </c>
      <c r="V178" s="165">
        <f>ROUND(ROUND(U178,2)*(1+'General Inputs'!L$20)*(1-AA178)+'General Inputs'!L$28,2)</f>
        <v>0</v>
      </c>
      <c r="W178" s="165">
        <f>ROUND(ROUND(V178,2)*(1+'General Inputs'!M$20)*(1-AB178)+'General Inputs'!M$28,2)</f>
        <v>0</v>
      </c>
      <c r="X178" s="165">
        <f>ROUND(ROUND(W178,2)*(1+'General Inputs'!N$20)*(1-AC178)+'General Inputs'!N$28,2)</f>
        <v>0</v>
      </c>
      <c r="Y178" s="166"/>
      <c r="Z178" s="194">
        <f>IF(T178="",0,'General Inputs'!K$23)</f>
        <v>0</v>
      </c>
      <c r="AA178" s="194">
        <f>IF(U178="",0,'General Inputs'!L$23)</f>
        <v>0</v>
      </c>
      <c r="AB178" s="194">
        <f>IF(V178="",0,'General Inputs'!M$23)</f>
        <v>0</v>
      </c>
      <c r="AC178" s="194">
        <f>IF(W178="",0,'General Inputs'!N$23)</f>
        <v>0</v>
      </c>
      <c r="AD178" s="36"/>
      <c r="AE178" s="36"/>
      <c r="AF178" s="36"/>
      <c r="AG178" s="36"/>
      <c r="AH178" s="36"/>
      <c r="AI178" s="36"/>
      <c r="AJ178" s="36"/>
    </row>
    <row r="179" spans="1:36" hidden="1" outlineLevel="1">
      <c r="A179" s="36"/>
      <c r="B179" s="36"/>
      <c r="C179" s="161"/>
      <c r="D179" s="161"/>
      <c r="E179" s="71"/>
      <c r="F179" s="71"/>
      <c r="G179" s="92"/>
      <c r="H179" s="93">
        <f t="shared" si="21"/>
        <v>0</v>
      </c>
      <c r="I179" s="162"/>
      <c r="J179" s="93">
        <f t="shared" si="22"/>
        <v>0</v>
      </c>
      <c r="K179" s="162"/>
      <c r="L179" s="162" t="str">
        <f t="shared" si="23"/>
        <v/>
      </c>
      <c r="M179" s="39"/>
      <c r="N179" s="163">
        <f t="shared" si="24"/>
        <v>0</v>
      </c>
      <c r="O179" s="163">
        <f t="shared" si="25"/>
        <v>0</v>
      </c>
      <c r="P179" s="163">
        <f t="shared" si="26"/>
        <v>0</v>
      </c>
      <c r="Q179" s="163">
        <f t="shared" si="27"/>
        <v>0</v>
      </c>
      <c r="R179" s="163">
        <f t="shared" si="28"/>
        <v>0</v>
      </c>
      <c r="S179" s="39"/>
      <c r="T179" s="164"/>
      <c r="U179" s="165">
        <f>ROUND(ROUND(T179,2)*(1+'General Inputs'!K$20)*(1-Z179)+'General Inputs'!K$28,2)</f>
        <v>0</v>
      </c>
      <c r="V179" s="165">
        <f>ROUND(ROUND(U179,2)*(1+'General Inputs'!L$20)*(1-AA179)+'General Inputs'!L$28,2)</f>
        <v>0</v>
      </c>
      <c r="W179" s="165">
        <f>ROUND(ROUND(V179,2)*(1+'General Inputs'!M$20)*(1-AB179)+'General Inputs'!M$28,2)</f>
        <v>0</v>
      </c>
      <c r="X179" s="165">
        <f>ROUND(ROUND(W179,2)*(1+'General Inputs'!N$20)*(1-AC179)+'General Inputs'!N$28,2)</f>
        <v>0</v>
      </c>
      <c r="Y179" s="166"/>
      <c r="Z179" s="194">
        <f>IF(T179="",0,'General Inputs'!K$23)</f>
        <v>0</v>
      </c>
      <c r="AA179" s="194">
        <f>IF(U179="",0,'General Inputs'!L$23)</f>
        <v>0</v>
      </c>
      <c r="AB179" s="194">
        <f>IF(V179="",0,'General Inputs'!M$23)</f>
        <v>0</v>
      </c>
      <c r="AC179" s="194">
        <f>IF(W179="",0,'General Inputs'!N$23)</f>
        <v>0</v>
      </c>
      <c r="AD179" s="36"/>
      <c r="AE179" s="36"/>
      <c r="AF179" s="36"/>
      <c r="AG179" s="36"/>
      <c r="AH179" s="36"/>
      <c r="AI179" s="36"/>
      <c r="AJ179" s="36"/>
    </row>
    <row r="180" spans="1:36" hidden="1" outlineLevel="1">
      <c r="A180" s="36"/>
      <c r="B180" s="36"/>
      <c r="C180" s="161"/>
      <c r="D180" s="161"/>
      <c r="E180" s="71"/>
      <c r="F180" s="71"/>
      <c r="G180" s="92"/>
      <c r="H180" s="93">
        <f t="shared" si="21"/>
        <v>0</v>
      </c>
      <c r="I180" s="162"/>
      <c r="J180" s="93">
        <f t="shared" si="22"/>
        <v>0</v>
      </c>
      <c r="K180" s="162"/>
      <c r="L180" s="162" t="str">
        <f t="shared" si="23"/>
        <v/>
      </c>
      <c r="M180" s="39"/>
      <c r="N180" s="163">
        <f t="shared" si="24"/>
        <v>0</v>
      </c>
      <c r="O180" s="163">
        <f t="shared" si="25"/>
        <v>0</v>
      </c>
      <c r="P180" s="163">
        <f t="shared" si="26"/>
        <v>0</v>
      </c>
      <c r="Q180" s="163">
        <f t="shared" si="27"/>
        <v>0</v>
      </c>
      <c r="R180" s="163">
        <f t="shared" si="28"/>
        <v>0</v>
      </c>
      <c r="S180" s="39"/>
      <c r="T180" s="164"/>
      <c r="U180" s="165">
        <f>ROUND(ROUND(T180,2)*(1+'General Inputs'!K$20)*(1-Z180)+'General Inputs'!K$28,2)</f>
        <v>0</v>
      </c>
      <c r="V180" s="165">
        <f>ROUND(ROUND(U180,2)*(1+'General Inputs'!L$20)*(1-AA180)+'General Inputs'!L$28,2)</f>
        <v>0</v>
      </c>
      <c r="W180" s="165">
        <f>ROUND(ROUND(V180,2)*(1+'General Inputs'!M$20)*(1-AB180)+'General Inputs'!M$28,2)</f>
        <v>0</v>
      </c>
      <c r="X180" s="165">
        <f>ROUND(ROUND(W180,2)*(1+'General Inputs'!N$20)*(1-AC180)+'General Inputs'!N$28,2)</f>
        <v>0</v>
      </c>
      <c r="Y180" s="166"/>
      <c r="Z180" s="194">
        <f>IF(T180="",0,'General Inputs'!K$23)</f>
        <v>0</v>
      </c>
      <c r="AA180" s="194">
        <f>IF(U180="",0,'General Inputs'!L$23)</f>
        <v>0</v>
      </c>
      <c r="AB180" s="194">
        <f>IF(V180="",0,'General Inputs'!M$23)</f>
        <v>0</v>
      </c>
      <c r="AC180" s="194">
        <f>IF(W180="",0,'General Inputs'!N$23)</f>
        <v>0</v>
      </c>
      <c r="AD180" s="36"/>
      <c r="AE180" s="36"/>
      <c r="AF180" s="36"/>
      <c r="AG180" s="36"/>
      <c r="AH180" s="36"/>
      <c r="AI180" s="36"/>
      <c r="AJ180" s="36"/>
    </row>
    <row r="181" spans="1:36" hidden="1" outlineLevel="1">
      <c r="A181" s="36"/>
      <c r="B181" s="36"/>
      <c r="C181" s="161"/>
      <c r="D181" s="161"/>
      <c r="E181" s="71"/>
      <c r="F181" s="71"/>
      <c r="G181" s="92"/>
      <c r="H181" s="93">
        <f t="shared" si="21"/>
        <v>0</v>
      </c>
      <c r="I181" s="162"/>
      <c r="J181" s="93">
        <f t="shared" si="22"/>
        <v>0</v>
      </c>
      <c r="K181" s="162"/>
      <c r="L181" s="162" t="str">
        <f t="shared" si="23"/>
        <v/>
      </c>
      <c r="M181" s="39"/>
      <c r="N181" s="163">
        <f t="shared" si="24"/>
        <v>0</v>
      </c>
      <c r="O181" s="163">
        <f t="shared" si="25"/>
        <v>0</v>
      </c>
      <c r="P181" s="163">
        <f t="shared" si="26"/>
        <v>0</v>
      </c>
      <c r="Q181" s="163">
        <f t="shared" si="27"/>
        <v>0</v>
      </c>
      <c r="R181" s="163">
        <f t="shared" si="28"/>
        <v>0</v>
      </c>
      <c r="S181" s="39"/>
      <c r="T181" s="164"/>
      <c r="U181" s="165">
        <f>ROUND(ROUND(T181,2)*(1+'General Inputs'!K$20)*(1-Z181)+'General Inputs'!K$28,2)</f>
        <v>0</v>
      </c>
      <c r="V181" s="165">
        <f>ROUND(ROUND(U181,2)*(1+'General Inputs'!L$20)*(1-AA181)+'General Inputs'!L$28,2)</f>
        <v>0</v>
      </c>
      <c r="W181" s="165">
        <f>ROUND(ROUND(V181,2)*(1+'General Inputs'!M$20)*(1-AB181)+'General Inputs'!M$28,2)</f>
        <v>0</v>
      </c>
      <c r="X181" s="165">
        <f>ROUND(ROUND(W181,2)*(1+'General Inputs'!N$20)*(1-AC181)+'General Inputs'!N$28,2)</f>
        <v>0</v>
      </c>
      <c r="Y181" s="166"/>
      <c r="Z181" s="194">
        <f>IF(T181="",0,'General Inputs'!K$23)</f>
        <v>0</v>
      </c>
      <c r="AA181" s="194">
        <f>IF(U181="",0,'General Inputs'!L$23)</f>
        <v>0</v>
      </c>
      <c r="AB181" s="194">
        <f>IF(V181="",0,'General Inputs'!M$23)</f>
        <v>0</v>
      </c>
      <c r="AC181" s="194">
        <f>IF(W181="",0,'General Inputs'!N$23)</f>
        <v>0</v>
      </c>
      <c r="AD181" s="36"/>
      <c r="AE181" s="36"/>
      <c r="AF181" s="36"/>
      <c r="AG181" s="36"/>
      <c r="AH181" s="36"/>
      <c r="AI181" s="36"/>
      <c r="AJ181" s="36"/>
    </row>
    <row r="182" spans="1:36" hidden="1" outlineLevel="1">
      <c r="A182" s="36"/>
      <c r="B182" s="36"/>
      <c r="C182" s="161"/>
      <c r="D182" s="161"/>
      <c r="E182" s="71"/>
      <c r="F182" s="71"/>
      <c r="G182" s="92"/>
      <c r="H182" s="93">
        <f t="shared" si="21"/>
        <v>0</v>
      </c>
      <c r="I182" s="162"/>
      <c r="J182" s="93">
        <f t="shared" si="22"/>
        <v>0</v>
      </c>
      <c r="K182" s="162"/>
      <c r="L182" s="162" t="str">
        <f t="shared" si="23"/>
        <v/>
      </c>
      <c r="M182" s="39"/>
      <c r="N182" s="163">
        <f t="shared" si="24"/>
        <v>0</v>
      </c>
      <c r="O182" s="163">
        <f t="shared" si="25"/>
        <v>0</v>
      </c>
      <c r="P182" s="163">
        <f t="shared" si="26"/>
        <v>0</v>
      </c>
      <c r="Q182" s="163">
        <f t="shared" si="27"/>
        <v>0</v>
      </c>
      <c r="R182" s="163">
        <f t="shared" si="28"/>
        <v>0</v>
      </c>
      <c r="S182" s="39"/>
      <c r="T182" s="164"/>
      <c r="U182" s="165">
        <f>ROUND(ROUND(T182,2)*(1+'General Inputs'!K$20)*(1-Z182)+'General Inputs'!K$28,2)</f>
        <v>0</v>
      </c>
      <c r="V182" s="165">
        <f>ROUND(ROUND(U182,2)*(1+'General Inputs'!L$20)*(1-AA182)+'General Inputs'!L$28,2)</f>
        <v>0</v>
      </c>
      <c r="W182" s="165">
        <f>ROUND(ROUND(V182,2)*(1+'General Inputs'!M$20)*(1-AB182)+'General Inputs'!M$28,2)</f>
        <v>0</v>
      </c>
      <c r="X182" s="165">
        <f>ROUND(ROUND(W182,2)*(1+'General Inputs'!N$20)*(1-AC182)+'General Inputs'!N$28,2)</f>
        <v>0</v>
      </c>
      <c r="Y182" s="166"/>
      <c r="Z182" s="194">
        <f>IF(T182="",0,'General Inputs'!K$23)</f>
        <v>0</v>
      </c>
      <c r="AA182" s="194">
        <f>IF(U182="",0,'General Inputs'!L$23)</f>
        <v>0</v>
      </c>
      <c r="AB182" s="194">
        <f>IF(V182="",0,'General Inputs'!M$23)</f>
        <v>0</v>
      </c>
      <c r="AC182" s="194">
        <f>IF(W182="",0,'General Inputs'!N$23)</f>
        <v>0</v>
      </c>
      <c r="AD182" s="36"/>
      <c r="AE182" s="36"/>
      <c r="AF182" s="36"/>
      <c r="AG182" s="36"/>
      <c r="AH182" s="36"/>
      <c r="AI182" s="36"/>
      <c r="AJ182" s="36"/>
    </row>
    <row r="183" spans="1:36" hidden="1" outlineLevel="1">
      <c r="A183" s="36"/>
      <c r="B183" s="36"/>
      <c r="C183" s="161"/>
      <c r="D183" s="161"/>
      <c r="E183" s="71"/>
      <c r="F183" s="71"/>
      <c r="G183" s="92"/>
      <c r="H183" s="93">
        <f t="shared" si="21"/>
        <v>0</v>
      </c>
      <c r="I183" s="162"/>
      <c r="J183" s="93">
        <f t="shared" si="22"/>
        <v>0</v>
      </c>
      <c r="K183" s="162"/>
      <c r="L183" s="162" t="str">
        <f t="shared" si="23"/>
        <v/>
      </c>
      <c r="M183" s="39"/>
      <c r="N183" s="163">
        <f t="shared" si="24"/>
        <v>0</v>
      </c>
      <c r="O183" s="163">
        <f t="shared" si="25"/>
        <v>0</v>
      </c>
      <c r="P183" s="163">
        <f t="shared" si="26"/>
        <v>0</v>
      </c>
      <c r="Q183" s="163">
        <f t="shared" si="27"/>
        <v>0</v>
      </c>
      <c r="R183" s="163">
        <f t="shared" si="28"/>
        <v>0</v>
      </c>
      <c r="S183" s="39"/>
      <c r="T183" s="164"/>
      <c r="U183" s="165">
        <f>ROUND(ROUND(T183,2)*(1+'General Inputs'!K$20)*(1-Z183)+'General Inputs'!K$28,2)</f>
        <v>0</v>
      </c>
      <c r="V183" s="165">
        <f>ROUND(ROUND(U183,2)*(1+'General Inputs'!L$20)*(1-AA183)+'General Inputs'!L$28,2)</f>
        <v>0</v>
      </c>
      <c r="W183" s="165">
        <f>ROUND(ROUND(V183,2)*(1+'General Inputs'!M$20)*(1-AB183)+'General Inputs'!M$28,2)</f>
        <v>0</v>
      </c>
      <c r="X183" s="165">
        <f>ROUND(ROUND(W183,2)*(1+'General Inputs'!N$20)*(1-AC183)+'General Inputs'!N$28,2)</f>
        <v>0</v>
      </c>
      <c r="Y183" s="166"/>
      <c r="Z183" s="194">
        <f>IF(T183="",0,'General Inputs'!K$23)</f>
        <v>0</v>
      </c>
      <c r="AA183" s="194">
        <f>IF(U183="",0,'General Inputs'!L$23)</f>
        <v>0</v>
      </c>
      <c r="AB183" s="194">
        <f>IF(V183="",0,'General Inputs'!M$23)</f>
        <v>0</v>
      </c>
      <c r="AC183" s="194">
        <f>IF(W183="",0,'General Inputs'!N$23)</f>
        <v>0</v>
      </c>
      <c r="AD183" s="36"/>
      <c r="AE183" s="36"/>
      <c r="AF183" s="36"/>
      <c r="AG183" s="36"/>
      <c r="AH183" s="36"/>
      <c r="AI183" s="36"/>
      <c r="AJ183" s="36"/>
    </row>
    <row r="184" spans="1:36" hidden="1" outlineLevel="1">
      <c r="A184" s="36"/>
      <c r="B184" s="36"/>
      <c r="C184" s="161"/>
      <c r="D184" s="161"/>
      <c r="E184" s="71"/>
      <c r="F184" s="71"/>
      <c r="G184" s="92"/>
      <c r="H184" s="93">
        <f t="shared" si="21"/>
        <v>0</v>
      </c>
      <c r="I184" s="162"/>
      <c r="J184" s="93">
        <f t="shared" si="22"/>
        <v>0</v>
      </c>
      <c r="K184" s="162"/>
      <c r="L184" s="162" t="str">
        <f t="shared" si="23"/>
        <v/>
      </c>
      <c r="M184" s="39"/>
      <c r="N184" s="163">
        <f t="shared" si="24"/>
        <v>0</v>
      </c>
      <c r="O184" s="163">
        <f t="shared" si="25"/>
        <v>0</v>
      </c>
      <c r="P184" s="163">
        <f t="shared" si="26"/>
        <v>0</v>
      </c>
      <c r="Q184" s="163">
        <f t="shared" si="27"/>
        <v>0</v>
      </c>
      <c r="R184" s="163">
        <f t="shared" si="28"/>
        <v>0</v>
      </c>
      <c r="S184" s="39"/>
      <c r="T184" s="164"/>
      <c r="U184" s="165">
        <f>ROUND(ROUND(T184,2)*(1+'General Inputs'!K$20)*(1-Z184)+'General Inputs'!K$28,2)</f>
        <v>0</v>
      </c>
      <c r="V184" s="165">
        <f>ROUND(ROUND(U184,2)*(1+'General Inputs'!L$20)*(1-AA184)+'General Inputs'!L$28,2)</f>
        <v>0</v>
      </c>
      <c r="W184" s="165">
        <f>ROUND(ROUND(V184,2)*(1+'General Inputs'!M$20)*(1-AB184)+'General Inputs'!M$28,2)</f>
        <v>0</v>
      </c>
      <c r="X184" s="165">
        <f>ROUND(ROUND(W184,2)*(1+'General Inputs'!N$20)*(1-AC184)+'General Inputs'!N$28,2)</f>
        <v>0</v>
      </c>
      <c r="Y184" s="166"/>
      <c r="Z184" s="194">
        <f>IF(T184="",0,'General Inputs'!K$23)</f>
        <v>0</v>
      </c>
      <c r="AA184" s="194">
        <f>IF(U184="",0,'General Inputs'!L$23)</f>
        <v>0</v>
      </c>
      <c r="AB184" s="194">
        <f>IF(V184="",0,'General Inputs'!M$23)</f>
        <v>0</v>
      </c>
      <c r="AC184" s="194">
        <f>IF(W184="",0,'General Inputs'!N$23)</f>
        <v>0</v>
      </c>
      <c r="AD184" s="36"/>
      <c r="AE184" s="36"/>
      <c r="AF184" s="36"/>
      <c r="AG184" s="36"/>
      <c r="AH184" s="36"/>
      <c r="AI184" s="36"/>
      <c r="AJ184" s="36"/>
    </row>
    <row r="185" spans="1:36" hidden="1" outlineLevel="1">
      <c r="A185" s="36"/>
      <c r="B185" s="36"/>
      <c r="C185" s="161"/>
      <c r="D185" s="161"/>
      <c r="E185" s="71"/>
      <c r="F185" s="71"/>
      <c r="G185" s="92"/>
      <c r="H185" s="93">
        <f t="shared" si="21"/>
        <v>0</v>
      </c>
      <c r="I185" s="162"/>
      <c r="J185" s="93">
        <f t="shared" si="22"/>
        <v>0</v>
      </c>
      <c r="K185" s="162"/>
      <c r="L185" s="162" t="str">
        <f t="shared" si="23"/>
        <v/>
      </c>
      <c r="M185" s="39"/>
      <c r="N185" s="163">
        <f t="shared" si="24"/>
        <v>0</v>
      </c>
      <c r="O185" s="163">
        <f t="shared" si="25"/>
        <v>0</v>
      </c>
      <c r="P185" s="163">
        <f t="shared" si="26"/>
        <v>0</v>
      </c>
      <c r="Q185" s="163">
        <f t="shared" si="27"/>
        <v>0</v>
      </c>
      <c r="R185" s="163">
        <f t="shared" si="28"/>
        <v>0</v>
      </c>
      <c r="S185" s="39"/>
      <c r="T185" s="164"/>
      <c r="U185" s="165">
        <f>ROUND(ROUND(T185,2)*(1+'General Inputs'!K$20)*(1-Z185)+'General Inputs'!K$28,2)</f>
        <v>0</v>
      </c>
      <c r="V185" s="165">
        <f>ROUND(ROUND(U185,2)*(1+'General Inputs'!L$20)*(1-AA185)+'General Inputs'!L$28,2)</f>
        <v>0</v>
      </c>
      <c r="W185" s="165">
        <f>ROUND(ROUND(V185,2)*(1+'General Inputs'!M$20)*(1-AB185)+'General Inputs'!M$28,2)</f>
        <v>0</v>
      </c>
      <c r="X185" s="165">
        <f>ROUND(ROUND(W185,2)*(1+'General Inputs'!N$20)*(1-AC185)+'General Inputs'!N$28,2)</f>
        <v>0</v>
      </c>
      <c r="Y185" s="166"/>
      <c r="Z185" s="194">
        <f>IF(T185="",0,'General Inputs'!K$23)</f>
        <v>0</v>
      </c>
      <c r="AA185" s="194">
        <f>IF(U185="",0,'General Inputs'!L$23)</f>
        <v>0</v>
      </c>
      <c r="AB185" s="194">
        <f>IF(V185="",0,'General Inputs'!M$23)</f>
        <v>0</v>
      </c>
      <c r="AC185" s="194">
        <f>IF(W185="",0,'General Inputs'!N$23)</f>
        <v>0</v>
      </c>
      <c r="AD185" s="36"/>
      <c r="AE185" s="36"/>
      <c r="AF185" s="36"/>
      <c r="AG185" s="36"/>
      <c r="AH185" s="36"/>
      <c r="AI185" s="36"/>
      <c r="AJ185" s="36"/>
    </row>
    <row r="186" spans="1:36" hidden="1" outlineLevel="1">
      <c r="A186" s="36"/>
      <c r="B186" s="36"/>
      <c r="C186" s="161"/>
      <c r="D186" s="161"/>
      <c r="E186" s="71"/>
      <c r="F186" s="71"/>
      <c r="G186" s="92"/>
      <c r="H186" s="93">
        <f t="shared" si="21"/>
        <v>0</v>
      </c>
      <c r="I186" s="162"/>
      <c r="J186" s="93">
        <f t="shared" si="22"/>
        <v>0</v>
      </c>
      <c r="K186" s="162"/>
      <c r="L186" s="162" t="str">
        <f t="shared" si="23"/>
        <v/>
      </c>
      <c r="M186" s="39"/>
      <c r="N186" s="163">
        <f t="shared" si="24"/>
        <v>0</v>
      </c>
      <c r="O186" s="163">
        <f t="shared" si="25"/>
        <v>0</v>
      </c>
      <c r="P186" s="163">
        <f t="shared" si="26"/>
        <v>0</v>
      </c>
      <c r="Q186" s="163">
        <f t="shared" si="27"/>
        <v>0</v>
      </c>
      <c r="R186" s="163">
        <f t="shared" si="28"/>
        <v>0</v>
      </c>
      <c r="S186" s="39"/>
      <c r="T186" s="164"/>
      <c r="U186" s="165">
        <f>ROUND(ROUND(T186,2)*(1+'General Inputs'!K$20)*(1-Z186)+'General Inputs'!K$28,2)</f>
        <v>0</v>
      </c>
      <c r="V186" s="165">
        <f>ROUND(ROUND(U186,2)*(1+'General Inputs'!L$20)*(1-AA186)+'General Inputs'!L$28,2)</f>
        <v>0</v>
      </c>
      <c r="W186" s="165">
        <f>ROUND(ROUND(V186,2)*(1+'General Inputs'!M$20)*(1-AB186)+'General Inputs'!M$28,2)</f>
        <v>0</v>
      </c>
      <c r="X186" s="165">
        <f>ROUND(ROUND(W186,2)*(1+'General Inputs'!N$20)*(1-AC186)+'General Inputs'!N$28,2)</f>
        <v>0</v>
      </c>
      <c r="Y186" s="166"/>
      <c r="Z186" s="194">
        <f>IF(T186="",0,'General Inputs'!K$23)</f>
        <v>0</v>
      </c>
      <c r="AA186" s="194">
        <f>IF(U186="",0,'General Inputs'!L$23)</f>
        <v>0</v>
      </c>
      <c r="AB186" s="194">
        <f>IF(V186="",0,'General Inputs'!M$23)</f>
        <v>0</v>
      </c>
      <c r="AC186" s="194">
        <f>IF(W186="",0,'General Inputs'!N$23)</f>
        <v>0</v>
      </c>
      <c r="AD186" s="36"/>
      <c r="AE186" s="36"/>
      <c r="AF186" s="36"/>
      <c r="AG186" s="36"/>
      <c r="AH186" s="36"/>
      <c r="AI186" s="36"/>
      <c r="AJ186" s="36"/>
    </row>
    <row r="187" spans="1:36" hidden="1" outlineLevel="1">
      <c r="A187" s="36"/>
      <c r="B187" s="36"/>
      <c r="C187" s="161"/>
      <c r="D187" s="161"/>
      <c r="E187" s="71"/>
      <c r="F187" s="71"/>
      <c r="G187" s="92"/>
      <c r="H187" s="93">
        <f t="shared" si="21"/>
        <v>0</v>
      </c>
      <c r="I187" s="162"/>
      <c r="J187" s="93">
        <f t="shared" si="22"/>
        <v>0</v>
      </c>
      <c r="K187" s="162"/>
      <c r="L187" s="162" t="str">
        <f t="shared" si="23"/>
        <v/>
      </c>
      <c r="M187" s="39"/>
      <c r="N187" s="163">
        <f t="shared" si="24"/>
        <v>0</v>
      </c>
      <c r="O187" s="163">
        <f t="shared" si="25"/>
        <v>0</v>
      </c>
      <c r="P187" s="163">
        <f t="shared" si="26"/>
        <v>0</v>
      </c>
      <c r="Q187" s="163">
        <f t="shared" si="27"/>
        <v>0</v>
      </c>
      <c r="R187" s="163">
        <f t="shared" si="28"/>
        <v>0</v>
      </c>
      <c r="S187" s="39"/>
      <c r="T187" s="164"/>
      <c r="U187" s="165">
        <f>ROUND(ROUND(T187,2)*(1+'General Inputs'!K$20)*(1-Z187)+'General Inputs'!K$28,2)</f>
        <v>0</v>
      </c>
      <c r="V187" s="165">
        <f>ROUND(ROUND(U187,2)*(1+'General Inputs'!L$20)*(1-AA187)+'General Inputs'!L$28,2)</f>
        <v>0</v>
      </c>
      <c r="W187" s="165">
        <f>ROUND(ROUND(V187,2)*(1+'General Inputs'!M$20)*(1-AB187)+'General Inputs'!M$28,2)</f>
        <v>0</v>
      </c>
      <c r="X187" s="165">
        <f>ROUND(ROUND(W187,2)*(1+'General Inputs'!N$20)*(1-AC187)+'General Inputs'!N$28,2)</f>
        <v>0</v>
      </c>
      <c r="Y187" s="166"/>
      <c r="Z187" s="194">
        <f>IF(T187="",0,'General Inputs'!K$23)</f>
        <v>0</v>
      </c>
      <c r="AA187" s="194">
        <f>IF(U187="",0,'General Inputs'!L$23)</f>
        <v>0</v>
      </c>
      <c r="AB187" s="194">
        <f>IF(V187="",0,'General Inputs'!M$23)</f>
        <v>0</v>
      </c>
      <c r="AC187" s="194">
        <f>IF(W187="",0,'General Inputs'!N$23)</f>
        <v>0</v>
      </c>
      <c r="AD187" s="36"/>
      <c r="AE187" s="36"/>
      <c r="AF187" s="36"/>
      <c r="AG187" s="36"/>
      <c r="AH187" s="36"/>
      <c r="AI187" s="36"/>
      <c r="AJ187" s="36"/>
    </row>
    <row r="188" spans="1:36" hidden="1" outlineLevel="1">
      <c r="A188" s="36"/>
      <c r="B188" s="36"/>
      <c r="C188" s="161"/>
      <c r="D188" s="161"/>
      <c r="E188" s="71"/>
      <c r="F188" s="71"/>
      <c r="G188" s="92"/>
      <c r="H188" s="93">
        <f t="shared" si="21"/>
        <v>0</v>
      </c>
      <c r="I188" s="162"/>
      <c r="J188" s="93">
        <f t="shared" si="22"/>
        <v>0</v>
      </c>
      <c r="K188" s="162"/>
      <c r="L188" s="162" t="str">
        <f t="shared" si="23"/>
        <v/>
      </c>
      <c r="M188" s="39"/>
      <c r="N188" s="163">
        <f t="shared" si="24"/>
        <v>0</v>
      </c>
      <c r="O188" s="163">
        <f t="shared" si="25"/>
        <v>0</v>
      </c>
      <c r="P188" s="163">
        <f t="shared" si="26"/>
        <v>0</v>
      </c>
      <c r="Q188" s="163">
        <f t="shared" si="27"/>
        <v>0</v>
      </c>
      <c r="R188" s="163">
        <f t="shared" si="28"/>
        <v>0</v>
      </c>
      <c r="S188" s="39"/>
      <c r="T188" s="164"/>
      <c r="U188" s="165">
        <f>ROUND(ROUND(T188,2)*(1+'General Inputs'!K$20)*(1-Z188)+'General Inputs'!K$28,2)</f>
        <v>0</v>
      </c>
      <c r="V188" s="165">
        <f>ROUND(ROUND(U188,2)*(1+'General Inputs'!L$20)*(1-AA188)+'General Inputs'!L$28,2)</f>
        <v>0</v>
      </c>
      <c r="W188" s="165">
        <f>ROUND(ROUND(V188,2)*(1+'General Inputs'!M$20)*(1-AB188)+'General Inputs'!M$28,2)</f>
        <v>0</v>
      </c>
      <c r="X188" s="165">
        <f>ROUND(ROUND(W188,2)*(1+'General Inputs'!N$20)*(1-AC188)+'General Inputs'!N$28,2)</f>
        <v>0</v>
      </c>
      <c r="Y188" s="166"/>
      <c r="Z188" s="194">
        <f>IF(T188="",0,'General Inputs'!K$23)</f>
        <v>0</v>
      </c>
      <c r="AA188" s="194">
        <f>IF(U188="",0,'General Inputs'!L$23)</f>
        <v>0</v>
      </c>
      <c r="AB188" s="194">
        <f>IF(V188="",0,'General Inputs'!M$23)</f>
        <v>0</v>
      </c>
      <c r="AC188" s="194">
        <f>IF(W188="",0,'General Inputs'!N$23)</f>
        <v>0</v>
      </c>
      <c r="AD188" s="36"/>
      <c r="AE188" s="36"/>
      <c r="AF188" s="36"/>
      <c r="AG188" s="36"/>
      <c r="AH188" s="36"/>
      <c r="AI188" s="36"/>
      <c r="AJ188" s="36"/>
    </row>
    <row r="189" spans="1:36" hidden="1" outlineLevel="1">
      <c r="A189" s="36"/>
      <c r="B189" s="36"/>
      <c r="C189" s="161"/>
      <c r="D189" s="161"/>
      <c r="E189" s="71"/>
      <c r="F189" s="71"/>
      <c r="G189" s="92"/>
      <c r="H189" s="93">
        <f t="shared" si="21"/>
        <v>0</v>
      </c>
      <c r="I189" s="162"/>
      <c r="J189" s="93">
        <f t="shared" si="22"/>
        <v>0</v>
      </c>
      <c r="K189" s="162"/>
      <c r="L189" s="162" t="str">
        <f t="shared" si="23"/>
        <v/>
      </c>
      <c r="M189" s="39"/>
      <c r="N189" s="163">
        <f t="shared" si="24"/>
        <v>0</v>
      </c>
      <c r="O189" s="163">
        <f t="shared" si="25"/>
        <v>0</v>
      </c>
      <c r="P189" s="163">
        <f t="shared" si="26"/>
        <v>0</v>
      </c>
      <c r="Q189" s="163">
        <f t="shared" si="27"/>
        <v>0</v>
      </c>
      <c r="R189" s="163">
        <f t="shared" si="28"/>
        <v>0</v>
      </c>
      <c r="S189" s="39"/>
      <c r="T189" s="164"/>
      <c r="U189" s="165">
        <f>ROUND(ROUND(T189,2)*(1+'General Inputs'!K$20)*(1-Z189)+'General Inputs'!K$28,2)</f>
        <v>0</v>
      </c>
      <c r="V189" s="165">
        <f>ROUND(ROUND(U189,2)*(1+'General Inputs'!L$20)*(1-AA189)+'General Inputs'!L$28,2)</f>
        <v>0</v>
      </c>
      <c r="W189" s="165">
        <f>ROUND(ROUND(V189,2)*(1+'General Inputs'!M$20)*(1-AB189)+'General Inputs'!M$28,2)</f>
        <v>0</v>
      </c>
      <c r="X189" s="165">
        <f>ROUND(ROUND(W189,2)*(1+'General Inputs'!N$20)*(1-AC189)+'General Inputs'!N$28,2)</f>
        <v>0</v>
      </c>
      <c r="Y189" s="166"/>
      <c r="Z189" s="194">
        <f>IF(T189="",0,'General Inputs'!K$23)</f>
        <v>0</v>
      </c>
      <c r="AA189" s="194">
        <f>IF(U189="",0,'General Inputs'!L$23)</f>
        <v>0</v>
      </c>
      <c r="AB189" s="194">
        <f>IF(V189="",0,'General Inputs'!M$23)</f>
        <v>0</v>
      </c>
      <c r="AC189" s="194">
        <f>IF(W189="",0,'General Inputs'!N$23)</f>
        <v>0</v>
      </c>
      <c r="AD189" s="36"/>
      <c r="AE189" s="36"/>
      <c r="AF189" s="36"/>
      <c r="AG189" s="36"/>
      <c r="AH189" s="36"/>
      <c r="AI189" s="36"/>
      <c r="AJ189" s="36"/>
    </row>
    <row r="190" spans="1:36" hidden="1" outlineLevel="1">
      <c r="A190" s="36"/>
      <c r="B190" s="36"/>
      <c r="C190" s="161"/>
      <c r="D190" s="161"/>
      <c r="E190" s="71"/>
      <c r="F190" s="71"/>
      <c r="G190" s="92"/>
      <c r="H190" s="93">
        <f t="shared" si="21"/>
        <v>0</v>
      </c>
      <c r="I190" s="162"/>
      <c r="J190" s="93">
        <f t="shared" si="22"/>
        <v>0</v>
      </c>
      <c r="K190" s="162"/>
      <c r="L190" s="162" t="str">
        <f t="shared" si="23"/>
        <v/>
      </c>
      <c r="M190" s="39"/>
      <c r="N190" s="163">
        <f t="shared" si="24"/>
        <v>0</v>
      </c>
      <c r="O190" s="163">
        <f t="shared" si="25"/>
        <v>0</v>
      </c>
      <c r="P190" s="163">
        <f t="shared" si="26"/>
        <v>0</v>
      </c>
      <c r="Q190" s="163">
        <f t="shared" si="27"/>
        <v>0</v>
      </c>
      <c r="R190" s="163">
        <f t="shared" si="28"/>
        <v>0</v>
      </c>
      <c r="S190" s="39"/>
      <c r="T190" s="164"/>
      <c r="U190" s="165">
        <f>ROUND(ROUND(T190,2)*(1+'General Inputs'!K$20)*(1-Z190)+'General Inputs'!K$28,2)</f>
        <v>0</v>
      </c>
      <c r="V190" s="165">
        <f>ROUND(ROUND(U190,2)*(1+'General Inputs'!L$20)*(1-AA190)+'General Inputs'!L$28,2)</f>
        <v>0</v>
      </c>
      <c r="W190" s="165">
        <f>ROUND(ROUND(V190,2)*(1+'General Inputs'!M$20)*(1-AB190)+'General Inputs'!M$28,2)</f>
        <v>0</v>
      </c>
      <c r="X190" s="165">
        <f>ROUND(ROUND(W190,2)*(1+'General Inputs'!N$20)*(1-AC190)+'General Inputs'!N$28,2)</f>
        <v>0</v>
      </c>
      <c r="Y190" s="166"/>
      <c r="Z190" s="194">
        <f>IF(T190="",0,'General Inputs'!K$23)</f>
        <v>0</v>
      </c>
      <c r="AA190" s="194">
        <f>IF(U190="",0,'General Inputs'!L$23)</f>
        <v>0</v>
      </c>
      <c r="AB190" s="194">
        <f>IF(V190="",0,'General Inputs'!M$23)</f>
        <v>0</v>
      </c>
      <c r="AC190" s="194">
        <f>IF(W190="",0,'General Inputs'!N$23)</f>
        <v>0</v>
      </c>
      <c r="AD190" s="36"/>
      <c r="AE190" s="36"/>
      <c r="AF190" s="36"/>
      <c r="AG190" s="36"/>
      <c r="AH190" s="36"/>
      <c r="AI190" s="36"/>
      <c r="AJ190" s="36"/>
    </row>
    <row r="191" spans="1:36" hidden="1" outlineLevel="1">
      <c r="A191" s="36"/>
      <c r="B191" s="36"/>
      <c r="C191" s="161"/>
      <c r="D191" s="161"/>
      <c r="E191" s="71"/>
      <c r="F191" s="71"/>
      <c r="G191" s="92"/>
      <c r="H191" s="93">
        <f t="shared" si="21"/>
        <v>0</v>
      </c>
      <c r="I191" s="162"/>
      <c r="J191" s="93">
        <f t="shared" si="22"/>
        <v>0</v>
      </c>
      <c r="K191" s="162"/>
      <c r="L191" s="162" t="str">
        <f t="shared" si="23"/>
        <v/>
      </c>
      <c r="M191" s="39"/>
      <c r="N191" s="163">
        <f t="shared" si="24"/>
        <v>0</v>
      </c>
      <c r="O191" s="163">
        <f t="shared" si="25"/>
        <v>0</v>
      </c>
      <c r="P191" s="163">
        <f t="shared" si="26"/>
        <v>0</v>
      </c>
      <c r="Q191" s="163">
        <f t="shared" si="27"/>
        <v>0</v>
      </c>
      <c r="R191" s="163">
        <f t="shared" si="28"/>
        <v>0</v>
      </c>
      <c r="S191" s="39"/>
      <c r="T191" s="164"/>
      <c r="U191" s="165">
        <f>ROUND(ROUND(T191,2)*(1+'General Inputs'!K$20)*(1-Z191)+'General Inputs'!K$28,2)</f>
        <v>0</v>
      </c>
      <c r="V191" s="165">
        <f>ROUND(ROUND(U191,2)*(1+'General Inputs'!L$20)*(1-AA191)+'General Inputs'!L$28,2)</f>
        <v>0</v>
      </c>
      <c r="W191" s="165">
        <f>ROUND(ROUND(V191,2)*(1+'General Inputs'!M$20)*(1-AB191)+'General Inputs'!M$28,2)</f>
        <v>0</v>
      </c>
      <c r="X191" s="165">
        <f>ROUND(ROUND(W191,2)*(1+'General Inputs'!N$20)*(1-AC191)+'General Inputs'!N$28,2)</f>
        <v>0</v>
      </c>
      <c r="Y191" s="166"/>
      <c r="Z191" s="194">
        <f>IF(T191="",0,'General Inputs'!K$23)</f>
        <v>0</v>
      </c>
      <c r="AA191" s="194">
        <f>IF(U191="",0,'General Inputs'!L$23)</f>
        <v>0</v>
      </c>
      <c r="AB191" s="194">
        <f>IF(V191="",0,'General Inputs'!M$23)</f>
        <v>0</v>
      </c>
      <c r="AC191" s="194">
        <f>IF(W191="",0,'General Inputs'!N$23)</f>
        <v>0</v>
      </c>
      <c r="AD191" s="36"/>
      <c r="AE191" s="36"/>
      <c r="AF191" s="36"/>
      <c r="AG191" s="36"/>
      <c r="AH191" s="36"/>
      <c r="AI191" s="36"/>
      <c r="AJ191" s="36"/>
    </row>
    <row r="192" spans="1:36" hidden="1" outlineLevel="1">
      <c r="A192" s="36"/>
      <c r="B192" s="36"/>
      <c r="C192" s="161"/>
      <c r="D192" s="161"/>
      <c r="E192" s="71"/>
      <c r="F192" s="71"/>
      <c r="G192" s="92"/>
      <c r="H192" s="93">
        <f t="shared" si="21"/>
        <v>0</v>
      </c>
      <c r="I192" s="162"/>
      <c r="J192" s="93">
        <f t="shared" si="22"/>
        <v>0</v>
      </c>
      <c r="K192" s="162"/>
      <c r="L192" s="162" t="str">
        <f t="shared" si="23"/>
        <v/>
      </c>
      <c r="M192" s="39"/>
      <c r="N192" s="163">
        <f t="shared" si="24"/>
        <v>0</v>
      </c>
      <c r="O192" s="163">
        <f t="shared" si="25"/>
        <v>0</v>
      </c>
      <c r="P192" s="163">
        <f t="shared" si="26"/>
        <v>0</v>
      </c>
      <c r="Q192" s="163">
        <f t="shared" si="27"/>
        <v>0</v>
      </c>
      <c r="R192" s="163">
        <f t="shared" si="28"/>
        <v>0</v>
      </c>
      <c r="S192" s="39"/>
      <c r="T192" s="164"/>
      <c r="U192" s="165">
        <f>ROUND(ROUND(T192,2)*(1+'General Inputs'!K$20)*(1-Z192)+'General Inputs'!K$28,2)</f>
        <v>0</v>
      </c>
      <c r="V192" s="165">
        <f>ROUND(ROUND(U192,2)*(1+'General Inputs'!L$20)*(1-AA192)+'General Inputs'!L$28,2)</f>
        <v>0</v>
      </c>
      <c r="W192" s="165">
        <f>ROUND(ROUND(V192,2)*(1+'General Inputs'!M$20)*(1-AB192)+'General Inputs'!M$28,2)</f>
        <v>0</v>
      </c>
      <c r="X192" s="165">
        <f>ROUND(ROUND(W192,2)*(1+'General Inputs'!N$20)*(1-AC192)+'General Inputs'!N$28,2)</f>
        <v>0</v>
      </c>
      <c r="Y192" s="166"/>
      <c r="Z192" s="194">
        <f>IF(T192="",0,'General Inputs'!K$23)</f>
        <v>0</v>
      </c>
      <c r="AA192" s="194">
        <f>IF(U192="",0,'General Inputs'!L$23)</f>
        <v>0</v>
      </c>
      <c r="AB192" s="194">
        <f>IF(V192="",0,'General Inputs'!M$23)</f>
        <v>0</v>
      </c>
      <c r="AC192" s="194">
        <f>IF(W192="",0,'General Inputs'!N$23)</f>
        <v>0</v>
      </c>
      <c r="AD192" s="36"/>
      <c r="AE192" s="36"/>
      <c r="AF192" s="36"/>
      <c r="AG192" s="36"/>
      <c r="AH192" s="36"/>
      <c r="AI192" s="36"/>
      <c r="AJ192" s="36"/>
    </row>
    <row r="193" spans="1:36" hidden="1" outlineLevel="1">
      <c r="A193" s="36"/>
      <c r="B193" s="36"/>
      <c r="C193" s="161"/>
      <c r="D193" s="161"/>
      <c r="E193" s="71"/>
      <c r="F193" s="71"/>
      <c r="G193" s="92"/>
      <c r="H193" s="93">
        <f t="shared" si="21"/>
        <v>0</v>
      </c>
      <c r="I193" s="162"/>
      <c r="J193" s="93">
        <f t="shared" si="22"/>
        <v>0</v>
      </c>
      <c r="K193" s="162"/>
      <c r="L193" s="162" t="str">
        <f t="shared" si="23"/>
        <v/>
      </c>
      <c r="M193" s="39"/>
      <c r="N193" s="163">
        <f t="shared" si="24"/>
        <v>0</v>
      </c>
      <c r="O193" s="163">
        <f t="shared" si="25"/>
        <v>0</v>
      </c>
      <c r="P193" s="163">
        <f t="shared" si="26"/>
        <v>0</v>
      </c>
      <c r="Q193" s="163">
        <f t="shared" si="27"/>
        <v>0</v>
      </c>
      <c r="R193" s="163">
        <f t="shared" si="28"/>
        <v>0</v>
      </c>
      <c r="S193" s="39"/>
      <c r="T193" s="164"/>
      <c r="U193" s="165">
        <f>ROUND(ROUND(T193,2)*(1+'General Inputs'!K$20)*(1-Z193)+'General Inputs'!K$28,2)</f>
        <v>0</v>
      </c>
      <c r="V193" s="165">
        <f>ROUND(ROUND(U193,2)*(1+'General Inputs'!L$20)*(1-AA193)+'General Inputs'!L$28,2)</f>
        <v>0</v>
      </c>
      <c r="W193" s="165">
        <f>ROUND(ROUND(V193,2)*(1+'General Inputs'!M$20)*(1-AB193)+'General Inputs'!M$28,2)</f>
        <v>0</v>
      </c>
      <c r="X193" s="165">
        <f>ROUND(ROUND(W193,2)*(1+'General Inputs'!N$20)*(1-AC193)+'General Inputs'!N$28,2)</f>
        <v>0</v>
      </c>
      <c r="Y193" s="166"/>
      <c r="Z193" s="194">
        <f>IF(T193="",0,'General Inputs'!K$23)</f>
        <v>0</v>
      </c>
      <c r="AA193" s="194">
        <f>IF(U193="",0,'General Inputs'!L$23)</f>
        <v>0</v>
      </c>
      <c r="AB193" s="194">
        <f>IF(V193="",0,'General Inputs'!M$23)</f>
        <v>0</v>
      </c>
      <c r="AC193" s="194">
        <f>IF(W193="",0,'General Inputs'!N$23)</f>
        <v>0</v>
      </c>
      <c r="AD193" s="36"/>
      <c r="AE193" s="36"/>
      <c r="AF193" s="36"/>
      <c r="AG193" s="36"/>
      <c r="AH193" s="36"/>
      <c r="AI193" s="36"/>
      <c r="AJ193" s="36"/>
    </row>
    <row r="194" spans="1:36" hidden="1" outlineLevel="1">
      <c r="A194" s="36"/>
      <c r="B194" s="36"/>
      <c r="C194" s="161"/>
      <c r="D194" s="161"/>
      <c r="E194" s="71"/>
      <c r="F194" s="71"/>
      <c r="G194" s="92"/>
      <c r="H194" s="93">
        <f t="shared" si="21"/>
        <v>0</v>
      </c>
      <c r="I194" s="162"/>
      <c r="J194" s="93">
        <f t="shared" si="22"/>
        <v>0</v>
      </c>
      <c r="K194" s="162"/>
      <c r="L194" s="162" t="str">
        <f t="shared" si="23"/>
        <v/>
      </c>
      <c r="M194" s="39"/>
      <c r="N194" s="163">
        <f t="shared" si="24"/>
        <v>0</v>
      </c>
      <c r="O194" s="163">
        <f t="shared" si="25"/>
        <v>0</v>
      </c>
      <c r="P194" s="163">
        <f t="shared" si="26"/>
        <v>0</v>
      </c>
      <c r="Q194" s="163">
        <f t="shared" si="27"/>
        <v>0</v>
      </c>
      <c r="R194" s="163">
        <f t="shared" si="28"/>
        <v>0</v>
      </c>
      <c r="S194" s="39"/>
      <c r="T194" s="164"/>
      <c r="U194" s="165">
        <f>ROUND(ROUND(T194,2)*(1+'General Inputs'!K$20)*(1-Z194)+'General Inputs'!K$28,2)</f>
        <v>0</v>
      </c>
      <c r="V194" s="165">
        <f>ROUND(ROUND(U194,2)*(1+'General Inputs'!L$20)*(1-AA194)+'General Inputs'!L$28,2)</f>
        <v>0</v>
      </c>
      <c r="W194" s="165">
        <f>ROUND(ROUND(V194,2)*(1+'General Inputs'!M$20)*(1-AB194)+'General Inputs'!M$28,2)</f>
        <v>0</v>
      </c>
      <c r="X194" s="165">
        <f>ROUND(ROUND(W194,2)*(1+'General Inputs'!N$20)*(1-AC194)+'General Inputs'!N$28,2)</f>
        <v>0</v>
      </c>
      <c r="Y194" s="166"/>
      <c r="Z194" s="194">
        <f>IF(T194="",0,'General Inputs'!K$23)</f>
        <v>0</v>
      </c>
      <c r="AA194" s="194">
        <f>IF(U194="",0,'General Inputs'!L$23)</f>
        <v>0</v>
      </c>
      <c r="AB194" s="194">
        <f>IF(V194="",0,'General Inputs'!M$23)</f>
        <v>0</v>
      </c>
      <c r="AC194" s="194">
        <f>IF(W194="",0,'General Inputs'!N$23)</f>
        <v>0</v>
      </c>
      <c r="AD194" s="36"/>
      <c r="AE194" s="36"/>
      <c r="AF194" s="36"/>
      <c r="AG194" s="36"/>
      <c r="AH194" s="36"/>
      <c r="AI194" s="36"/>
      <c r="AJ194" s="36"/>
    </row>
    <row r="195" spans="1:36" hidden="1" outlineLevel="1">
      <c r="A195" s="36"/>
      <c r="B195" s="36"/>
      <c r="C195" s="161"/>
      <c r="D195" s="161"/>
      <c r="E195" s="71"/>
      <c r="F195" s="71"/>
      <c r="G195" s="92"/>
      <c r="H195" s="93">
        <f t="shared" si="21"/>
        <v>0</v>
      </c>
      <c r="I195" s="162"/>
      <c r="J195" s="93">
        <f t="shared" si="22"/>
        <v>0</v>
      </c>
      <c r="K195" s="162"/>
      <c r="L195" s="162" t="str">
        <f t="shared" si="23"/>
        <v/>
      </c>
      <c r="M195" s="39"/>
      <c r="N195" s="163">
        <f t="shared" si="24"/>
        <v>0</v>
      </c>
      <c r="O195" s="163">
        <f t="shared" si="25"/>
        <v>0</v>
      </c>
      <c r="P195" s="163">
        <f t="shared" si="26"/>
        <v>0</v>
      </c>
      <c r="Q195" s="163">
        <f t="shared" si="27"/>
        <v>0</v>
      </c>
      <c r="R195" s="163">
        <f t="shared" si="28"/>
        <v>0</v>
      </c>
      <c r="S195" s="39"/>
      <c r="T195" s="164"/>
      <c r="U195" s="165">
        <f>ROUND(ROUND(T195,2)*(1+'General Inputs'!K$20)*(1-Z195)+'General Inputs'!K$28,2)</f>
        <v>0</v>
      </c>
      <c r="V195" s="165">
        <f>ROUND(ROUND(U195,2)*(1+'General Inputs'!L$20)*(1-AA195)+'General Inputs'!L$28,2)</f>
        <v>0</v>
      </c>
      <c r="W195" s="165">
        <f>ROUND(ROUND(V195,2)*(1+'General Inputs'!M$20)*(1-AB195)+'General Inputs'!M$28,2)</f>
        <v>0</v>
      </c>
      <c r="X195" s="165">
        <f>ROUND(ROUND(W195,2)*(1+'General Inputs'!N$20)*(1-AC195)+'General Inputs'!N$28,2)</f>
        <v>0</v>
      </c>
      <c r="Y195" s="166"/>
      <c r="Z195" s="194">
        <f>IF(T195="",0,'General Inputs'!K$23)</f>
        <v>0</v>
      </c>
      <c r="AA195" s="194">
        <f>IF(U195="",0,'General Inputs'!L$23)</f>
        <v>0</v>
      </c>
      <c r="AB195" s="194">
        <f>IF(V195="",0,'General Inputs'!M$23)</f>
        <v>0</v>
      </c>
      <c r="AC195" s="194">
        <f>IF(W195="",0,'General Inputs'!N$23)</f>
        <v>0</v>
      </c>
      <c r="AD195" s="36"/>
      <c r="AE195" s="36"/>
      <c r="AF195" s="36"/>
      <c r="AG195" s="36"/>
      <c r="AH195" s="36"/>
      <c r="AI195" s="36"/>
      <c r="AJ195" s="36"/>
    </row>
    <row r="196" spans="1:36" hidden="1" outlineLevel="1">
      <c r="A196" s="36"/>
      <c r="B196" s="36"/>
      <c r="C196" s="161"/>
      <c r="D196" s="161"/>
      <c r="E196" s="71"/>
      <c r="F196" s="71"/>
      <c r="G196" s="92"/>
      <c r="H196" s="93">
        <f t="shared" si="21"/>
        <v>0</v>
      </c>
      <c r="I196" s="162"/>
      <c r="J196" s="93">
        <f t="shared" si="22"/>
        <v>0</v>
      </c>
      <c r="K196" s="162"/>
      <c r="L196" s="162" t="str">
        <f t="shared" si="23"/>
        <v/>
      </c>
      <c r="M196" s="39"/>
      <c r="N196" s="163">
        <f t="shared" si="24"/>
        <v>0</v>
      </c>
      <c r="O196" s="163">
        <f t="shared" si="25"/>
        <v>0</v>
      </c>
      <c r="P196" s="163">
        <f t="shared" si="26"/>
        <v>0</v>
      </c>
      <c r="Q196" s="163">
        <f t="shared" si="27"/>
        <v>0</v>
      </c>
      <c r="R196" s="163">
        <f t="shared" si="28"/>
        <v>0</v>
      </c>
      <c r="S196" s="39"/>
      <c r="T196" s="164"/>
      <c r="U196" s="165">
        <f>ROUND(ROUND(T196,2)*(1+'General Inputs'!K$20)*(1-Z196)+'General Inputs'!K$28,2)</f>
        <v>0</v>
      </c>
      <c r="V196" s="165">
        <f>ROUND(ROUND(U196,2)*(1+'General Inputs'!L$20)*(1-AA196)+'General Inputs'!L$28,2)</f>
        <v>0</v>
      </c>
      <c r="W196" s="165">
        <f>ROUND(ROUND(V196,2)*(1+'General Inputs'!M$20)*(1-AB196)+'General Inputs'!M$28,2)</f>
        <v>0</v>
      </c>
      <c r="X196" s="165">
        <f>ROUND(ROUND(W196,2)*(1+'General Inputs'!N$20)*(1-AC196)+'General Inputs'!N$28,2)</f>
        <v>0</v>
      </c>
      <c r="Y196" s="166"/>
      <c r="Z196" s="194">
        <f>IF(T196="",0,'General Inputs'!K$23)</f>
        <v>0</v>
      </c>
      <c r="AA196" s="194">
        <f>IF(U196="",0,'General Inputs'!L$23)</f>
        <v>0</v>
      </c>
      <c r="AB196" s="194">
        <f>IF(V196="",0,'General Inputs'!M$23)</f>
        <v>0</v>
      </c>
      <c r="AC196" s="194">
        <f>IF(W196="",0,'General Inputs'!N$23)</f>
        <v>0</v>
      </c>
      <c r="AD196" s="36"/>
      <c r="AE196" s="36"/>
      <c r="AF196" s="36"/>
      <c r="AG196" s="36"/>
      <c r="AH196" s="36"/>
      <c r="AI196" s="36"/>
      <c r="AJ196" s="36"/>
    </row>
    <row r="197" spans="1:36" hidden="1" outlineLevel="1">
      <c r="A197" s="36"/>
      <c r="B197" s="36"/>
      <c r="C197" s="161"/>
      <c r="D197" s="161"/>
      <c r="E197" s="71"/>
      <c r="F197" s="71"/>
      <c r="G197" s="92"/>
      <c r="H197" s="93">
        <f t="shared" si="21"/>
        <v>0</v>
      </c>
      <c r="I197" s="162"/>
      <c r="J197" s="93">
        <f t="shared" si="22"/>
        <v>0</v>
      </c>
      <c r="K197" s="162"/>
      <c r="L197" s="162" t="str">
        <f t="shared" si="23"/>
        <v/>
      </c>
      <c r="M197" s="39"/>
      <c r="N197" s="163">
        <f t="shared" si="24"/>
        <v>0</v>
      </c>
      <c r="O197" s="163">
        <f t="shared" si="25"/>
        <v>0</v>
      </c>
      <c r="P197" s="163">
        <f t="shared" si="26"/>
        <v>0</v>
      </c>
      <c r="Q197" s="163">
        <f t="shared" si="27"/>
        <v>0</v>
      </c>
      <c r="R197" s="163">
        <f t="shared" si="28"/>
        <v>0</v>
      </c>
      <c r="S197" s="39"/>
      <c r="T197" s="164"/>
      <c r="U197" s="165">
        <f>ROUND(ROUND(T197,2)*(1+'General Inputs'!K$20)*(1-Z197)+'General Inputs'!K$28,2)</f>
        <v>0</v>
      </c>
      <c r="V197" s="165">
        <f>ROUND(ROUND(U197,2)*(1+'General Inputs'!L$20)*(1-AA197)+'General Inputs'!L$28,2)</f>
        <v>0</v>
      </c>
      <c r="W197" s="165">
        <f>ROUND(ROUND(V197,2)*(1+'General Inputs'!M$20)*(1-AB197)+'General Inputs'!M$28,2)</f>
        <v>0</v>
      </c>
      <c r="X197" s="165">
        <f>ROUND(ROUND(W197,2)*(1+'General Inputs'!N$20)*(1-AC197)+'General Inputs'!N$28,2)</f>
        <v>0</v>
      </c>
      <c r="Y197" s="166"/>
      <c r="Z197" s="194">
        <f>IF(T197="",0,'General Inputs'!K$23)</f>
        <v>0</v>
      </c>
      <c r="AA197" s="194">
        <f>IF(U197="",0,'General Inputs'!L$23)</f>
        <v>0</v>
      </c>
      <c r="AB197" s="194">
        <f>IF(V197="",0,'General Inputs'!M$23)</f>
        <v>0</v>
      </c>
      <c r="AC197" s="194">
        <f>IF(W197="",0,'General Inputs'!N$23)</f>
        <v>0</v>
      </c>
      <c r="AD197" s="36"/>
      <c r="AE197" s="36"/>
      <c r="AF197" s="36"/>
      <c r="AG197" s="36"/>
      <c r="AH197" s="36"/>
      <c r="AI197" s="36"/>
      <c r="AJ197" s="36"/>
    </row>
    <row r="198" spans="1:36" hidden="1" outlineLevel="1">
      <c r="A198" s="36"/>
      <c r="B198" s="36"/>
      <c r="C198" s="161"/>
      <c r="D198" s="161"/>
      <c r="E198" s="71"/>
      <c r="F198" s="71"/>
      <c r="G198" s="92"/>
      <c r="H198" s="93">
        <f t="shared" si="21"/>
        <v>0</v>
      </c>
      <c r="I198" s="162"/>
      <c r="J198" s="93">
        <f t="shared" si="22"/>
        <v>0</v>
      </c>
      <c r="K198" s="162"/>
      <c r="L198" s="162" t="str">
        <f t="shared" si="23"/>
        <v/>
      </c>
      <c r="M198" s="39"/>
      <c r="N198" s="163">
        <f t="shared" si="24"/>
        <v>0</v>
      </c>
      <c r="O198" s="163">
        <f t="shared" si="25"/>
        <v>0</v>
      </c>
      <c r="P198" s="163">
        <f t="shared" si="26"/>
        <v>0</v>
      </c>
      <c r="Q198" s="163">
        <f t="shared" si="27"/>
        <v>0</v>
      </c>
      <c r="R198" s="163">
        <f t="shared" si="28"/>
        <v>0</v>
      </c>
      <c r="S198" s="39"/>
      <c r="T198" s="164"/>
      <c r="U198" s="165">
        <f>ROUND(ROUND(T198,2)*(1+'General Inputs'!K$20)*(1-Z198)+'General Inputs'!K$28,2)</f>
        <v>0</v>
      </c>
      <c r="V198" s="165">
        <f>ROUND(ROUND(U198,2)*(1+'General Inputs'!L$20)*(1-AA198)+'General Inputs'!L$28,2)</f>
        <v>0</v>
      </c>
      <c r="W198" s="165">
        <f>ROUND(ROUND(V198,2)*(1+'General Inputs'!M$20)*(1-AB198)+'General Inputs'!M$28,2)</f>
        <v>0</v>
      </c>
      <c r="X198" s="165">
        <f>ROUND(ROUND(W198,2)*(1+'General Inputs'!N$20)*(1-AC198)+'General Inputs'!N$28,2)</f>
        <v>0</v>
      </c>
      <c r="Y198" s="166"/>
      <c r="Z198" s="194">
        <f>IF(T198="",0,'General Inputs'!K$23)</f>
        <v>0</v>
      </c>
      <c r="AA198" s="194">
        <f>IF(U198="",0,'General Inputs'!L$23)</f>
        <v>0</v>
      </c>
      <c r="AB198" s="194">
        <f>IF(V198="",0,'General Inputs'!M$23)</f>
        <v>0</v>
      </c>
      <c r="AC198" s="194">
        <f>IF(W198="",0,'General Inputs'!N$23)</f>
        <v>0</v>
      </c>
      <c r="AD198" s="36"/>
      <c r="AE198" s="36"/>
      <c r="AF198" s="36"/>
      <c r="AG198" s="36"/>
      <c r="AH198" s="36"/>
      <c r="AI198" s="36"/>
      <c r="AJ198" s="36"/>
    </row>
    <row r="199" spans="1:36" hidden="1" outlineLevel="1">
      <c r="A199" s="36"/>
      <c r="B199" s="36"/>
      <c r="C199" s="161"/>
      <c r="D199" s="161"/>
      <c r="E199" s="71"/>
      <c r="F199" s="71"/>
      <c r="G199" s="92"/>
      <c r="H199" s="93">
        <f t="shared" ref="H199:H262" si="29">_xlfn.IFNA(INDEX($N199:$R199,1,MATCH(forecastyear,$N$5:$R$5,0)),0)</f>
        <v>0</v>
      </c>
      <c r="I199" s="162"/>
      <c r="J199" s="93">
        <f t="shared" ref="J199:J262" si="30">_xlfn.IFNA(INDEX($T199:$X199,1,MATCH(forecastyear,$T$5:$X$5,0)),0)</f>
        <v>0</v>
      </c>
      <c r="K199" s="162"/>
      <c r="L199" s="162" t="str">
        <f t="shared" si="23"/>
        <v/>
      </c>
      <c r="M199" s="39"/>
      <c r="N199" s="163">
        <f t="shared" si="24"/>
        <v>0</v>
      </c>
      <c r="O199" s="163">
        <f t="shared" si="25"/>
        <v>0</v>
      </c>
      <c r="P199" s="163">
        <f t="shared" si="26"/>
        <v>0</v>
      </c>
      <c r="Q199" s="163">
        <f t="shared" si="27"/>
        <v>0</v>
      </c>
      <c r="R199" s="163">
        <f t="shared" si="28"/>
        <v>0</v>
      </c>
      <c r="S199" s="39"/>
      <c r="T199" s="164"/>
      <c r="U199" s="165">
        <f>ROUND(ROUND(T199,2)*(1+'General Inputs'!K$20)*(1-Z199)+'General Inputs'!K$28,2)</f>
        <v>0</v>
      </c>
      <c r="V199" s="165">
        <f>ROUND(ROUND(U199,2)*(1+'General Inputs'!L$20)*(1-AA199)+'General Inputs'!L$28,2)</f>
        <v>0</v>
      </c>
      <c r="W199" s="165">
        <f>ROUND(ROUND(V199,2)*(1+'General Inputs'!M$20)*(1-AB199)+'General Inputs'!M$28,2)</f>
        <v>0</v>
      </c>
      <c r="X199" s="165">
        <f>ROUND(ROUND(W199,2)*(1+'General Inputs'!N$20)*(1-AC199)+'General Inputs'!N$28,2)</f>
        <v>0</v>
      </c>
      <c r="Y199" s="166"/>
      <c r="Z199" s="194">
        <f>IF(T199="",0,'General Inputs'!K$23)</f>
        <v>0</v>
      </c>
      <c r="AA199" s="194">
        <f>IF(U199="",0,'General Inputs'!L$23)</f>
        <v>0</v>
      </c>
      <c r="AB199" s="194">
        <f>IF(V199="",0,'General Inputs'!M$23)</f>
        <v>0</v>
      </c>
      <c r="AC199" s="194">
        <f>IF(W199="",0,'General Inputs'!N$23)</f>
        <v>0</v>
      </c>
      <c r="AD199" s="36"/>
      <c r="AE199" s="36"/>
      <c r="AF199" s="36"/>
      <c r="AG199" s="36"/>
      <c r="AH199" s="36"/>
      <c r="AI199" s="36"/>
      <c r="AJ199" s="36"/>
    </row>
    <row r="200" spans="1:36" hidden="1" outlineLevel="1">
      <c r="A200" s="36"/>
      <c r="B200" s="36"/>
      <c r="C200" s="161"/>
      <c r="D200" s="161"/>
      <c r="E200" s="71"/>
      <c r="F200" s="71"/>
      <c r="G200" s="92"/>
      <c r="H200" s="93">
        <f t="shared" si="29"/>
        <v>0</v>
      </c>
      <c r="I200" s="162"/>
      <c r="J200" s="93">
        <f t="shared" si="30"/>
        <v>0</v>
      </c>
      <c r="K200" s="162"/>
      <c r="L200" s="162" t="str">
        <f t="shared" ref="L200:L263" si="31">IF(C200="","",IF(H200&gt;J200,"NON-COMPLIANT","COMPLIANT"))</f>
        <v/>
      </c>
      <c r="M200" s="39"/>
      <c r="N200" s="163">
        <f t="shared" ref="N200:N263" si="32">T200</f>
        <v>0</v>
      </c>
      <c r="O200" s="163">
        <f t="shared" ref="O200:O263" si="33">U200</f>
        <v>0</v>
      </c>
      <c r="P200" s="163">
        <f t="shared" ref="P200:P263" si="34">V200</f>
        <v>0</v>
      </c>
      <c r="Q200" s="163">
        <f t="shared" ref="Q200:Q263" si="35">W200</f>
        <v>0</v>
      </c>
      <c r="R200" s="163">
        <f t="shared" ref="R200:R263" si="36">X200</f>
        <v>0</v>
      </c>
      <c r="S200" s="39"/>
      <c r="T200" s="164"/>
      <c r="U200" s="165">
        <f>ROUND(ROUND(T200,2)*(1+'General Inputs'!K$20)*(1-Z200)+'General Inputs'!K$28,2)</f>
        <v>0</v>
      </c>
      <c r="V200" s="165">
        <f>ROUND(ROUND(U200,2)*(1+'General Inputs'!L$20)*(1-AA200)+'General Inputs'!L$28,2)</f>
        <v>0</v>
      </c>
      <c r="W200" s="165">
        <f>ROUND(ROUND(V200,2)*(1+'General Inputs'!M$20)*(1-AB200)+'General Inputs'!M$28,2)</f>
        <v>0</v>
      </c>
      <c r="X200" s="165">
        <f>ROUND(ROUND(W200,2)*(1+'General Inputs'!N$20)*(1-AC200)+'General Inputs'!N$28,2)</f>
        <v>0</v>
      </c>
      <c r="Y200" s="166"/>
      <c r="Z200" s="194">
        <f>IF(T200="",0,'General Inputs'!K$23)</f>
        <v>0</v>
      </c>
      <c r="AA200" s="194">
        <f>IF(U200="",0,'General Inputs'!L$23)</f>
        <v>0</v>
      </c>
      <c r="AB200" s="194">
        <f>IF(V200="",0,'General Inputs'!M$23)</f>
        <v>0</v>
      </c>
      <c r="AC200" s="194">
        <f>IF(W200="",0,'General Inputs'!N$23)</f>
        <v>0</v>
      </c>
      <c r="AD200" s="36"/>
      <c r="AE200" s="36"/>
      <c r="AF200" s="36"/>
      <c r="AG200" s="36"/>
      <c r="AH200" s="36"/>
      <c r="AI200" s="36"/>
      <c r="AJ200" s="36"/>
    </row>
    <row r="201" spans="1:36" hidden="1" outlineLevel="1">
      <c r="A201" s="36"/>
      <c r="B201" s="36"/>
      <c r="C201" s="161"/>
      <c r="D201" s="161"/>
      <c r="E201" s="71"/>
      <c r="F201" s="71"/>
      <c r="G201" s="92"/>
      <c r="H201" s="93">
        <f t="shared" si="29"/>
        <v>0</v>
      </c>
      <c r="I201" s="162"/>
      <c r="J201" s="93">
        <f t="shared" si="30"/>
        <v>0</v>
      </c>
      <c r="K201" s="162"/>
      <c r="L201" s="162" t="str">
        <f t="shared" si="31"/>
        <v/>
      </c>
      <c r="M201" s="39"/>
      <c r="N201" s="163">
        <f t="shared" si="32"/>
        <v>0</v>
      </c>
      <c r="O201" s="163">
        <f t="shared" si="33"/>
        <v>0</v>
      </c>
      <c r="P201" s="163">
        <f t="shared" si="34"/>
        <v>0</v>
      </c>
      <c r="Q201" s="163">
        <f t="shared" si="35"/>
        <v>0</v>
      </c>
      <c r="R201" s="163">
        <f t="shared" si="36"/>
        <v>0</v>
      </c>
      <c r="S201" s="39"/>
      <c r="T201" s="164"/>
      <c r="U201" s="165">
        <f>ROUND(ROUND(T201,2)*(1+'General Inputs'!K$20)*(1-Z201)+'General Inputs'!K$28,2)</f>
        <v>0</v>
      </c>
      <c r="V201" s="165">
        <f>ROUND(ROUND(U201,2)*(1+'General Inputs'!L$20)*(1-AA201)+'General Inputs'!L$28,2)</f>
        <v>0</v>
      </c>
      <c r="W201" s="165">
        <f>ROUND(ROUND(V201,2)*(1+'General Inputs'!M$20)*(1-AB201)+'General Inputs'!M$28,2)</f>
        <v>0</v>
      </c>
      <c r="X201" s="165">
        <f>ROUND(ROUND(W201,2)*(1+'General Inputs'!N$20)*(1-AC201)+'General Inputs'!N$28,2)</f>
        <v>0</v>
      </c>
      <c r="Y201" s="166"/>
      <c r="Z201" s="194">
        <f>IF(T201="",0,'General Inputs'!K$23)</f>
        <v>0</v>
      </c>
      <c r="AA201" s="194">
        <f>IF(U201="",0,'General Inputs'!L$23)</f>
        <v>0</v>
      </c>
      <c r="AB201" s="194">
        <f>IF(V201="",0,'General Inputs'!M$23)</f>
        <v>0</v>
      </c>
      <c r="AC201" s="194">
        <f>IF(W201="",0,'General Inputs'!N$23)</f>
        <v>0</v>
      </c>
      <c r="AD201" s="36"/>
      <c r="AE201" s="36"/>
      <c r="AF201" s="36"/>
      <c r="AG201" s="36"/>
      <c r="AH201" s="36"/>
      <c r="AI201" s="36"/>
      <c r="AJ201" s="36"/>
    </row>
    <row r="202" spans="1:36" hidden="1" outlineLevel="1">
      <c r="A202" s="36"/>
      <c r="B202" s="36"/>
      <c r="C202" s="161"/>
      <c r="D202" s="161"/>
      <c r="E202" s="71"/>
      <c r="F202" s="71"/>
      <c r="G202" s="92"/>
      <c r="H202" s="93">
        <f t="shared" si="29"/>
        <v>0</v>
      </c>
      <c r="I202" s="162"/>
      <c r="J202" s="93">
        <f t="shared" si="30"/>
        <v>0</v>
      </c>
      <c r="K202" s="162"/>
      <c r="L202" s="162" t="str">
        <f t="shared" si="31"/>
        <v/>
      </c>
      <c r="M202" s="39"/>
      <c r="N202" s="163">
        <f t="shared" si="32"/>
        <v>0</v>
      </c>
      <c r="O202" s="163">
        <f t="shared" si="33"/>
        <v>0</v>
      </c>
      <c r="P202" s="163">
        <f t="shared" si="34"/>
        <v>0</v>
      </c>
      <c r="Q202" s="163">
        <f t="shared" si="35"/>
        <v>0</v>
      </c>
      <c r="R202" s="163">
        <f t="shared" si="36"/>
        <v>0</v>
      </c>
      <c r="S202" s="39"/>
      <c r="T202" s="164"/>
      <c r="U202" s="165">
        <f>ROUND(ROUND(T202,2)*(1+'General Inputs'!K$20)*(1-Z202)+'General Inputs'!K$28,2)</f>
        <v>0</v>
      </c>
      <c r="V202" s="165">
        <f>ROUND(ROUND(U202,2)*(1+'General Inputs'!L$20)*(1-AA202)+'General Inputs'!L$28,2)</f>
        <v>0</v>
      </c>
      <c r="W202" s="165">
        <f>ROUND(ROUND(V202,2)*(1+'General Inputs'!M$20)*(1-AB202)+'General Inputs'!M$28,2)</f>
        <v>0</v>
      </c>
      <c r="X202" s="165">
        <f>ROUND(ROUND(W202,2)*(1+'General Inputs'!N$20)*(1-AC202)+'General Inputs'!N$28,2)</f>
        <v>0</v>
      </c>
      <c r="Y202" s="166"/>
      <c r="Z202" s="194">
        <f>IF(T202="",0,'General Inputs'!K$23)</f>
        <v>0</v>
      </c>
      <c r="AA202" s="194">
        <f>IF(U202="",0,'General Inputs'!L$23)</f>
        <v>0</v>
      </c>
      <c r="AB202" s="194">
        <f>IF(V202="",0,'General Inputs'!M$23)</f>
        <v>0</v>
      </c>
      <c r="AC202" s="194">
        <f>IF(W202="",0,'General Inputs'!N$23)</f>
        <v>0</v>
      </c>
      <c r="AD202" s="36"/>
      <c r="AE202" s="36"/>
      <c r="AF202" s="36"/>
      <c r="AG202" s="36"/>
      <c r="AH202" s="36"/>
      <c r="AI202" s="36"/>
      <c r="AJ202" s="36"/>
    </row>
    <row r="203" spans="1:36" hidden="1" outlineLevel="1">
      <c r="A203" s="36"/>
      <c r="B203" s="36"/>
      <c r="C203" s="161"/>
      <c r="D203" s="161"/>
      <c r="E203" s="71"/>
      <c r="F203" s="71"/>
      <c r="G203" s="92"/>
      <c r="H203" s="93">
        <f t="shared" si="29"/>
        <v>0</v>
      </c>
      <c r="I203" s="162"/>
      <c r="J203" s="93">
        <f t="shared" si="30"/>
        <v>0</v>
      </c>
      <c r="K203" s="162"/>
      <c r="L203" s="162" t="str">
        <f t="shared" si="31"/>
        <v/>
      </c>
      <c r="M203" s="39"/>
      <c r="N203" s="163">
        <f t="shared" si="32"/>
        <v>0</v>
      </c>
      <c r="O203" s="163">
        <f t="shared" si="33"/>
        <v>0</v>
      </c>
      <c r="P203" s="163">
        <f t="shared" si="34"/>
        <v>0</v>
      </c>
      <c r="Q203" s="163">
        <f t="shared" si="35"/>
        <v>0</v>
      </c>
      <c r="R203" s="163">
        <f t="shared" si="36"/>
        <v>0</v>
      </c>
      <c r="S203" s="39"/>
      <c r="T203" s="164"/>
      <c r="U203" s="165">
        <f>ROUND(ROUND(T203,2)*(1+'General Inputs'!K$20)*(1-Z203)+'General Inputs'!K$28,2)</f>
        <v>0</v>
      </c>
      <c r="V203" s="165">
        <f>ROUND(ROUND(U203,2)*(1+'General Inputs'!L$20)*(1-AA203)+'General Inputs'!L$28,2)</f>
        <v>0</v>
      </c>
      <c r="W203" s="165">
        <f>ROUND(ROUND(V203,2)*(1+'General Inputs'!M$20)*(1-AB203)+'General Inputs'!M$28,2)</f>
        <v>0</v>
      </c>
      <c r="X203" s="165">
        <f>ROUND(ROUND(W203,2)*(1+'General Inputs'!N$20)*(1-AC203)+'General Inputs'!N$28,2)</f>
        <v>0</v>
      </c>
      <c r="Y203" s="166"/>
      <c r="Z203" s="194">
        <f>IF(T203="",0,'General Inputs'!K$23)</f>
        <v>0</v>
      </c>
      <c r="AA203" s="194">
        <f>IF(U203="",0,'General Inputs'!L$23)</f>
        <v>0</v>
      </c>
      <c r="AB203" s="194">
        <f>IF(V203="",0,'General Inputs'!M$23)</f>
        <v>0</v>
      </c>
      <c r="AC203" s="194">
        <f>IF(W203="",0,'General Inputs'!N$23)</f>
        <v>0</v>
      </c>
      <c r="AD203" s="36"/>
      <c r="AE203" s="36"/>
      <c r="AF203" s="36"/>
      <c r="AG203" s="36"/>
      <c r="AH203" s="36"/>
      <c r="AI203" s="36"/>
      <c r="AJ203" s="36"/>
    </row>
    <row r="204" spans="1:36" hidden="1" outlineLevel="1">
      <c r="A204" s="36"/>
      <c r="B204" s="36"/>
      <c r="C204" s="161"/>
      <c r="D204" s="161"/>
      <c r="E204" s="71"/>
      <c r="F204" s="71"/>
      <c r="G204" s="92"/>
      <c r="H204" s="93">
        <f t="shared" si="29"/>
        <v>0</v>
      </c>
      <c r="I204" s="162"/>
      <c r="J204" s="93">
        <f t="shared" si="30"/>
        <v>0</v>
      </c>
      <c r="K204" s="162"/>
      <c r="L204" s="162" t="str">
        <f t="shared" si="31"/>
        <v/>
      </c>
      <c r="M204" s="39"/>
      <c r="N204" s="163">
        <f t="shared" si="32"/>
        <v>0</v>
      </c>
      <c r="O204" s="163">
        <f t="shared" si="33"/>
        <v>0</v>
      </c>
      <c r="P204" s="163">
        <f t="shared" si="34"/>
        <v>0</v>
      </c>
      <c r="Q204" s="163">
        <f t="shared" si="35"/>
        <v>0</v>
      </c>
      <c r="R204" s="163">
        <f t="shared" si="36"/>
        <v>0</v>
      </c>
      <c r="S204" s="39"/>
      <c r="T204" s="164"/>
      <c r="U204" s="165">
        <f>ROUND(ROUND(T204,2)*(1+'General Inputs'!K$20)*(1-Z204)+'General Inputs'!K$28,2)</f>
        <v>0</v>
      </c>
      <c r="V204" s="165">
        <f>ROUND(ROUND(U204,2)*(1+'General Inputs'!L$20)*(1-AA204)+'General Inputs'!L$28,2)</f>
        <v>0</v>
      </c>
      <c r="W204" s="165">
        <f>ROUND(ROUND(V204,2)*(1+'General Inputs'!M$20)*(1-AB204)+'General Inputs'!M$28,2)</f>
        <v>0</v>
      </c>
      <c r="X204" s="165">
        <f>ROUND(ROUND(W204,2)*(1+'General Inputs'!N$20)*(1-AC204)+'General Inputs'!N$28,2)</f>
        <v>0</v>
      </c>
      <c r="Y204" s="166"/>
      <c r="Z204" s="194">
        <f>IF(T204="",0,'General Inputs'!K$23)</f>
        <v>0</v>
      </c>
      <c r="AA204" s="194">
        <f>IF(U204="",0,'General Inputs'!L$23)</f>
        <v>0</v>
      </c>
      <c r="AB204" s="194">
        <f>IF(V204="",0,'General Inputs'!M$23)</f>
        <v>0</v>
      </c>
      <c r="AC204" s="194">
        <f>IF(W204="",0,'General Inputs'!N$23)</f>
        <v>0</v>
      </c>
      <c r="AD204" s="36"/>
      <c r="AE204" s="36"/>
      <c r="AF204" s="36"/>
      <c r="AG204" s="36"/>
      <c r="AH204" s="36"/>
      <c r="AI204" s="36"/>
      <c r="AJ204" s="36"/>
    </row>
    <row r="205" spans="1:36" hidden="1" outlineLevel="1">
      <c r="A205" s="36"/>
      <c r="B205" s="36"/>
      <c r="C205" s="161"/>
      <c r="D205" s="161"/>
      <c r="E205" s="71"/>
      <c r="F205" s="71"/>
      <c r="G205" s="92"/>
      <c r="H205" s="93">
        <f t="shared" si="29"/>
        <v>0</v>
      </c>
      <c r="I205" s="162"/>
      <c r="J205" s="93">
        <f t="shared" si="30"/>
        <v>0</v>
      </c>
      <c r="K205" s="162"/>
      <c r="L205" s="162" t="str">
        <f t="shared" si="31"/>
        <v/>
      </c>
      <c r="M205" s="39"/>
      <c r="N205" s="163">
        <f t="shared" si="32"/>
        <v>0</v>
      </c>
      <c r="O205" s="163">
        <f t="shared" si="33"/>
        <v>0</v>
      </c>
      <c r="P205" s="163">
        <f t="shared" si="34"/>
        <v>0</v>
      </c>
      <c r="Q205" s="163">
        <f t="shared" si="35"/>
        <v>0</v>
      </c>
      <c r="R205" s="163">
        <f t="shared" si="36"/>
        <v>0</v>
      </c>
      <c r="S205" s="39"/>
      <c r="T205" s="164"/>
      <c r="U205" s="165">
        <f>ROUND(ROUND(T205,2)*(1+'General Inputs'!K$20)*(1-Z205)+'General Inputs'!K$28,2)</f>
        <v>0</v>
      </c>
      <c r="V205" s="165">
        <f>ROUND(ROUND(U205,2)*(1+'General Inputs'!L$20)*(1-AA205)+'General Inputs'!L$28,2)</f>
        <v>0</v>
      </c>
      <c r="W205" s="165">
        <f>ROUND(ROUND(V205,2)*(1+'General Inputs'!M$20)*(1-AB205)+'General Inputs'!M$28,2)</f>
        <v>0</v>
      </c>
      <c r="X205" s="165">
        <f>ROUND(ROUND(W205,2)*(1+'General Inputs'!N$20)*(1-AC205)+'General Inputs'!N$28,2)</f>
        <v>0</v>
      </c>
      <c r="Y205" s="166"/>
      <c r="Z205" s="194">
        <f>IF(T205="",0,'General Inputs'!K$23)</f>
        <v>0</v>
      </c>
      <c r="AA205" s="194">
        <f>IF(U205="",0,'General Inputs'!L$23)</f>
        <v>0</v>
      </c>
      <c r="AB205" s="194">
        <f>IF(V205="",0,'General Inputs'!M$23)</f>
        <v>0</v>
      </c>
      <c r="AC205" s="194">
        <f>IF(W205="",0,'General Inputs'!N$23)</f>
        <v>0</v>
      </c>
      <c r="AD205" s="36"/>
      <c r="AE205" s="36"/>
      <c r="AF205" s="36"/>
      <c r="AG205" s="36"/>
      <c r="AH205" s="36"/>
      <c r="AI205" s="36"/>
      <c r="AJ205" s="36"/>
    </row>
    <row r="206" spans="1:36" hidden="1" outlineLevel="1">
      <c r="A206" s="36"/>
      <c r="B206" s="36"/>
      <c r="C206" s="161"/>
      <c r="D206" s="161"/>
      <c r="E206" s="71"/>
      <c r="F206" s="71"/>
      <c r="G206" s="92"/>
      <c r="H206" s="93">
        <f t="shared" si="29"/>
        <v>0</v>
      </c>
      <c r="I206" s="162"/>
      <c r="J206" s="93">
        <f t="shared" si="30"/>
        <v>0</v>
      </c>
      <c r="K206" s="162"/>
      <c r="L206" s="162" t="str">
        <f t="shared" si="31"/>
        <v/>
      </c>
      <c r="M206" s="39"/>
      <c r="N206" s="163">
        <f t="shared" si="32"/>
        <v>0</v>
      </c>
      <c r="O206" s="163">
        <f t="shared" si="33"/>
        <v>0</v>
      </c>
      <c r="P206" s="163">
        <f t="shared" si="34"/>
        <v>0</v>
      </c>
      <c r="Q206" s="163">
        <f t="shared" si="35"/>
        <v>0</v>
      </c>
      <c r="R206" s="163">
        <f t="shared" si="36"/>
        <v>0</v>
      </c>
      <c r="S206" s="39"/>
      <c r="T206" s="164"/>
      <c r="U206" s="165">
        <f>ROUND(ROUND(T206,2)*(1+'General Inputs'!K$20)*(1-Z206)+'General Inputs'!K$28,2)</f>
        <v>0</v>
      </c>
      <c r="V206" s="165">
        <f>ROUND(ROUND(U206,2)*(1+'General Inputs'!L$20)*(1-AA206)+'General Inputs'!L$28,2)</f>
        <v>0</v>
      </c>
      <c r="W206" s="165">
        <f>ROUND(ROUND(V206,2)*(1+'General Inputs'!M$20)*(1-AB206)+'General Inputs'!M$28,2)</f>
        <v>0</v>
      </c>
      <c r="X206" s="165">
        <f>ROUND(ROUND(W206,2)*(1+'General Inputs'!N$20)*(1-AC206)+'General Inputs'!N$28,2)</f>
        <v>0</v>
      </c>
      <c r="Y206" s="166"/>
      <c r="Z206" s="194">
        <f>IF(T206="",0,'General Inputs'!K$23)</f>
        <v>0</v>
      </c>
      <c r="AA206" s="194">
        <f>IF(U206="",0,'General Inputs'!L$23)</f>
        <v>0</v>
      </c>
      <c r="AB206" s="194">
        <f>IF(V206="",0,'General Inputs'!M$23)</f>
        <v>0</v>
      </c>
      <c r="AC206" s="194">
        <f>IF(W206="",0,'General Inputs'!N$23)</f>
        <v>0</v>
      </c>
      <c r="AD206" s="36"/>
      <c r="AE206" s="36"/>
      <c r="AF206" s="36"/>
      <c r="AG206" s="36"/>
      <c r="AH206" s="36"/>
      <c r="AI206" s="36"/>
      <c r="AJ206" s="36"/>
    </row>
    <row r="207" spans="1:36" hidden="1" outlineLevel="1">
      <c r="A207" s="36"/>
      <c r="B207" s="36"/>
      <c r="C207" s="161"/>
      <c r="D207" s="161"/>
      <c r="E207" s="71"/>
      <c r="F207" s="71"/>
      <c r="G207" s="92"/>
      <c r="H207" s="93">
        <f t="shared" si="29"/>
        <v>0</v>
      </c>
      <c r="I207" s="162"/>
      <c r="J207" s="93">
        <f t="shared" si="30"/>
        <v>0</v>
      </c>
      <c r="K207" s="162"/>
      <c r="L207" s="162" t="str">
        <f t="shared" si="31"/>
        <v/>
      </c>
      <c r="M207" s="39"/>
      <c r="N207" s="163">
        <f t="shared" si="32"/>
        <v>0</v>
      </c>
      <c r="O207" s="163">
        <f t="shared" si="33"/>
        <v>0</v>
      </c>
      <c r="P207" s="163">
        <f t="shared" si="34"/>
        <v>0</v>
      </c>
      <c r="Q207" s="163">
        <f t="shared" si="35"/>
        <v>0</v>
      </c>
      <c r="R207" s="163">
        <f t="shared" si="36"/>
        <v>0</v>
      </c>
      <c r="S207" s="39"/>
      <c r="T207" s="164"/>
      <c r="U207" s="165">
        <f>ROUND(ROUND(T207,2)*(1+'General Inputs'!K$20)*(1-Z207)+'General Inputs'!K$28,2)</f>
        <v>0</v>
      </c>
      <c r="V207" s="165">
        <f>ROUND(ROUND(U207,2)*(1+'General Inputs'!L$20)*(1-AA207)+'General Inputs'!L$28,2)</f>
        <v>0</v>
      </c>
      <c r="W207" s="165">
        <f>ROUND(ROUND(V207,2)*(1+'General Inputs'!M$20)*(1-AB207)+'General Inputs'!M$28,2)</f>
        <v>0</v>
      </c>
      <c r="X207" s="165">
        <f>ROUND(ROUND(W207,2)*(1+'General Inputs'!N$20)*(1-AC207)+'General Inputs'!N$28,2)</f>
        <v>0</v>
      </c>
      <c r="Y207" s="166"/>
      <c r="Z207" s="194">
        <f>IF(T207="",0,'General Inputs'!K$23)</f>
        <v>0</v>
      </c>
      <c r="AA207" s="194">
        <f>IF(U207="",0,'General Inputs'!L$23)</f>
        <v>0</v>
      </c>
      <c r="AB207" s="194">
        <f>IF(V207="",0,'General Inputs'!M$23)</f>
        <v>0</v>
      </c>
      <c r="AC207" s="194">
        <f>IF(W207="",0,'General Inputs'!N$23)</f>
        <v>0</v>
      </c>
      <c r="AD207" s="36"/>
      <c r="AE207" s="36"/>
      <c r="AF207" s="36"/>
      <c r="AG207" s="36"/>
      <c r="AH207" s="36"/>
      <c r="AI207" s="36"/>
      <c r="AJ207" s="36"/>
    </row>
    <row r="208" spans="1:36" hidden="1" outlineLevel="1">
      <c r="A208" s="36"/>
      <c r="B208" s="36"/>
      <c r="C208" s="161"/>
      <c r="D208" s="161"/>
      <c r="E208" s="71"/>
      <c r="F208" s="71"/>
      <c r="G208" s="92"/>
      <c r="H208" s="93">
        <f t="shared" si="29"/>
        <v>0</v>
      </c>
      <c r="I208" s="162"/>
      <c r="J208" s="93">
        <f t="shared" si="30"/>
        <v>0</v>
      </c>
      <c r="K208" s="162"/>
      <c r="L208" s="162" t="str">
        <f t="shared" si="31"/>
        <v/>
      </c>
      <c r="M208" s="39"/>
      <c r="N208" s="163">
        <f t="shared" si="32"/>
        <v>0</v>
      </c>
      <c r="O208" s="163">
        <f t="shared" si="33"/>
        <v>0</v>
      </c>
      <c r="P208" s="163">
        <f t="shared" si="34"/>
        <v>0</v>
      </c>
      <c r="Q208" s="163">
        <f t="shared" si="35"/>
        <v>0</v>
      </c>
      <c r="R208" s="163">
        <f t="shared" si="36"/>
        <v>0</v>
      </c>
      <c r="S208" s="39"/>
      <c r="T208" s="164"/>
      <c r="U208" s="165">
        <f>ROUND(ROUND(T208,2)*(1+'General Inputs'!K$20)*(1-Z208)+'General Inputs'!K$28,2)</f>
        <v>0</v>
      </c>
      <c r="V208" s="165">
        <f>ROUND(ROUND(U208,2)*(1+'General Inputs'!L$20)*(1-AA208)+'General Inputs'!L$28,2)</f>
        <v>0</v>
      </c>
      <c r="W208" s="165">
        <f>ROUND(ROUND(V208,2)*(1+'General Inputs'!M$20)*(1-AB208)+'General Inputs'!M$28,2)</f>
        <v>0</v>
      </c>
      <c r="X208" s="165">
        <f>ROUND(ROUND(W208,2)*(1+'General Inputs'!N$20)*(1-AC208)+'General Inputs'!N$28,2)</f>
        <v>0</v>
      </c>
      <c r="Y208" s="166"/>
      <c r="Z208" s="194">
        <f>IF(T208="",0,'General Inputs'!K$23)</f>
        <v>0</v>
      </c>
      <c r="AA208" s="194">
        <f>IF(U208="",0,'General Inputs'!L$23)</f>
        <v>0</v>
      </c>
      <c r="AB208" s="194">
        <f>IF(V208="",0,'General Inputs'!M$23)</f>
        <v>0</v>
      </c>
      <c r="AC208" s="194">
        <f>IF(W208="",0,'General Inputs'!N$23)</f>
        <v>0</v>
      </c>
      <c r="AD208" s="36"/>
      <c r="AE208" s="36"/>
      <c r="AF208" s="36"/>
      <c r="AG208" s="36"/>
      <c r="AH208" s="36"/>
      <c r="AI208" s="36"/>
      <c r="AJ208" s="36"/>
    </row>
    <row r="209" spans="1:36" hidden="1" outlineLevel="1">
      <c r="A209" s="36"/>
      <c r="B209" s="36"/>
      <c r="C209" s="161"/>
      <c r="D209" s="161"/>
      <c r="E209" s="71"/>
      <c r="F209" s="71"/>
      <c r="G209" s="92"/>
      <c r="H209" s="93">
        <f t="shared" si="29"/>
        <v>0</v>
      </c>
      <c r="I209" s="162"/>
      <c r="J209" s="93">
        <f t="shared" si="30"/>
        <v>0</v>
      </c>
      <c r="K209" s="162"/>
      <c r="L209" s="162" t="str">
        <f t="shared" si="31"/>
        <v/>
      </c>
      <c r="M209" s="39"/>
      <c r="N209" s="163">
        <f t="shared" si="32"/>
        <v>0</v>
      </c>
      <c r="O209" s="163">
        <f t="shared" si="33"/>
        <v>0</v>
      </c>
      <c r="P209" s="163">
        <f t="shared" si="34"/>
        <v>0</v>
      </c>
      <c r="Q209" s="163">
        <f t="shared" si="35"/>
        <v>0</v>
      </c>
      <c r="R209" s="163">
        <f t="shared" si="36"/>
        <v>0</v>
      </c>
      <c r="S209" s="39"/>
      <c r="T209" s="164"/>
      <c r="U209" s="165">
        <f>ROUND(ROUND(T209,2)*(1+'General Inputs'!K$20)*(1-Z209)+'General Inputs'!K$28,2)</f>
        <v>0</v>
      </c>
      <c r="V209" s="165">
        <f>ROUND(ROUND(U209,2)*(1+'General Inputs'!L$20)*(1-AA209)+'General Inputs'!L$28,2)</f>
        <v>0</v>
      </c>
      <c r="W209" s="165">
        <f>ROUND(ROUND(V209,2)*(1+'General Inputs'!M$20)*(1-AB209)+'General Inputs'!M$28,2)</f>
        <v>0</v>
      </c>
      <c r="X209" s="165">
        <f>ROUND(ROUND(W209,2)*(1+'General Inputs'!N$20)*(1-AC209)+'General Inputs'!N$28,2)</f>
        <v>0</v>
      </c>
      <c r="Y209" s="166"/>
      <c r="Z209" s="194">
        <f>IF(T209="",0,'General Inputs'!K$23)</f>
        <v>0</v>
      </c>
      <c r="AA209" s="194">
        <f>IF(U209="",0,'General Inputs'!L$23)</f>
        <v>0</v>
      </c>
      <c r="AB209" s="194">
        <f>IF(V209="",0,'General Inputs'!M$23)</f>
        <v>0</v>
      </c>
      <c r="AC209" s="194">
        <f>IF(W209="",0,'General Inputs'!N$23)</f>
        <v>0</v>
      </c>
      <c r="AD209" s="36"/>
      <c r="AE209" s="36"/>
      <c r="AF209" s="36"/>
      <c r="AG209" s="36"/>
      <c r="AH209" s="36"/>
      <c r="AI209" s="36"/>
      <c r="AJ209" s="36"/>
    </row>
    <row r="210" spans="1:36" hidden="1" outlineLevel="1">
      <c r="A210" s="36"/>
      <c r="B210" s="36"/>
      <c r="C210" s="161"/>
      <c r="D210" s="161"/>
      <c r="E210" s="71"/>
      <c r="F210" s="71"/>
      <c r="G210" s="92"/>
      <c r="H210" s="93">
        <f t="shared" si="29"/>
        <v>0</v>
      </c>
      <c r="I210" s="162"/>
      <c r="J210" s="93">
        <f t="shared" si="30"/>
        <v>0</v>
      </c>
      <c r="K210" s="162"/>
      <c r="L210" s="162" t="str">
        <f t="shared" si="31"/>
        <v/>
      </c>
      <c r="M210" s="39"/>
      <c r="N210" s="163">
        <f t="shared" si="32"/>
        <v>0</v>
      </c>
      <c r="O210" s="163">
        <f t="shared" si="33"/>
        <v>0</v>
      </c>
      <c r="P210" s="163">
        <f t="shared" si="34"/>
        <v>0</v>
      </c>
      <c r="Q210" s="163">
        <f t="shared" si="35"/>
        <v>0</v>
      </c>
      <c r="R210" s="163">
        <f t="shared" si="36"/>
        <v>0</v>
      </c>
      <c r="S210" s="39"/>
      <c r="T210" s="164"/>
      <c r="U210" s="165">
        <f>ROUND(ROUND(T210,2)*(1+'General Inputs'!K$20)*(1-Z210)+'General Inputs'!K$28,2)</f>
        <v>0</v>
      </c>
      <c r="V210" s="165">
        <f>ROUND(ROUND(U210,2)*(1+'General Inputs'!L$20)*(1-AA210)+'General Inputs'!L$28,2)</f>
        <v>0</v>
      </c>
      <c r="W210" s="165">
        <f>ROUND(ROUND(V210,2)*(1+'General Inputs'!M$20)*(1-AB210)+'General Inputs'!M$28,2)</f>
        <v>0</v>
      </c>
      <c r="X210" s="165">
        <f>ROUND(ROUND(W210,2)*(1+'General Inputs'!N$20)*(1-AC210)+'General Inputs'!N$28,2)</f>
        <v>0</v>
      </c>
      <c r="Y210" s="166"/>
      <c r="Z210" s="194">
        <f>IF(T210="",0,'General Inputs'!K$23)</f>
        <v>0</v>
      </c>
      <c r="AA210" s="194">
        <f>IF(U210="",0,'General Inputs'!L$23)</f>
        <v>0</v>
      </c>
      <c r="AB210" s="194">
        <f>IF(V210="",0,'General Inputs'!M$23)</f>
        <v>0</v>
      </c>
      <c r="AC210" s="194">
        <f>IF(W210="",0,'General Inputs'!N$23)</f>
        <v>0</v>
      </c>
      <c r="AD210" s="36"/>
      <c r="AE210" s="36"/>
      <c r="AF210" s="36"/>
      <c r="AG210" s="36"/>
      <c r="AH210" s="36"/>
      <c r="AI210" s="36"/>
      <c r="AJ210" s="36"/>
    </row>
    <row r="211" spans="1:36" hidden="1" outlineLevel="1">
      <c r="A211" s="36"/>
      <c r="B211" s="36"/>
      <c r="C211" s="161"/>
      <c r="D211" s="161"/>
      <c r="E211" s="71"/>
      <c r="F211" s="71"/>
      <c r="G211" s="92"/>
      <c r="H211" s="93">
        <f t="shared" si="29"/>
        <v>0</v>
      </c>
      <c r="I211" s="162"/>
      <c r="J211" s="93">
        <f t="shared" si="30"/>
        <v>0</v>
      </c>
      <c r="K211" s="162"/>
      <c r="L211" s="162" t="str">
        <f t="shared" si="31"/>
        <v/>
      </c>
      <c r="M211" s="39"/>
      <c r="N211" s="163">
        <f t="shared" si="32"/>
        <v>0</v>
      </c>
      <c r="O211" s="163">
        <f t="shared" si="33"/>
        <v>0</v>
      </c>
      <c r="P211" s="163">
        <f t="shared" si="34"/>
        <v>0</v>
      </c>
      <c r="Q211" s="163">
        <f t="shared" si="35"/>
        <v>0</v>
      </c>
      <c r="R211" s="163">
        <f t="shared" si="36"/>
        <v>0</v>
      </c>
      <c r="S211" s="39"/>
      <c r="T211" s="164"/>
      <c r="U211" s="165">
        <f>ROUND(ROUND(T211,2)*(1+'General Inputs'!K$20)*(1-Z211)+'General Inputs'!K$28,2)</f>
        <v>0</v>
      </c>
      <c r="V211" s="165">
        <f>ROUND(ROUND(U211,2)*(1+'General Inputs'!L$20)*(1-AA211)+'General Inputs'!L$28,2)</f>
        <v>0</v>
      </c>
      <c r="W211" s="165">
        <f>ROUND(ROUND(V211,2)*(1+'General Inputs'!M$20)*(1-AB211)+'General Inputs'!M$28,2)</f>
        <v>0</v>
      </c>
      <c r="X211" s="165">
        <f>ROUND(ROUND(W211,2)*(1+'General Inputs'!N$20)*(1-AC211)+'General Inputs'!N$28,2)</f>
        <v>0</v>
      </c>
      <c r="Y211" s="166"/>
      <c r="Z211" s="194">
        <f>IF(T211="",0,'General Inputs'!K$23)</f>
        <v>0</v>
      </c>
      <c r="AA211" s="194">
        <f>IF(U211="",0,'General Inputs'!L$23)</f>
        <v>0</v>
      </c>
      <c r="AB211" s="194">
        <f>IF(V211="",0,'General Inputs'!M$23)</f>
        <v>0</v>
      </c>
      <c r="AC211" s="194">
        <f>IF(W211="",0,'General Inputs'!N$23)</f>
        <v>0</v>
      </c>
      <c r="AD211" s="36"/>
      <c r="AE211" s="36"/>
      <c r="AF211" s="36"/>
      <c r="AG211" s="36"/>
      <c r="AH211" s="36"/>
      <c r="AI211" s="36"/>
      <c r="AJ211" s="36"/>
    </row>
    <row r="212" spans="1:36" hidden="1" outlineLevel="1">
      <c r="A212" s="36"/>
      <c r="B212" s="36"/>
      <c r="C212" s="161"/>
      <c r="D212" s="161"/>
      <c r="E212" s="71"/>
      <c r="F212" s="71"/>
      <c r="G212" s="92"/>
      <c r="H212" s="93">
        <f t="shared" si="29"/>
        <v>0</v>
      </c>
      <c r="I212" s="162"/>
      <c r="J212" s="93">
        <f t="shared" si="30"/>
        <v>0</v>
      </c>
      <c r="K212" s="162"/>
      <c r="L212" s="162" t="str">
        <f t="shared" si="31"/>
        <v/>
      </c>
      <c r="M212" s="39"/>
      <c r="N212" s="163">
        <f t="shared" si="32"/>
        <v>0</v>
      </c>
      <c r="O212" s="163">
        <f t="shared" si="33"/>
        <v>0</v>
      </c>
      <c r="P212" s="163">
        <f t="shared" si="34"/>
        <v>0</v>
      </c>
      <c r="Q212" s="163">
        <f t="shared" si="35"/>
        <v>0</v>
      </c>
      <c r="R212" s="163">
        <f t="shared" si="36"/>
        <v>0</v>
      </c>
      <c r="S212" s="39"/>
      <c r="T212" s="164"/>
      <c r="U212" s="165">
        <f>ROUND(ROUND(T212,2)*(1+'General Inputs'!K$20)*(1-Z212)+'General Inputs'!K$28,2)</f>
        <v>0</v>
      </c>
      <c r="V212" s="165">
        <f>ROUND(ROUND(U212,2)*(1+'General Inputs'!L$20)*(1-AA212)+'General Inputs'!L$28,2)</f>
        <v>0</v>
      </c>
      <c r="W212" s="165">
        <f>ROUND(ROUND(V212,2)*(1+'General Inputs'!M$20)*(1-AB212)+'General Inputs'!M$28,2)</f>
        <v>0</v>
      </c>
      <c r="X212" s="165">
        <f>ROUND(ROUND(W212,2)*(1+'General Inputs'!N$20)*(1-AC212)+'General Inputs'!N$28,2)</f>
        <v>0</v>
      </c>
      <c r="Y212" s="166"/>
      <c r="Z212" s="194">
        <f>IF(T212="",0,'General Inputs'!K$23)</f>
        <v>0</v>
      </c>
      <c r="AA212" s="194">
        <f>IF(U212="",0,'General Inputs'!L$23)</f>
        <v>0</v>
      </c>
      <c r="AB212" s="194">
        <f>IF(V212="",0,'General Inputs'!M$23)</f>
        <v>0</v>
      </c>
      <c r="AC212" s="194">
        <f>IF(W212="",0,'General Inputs'!N$23)</f>
        <v>0</v>
      </c>
      <c r="AD212" s="36"/>
      <c r="AE212" s="36"/>
      <c r="AF212" s="36"/>
      <c r="AG212" s="36"/>
      <c r="AH212" s="36"/>
      <c r="AI212" s="36"/>
      <c r="AJ212" s="36"/>
    </row>
    <row r="213" spans="1:36" hidden="1" outlineLevel="1">
      <c r="A213" s="36"/>
      <c r="B213" s="36"/>
      <c r="C213" s="161"/>
      <c r="D213" s="161"/>
      <c r="E213" s="71"/>
      <c r="F213" s="71"/>
      <c r="G213" s="92"/>
      <c r="H213" s="93">
        <f t="shared" si="29"/>
        <v>0</v>
      </c>
      <c r="I213" s="162"/>
      <c r="J213" s="93">
        <f t="shared" si="30"/>
        <v>0</v>
      </c>
      <c r="K213" s="162"/>
      <c r="L213" s="162" t="str">
        <f t="shared" si="31"/>
        <v/>
      </c>
      <c r="M213" s="39"/>
      <c r="N213" s="163">
        <f t="shared" si="32"/>
        <v>0</v>
      </c>
      <c r="O213" s="163">
        <f t="shared" si="33"/>
        <v>0</v>
      </c>
      <c r="P213" s="163">
        <f t="shared" si="34"/>
        <v>0</v>
      </c>
      <c r="Q213" s="163">
        <f t="shared" si="35"/>
        <v>0</v>
      </c>
      <c r="R213" s="163">
        <f t="shared" si="36"/>
        <v>0</v>
      </c>
      <c r="S213" s="39"/>
      <c r="T213" s="164"/>
      <c r="U213" s="165">
        <f>ROUND(ROUND(T213,2)*(1+'General Inputs'!K$20)*(1-Z213)+'General Inputs'!K$28,2)</f>
        <v>0</v>
      </c>
      <c r="V213" s="165">
        <f>ROUND(ROUND(U213,2)*(1+'General Inputs'!L$20)*(1-AA213)+'General Inputs'!L$28,2)</f>
        <v>0</v>
      </c>
      <c r="W213" s="165">
        <f>ROUND(ROUND(V213,2)*(1+'General Inputs'!M$20)*(1-AB213)+'General Inputs'!M$28,2)</f>
        <v>0</v>
      </c>
      <c r="X213" s="165">
        <f>ROUND(ROUND(W213,2)*(1+'General Inputs'!N$20)*(1-AC213)+'General Inputs'!N$28,2)</f>
        <v>0</v>
      </c>
      <c r="Y213" s="166"/>
      <c r="Z213" s="194">
        <f>IF(T213="",0,'General Inputs'!K$23)</f>
        <v>0</v>
      </c>
      <c r="AA213" s="194">
        <f>IF(U213="",0,'General Inputs'!L$23)</f>
        <v>0</v>
      </c>
      <c r="AB213" s="194">
        <f>IF(V213="",0,'General Inputs'!M$23)</f>
        <v>0</v>
      </c>
      <c r="AC213" s="194">
        <f>IF(W213="",0,'General Inputs'!N$23)</f>
        <v>0</v>
      </c>
      <c r="AD213" s="36"/>
      <c r="AE213" s="36"/>
      <c r="AF213" s="36"/>
      <c r="AG213" s="36"/>
      <c r="AH213" s="36"/>
      <c r="AI213" s="36"/>
      <c r="AJ213" s="36"/>
    </row>
    <row r="214" spans="1:36" hidden="1" outlineLevel="1">
      <c r="A214" s="36"/>
      <c r="B214" s="36"/>
      <c r="C214" s="161"/>
      <c r="D214" s="161"/>
      <c r="E214" s="71"/>
      <c r="F214" s="71"/>
      <c r="G214" s="92"/>
      <c r="H214" s="93">
        <f t="shared" si="29"/>
        <v>0</v>
      </c>
      <c r="I214" s="162"/>
      <c r="J214" s="93">
        <f t="shared" si="30"/>
        <v>0</v>
      </c>
      <c r="K214" s="162"/>
      <c r="L214" s="162" t="str">
        <f t="shared" si="31"/>
        <v/>
      </c>
      <c r="M214" s="39"/>
      <c r="N214" s="163">
        <f t="shared" si="32"/>
        <v>0</v>
      </c>
      <c r="O214" s="163">
        <f t="shared" si="33"/>
        <v>0</v>
      </c>
      <c r="P214" s="163">
        <f t="shared" si="34"/>
        <v>0</v>
      </c>
      <c r="Q214" s="163">
        <f t="shared" si="35"/>
        <v>0</v>
      </c>
      <c r="R214" s="163">
        <f t="shared" si="36"/>
        <v>0</v>
      </c>
      <c r="S214" s="39"/>
      <c r="T214" s="164"/>
      <c r="U214" s="165">
        <f>ROUND(ROUND(T214,2)*(1+'General Inputs'!K$20)*(1-Z214)+'General Inputs'!K$28,2)</f>
        <v>0</v>
      </c>
      <c r="V214" s="165">
        <f>ROUND(ROUND(U214,2)*(1+'General Inputs'!L$20)*(1-AA214)+'General Inputs'!L$28,2)</f>
        <v>0</v>
      </c>
      <c r="W214" s="165">
        <f>ROUND(ROUND(V214,2)*(1+'General Inputs'!M$20)*(1-AB214)+'General Inputs'!M$28,2)</f>
        <v>0</v>
      </c>
      <c r="X214" s="165">
        <f>ROUND(ROUND(W214,2)*(1+'General Inputs'!N$20)*(1-AC214)+'General Inputs'!N$28,2)</f>
        <v>0</v>
      </c>
      <c r="Y214" s="166"/>
      <c r="Z214" s="194">
        <f>IF(T214="",0,'General Inputs'!K$23)</f>
        <v>0</v>
      </c>
      <c r="AA214" s="194">
        <f>IF(U214="",0,'General Inputs'!L$23)</f>
        <v>0</v>
      </c>
      <c r="AB214" s="194">
        <f>IF(V214="",0,'General Inputs'!M$23)</f>
        <v>0</v>
      </c>
      <c r="AC214" s="194">
        <f>IF(W214="",0,'General Inputs'!N$23)</f>
        <v>0</v>
      </c>
      <c r="AD214" s="36"/>
      <c r="AE214" s="36"/>
      <c r="AF214" s="36"/>
      <c r="AG214" s="36"/>
      <c r="AH214" s="36"/>
      <c r="AI214" s="36"/>
      <c r="AJ214" s="36"/>
    </row>
    <row r="215" spans="1:36" hidden="1" outlineLevel="1">
      <c r="A215" s="36"/>
      <c r="B215" s="36"/>
      <c r="C215" s="161"/>
      <c r="D215" s="161"/>
      <c r="E215" s="71"/>
      <c r="F215" s="71"/>
      <c r="G215" s="92"/>
      <c r="H215" s="93">
        <f t="shared" si="29"/>
        <v>0</v>
      </c>
      <c r="I215" s="162"/>
      <c r="J215" s="93">
        <f t="shared" si="30"/>
        <v>0</v>
      </c>
      <c r="K215" s="162"/>
      <c r="L215" s="162" t="str">
        <f t="shared" si="31"/>
        <v/>
      </c>
      <c r="M215" s="39"/>
      <c r="N215" s="163">
        <f t="shared" si="32"/>
        <v>0</v>
      </c>
      <c r="O215" s="163">
        <f t="shared" si="33"/>
        <v>0</v>
      </c>
      <c r="P215" s="163">
        <f t="shared" si="34"/>
        <v>0</v>
      </c>
      <c r="Q215" s="163">
        <f t="shared" si="35"/>
        <v>0</v>
      </c>
      <c r="R215" s="163">
        <f t="shared" si="36"/>
        <v>0</v>
      </c>
      <c r="S215" s="39"/>
      <c r="T215" s="164"/>
      <c r="U215" s="165">
        <f>ROUND(ROUND(T215,2)*(1+'General Inputs'!K$20)*(1-Z215)+'General Inputs'!K$28,2)</f>
        <v>0</v>
      </c>
      <c r="V215" s="165">
        <f>ROUND(ROUND(U215,2)*(1+'General Inputs'!L$20)*(1-AA215)+'General Inputs'!L$28,2)</f>
        <v>0</v>
      </c>
      <c r="W215" s="165">
        <f>ROUND(ROUND(V215,2)*(1+'General Inputs'!M$20)*(1-AB215)+'General Inputs'!M$28,2)</f>
        <v>0</v>
      </c>
      <c r="X215" s="165">
        <f>ROUND(ROUND(W215,2)*(1+'General Inputs'!N$20)*(1-AC215)+'General Inputs'!N$28,2)</f>
        <v>0</v>
      </c>
      <c r="Y215" s="166"/>
      <c r="Z215" s="194">
        <f>IF(T215="",0,'General Inputs'!K$23)</f>
        <v>0</v>
      </c>
      <c r="AA215" s="194">
        <f>IF(U215="",0,'General Inputs'!L$23)</f>
        <v>0</v>
      </c>
      <c r="AB215" s="194">
        <f>IF(V215="",0,'General Inputs'!M$23)</f>
        <v>0</v>
      </c>
      <c r="AC215" s="194">
        <f>IF(W215="",0,'General Inputs'!N$23)</f>
        <v>0</v>
      </c>
      <c r="AD215" s="36"/>
      <c r="AE215" s="36"/>
      <c r="AF215" s="36"/>
      <c r="AG215" s="36"/>
      <c r="AH215" s="36"/>
      <c r="AI215" s="36"/>
      <c r="AJ215" s="36"/>
    </row>
    <row r="216" spans="1:36" hidden="1" outlineLevel="1">
      <c r="A216" s="36"/>
      <c r="B216" s="36"/>
      <c r="C216" s="161"/>
      <c r="D216" s="161"/>
      <c r="E216" s="71"/>
      <c r="F216" s="71"/>
      <c r="G216" s="92"/>
      <c r="H216" s="93">
        <f t="shared" si="29"/>
        <v>0</v>
      </c>
      <c r="I216" s="162"/>
      <c r="J216" s="93">
        <f t="shared" si="30"/>
        <v>0</v>
      </c>
      <c r="K216" s="162"/>
      <c r="L216" s="162" t="str">
        <f t="shared" si="31"/>
        <v/>
      </c>
      <c r="M216" s="39"/>
      <c r="N216" s="163">
        <f t="shared" si="32"/>
        <v>0</v>
      </c>
      <c r="O216" s="163">
        <f t="shared" si="33"/>
        <v>0</v>
      </c>
      <c r="P216" s="163">
        <f t="shared" si="34"/>
        <v>0</v>
      </c>
      <c r="Q216" s="163">
        <f t="shared" si="35"/>
        <v>0</v>
      </c>
      <c r="R216" s="163">
        <f t="shared" si="36"/>
        <v>0</v>
      </c>
      <c r="S216" s="39"/>
      <c r="T216" s="164"/>
      <c r="U216" s="165">
        <f>ROUND(ROUND(T216,2)*(1+'General Inputs'!K$20)*(1-Z216)+'General Inputs'!K$28,2)</f>
        <v>0</v>
      </c>
      <c r="V216" s="165">
        <f>ROUND(ROUND(U216,2)*(1+'General Inputs'!L$20)*(1-AA216)+'General Inputs'!L$28,2)</f>
        <v>0</v>
      </c>
      <c r="W216" s="165">
        <f>ROUND(ROUND(V216,2)*(1+'General Inputs'!M$20)*(1-AB216)+'General Inputs'!M$28,2)</f>
        <v>0</v>
      </c>
      <c r="X216" s="165">
        <f>ROUND(ROUND(W216,2)*(1+'General Inputs'!N$20)*(1-AC216)+'General Inputs'!N$28,2)</f>
        <v>0</v>
      </c>
      <c r="Y216" s="166"/>
      <c r="Z216" s="194">
        <f>IF(T216="",0,'General Inputs'!K$23)</f>
        <v>0</v>
      </c>
      <c r="AA216" s="194">
        <f>IF(U216="",0,'General Inputs'!L$23)</f>
        <v>0</v>
      </c>
      <c r="AB216" s="194">
        <f>IF(V216="",0,'General Inputs'!M$23)</f>
        <v>0</v>
      </c>
      <c r="AC216" s="194">
        <f>IF(W216="",0,'General Inputs'!N$23)</f>
        <v>0</v>
      </c>
      <c r="AD216" s="36"/>
      <c r="AE216" s="36"/>
      <c r="AF216" s="36"/>
      <c r="AG216" s="36"/>
      <c r="AH216" s="36"/>
      <c r="AI216" s="36"/>
      <c r="AJ216" s="36"/>
    </row>
    <row r="217" spans="1:36" hidden="1" outlineLevel="1">
      <c r="A217" s="36"/>
      <c r="B217" s="36"/>
      <c r="C217" s="161"/>
      <c r="D217" s="161"/>
      <c r="E217" s="71"/>
      <c r="F217" s="71"/>
      <c r="G217" s="92"/>
      <c r="H217" s="93">
        <f t="shared" si="29"/>
        <v>0</v>
      </c>
      <c r="I217" s="162"/>
      <c r="J217" s="93">
        <f t="shared" si="30"/>
        <v>0</v>
      </c>
      <c r="K217" s="162"/>
      <c r="L217" s="162" t="str">
        <f t="shared" si="31"/>
        <v/>
      </c>
      <c r="M217" s="39"/>
      <c r="N217" s="163">
        <f t="shared" si="32"/>
        <v>0</v>
      </c>
      <c r="O217" s="163">
        <f t="shared" si="33"/>
        <v>0</v>
      </c>
      <c r="P217" s="163">
        <f t="shared" si="34"/>
        <v>0</v>
      </c>
      <c r="Q217" s="163">
        <f t="shared" si="35"/>
        <v>0</v>
      </c>
      <c r="R217" s="163">
        <f t="shared" si="36"/>
        <v>0</v>
      </c>
      <c r="S217" s="39"/>
      <c r="T217" s="164"/>
      <c r="U217" s="165">
        <f>ROUND(ROUND(T217,2)*(1+'General Inputs'!K$20)*(1-Z217)+'General Inputs'!K$28,2)</f>
        <v>0</v>
      </c>
      <c r="V217" s="165">
        <f>ROUND(ROUND(U217,2)*(1+'General Inputs'!L$20)*(1-AA217)+'General Inputs'!L$28,2)</f>
        <v>0</v>
      </c>
      <c r="W217" s="165">
        <f>ROUND(ROUND(V217,2)*(1+'General Inputs'!M$20)*(1-AB217)+'General Inputs'!M$28,2)</f>
        <v>0</v>
      </c>
      <c r="X217" s="165">
        <f>ROUND(ROUND(W217,2)*(1+'General Inputs'!N$20)*(1-AC217)+'General Inputs'!N$28,2)</f>
        <v>0</v>
      </c>
      <c r="Y217" s="166"/>
      <c r="Z217" s="194">
        <f>IF(T217="",0,'General Inputs'!K$23)</f>
        <v>0</v>
      </c>
      <c r="AA217" s="194">
        <f>IF(U217="",0,'General Inputs'!L$23)</f>
        <v>0</v>
      </c>
      <c r="AB217" s="194">
        <f>IF(V217="",0,'General Inputs'!M$23)</f>
        <v>0</v>
      </c>
      <c r="AC217" s="194">
        <f>IF(W217="",0,'General Inputs'!N$23)</f>
        <v>0</v>
      </c>
      <c r="AD217" s="36"/>
      <c r="AE217" s="36"/>
      <c r="AF217" s="36"/>
      <c r="AG217" s="36"/>
      <c r="AH217" s="36"/>
      <c r="AI217" s="36"/>
      <c r="AJ217" s="36"/>
    </row>
    <row r="218" spans="1:36" hidden="1" outlineLevel="1">
      <c r="A218" s="36"/>
      <c r="B218" s="36"/>
      <c r="C218" s="161"/>
      <c r="D218" s="161"/>
      <c r="E218" s="71"/>
      <c r="F218" s="71"/>
      <c r="G218" s="92"/>
      <c r="H218" s="93">
        <f t="shared" si="29"/>
        <v>0</v>
      </c>
      <c r="I218" s="162"/>
      <c r="J218" s="93">
        <f t="shared" si="30"/>
        <v>0</v>
      </c>
      <c r="K218" s="162"/>
      <c r="L218" s="162" t="str">
        <f t="shared" si="31"/>
        <v/>
      </c>
      <c r="M218" s="39"/>
      <c r="N218" s="163">
        <f t="shared" si="32"/>
        <v>0</v>
      </c>
      <c r="O218" s="163">
        <f t="shared" si="33"/>
        <v>0</v>
      </c>
      <c r="P218" s="163">
        <f t="shared" si="34"/>
        <v>0</v>
      </c>
      <c r="Q218" s="163">
        <f t="shared" si="35"/>
        <v>0</v>
      </c>
      <c r="R218" s="163">
        <f t="shared" si="36"/>
        <v>0</v>
      </c>
      <c r="S218" s="39"/>
      <c r="T218" s="164"/>
      <c r="U218" s="165">
        <f>ROUND(ROUND(T218,2)*(1+'General Inputs'!K$20)*(1-Z218)+'General Inputs'!K$28,2)</f>
        <v>0</v>
      </c>
      <c r="V218" s="165">
        <f>ROUND(ROUND(U218,2)*(1+'General Inputs'!L$20)*(1-AA218)+'General Inputs'!L$28,2)</f>
        <v>0</v>
      </c>
      <c r="W218" s="165">
        <f>ROUND(ROUND(V218,2)*(1+'General Inputs'!M$20)*(1-AB218)+'General Inputs'!M$28,2)</f>
        <v>0</v>
      </c>
      <c r="X218" s="165">
        <f>ROUND(ROUND(W218,2)*(1+'General Inputs'!N$20)*(1-AC218)+'General Inputs'!N$28,2)</f>
        <v>0</v>
      </c>
      <c r="Y218" s="166"/>
      <c r="Z218" s="194">
        <f>IF(T218="",0,'General Inputs'!K$23)</f>
        <v>0</v>
      </c>
      <c r="AA218" s="194">
        <f>IF(U218="",0,'General Inputs'!L$23)</f>
        <v>0</v>
      </c>
      <c r="AB218" s="194">
        <f>IF(V218="",0,'General Inputs'!M$23)</f>
        <v>0</v>
      </c>
      <c r="AC218" s="194">
        <f>IF(W218="",0,'General Inputs'!N$23)</f>
        <v>0</v>
      </c>
      <c r="AD218" s="36"/>
      <c r="AE218" s="36"/>
      <c r="AF218" s="36"/>
      <c r="AG218" s="36"/>
      <c r="AH218" s="36"/>
      <c r="AI218" s="36"/>
      <c r="AJ218" s="36"/>
    </row>
    <row r="219" spans="1:36" hidden="1" outlineLevel="1">
      <c r="A219" s="36"/>
      <c r="B219" s="36"/>
      <c r="C219" s="161"/>
      <c r="D219" s="161"/>
      <c r="E219" s="71"/>
      <c r="F219" s="71"/>
      <c r="G219" s="92"/>
      <c r="H219" s="93">
        <f t="shared" si="29"/>
        <v>0</v>
      </c>
      <c r="I219" s="162"/>
      <c r="J219" s="93">
        <f t="shared" si="30"/>
        <v>0</v>
      </c>
      <c r="K219" s="162"/>
      <c r="L219" s="162" t="str">
        <f t="shared" si="31"/>
        <v/>
      </c>
      <c r="M219" s="39"/>
      <c r="N219" s="163">
        <f t="shared" si="32"/>
        <v>0</v>
      </c>
      <c r="O219" s="163">
        <f t="shared" si="33"/>
        <v>0</v>
      </c>
      <c r="P219" s="163">
        <f t="shared" si="34"/>
        <v>0</v>
      </c>
      <c r="Q219" s="163">
        <f t="shared" si="35"/>
        <v>0</v>
      </c>
      <c r="R219" s="163">
        <f t="shared" si="36"/>
        <v>0</v>
      </c>
      <c r="S219" s="39"/>
      <c r="T219" s="164"/>
      <c r="U219" s="165">
        <f>ROUND(ROUND(T219,2)*(1+'General Inputs'!K$20)*(1-Z219)+'General Inputs'!K$28,2)</f>
        <v>0</v>
      </c>
      <c r="V219" s="165">
        <f>ROUND(ROUND(U219,2)*(1+'General Inputs'!L$20)*(1-AA219)+'General Inputs'!L$28,2)</f>
        <v>0</v>
      </c>
      <c r="W219" s="165">
        <f>ROUND(ROUND(V219,2)*(1+'General Inputs'!M$20)*(1-AB219)+'General Inputs'!M$28,2)</f>
        <v>0</v>
      </c>
      <c r="X219" s="165">
        <f>ROUND(ROUND(W219,2)*(1+'General Inputs'!N$20)*(1-AC219)+'General Inputs'!N$28,2)</f>
        <v>0</v>
      </c>
      <c r="Y219" s="166"/>
      <c r="Z219" s="194">
        <f>IF(T219="",0,'General Inputs'!K$23)</f>
        <v>0</v>
      </c>
      <c r="AA219" s="194">
        <f>IF(U219="",0,'General Inputs'!L$23)</f>
        <v>0</v>
      </c>
      <c r="AB219" s="194">
        <f>IF(V219="",0,'General Inputs'!M$23)</f>
        <v>0</v>
      </c>
      <c r="AC219" s="194">
        <f>IF(W219="",0,'General Inputs'!N$23)</f>
        <v>0</v>
      </c>
      <c r="AD219" s="36"/>
      <c r="AE219" s="36"/>
      <c r="AF219" s="36"/>
      <c r="AG219" s="36"/>
      <c r="AH219" s="36"/>
      <c r="AI219" s="36"/>
      <c r="AJ219" s="36"/>
    </row>
    <row r="220" spans="1:36" hidden="1" outlineLevel="1">
      <c r="A220" s="36"/>
      <c r="B220" s="36"/>
      <c r="C220" s="161"/>
      <c r="D220" s="161"/>
      <c r="E220" s="71"/>
      <c r="F220" s="71"/>
      <c r="G220" s="92"/>
      <c r="H220" s="93">
        <f t="shared" si="29"/>
        <v>0</v>
      </c>
      <c r="I220" s="162"/>
      <c r="J220" s="93">
        <f t="shared" si="30"/>
        <v>0</v>
      </c>
      <c r="K220" s="162"/>
      <c r="L220" s="162" t="str">
        <f t="shared" si="31"/>
        <v/>
      </c>
      <c r="M220" s="39"/>
      <c r="N220" s="163">
        <f t="shared" si="32"/>
        <v>0</v>
      </c>
      <c r="O220" s="163">
        <f t="shared" si="33"/>
        <v>0</v>
      </c>
      <c r="P220" s="163">
        <f t="shared" si="34"/>
        <v>0</v>
      </c>
      <c r="Q220" s="163">
        <f t="shared" si="35"/>
        <v>0</v>
      </c>
      <c r="R220" s="163">
        <f t="shared" si="36"/>
        <v>0</v>
      </c>
      <c r="S220" s="39"/>
      <c r="T220" s="164"/>
      <c r="U220" s="165">
        <f>ROUND(ROUND(T220,2)*(1+'General Inputs'!K$20)*(1-Z220)+'General Inputs'!K$28,2)</f>
        <v>0</v>
      </c>
      <c r="V220" s="165">
        <f>ROUND(ROUND(U220,2)*(1+'General Inputs'!L$20)*(1-AA220)+'General Inputs'!L$28,2)</f>
        <v>0</v>
      </c>
      <c r="W220" s="165">
        <f>ROUND(ROUND(V220,2)*(1+'General Inputs'!M$20)*(1-AB220)+'General Inputs'!M$28,2)</f>
        <v>0</v>
      </c>
      <c r="X220" s="165">
        <f>ROUND(ROUND(W220,2)*(1+'General Inputs'!N$20)*(1-AC220)+'General Inputs'!N$28,2)</f>
        <v>0</v>
      </c>
      <c r="Y220" s="166"/>
      <c r="Z220" s="194">
        <f>IF(T220="",0,'General Inputs'!K$23)</f>
        <v>0</v>
      </c>
      <c r="AA220" s="194">
        <f>IF(U220="",0,'General Inputs'!L$23)</f>
        <v>0</v>
      </c>
      <c r="AB220" s="194">
        <f>IF(V220="",0,'General Inputs'!M$23)</f>
        <v>0</v>
      </c>
      <c r="AC220" s="194">
        <f>IF(W220="",0,'General Inputs'!N$23)</f>
        <v>0</v>
      </c>
      <c r="AD220" s="36"/>
      <c r="AE220" s="36"/>
      <c r="AF220" s="36"/>
      <c r="AG220" s="36"/>
      <c r="AH220" s="36"/>
      <c r="AI220" s="36"/>
      <c r="AJ220" s="36"/>
    </row>
    <row r="221" spans="1:36" hidden="1" outlineLevel="1">
      <c r="A221" s="36"/>
      <c r="B221" s="36"/>
      <c r="C221" s="161"/>
      <c r="D221" s="161"/>
      <c r="E221" s="71"/>
      <c r="F221" s="71"/>
      <c r="G221" s="92"/>
      <c r="H221" s="93">
        <f t="shared" si="29"/>
        <v>0</v>
      </c>
      <c r="I221" s="162"/>
      <c r="J221" s="93">
        <f t="shared" si="30"/>
        <v>0</v>
      </c>
      <c r="K221" s="162"/>
      <c r="L221" s="162" t="str">
        <f t="shared" si="31"/>
        <v/>
      </c>
      <c r="M221" s="39"/>
      <c r="N221" s="163">
        <f t="shared" si="32"/>
        <v>0</v>
      </c>
      <c r="O221" s="163">
        <f t="shared" si="33"/>
        <v>0</v>
      </c>
      <c r="P221" s="163">
        <f t="shared" si="34"/>
        <v>0</v>
      </c>
      <c r="Q221" s="163">
        <f t="shared" si="35"/>
        <v>0</v>
      </c>
      <c r="R221" s="163">
        <f t="shared" si="36"/>
        <v>0</v>
      </c>
      <c r="S221" s="39"/>
      <c r="T221" s="164"/>
      <c r="U221" s="165">
        <f>ROUND(ROUND(T221,2)*(1+'General Inputs'!K$20)*(1-Z221)+'General Inputs'!K$28,2)</f>
        <v>0</v>
      </c>
      <c r="V221" s="165">
        <f>ROUND(ROUND(U221,2)*(1+'General Inputs'!L$20)*(1-AA221)+'General Inputs'!L$28,2)</f>
        <v>0</v>
      </c>
      <c r="W221" s="165">
        <f>ROUND(ROUND(V221,2)*(1+'General Inputs'!M$20)*(1-AB221)+'General Inputs'!M$28,2)</f>
        <v>0</v>
      </c>
      <c r="X221" s="165">
        <f>ROUND(ROUND(W221,2)*(1+'General Inputs'!N$20)*(1-AC221)+'General Inputs'!N$28,2)</f>
        <v>0</v>
      </c>
      <c r="Y221" s="166"/>
      <c r="Z221" s="194">
        <f>IF(T221="",0,'General Inputs'!K$23)</f>
        <v>0</v>
      </c>
      <c r="AA221" s="194">
        <f>IF(U221="",0,'General Inputs'!L$23)</f>
        <v>0</v>
      </c>
      <c r="AB221" s="194">
        <f>IF(V221="",0,'General Inputs'!M$23)</f>
        <v>0</v>
      </c>
      <c r="AC221" s="194">
        <f>IF(W221="",0,'General Inputs'!N$23)</f>
        <v>0</v>
      </c>
      <c r="AD221" s="36"/>
      <c r="AE221" s="36"/>
      <c r="AF221" s="36"/>
      <c r="AG221" s="36"/>
      <c r="AH221" s="36"/>
      <c r="AI221" s="36"/>
      <c r="AJ221" s="36"/>
    </row>
    <row r="222" spans="1:36" hidden="1" outlineLevel="1">
      <c r="A222" s="36"/>
      <c r="B222" s="36"/>
      <c r="C222" s="161"/>
      <c r="D222" s="161"/>
      <c r="E222" s="71"/>
      <c r="F222" s="71"/>
      <c r="G222" s="92"/>
      <c r="H222" s="93">
        <f t="shared" si="29"/>
        <v>0</v>
      </c>
      <c r="I222" s="162"/>
      <c r="J222" s="93">
        <f t="shared" si="30"/>
        <v>0</v>
      </c>
      <c r="K222" s="162"/>
      <c r="L222" s="162" t="str">
        <f t="shared" si="31"/>
        <v/>
      </c>
      <c r="M222" s="39"/>
      <c r="N222" s="163">
        <f t="shared" si="32"/>
        <v>0</v>
      </c>
      <c r="O222" s="163">
        <f t="shared" si="33"/>
        <v>0</v>
      </c>
      <c r="P222" s="163">
        <f t="shared" si="34"/>
        <v>0</v>
      </c>
      <c r="Q222" s="163">
        <f t="shared" si="35"/>
        <v>0</v>
      </c>
      <c r="R222" s="163">
        <f t="shared" si="36"/>
        <v>0</v>
      </c>
      <c r="S222" s="39"/>
      <c r="T222" s="164"/>
      <c r="U222" s="165">
        <f>ROUND(ROUND(T222,2)*(1+'General Inputs'!K$20)*(1-Z222)+'General Inputs'!K$28,2)</f>
        <v>0</v>
      </c>
      <c r="V222" s="165">
        <f>ROUND(ROUND(U222,2)*(1+'General Inputs'!L$20)*(1-AA222)+'General Inputs'!L$28,2)</f>
        <v>0</v>
      </c>
      <c r="W222" s="165">
        <f>ROUND(ROUND(V222,2)*(1+'General Inputs'!M$20)*(1-AB222)+'General Inputs'!M$28,2)</f>
        <v>0</v>
      </c>
      <c r="X222" s="165">
        <f>ROUND(ROUND(W222,2)*(1+'General Inputs'!N$20)*(1-AC222)+'General Inputs'!N$28,2)</f>
        <v>0</v>
      </c>
      <c r="Y222" s="166"/>
      <c r="Z222" s="194">
        <f>IF(T222="",0,'General Inputs'!K$23)</f>
        <v>0</v>
      </c>
      <c r="AA222" s="194">
        <f>IF(U222="",0,'General Inputs'!L$23)</f>
        <v>0</v>
      </c>
      <c r="AB222" s="194">
        <f>IF(V222="",0,'General Inputs'!M$23)</f>
        <v>0</v>
      </c>
      <c r="AC222" s="194">
        <f>IF(W222="",0,'General Inputs'!N$23)</f>
        <v>0</v>
      </c>
      <c r="AD222" s="36"/>
      <c r="AE222" s="36"/>
      <c r="AF222" s="36"/>
      <c r="AG222" s="36"/>
      <c r="AH222" s="36"/>
      <c r="AI222" s="36"/>
      <c r="AJ222" s="36"/>
    </row>
    <row r="223" spans="1:36" hidden="1" outlineLevel="1">
      <c r="A223" s="36"/>
      <c r="B223" s="36"/>
      <c r="C223" s="161"/>
      <c r="D223" s="161"/>
      <c r="E223" s="71"/>
      <c r="F223" s="71"/>
      <c r="G223" s="92"/>
      <c r="H223" s="93">
        <f t="shared" si="29"/>
        <v>0</v>
      </c>
      <c r="I223" s="162"/>
      <c r="J223" s="93">
        <f t="shared" si="30"/>
        <v>0</v>
      </c>
      <c r="K223" s="162"/>
      <c r="L223" s="162" t="str">
        <f t="shared" si="31"/>
        <v/>
      </c>
      <c r="M223" s="39"/>
      <c r="N223" s="163">
        <f t="shared" si="32"/>
        <v>0</v>
      </c>
      <c r="O223" s="163">
        <f t="shared" si="33"/>
        <v>0</v>
      </c>
      <c r="P223" s="163">
        <f t="shared" si="34"/>
        <v>0</v>
      </c>
      <c r="Q223" s="163">
        <f t="shared" si="35"/>
        <v>0</v>
      </c>
      <c r="R223" s="163">
        <f t="shared" si="36"/>
        <v>0</v>
      </c>
      <c r="S223" s="39"/>
      <c r="T223" s="164"/>
      <c r="U223" s="165">
        <f>ROUND(ROUND(T223,2)*(1+'General Inputs'!K$20)*(1-Z223)+'General Inputs'!K$28,2)</f>
        <v>0</v>
      </c>
      <c r="V223" s="165">
        <f>ROUND(ROUND(U223,2)*(1+'General Inputs'!L$20)*(1-AA223)+'General Inputs'!L$28,2)</f>
        <v>0</v>
      </c>
      <c r="W223" s="165">
        <f>ROUND(ROUND(V223,2)*(1+'General Inputs'!M$20)*(1-AB223)+'General Inputs'!M$28,2)</f>
        <v>0</v>
      </c>
      <c r="X223" s="165">
        <f>ROUND(ROUND(W223,2)*(1+'General Inputs'!N$20)*(1-AC223)+'General Inputs'!N$28,2)</f>
        <v>0</v>
      </c>
      <c r="Y223" s="166"/>
      <c r="Z223" s="194">
        <f>IF(T223="",0,'General Inputs'!K$23)</f>
        <v>0</v>
      </c>
      <c r="AA223" s="194">
        <f>IF(U223="",0,'General Inputs'!L$23)</f>
        <v>0</v>
      </c>
      <c r="AB223" s="194">
        <f>IF(V223="",0,'General Inputs'!M$23)</f>
        <v>0</v>
      </c>
      <c r="AC223" s="194">
        <f>IF(W223="",0,'General Inputs'!N$23)</f>
        <v>0</v>
      </c>
      <c r="AD223" s="36"/>
      <c r="AE223" s="36"/>
      <c r="AF223" s="36"/>
      <c r="AG223" s="36"/>
      <c r="AH223" s="36"/>
      <c r="AI223" s="36"/>
      <c r="AJ223" s="36"/>
    </row>
    <row r="224" spans="1:36" hidden="1" outlineLevel="1">
      <c r="A224" s="36"/>
      <c r="B224" s="36"/>
      <c r="C224" s="161"/>
      <c r="D224" s="161"/>
      <c r="E224" s="71"/>
      <c r="F224" s="71"/>
      <c r="G224" s="92"/>
      <c r="H224" s="93">
        <f t="shared" si="29"/>
        <v>0</v>
      </c>
      <c r="I224" s="162"/>
      <c r="J224" s="93">
        <f t="shared" si="30"/>
        <v>0</v>
      </c>
      <c r="K224" s="162"/>
      <c r="L224" s="162" t="str">
        <f t="shared" si="31"/>
        <v/>
      </c>
      <c r="M224" s="39"/>
      <c r="N224" s="163">
        <f t="shared" si="32"/>
        <v>0</v>
      </c>
      <c r="O224" s="163">
        <f t="shared" si="33"/>
        <v>0</v>
      </c>
      <c r="P224" s="163">
        <f t="shared" si="34"/>
        <v>0</v>
      </c>
      <c r="Q224" s="163">
        <f t="shared" si="35"/>
        <v>0</v>
      </c>
      <c r="R224" s="163">
        <f t="shared" si="36"/>
        <v>0</v>
      </c>
      <c r="S224" s="39"/>
      <c r="T224" s="164"/>
      <c r="U224" s="165">
        <f>ROUND(ROUND(T224,2)*(1+'General Inputs'!K$20)*(1-Z224)+'General Inputs'!K$28,2)</f>
        <v>0</v>
      </c>
      <c r="V224" s="165">
        <f>ROUND(ROUND(U224,2)*(1+'General Inputs'!L$20)*(1-AA224)+'General Inputs'!L$28,2)</f>
        <v>0</v>
      </c>
      <c r="W224" s="165">
        <f>ROUND(ROUND(V224,2)*(1+'General Inputs'!M$20)*(1-AB224)+'General Inputs'!M$28,2)</f>
        <v>0</v>
      </c>
      <c r="X224" s="165">
        <f>ROUND(ROUND(W224,2)*(1+'General Inputs'!N$20)*(1-AC224)+'General Inputs'!N$28,2)</f>
        <v>0</v>
      </c>
      <c r="Y224" s="166"/>
      <c r="Z224" s="194">
        <f>IF(T224="",0,'General Inputs'!K$23)</f>
        <v>0</v>
      </c>
      <c r="AA224" s="194">
        <f>IF(U224="",0,'General Inputs'!L$23)</f>
        <v>0</v>
      </c>
      <c r="AB224" s="194">
        <f>IF(V224="",0,'General Inputs'!M$23)</f>
        <v>0</v>
      </c>
      <c r="AC224" s="194">
        <f>IF(W224="",0,'General Inputs'!N$23)</f>
        <v>0</v>
      </c>
      <c r="AD224" s="36"/>
      <c r="AE224" s="36"/>
      <c r="AF224" s="36"/>
      <c r="AG224" s="36"/>
      <c r="AH224" s="36"/>
      <c r="AI224" s="36"/>
      <c r="AJ224" s="36"/>
    </row>
    <row r="225" spans="1:36" hidden="1" outlineLevel="1">
      <c r="A225" s="36"/>
      <c r="B225" s="36"/>
      <c r="C225" s="161"/>
      <c r="D225" s="161"/>
      <c r="E225" s="71"/>
      <c r="F225" s="71"/>
      <c r="G225" s="92"/>
      <c r="H225" s="93">
        <f t="shared" si="29"/>
        <v>0</v>
      </c>
      <c r="I225" s="162"/>
      <c r="J225" s="93">
        <f t="shared" si="30"/>
        <v>0</v>
      </c>
      <c r="K225" s="162"/>
      <c r="L225" s="162" t="str">
        <f t="shared" si="31"/>
        <v/>
      </c>
      <c r="M225" s="39"/>
      <c r="N225" s="163">
        <f t="shared" si="32"/>
        <v>0</v>
      </c>
      <c r="O225" s="163">
        <f t="shared" si="33"/>
        <v>0</v>
      </c>
      <c r="P225" s="163">
        <f t="shared" si="34"/>
        <v>0</v>
      </c>
      <c r="Q225" s="163">
        <f t="shared" si="35"/>
        <v>0</v>
      </c>
      <c r="R225" s="163">
        <f t="shared" si="36"/>
        <v>0</v>
      </c>
      <c r="S225" s="39"/>
      <c r="T225" s="164"/>
      <c r="U225" s="165">
        <f>ROUND(ROUND(T225,2)*(1+'General Inputs'!K$20)*(1-Z225)+'General Inputs'!K$28,2)</f>
        <v>0</v>
      </c>
      <c r="V225" s="165">
        <f>ROUND(ROUND(U225,2)*(1+'General Inputs'!L$20)*(1-AA225)+'General Inputs'!L$28,2)</f>
        <v>0</v>
      </c>
      <c r="W225" s="165">
        <f>ROUND(ROUND(V225,2)*(1+'General Inputs'!M$20)*(1-AB225)+'General Inputs'!M$28,2)</f>
        <v>0</v>
      </c>
      <c r="X225" s="165">
        <f>ROUND(ROUND(W225,2)*(1+'General Inputs'!N$20)*(1-AC225)+'General Inputs'!N$28,2)</f>
        <v>0</v>
      </c>
      <c r="Y225" s="166"/>
      <c r="Z225" s="194">
        <f>IF(T225="",0,'General Inputs'!K$23)</f>
        <v>0</v>
      </c>
      <c r="AA225" s="194">
        <f>IF(U225="",0,'General Inputs'!L$23)</f>
        <v>0</v>
      </c>
      <c r="AB225" s="194">
        <f>IF(V225="",0,'General Inputs'!M$23)</f>
        <v>0</v>
      </c>
      <c r="AC225" s="194">
        <f>IF(W225="",0,'General Inputs'!N$23)</f>
        <v>0</v>
      </c>
      <c r="AD225" s="36"/>
      <c r="AE225" s="36"/>
      <c r="AF225" s="36"/>
      <c r="AG225" s="36"/>
      <c r="AH225" s="36"/>
      <c r="AI225" s="36"/>
      <c r="AJ225" s="36"/>
    </row>
    <row r="226" spans="1:36" hidden="1" outlineLevel="1">
      <c r="A226" s="36"/>
      <c r="B226" s="36"/>
      <c r="C226" s="161"/>
      <c r="D226" s="161"/>
      <c r="E226" s="71"/>
      <c r="F226" s="71"/>
      <c r="G226" s="92"/>
      <c r="H226" s="93">
        <f t="shared" si="29"/>
        <v>0</v>
      </c>
      <c r="I226" s="162"/>
      <c r="J226" s="93">
        <f t="shared" si="30"/>
        <v>0</v>
      </c>
      <c r="K226" s="162"/>
      <c r="L226" s="162" t="str">
        <f t="shared" si="31"/>
        <v/>
      </c>
      <c r="M226" s="39"/>
      <c r="N226" s="163">
        <f t="shared" si="32"/>
        <v>0</v>
      </c>
      <c r="O226" s="163">
        <f t="shared" si="33"/>
        <v>0</v>
      </c>
      <c r="P226" s="163">
        <f t="shared" si="34"/>
        <v>0</v>
      </c>
      <c r="Q226" s="163">
        <f t="shared" si="35"/>
        <v>0</v>
      </c>
      <c r="R226" s="163">
        <f t="shared" si="36"/>
        <v>0</v>
      </c>
      <c r="S226" s="39"/>
      <c r="T226" s="164"/>
      <c r="U226" s="165">
        <f>ROUND(ROUND(T226,2)*(1+'General Inputs'!K$20)*(1-Z226)+'General Inputs'!K$28,2)</f>
        <v>0</v>
      </c>
      <c r="V226" s="165">
        <f>ROUND(ROUND(U226,2)*(1+'General Inputs'!L$20)*(1-AA226)+'General Inputs'!L$28,2)</f>
        <v>0</v>
      </c>
      <c r="W226" s="165">
        <f>ROUND(ROUND(V226,2)*(1+'General Inputs'!M$20)*(1-AB226)+'General Inputs'!M$28,2)</f>
        <v>0</v>
      </c>
      <c r="X226" s="165">
        <f>ROUND(ROUND(W226,2)*(1+'General Inputs'!N$20)*(1-AC226)+'General Inputs'!N$28,2)</f>
        <v>0</v>
      </c>
      <c r="Y226" s="166"/>
      <c r="Z226" s="194">
        <f>IF(T226="",0,'General Inputs'!K$23)</f>
        <v>0</v>
      </c>
      <c r="AA226" s="194">
        <f>IF(U226="",0,'General Inputs'!L$23)</f>
        <v>0</v>
      </c>
      <c r="AB226" s="194">
        <f>IF(V226="",0,'General Inputs'!M$23)</f>
        <v>0</v>
      </c>
      <c r="AC226" s="194">
        <f>IF(W226="",0,'General Inputs'!N$23)</f>
        <v>0</v>
      </c>
      <c r="AD226" s="36"/>
      <c r="AE226" s="36"/>
      <c r="AF226" s="36"/>
      <c r="AG226" s="36"/>
      <c r="AH226" s="36"/>
      <c r="AI226" s="36"/>
      <c r="AJ226" s="36"/>
    </row>
    <row r="227" spans="1:36" hidden="1" outlineLevel="1">
      <c r="A227" s="36"/>
      <c r="B227" s="36"/>
      <c r="C227" s="161"/>
      <c r="D227" s="161"/>
      <c r="E227" s="71"/>
      <c r="F227" s="71"/>
      <c r="G227" s="92"/>
      <c r="H227" s="93">
        <f t="shared" si="29"/>
        <v>0</v>
      </c>
      <c r="I227" s="162"/>
      <c r="J227" s="93">
        <f t="shared" si="30"/>
        <v>0</v>
      </c>
      <c r="K227" s="162"/>
      <c r="L227" s="162" t="str">
        <f t="shared" si="31"/>
        <v/>
      </c>
      <c r="M227" s="39"/>
      <c r="N227" s="163">
        <f t="shared" si="32"/>
        <v>0</v>
      </c>
      <c r="O227" s="163">
        <f t="shared" si="33"/>
        <v>0</v>
      </c>
      <c r="P227" s="163">
        <f t="shared" si="34"/>
        <v>0</v>
      </c>
      <c r="Q227" s="163">
        <f t="shared" si="35"/>
        <v>0</v>
      </c>
      <c r="R227" s="163">
        <f t="shared" si="36"/>
        <v>0</v>
      </c>
      <c r="S227" s="39"/>
      <c r="T227" s="164"/>
      <c r="U227" s="165">
        <f>ROUND(ROUND(T227,2)*(1+'General Inputs'!K$20)*(1-Z227)+'General Inputs'!K$28,2)</f>
        <v>0</v>
      </c>
      <c r="V227" s="165">
        <f>ROUND(ROUND(U227,2)*(1+'General Inputs'!L$20)*(1-AA227)+'General Inputs'!L$28,2)</f>
        <v>0</v>
      </c>
      <c r="W227" s="165">
        <f>ROUND(ROUND(V227,2)*(1+'General Inputs'!M$20)*(1-AB227)+'General Inputs'!M$28,2)</f>
        <v>0</v>
      </c>
      <c r="X227" s="165">
        <f>ROUND(ROUND(W227,2)*(1+'General Inputs'!N$20)*(1-AC227)+'General Inputs'!N$28,2)</f>
        <v>0</v>
      </c>
      <c r="Y227" s="166"/>
      <c r="Z227" s="194">
        <f>IF(T227="",0,'General Inputs'!K$23)</f>
        <v>0</v>
      </c>
      <c r="AA227" s="194">
        <f>IF(U227="",0,'General Inputs'!L$23)</f>
        <v>0</v>
      </c>
      <c r="AB227" s="194">
        <f>IF(V227="",0,'General Inputs'!M$23)</f>
        <v>0</v>
      </c>
      <c r="AC227" s="194">
        <f>IF(W227="",0,'General Inputs'!N$23)</f>
        <v>0</v>
      </c>
      <c r="AD227" s="36"/>
      <c r="AE227" s="36"/>
      <c r="AF227" s="36"/>
      <c r="AG227" s="36"/>
      <c r="AH227" s="36"/>
      <c r="AI227" s="36"/>
      <c r="AJ227" s="36"/>
    </row>
    <row r="228" spans="1:36" hidden="1" outlineLevel="1">
      <c r="A228" s="36"/>
      <c r="B228" s="36"/>
      <c r="C228" s="161"/>
      <c r="D228" s="161"/>
      <c r="E228" s="71"/>
      <c r="F228" s="71"/>
      <c r="G228" s="92"/>
      <c r="H228" s="93">
        <f t="shared" si="29"/>
        <v>0</v>
      </c>
      <c r="I228" s="162"/>
      <c r="J228" s="93">
        <f t="shared" si="30"/>
        <v>0</v>
      </c>
      <c r="K228" s="162"/>
      <c r="L228" s="162" t="str">
        <f t="shared" si="31"/>
        <v/>
      </c>
      <c r="M228" s="39"/>
      <c r="N228" s="163">
        <f t="shared" si="32"/>
        <v>0</v>
      </c>
      <c r="O228" s="163">
        <f t="shared" si="33"/>
        <v>0</v>
      </c>
      <c r="P228" s="163">
        <f t="shared" si="34"/>
        <v>0</v>
      </c>
      <c r="Q228" s="163">
        <f t="shared" si="35"/>
        <v>0</v>
      </c>
      <c r="R228" s="163">
        <f t="shared" si="36"/>
        <v>0</v>
      </c>
      <c r="S228" s="39"/>
      <c r="T228" s="164"/>
      <c r="U228" s="165">
        <f>ROUND(ROUND(T228,2)*(1+'General Inputs'!K$20)*(1-Z228)+'General Inputs'!K$28,2)</f>
        <v>0</v>
      </c>
      <c r="V228" s="165">
        <f>ROUND(ROUND(U228,2)*(1+'General Inputs'!L$20)*(1-AA228)+'General Inputs'!L$28,2)</f>
        <v>0</v>
      </c>
      <c r="W228" s="165">
        <f>ROUND(ROUND(V228,2)*(1+'General Inputs'!M$20)*(1-AB228)+'General Inputs'!M$28,2)</f>
        <v>0</v>
      </c>
      <c r="X228" s="165">
        <f>ROUND(ROUND(W228,2)*(1+'General Inputs'!N$20)*(1-AC228)+'General Inputs'!N$28,2)</f>
        <v>0</v>
      </c>
      <c r="Y228" s="166"/>
      <c r="Z228" s="194">
        <f>IF(T228="",0,'General Inputs'!K$23)</f>
        <v>0</v>
      </c>
      <c r="AA228" s="194">
        <f>IF(U228="",0,'General Inputs'!L$23)</f>
        <v>0</v>
      </c>
      <c r="AB228" s="194">
        <f>IF(V228="",0,'General Inputs'!M$23)</f>
        <v>0</v>
      </c>
      <c r="AC228" s="194">
        <f>IF(W228="",0,'General Inputs'!N$23)</f>
        <v>0</v>
      </c>
      <c r="AD228" s="36"/>
      <c r="AE228" s="36"/>
      <c r="AF228" s="36"/>
      <c r="AG228" s="36"/>
      <c r="AH228" s="36"/>
      <c r="AI228" s="36"/>
      <c r="AJ228" s="36"/>
    </row>
    <row r="229" spans="1:36" hidden="1" outlineLevel="1">
      <c r="A229" s="36"/>
      <c r="B229" s="36"/>
      <c r="C229" s="161"/>
      <c r="D229" s="161"/>
      <c r="E229" s="71"/>
      <c r="F229" s="71"/>
      <c r="G229" s="92"/>
      <c r="H229" s="93">
        <f t="shared" si="29"/>
        <v>0</v>
      </c>
      <c r="I229" s="162"/>
      <c r="J229" s="93">
        <f t="shared" si="30"/>
        <v>0</v>
      </c>
      <c r="K229" s="162"/>
      <c r="L229" s="162" t="str">
        <f t="shared" si="31"/>
        <v/>
      </c>
      <c r="M229" s="39"/>
      <c r="N229" s="163">
        <f t="shared" si="32"/>
        <v>0</v>
      </c>
      <c r="O229" s="163">
        <f t="shared" si="33"/>
        <v>0</v>
      </c>
      <c r="P229" s="163">
        <f t="shared" si="34"/>
        <v>0</v>
      </c>
      <c r="Q229" s="163">
        <f t="shared" si="35"/>
        <v>0</v>
      </c>
      <c r="R229" s="163">
        <f t="shared" si="36"/>
        <v>0</v>
      </c>
      <c r="S229" s="39"/>
      <c r="T229" s="164"/>
      <c r="U229" s="165">
        <f>ROUND(ROUND(T229,2)*(1+'General Inputs'!K$20)*(1-Z229)+'General Inputs'!K$28,2)</f>
        <v>0</v>
      </c>
      <c r="V229" s="165">
        <f>ROUND(ROUND(U229,2)*(1+'General Inputs'!L$20)*(1-AA229)+'General Inputs'!L$28,2)</f>
        <v>0</v>
      </c>
      <c r="W229" s="165">
        <f>ROUND(ROUND(V229,2)*(1+'General Inputs'!M$20)*(1-AB229)+'General Inputs'!M$28,2)</f>
        <v>0</v>
      </c>
      <c r="X229" s="165">
        <f>ROUND(ROUND(W229,2)*(1+'General Inputs'!N$20)*(1-AC229)+'General Inputs'!N$28,2)</f>
        <v>0</v>
      </c>
      <c r="Y229" s="166"/>
      <c r="Z229" s="194">
        <f>IF(T229="",0,'General Inputs'!K$23)</f>
        <v>0</v>
      </c>
      <c r="AA229" s="194">
        <f>IF(U229="",0,'General Inputs'!L$23)</f>
        <v>0</v>
      </c>
      <c r="AB229" s="194">
        <f>IF(V229="",0,'General Inputs'!M$23)</f>
        <v>0</v>
      </c>
      <c r="AC229" s="194">
        <f>IF(W229="",0,'General Inputs'!N$23)</f>
        <v>0</v>
      </c>
      <c r="AD229" s="36"/>
      <c r="AE229" s="36"/>
      <c r="AF229" s="36"/>
      <c r="AG229" s="36"/>
      <c r="AH229" s="36"/>
      <c r="AI229" s="36"/>
      <c r="AJ229" s="36"/>
    </row>
    <row r="230" spans="1:36" hidden="1" outlineLevel="1">
      <c r="A230" s="36"/>
      <c r="B230" s="36"/>
      <c r="C230" s="161"/>
      <c r="D230" s="161"/>
      <c r="E230" s="71"/>
      <c r="F230" s="71"/>
      <c r="G230" s="92"/>
      <c r="H230" s="93">
        <f t="shared" si="29"/>
        <v>0</v>
      </c>
      <c r="I230" s="162"/>
      <c r="J230" s="93">
        <f t="shared" si="30"/>
        <v>0</v>
      </c>
      <c r="K230" s="162"/>
      <c r="L230" s="162" t="str">
        <f t="shared" si="31"/>
        <v/>
      </c>
      <c r="M230" s="39"/>
      <c r="N230" s="163">
        <f t="shared" si="32"/>
        <v>0</v>
      </c>
      <c r="O230" s="163">
        <f t="shared" si="33"/>
        <v>0</v>
      </c>
      <c r="P230" s="163">
        <f t="shared" si="34"/>
        <v>0</v>
      </c>
      <c r="Q230" s="163">
        <f t="shared" si="35"/>
        <v>0</v>
      </c>
      <c r="R230" s="163">
        <f t="shared" si="36"/>
        <v>0</v>
      </c>
      <c r="S230" s="39"/>
      <c r="T230" s="164"/>
      <c r="U230" s="165">
        <f>ROUND(ROUND(T230,2)*(1+'General Inputs'!K$20)*(1-Z230)+'General Inputs'!K$28,2)</f>
        <v>0</v>
      </c>
      <c r="V230" s="165">
        <f>ROUND(ROUND(U230,2)*(1+'General Inputs'!L$20)*(1-AA230)+'General Inputs'!L$28,2)</f>
        <v>0</v>
      </c>
      <c r="W230" s="165">
        <f>ROUND(ROUND(V230,2)*(1+'General Inputs'!M$20)*(1-AB230)+'General Inputs'!M$28,2)</f>
        <v>0</v>
      </c>
      <c r="X230" s="165">
        <f>ROUND(ROUND(W230,2)*(1+'General Inputs'!N$20)*(1-AC230)+'General Inputs'!N$28,2)</f>
        <v>0</v>
      </c>
      <c r="Y230" s="166"/>
      <c r="Z230" s="194">
        <f>IF(T230="",0,'General Inputs'!K$23)</f>
        <v>0</v>
      </c>
      <c r="AA230" s="194">
        <f>IF(U230="",0,'General Inputs'!L$23)</f>
        <v>0</v>
      </c>
      <c r="AB230" s="194">
        <f>IF(V230="",0,'General Inputs'!M$23)</f>
        <v>0</v>
      </c>
      <c r="AC230" s="194">
        <f>IF(W230="",0,'General Inputs'!N$23)</f>
        <v>0</v>
      </c>
      <c r="AD230" s="36"/>
      <c r="AE230" s="36"/>
      <c r="AF230" s="36"/>
      <c r="AG230" s="36"/>
      <c r="AH230" s="36"/>
      <c r="AI230" s="36"/>
      <c r="AJ230" s="36"/>
    </row>
    <row r="231" spans="1:36" hidden="1" outlineLevel="1">
      <c r="A231" s="36"/>
      <c r="B231" s="36"/>
      <c r="C231" s="161"/>
      <c r="D231" s="161"/>
      <c r="E231" s="71"/>
      <c r="F231" s="71"/>
      <c r="G231" s="92"/>
      <c r="H231" s="93">
        <f t="shared" si="29"/>
        <v>0</v>
      </c>
      <c r="I231" s="162"/>
      <c r="J231" s="93">
        <f t="shared" si="30"/>
        <v>0</v>
      </c>
      <c r="K231" s="162"/>
      <c r="L231" s="162" t="str">
        <f t="shared" si="31"/>
        <v/>
      </c>
      <c r="M231" s="39"/>
      <c r="N231" s="163">
        <f t="shared" si="32"/>
        <v>0</v>
      </c>
      <c r="O231" s="163">
        <f t="shared" si="33"/>
        <v>0</v>
      </c>
      <c r="P231" s="163">
        <f t="shared" si="34"/>
        <v>0</v>
      </c>
      <c r="Q231" s="163">
        <f t="shared" si="35"/>
        <v>0</v>
      </c>
      <c r="R231" s="163">
        <f t="shared" si="36"/>
        <v>0</v>
      </c>
      <c r="S231" s="39"/>
      <c r="T231" s="164"/>
      <c r="U231" s="165">
        <f>ROUND(ROUND(T231,2)*(1+'General Inputs'!K$20)*(1-Z231)+'General Inputs'!K$28,2)</f>
        <v>0</v>
      </c>
      <c r="V231" s="165">
        <f>ROUND(ROUND(U231,2)*(1+'General Inputs'!L$20)*(1-AA231)+'General Inputs'!L$28,2)</f>
        <v>0</v>
      </c>
      <c r="W231" s="165">
        <f>ROUND(ROUND(V231,2)*(1+'General Inputs'!M$20)*(1-AB231)+'General Inputs'!M$28,2)</f>
        <v>0</v>
      </c>
      <c r="X231" s="165">
        <f>ROUND(ROUND(W231,2)*(1+'General Inputs'!N$20)*(1-AC231)+'General Inputs'!N$28,2)</f>
        <v>0</v>
      </c>
      <c r="Y231" s="166"/>
      <c r="Z231" s="194">
        <f>IF(T231="",0,'General Inputs'!K$23)</f>
        <v>0</v>
      </c>
      <c r="AA231" s="194">
        <f>IF(U231="",0,'General Inputs'!L$23)</f>
        <v>0</v>
      </c>
      <c r="AB231" s="194">
        <f>IF(V231="",0,'General Inputs'!M$23)</f>
        <v>0</v>
      </c>
      <c r="AC231" s="194">
        <f>IF(W231="",0,'General Inputs'!N$23)</f>
        <v>0</v>
      </c>
      <c r="AD231" s="36"/>
      <c r="AE231" s="36"/>
      <c r="AF231" s="36"/>
      <c r="AG231" s="36"/>
      <c r="AH231" s="36"/>
      <c r="AI231" s="36"/>
      <c r="AJ231" s="36"/>
    </row>
    <row r="232" spans="1:36" hidden="1" outlineLevel="1">
      <c r="A232" s="36"/>
      <c r="B232" s="36"/>
      <c r="C232" s="161"/>
      <c r="D232" s="161"/>
      <c r="E232" s="71"/>
      <c r="F232" s="71"/>
      <c r="G232" s="92"/>
      <c r="H232" s="93">
        <f t="shared" si="29"/>
        <v>0</v>
      </c>
      <c r="I232" s="162"/>
      <c r="J232" s="93">
        <f t="shared" si="30"/>
        <v>0</v>
      </c>
      <c r="K232" s="162"/>
      <c r="L232" s="162" t="str">
        <f t="shared" si="31"/>
        <v/>
      </c>
      <c r="M232" s="39"/>
      <c r="N232" s="163">
        <f t="shared" si="32"/>
        <v>0</v>
      </c>
      <c r="O232" s="163">
        <f t="shared" si="33"/>
        <v>0</v>
      </c>
      <c r="P232" s="163">
        <f t="shared" si="34"/>
        <v>0</v>
      </c>
      <c r="Q232" s="163">
        <f t="shared" si="35"/>
        <v>0</v>
      </c>
      <c r="R232" s="163">
        <f t="shared" si="36"/>
        <v>0</v>
      </c>
      <c r="S232" s="39"/>
      <c r="T232" s="164"/>
      <c r="U232" s="165">
        <f>ROUND(ROUND(T232,2)*(1+'General Inputs'!K$20)*(1-Z232)+'General Inputs'!K$28,2)</f>
        <v>0</v>
      </c>
      <c r="V232" s="165">
        <f>ROUND(ROUND(U232,2)*(1+'General Inputs'!L$20)*(1-AA232)+'General Inputs'!L$28,2)</f>
        <v>0</v>
      </c>
      <c r="W232" s="165">
        <f>ROUND(ROUND(V232,2)*(1+'General Inputs'!M$20)*(1-AB232)+'General Inputs'!M$28,2)</f>
        <v>0</v>
      </c>
      <c r="X232" s="165">
        <f>ROUND(ROUND(W232,2)*(1+'General Inputs'!N$20)*(1-AC232)+'General Inputs'!N$28,2)</f>
        <v>0</v>
      </c>
      <c r="Y232" s="166"/>
      <c r="Z232" s="194">
        <f>IF(T232="",0,'General Inputs'!K$23)</f>
        <v>0</v>
      </c>
      <c r="AA232" s="194">
        <f>IF(U232="",0,'General Inputs'!L$23)</f>
        <v>0</v>
      </c>
      <c r="AB232" s="194">
        <f>IF(V232="",0,'General Inputs'!M$23)</f>
        <v>0</v>
      </c>
      <c r="AC232" s="194">
        <f>IF(W232="",0,'General Inputs'!N$23)</f>
        <v>0</v>
      </c>
      <c r="AD232" s="36"/>
      <c r="AE232" s="36"/>
      <c r="AF232" s="36"/>
      <c r="AG232" s="36"/>
      <c r="AH232" s="36"/>
      <c r="AI232" s="36"/>
      <c r="AJ232" s="36"/>
    </row>
    <row r="233" spans="1:36" hidden="1" outlineLevel="1">
      <c r="A233" s="36"/>
      <c r="B233" s="36"/>
      <c r="C233" s="161"/>
      <c r="D233" s="161"/>
      <c r="E233" s="71"/>
      <c r="F233" s="71"/>
      <c r="G233" s="92"/>
      <c r="H233" s="93">
        <f t="shared" si="29"/>
        <v>0</v>
      </c>
      <c r="I233" s="162"/>
      <c r="J233" s="93">
        <f t="shared" si="30"/>
        <v>0</v>
      </c>
      <c r="K233" s="162"/>
      <c r="L233" s="162" t="str">
        <f t="shared" si="31"/>
        <v/>
      </c>
      <c r="M233" s="39"/>
      <c r="N233" s="163">
        <f t="shared" si="32"/>
        <v>0</v>
      </c>
      <c r="O233" s="163">
        <f t="shared" si="33"/>
        <v>0</v>
      </c>
      <c r="P233" s="163">
        <f t="shared" si="34"/>
        <v>0</v>
      </c>
      <c r="Q233" s="163">
        <f t="shared" si="35"/>
        <v>0</v>
      </c>
      <c r="R233" s="163">
        <f t="shared" si="36"/>
        <v>0</v>
      </c>
      <c r="S233" s="39"/>
      <c r="T233" s="164"/>
      <c r="U233" s="165">
        <f>ROUND(ROUND(T233,2)*(1+'General Inputs'!K$20)*(1-Z233)+'General Inputs'!K$28,2)</f>
        <v>0</v>
      </c>
      <c r="V233" s="165">
        <f>ROUND(ROUND(U233,2)*(1+'General Inputs'!L$20)*(1-AA233)+'General Inputs'!L$28,2)</f>
        <v>0</v>
      </c>
      <c r="W233" s="165">
        <f>ROUND(ROUND(V233,2)*(1+'General Inputs'!M$20)*(1-AB233)+'General Inputs'!M$28,2)</f>
        <v>0</v>
      </c>
      <c r="X233" s="165">
        <f>ROUND(ROUND(W233,2)*(1+'General Inputs'!N$20)*(1-AC233)+'General Inputs'!N$28,2)</f>
        <v>0</v>
      </c>
      <c r="Y233" s="166"/>
      <c r="Z233" s="194">
        <f>IF(T233="",0,'General Inputs'!K$23)</f>
        <v>0</v>
      </c>
      <c r="AA233" s="194">
        <f>IF(U233="",0,'General Inputs'!L$23)</f>
        <v>0</v>
      </c>
      <c r="AB233" s="194">
        <f>IF(V233="",0,'General Inputs'!M$23)</f>
        <v>0</v>
      </c>
      <c r="AC233" s="194">
        <f>IF(W233="",0,'General Inputs'!N$23)</f>
        <v>0</v>
      </c>
      <c r="AD233" s="36"/>
      <c r="AE233" s="36"/>
      <c r="AF233" s="36"/>
      <c r="AG233" s="36"/>
      <c r="AH233" s="36"/>
      <c r="AI233" s="36"/>
      <c r="AJ233" s="36"/>
    </row>
    <row r="234" spans="1:36" hidden="1" outlineLevel="1">
      <c r="A234" s="36"/>
      <c r="B234" s="36"/>
      <c r="C234" s="161"/>
      <c r="D234" s="161"/>
      <c r="E234" s="71"/>
      <c r="F234" s="71"/>
      <c r="G234" s="92"/>
      <c r="H234" s="93">
        <f t="shared" si="29"/>
        <v>0</v>
      </c>
      <c r="I234" s="162"/>
      <c r="J234" s="93">
        <f t="shared" si="30"/>
        <v>0</v>
      </c>
      <c r="K234" s="162"/>
      <c r="L234" s="162" t="str">
        <f t="shared" si="31"/>
        <v/>
      </c>
      <c r="M234" s="39"/>
      <c r="N234" s="163">
        <f t="shared" si="32"/>
        <v>0</v>
      </c>
      <c r="O234" s="163">
        <f t="shared" si="33"/>
        <v>0</v>
      </c>
      <c r="P234" s="163">
        <f t="shared" si="34"/>
        <v>0</v>
      </c>
      <c r="Q234" s="163">
        <f t="shared" si="35"/>
        <v>0</v>
      </c>
      <c r="R234" s="163">
        <f t="shared" si="36"/>
        <v>0</v>
      </c>
      <c r="S234" s="39"/>
      <c r="T234" s="164"/>
      <c r="U234" s="165">
        <f>ROUND(ROUND(T234,2)*(1+'General Inputs'!K$20)*(1-Z234)+'General Inputs'!K$28,2)</f>
        <v>0</v>
      </c>
      <c r="V234" s="165">
        <f>ROUND(ROUND(U234,2)*(1+'General Inputs'!L$20)*(1-AA234)+'General Inputs'!L$28,2)</f>
        <v>0</v>
      </c>
      <c r="W234" s="165">
        <f>ROUND(ROUND(V234,2)*(1+'General Inputs'!M$20)*(1-AB234)+'General Inputs'!M$28,2)</f>
        <v>0</v>
      </c>
      <c r="X234" s="165">
        <f>ROUND(ROUND(W234,2)*(1+'General Inputs'!N$20)*(1-AC234)+'General Inputs'!N$28,2)</f>
        <v>0</v>
      </c>
      <c r="Y234" s="166"/>
      <c r="Z234" s="194">
        <f>IF(T234="",0,'General Inputs'!K$23)</f>
        <v>0</v>
      </c>
      <c r="AA234" s="194">
        <f>IF(U234="",0,'General Inputs'!L$23)</f>
        <v>0</v>
      </c>
      <c r="AB234" s="194">
        <f>IF(V234="",0,'General Inputs'!M$23)</f>
        <v>0</v>
      </c>
      <c r="AC234" s="194">
        <f>IF(W234="",0,'General Inputs'!N$23)</f>
        <v>0</v>
      </c>
      <c r="AD234" s="36"/>
      <c r="AE234" s="36"/>
      <c r="AF234" s="36"/>
      <c r="AG234" s="36"/>
      <c r="AH234" s="36"/>
      <c r="AI234" s="36"/>
      <c r="AJ234" s="36"/>
    </row>
    <row r="235" spans="1:36" hidden="1" outlineLevel="1">
      <c r="A235" s="36"/>
      <c r="B235" s="36"/>
      <c r="C235" s="161"/>
      <c r="D235" s="161"/>
      <c r="E235" s="71"/>
      <c r="F235" s="71"/>
      <c r="G235" s="92"/>
      <c r="H235" s="93">
        <f t="shared" si="29"/>
        <v>0</v>
      </c>
      <c r="I235" s="162"/>
      <c r="J235" s="93">
        <f t="shared" si="30"/>
        <v>0</v>
      </c>
      <c r="K235" s="162"/>
      <c r="L235" s="162" t="str">
        <f t="shared" si="31"/>
        <v/>
      </c>
      <c r="M235" s="39"/>
      <c r="N235" s="163">
        <f t="shared" si="32"/>
        <v>0</v>
      </c>
      <c r="O235" s="163">
        <f t="shared" si="33"/>
        <v>0</v>
      </c>
      <c r="P235" s="163">
        <f t="shared" si="34"/>
        <v>0</v>
      </c>
      <c r="Q235" s="163">
        <f t="shared" si="35"/>
        <v>0</v>
      </c>
      <c r="R235" s="163">
        <f t="shared" si="36"/>
        <v>0</v>
      </c>
      <c r="S235" s="39"/>
      <c r="T235" s="164"/>
      <c r="U235" s="165">
        <f>ROUND(ROUND(T235,2)*(1+'General Inputs'!K$20)*(1-Z235)+'General Inputs'!K$28,2)</f>
        <v>0</v>
      </c>
      <c r="V235" s="165">
        <f>ROUND(ROUND(U235,2)*(1+'General Inputs'!L$20)*(1-AA235)+'General Inputs'!L$28,2)</f>
        <v>0</v>
      </c>
      <c r="W235" s="165">
        <f>ROUND(ROUND(V235,2)*(1+'General Inputs'!M$20)*(1-AB235)+'General Inputs'!M$28,2)</f>
        <v>0</v>
      </c>
      <c r="X235" s="165">
        <f>ROUND(ROUND(W235,2)*(1+'General Inputs'!N$20)*(1-AC235)+'General Inputs'!N$28,2)</f>
        <v>0</v>
      </c>
      <c r="Y235" s="166"/>
      <c r="Z235" s="194">
        <f>IF(T235="",0,'General Inputs'!K$23)</f>
        <v>0</v>
      </c>
      <c r="AA235" s="194">
        <f>IF(U235="",0,'General Inputs'!L$23)</f>
        <v>0</v>
      </c>
      <c r="AB235" s="194">
        <f>IF(V235="",0,'General Inputs'!M$23)</f>
        <v>0</v>
      </c>
      <c r="AC235" s="194">
        <f>IF(W235="",0,'General Inputs'!N$23)</f>
        <v>0</v>
      </c>
      <c r="AD235" s="36"/>
      <c r="AE235" s="36"/>
      <c r="AF235" s="36"/>
      <c r="AG235" s="36"/>
      <c r="AH235" s="36"/>
      <c r="AI235" s="36"/>
      <c r="AJ235" s="36"/>
    </row>
    <row r="236" spans="1:36" hidden="1" outlineLevel="1">
      <c r="A236" s="36"/>
      <c r="B236" s="36"/>
      <c r="C236" s="161"/>
      <c r="D236" s="161"/>
      <c r="E236" s="71"/>
      <c r="F236" s="71"/>
      <c r="G236" s="92"/>
      <c r="H236" s="93">
        <f t="shared" si="29"/>
        <v>0</v>
      </c>
      <c r="I236" s="162"/>
      <c r="J236" s="93">
        <f t="shared" si="30"/>
        <v>0</v>
      </c>
      <c r="K236" s="162"/>
      <c r="L236" s="162" t="str">
        <f t="shared" si="31"/>
        <v/>
      </c>
      <c r="M236" s="39"/>
      <c r="N236" s="163">
        <f t="shared" si="32"/>
        <v>0</v>
      </c>
      <c r="O236" s="163">
        <f t="shared" si="33"/>
        <v>0</v>
      </c>
      <c r="P236" s="163">
        <f t="shared" si="34"/>
        <v>0</v>
      </c>
      <c r="Q236" s="163">
        <f t="shared" si="35"/>
        <v>0</v>
      </c>
      <c r="R236" s="163">
        <f t="shared" si="36"/>
        <v>0</v>
      </c>
      <c r="S236" s="39"/>
      <c r="T236" s="164"/>
      <c r="U236" s="165">
        <f>ROUND(ROUND(T236,2)*(1+'General Inputs'!K$20)*(1-Z236)+'General Inputs'!K$28,2)</f>
        <v>0</v>
      </c>
      <c r="V236" s="165">
        <f>ROUND(ROUND(U236,2)*(1+'General Inputs'!L$20)*(1-AA236)+'General Inputs'!L$28,2)</f>
        <v>0</v>
      </c>
      <c r="W236" s="165">
        <f>ROUND(ROUND(V236,2)*(1+'General Inputs'!M$20)*(1-AB236)+'General Inputs'!M$28,2)</f>
        <v>0</v>
      </c>
      <c r="X236" s="165">
        <f>ROUND(ROUND(W236,2)*(1+'General Inputs'!N$20)*(1-AC236)+'General Inputs'!N$28,2)</f>
        <v>0</v>
      </c>
      <c r="Y236" s="166"/>
      <c r="Z236" s="194">
        <f>IF(T236="",0,'General Inputs'!K$23)</f>
        <v>0</v>
      </c>
      <c r="AA236" s="194">
        <f>IF(U236="",0,'General Inputs'!L$23)</f>
        <v>0</v>
      </c>
      <c r="AB236" s="194">
        <f>IF(V236="",0,'General Inputs'!M$23)</f>
        <v>0</v>
      </c>
      <c r="AC236" s="194">
        <f>IF(W236="",0,'General Inputs'!N$23)</f>
        <v>0</v>
      </c>
      <c r="AD236" s="36"/>
      <c r="AE236" s="36"/>
      <c r="AF236" s="36"/>
      <c r="AG236" s="36"/>
      <c r="AH236" s="36"/>
      <c r="AI236" s="36"/>
      <c r="AJ236" s="36"/>
    </row>
    <row r="237" spans="1:36" hidden="1" outlineLevel="1">
      <c r="A237" s="36"/>
      <c r="B237" s="36"/>
      <c r="C237" s="161"/>
      <c r="D237" s="161"/>
      <c r="E237" s="71"/>
      <c r="F237" s="71"/>
      <c r="G237" s="92"/>
      <c r="H237" s="93">
        <f t="shared" si="29"/>
        <v>0</v>
      </c>
      <c r="I237" s="162"/>
      <c r="J237" s="93">
        <f t="shared" si="30"/>
        <v>0</v>
      </c>
      <c r="K237" s="162"/>
      <c r="L237" s="162" t="str">
        <f t="shared" si="31"/>
        <v/>
      </c>
      <c r="M237" s="39"/>
      <c r="N237" s="163">
        <f t="shared" si="32"/>
        <v>0</v>
      </c>
      <c r="O237" s="163">
        <f t="shared" si="33"/>
        <v>0</v>
      </c>
      <c r="P237" s="163">
        <f t="shared" si="34"/>
        <v>0</v>
      </c>
      <c r="Q237" s="163">
        <f t="shared" si="35"/>
        <v>0</v>
      </c>
      <c r="R237" s="163">
        <f t="shared" si="36"/>
        <v>0</v>
      </c>
      <c r="S237" s="39"/>
      <c r="T237" s="164"/>
      <c r="U237" s="165">
        <f>ROUND(ROUND(T237,2)*(1+'General Inputs'!K$20)*(1-Z237)+'General Inputs'!K$28,2)</f>
        <v>0</v>
      </c>
      <c r="V237" s="165">
        <f>ROUND(ROUND(U237,2)*(1+'General Inputs'!L$20)*(1-AA237)+'General Inputs'!L$28,2)</f>
        <v>0</v>
      </c>
      <c r="W237" s="165">
        <f>ROUND(ROUND(V237,2)*(1+'General Inputs'!M$20)*(1-AB237)+'General Inputs'!M$28,2)</f>
        <v>0</v>
      </c>
      <c r="X237" s="165">
        <f>ROUND(ROUND(W237,2)*(1+'General Inputs'!N$20)*(1-AC237)+'General Inputs'!N$28,2)</f>
        <v>0</v>
      </c>
      <c r="Y237" s="166"/>
      <c r="Z237" s="194">
        <f>IF(T237="",0,'General Inputs'!K$23)</f>
        <v>0</v>
      </c>
      <c r="AA237" s="194">
        <f>IF(U237="",0,'General Inputs'!L$23)</f>
        <v>0</v>
      </c>
      <c r="AB237" s="194">
        <f>IF(V237="",0,'General Inputs'!M$23)</f>
        <v>0</v>
      </c>
      <c r="AC237" s="194">
        <f>IF(W237="",0,'General Inputs'!N$23)</f>
        <v>0</v>
      </c>
      <c r="AD237" s="36"/>
      <c r="AE237" s="36"/>
      <c r="AF237" s="36"/>
      <c r="AG237" s="36"/>
      <c r="AH237" s="36"/>
      <c r="AI237" s="36"/>
      <c r="AJ237" s="36"/>
    </row>
    <row r="238" spans="1:36" hidden="1" outlineLevel="1">
      <c r="A238" s="36"/>
      <c r="B238" s="36"/>
      <c r="C238" s="161"/>
      <c r="D238" s="161"/>
      <c r="E238" s="71"/>
      <c r="F238" s="71"/>
      <c r="G238" s="92"/>
      <c r="H238" s="93">
        <f t="shared" si="29"/>
        <v>0</v>
      </c>
      <c r="I238" s="162"/>
      <c r="J238" s="93">
        <f t="shared" si="30"/>
        <v>0</v>
      </c>
      <c r="K238" s="162"/>
      <c r="L238" s="162" t="str">
        <f t="shared" si="31"/>
        <v/>
      </c>
      <c r="M238" s="39"/>
      <c r="N238" s="163">
        <f t="shared" si="32"/>
        <v>0</v>
      </c>
      <c r="O238" s="163">
        <f t="shared" si="33"/>
        <v>0</v>
      </c>
      <c r="P238" s="163">
        <f t="shared" si="34"/>
        <v>0</v>
      </c>
      <c r="Q238" s="163">
        <f t="shared" si="35"/>
        <v>0</v>
      </c>
      <c r="R238" s="163">
        <f t="shared" si="36"/>
        <v>0</v>
      </c>
      <c r="S238" s="39"/>
      <c r="T238" s="164"/>
      <c r="U238" s="165">
        <f>ROUND(ROUND(T238,2)*(1+'General Inputs'!K$20)*(1-Z238)+'General Inputs'!K$28,2)</f>
        <v>0</v>
      </c>
      <c r="V238" s="165">
        <f>ROUND(ROUND(U238,2)*(1+'General Inputs'!L$20)*(1-AA238)+'General Inputs'!L$28,2)</f>
        <v>0</v>
      </c>
      <c r="W238" s="165">
        <f>ROUND(ROUND(V238,2)*(1+'General Inputs'!M$20)*(1-AB238)+'General Inputs'!M$28,2)</f>
        <v>0</v>
      </c>
      <c r="X238" s="165">
        <f>ROUND(ROUND(W238,2)*(1+'General Inputs'!N$20)*(1-AC238)+'General Inputs'!N$28,2)</f>
        <v>0</v>
      </c>
      <c r="Y238" s="166"/>
      <c r="Z238" s="194">
        <f>IF(T238="",0,'General Inputs'!K$23)</f>
        <v>0</v>
      </c>
      <c r="AA238" s="194">
        <f>IF(U238="",0,'General Inputs'!L$23)</f>
        <v>0</v>
      </c>
      <c r="AB238" s="194">
        <f>IF(V238="",0,'General Inputs'!M$23)</f>
        <v>0</v>
      </c>
      <c r="AC238" s="194">
        <f>IF(W238="",0,'General Inputs'!N$23)</f>
        <v>0</v>
      </c>
      <c r="AD238" s="36"/>
      <c r="AE238" s="36"/>
      <c r="AF238" s="36"/>
      <c r="AG238" s="36"/>
      <c r="AH238" s="36"/>
      <c r="AI238" s="36"/>
      <c r="AJ238" s="36"/>
    </row>
    <row r="239" spans="1:36" hidden="1" outlineLevel="1">
      <c r="A239" s="36"/>
      <c r="B239" s="36"/>
      <c r="C239" s="161"/>
      <c r="D239" s="161"/>
      <c r="E239" s="71"/>
      <c r="F239" s="71"/>
      <c r="G239" s="92"/>
      <c r="H239" s="93">
        <f t="shared" si="29"/>
        <v>0</v>
      </c>
      <c r="I239" s="162"/>
      <c r="J239" s="93">
        <f t="shared" si="30"/>
        <v>0</v>
      </c>
      <c r="K239" s="162"/>
      <c r="L239" s="162" t="str">
        <f t="shared" si="31"/>
        <v/>
      </c>
      <c r="M239" s="39"/>
      <c r="N239" s="163">
        <f t="shared" si="32"/>
        <v>0</v>
      </c>
      <c r="O239" s="163">
        <f t="shared" si="33"/>
        <v>0</v>
      </c>
      <c r="P239" s="163">
        <f t="shared" si="34"/>
        <v>0</v>
      </c>
      <c r="Q239" s="163">
        <f t="shared" si="35"/>
        <v>0</v>
      </c>
      <c r="R239" s="163">
        <f t="shared" si="36"/>
        <v>0</v>
      </c>
      <c r="S239" s="39"/>
      <c r="T239" s="164"/>
      <c r="U239" s="165">
        <f>ROUND(ROUND(T239,2)*(1+'General Inputs'!K$20)*(1-Z239)+'General Inputs'!K$28,2)</f>
        <v>0</v>
      </c>
      <c r="V239" s="165">
        <f>ROUND(ROUND(U239,2)*(1+'General Inputs'!L$20)*(1-AA239)+'General Inputs'!L$28,2)</f>
        <v>0</v>
      </c>
      <c r="W239" s="165">
        <f>ROUND(ROUND(V239,2)*(1+'General Inputs'!M$20)*(1-AB239)+'General Inputs'!M$28,2)</f>
        <v>0</v>
      </c>
      <c r="X239" s="165">
        <f>ROUND(ROUND(W239,2)*(1+'General Inputs'!N$20)*(1-AC239)+'General Inputs'!N$28,2)</f>
        <v>0</v>
      </c>
      <c r="Y239" s="166"/>
      <c r="Z239" s="194">
        <f>IF(T239="",0,'General Inputs'!K$23)</f>
        <v>0</v>
      </c>
      <c r="AA239" s="194">
        <f>IF(U239="",0,'General Inputs'!L$23)</f>
        <v>0</v>
      </c>
      <c r="AB239" s="194">
        <f>IF(V239="",0,'General Inputs'!M$23)</f>
        <v>0</v>
      </c>
      <c r="AC239" s="194">
        <f>IF(W239="",0,'General Inputs'!N$23)</f>
        <v>0</v>
      </c>
      <c r="AD239" s="36"/>
      <c r="AE239" s="36"/>
      <c r="AF239" s="36"/>
      <c r="AG239" s="36"/>
      <c r="AH239" s="36"/>
      <c r="AI239" s="36"/>
      <c r="AJ239" s="36"/>
    </row>
    <row r="240" spans="1:36" hidden="1" outlineLevel="1">
      <c r="A240" s="36"/>
      <c r="B240" s="36"/>
      <c r="C240" s="161"/>
      <c r="D240" s="161"/>
      <c r="E240" s="71"/>
      <c r="F240" s="71"/>
      <c r="G240" s="92"/>
      <c r="H240" s="93">
        <f t="shared" si="29"/>
        <v>0</v>
      </c>
      <c r="I240" s="162"/>
      <c r="J240" s="93">
        <f t="shared" si="30"/>
        <v>0</v>
      </c>
      <c r="K240" s="162"/>
      <c r="L240" s="162" t="str">
        <f t="shared" si="31"/>
        <v/>
      </c>
      <c r="M240" s="39"/>
      <c r="N240" s="163">
        <f t="shared" si="32"/>
        <v>0</v>
      </c>
      <c r="O240" s="163">
        <f t="shared" si="33"/>
        <v>0</v>
      </c>
      <c r="P240" s="163">
        <f t="shared" si="34"/>
        <v>0</v>
      </c>
      <c r="Q240" s="163">
        <f t="shared" si="35"/>
        <v>0</v>
      </c>
      <c r="R240" s="163">
        <f t="shared" si="36"/>
        <v>0</v>
      </c>
      <c r="S240" s="39"/>
      <c r="T240" s="164"/>
      <c r="U240" s="165">
        <f>ROUND(ROUND(T240,2)*(1+'General Inputs'!K$20)*(1-Z240)+'General Inputs'!K$28,2)</f>
        <v>0</v>
      </c>
      <c r="V240" s="165">
        <f>ROUND(ROUND(U240,2)*(1+'General Inputs'!L$20)*(1-AA240)+'General Inputs'!L$28,2)</f>
        <v>0</v>
      </c>
      <c r="W240" s="165">
        <f>ROUND(ROUND(V240,2)*(1+'General Inputs'!M$20)*(1-AB240)+'General Inputs'!M$28,2)</f>
        <v>0</v>
      </c>
      <c r="X240" s="165">
        <f>ROUND(ROUND(W240,2)*(1+'General Inputs'!N$20)*(1-AC240)+'General Inputs'!N$28,2)</f>
        <v>0</v>
      </c>
      <c r="Y240" s="166"/>
      <c r="Z240" s="194">
        <f>IF(T240="",0,'General Inputs'!K$23)</f>
        <v>0</v>
      </c>
      <c r="AA240" s="194">
        <f>IF(U240="",0,'General Inputs'!L$23)</f>
        <v>0</v>
      </c>
      <c r="AB240" s="194">
        <f>IF(V240="",0,'General Inputs'!M$23)</f>
        <v>0</v>
      </c>
      <c r="AC240" s="194">
        <f>IF(W240="",0,'General Inputs'!N$23)</f>
        <v>0</v>
      </c>
      <c r="AD240" s="36"/>
      <c r="AE240" s="36"/>
      <c r="AF240" s="36"/>
      <c r="AG240" s="36"/>
      <c r="AH240" s="36"/>
      <c r="AI240" s="36"/>
      <c r="AJ240" s="36"/>
    </row>
    <row r="241" spans="1:36" hidden="1" outlineLevel="1">
      <c r="A241" s="36"/>
      <c r="B241" s="36"/>
      <c r="C241" s="161"/>
      <c r="D241" s="161"/>
      <c r="E241" s="71"/>
      <c r="F241" s="71"/>
      <c r="G241" s="92"/>
      <c r="H241" s="93">
        <f t="shared" si="29"/>
        <v>0</v>
      </c>
      <c r="I241" s="162"/>
      <c r="J241" s="93">
        <f t="shared" si="30"/>
        <v>0</v>
      </c>
      <c r="K241" s="162"/>
      <c r="L241" s="162" t="str">
        <f t="shared" si="31"/>
        <v/>
      </c>
      <c r="M241" s="39"/>
      <c r="N241" s="163">
        <f t="shared" si="32"/>
        <v>0</v>
      </c>
      <c r="O241" s="163">
        <f t="shared" si="33"/>
        <v>0</v>
      </c>
      <c r="P241" s="163">
        <f t="shared" si="34"/>
        <v>0</v>
      </c>
      <c r="Q241" s="163">
        <f t="shared" si="35"/>
        <v>0</v>
      </c>
      <c r="R241" s="163">
        <f t="shared" si="36"/>
        <v>0</v>
      </c>
      <c r="S241" s="39"/>
      <c r="T241" s="164"/>
      <c r="U241" s="165">
        <f>ROUND(ROUND(T241,2)*(1+'General Inputs'!K$20)*(1-Z241)+'General Inputs'!K$28,2)</f>
        <v>0</v>
      </c>
      <c r="V241" s="165">
        <f>ROUND(ROUND(U241,2)*(1+'General Inputs'!L$20)*(1-AA241)+'General Inputs'!L$28,2)</f>
        <v>0</v>
      </c>
      <c r="W241" s="165">
        <f>ROUND(ROUND(V241,2)*(1+'General Inputs'!M$20)*(1-AB241)+'General Inputs'!M$28,2)</f>
        <v>0</v>
      </c>
      <c r="X241" s="165">
        <f>ROUND(ROUND(W241,2)*(1+'General Inputs'!N$20)*(1-AC241)+'General Inputs'!N$28,2)</f>
        <v>0</v>
      </c>
      <c r="Y241" s="166"/>
      <c r="Z241" s="194">
        <f>IF(T241="",0,'General Inputs'!K$23)</f>
        <v>0</v>
      </c>
      <c r="AA241" s="194">
        <f>IF(U241="",0,'General Inputs'!L$23)</f>
        <v>0</v>
      </c>
      <c r="AB241" s="194">
        <f>IF(V241="",0,'General Inputs'!M$23)</f>
        <v>0</v>
      </c>
      <c r="AC241" s="194">
        <f>IF(W241="",0,'General Inputs'!N$23)</f>
        <v>0</v>
      </c>
      <c r="AD241" s="36"/>
      <c r="AE241" s="36"/>
      <c r="AF241" s="36"/>
      <c r="AG241" s="36"/>
      <c r="AH241" s="36"/>
      <c r="AI241" s="36"/>
      <c r="AJ241" s="36"/>
    </row>
    <row r="242" spans="1:36" hidden="1" outlineLevel="1">
      <c r="A242" s="36"/>
      <c r="B242" s="36"/>
      <c r="C242" s="161"/>
      <c r="D242" s="161"/>
      <c r="E242" s="71"/>
      <c r="F242" s="71"/>
      <c r="G242" s="92"/>
      <c r="H242" s="93">
        <f t="shared" si="29"/>
        <v>0</v>
      </c>
      <c r="I242" s="162"/>
      <c r="J242" s="93">
        <f t="shared" si="30"/>
        <v>0</v>
      </c>
      <c r="K242" s="162"/>
      <c r="L242" s="162" t="str">
        <f t="shared" si="31"/>
        <v/>
      </c>
      <c r="M242" s="39"/>
      <c r="N242" s="163">
        <f t="shared" si="32"/>
        <v>0</v>
      </c>
      <c r="O242" s="163">
        <f t="shared" si="33"/>
        <v>0</v>
      </c>
      <c r="P242" s="163">
        <f t="shared" si="34"/>
        <v>0</v>
      </c>
      <c r="Q242" s="163">
        <f t="shared" si="35"/>
        <v>0</v>
      </c>
      <c r="R242" s="163">
        <f t="shared" si="36"/>
        <v>0</v>
      </c>
      <c r="S242" s="39"/>
      <c r="T242" s="164"/>
      <c r="U242" s="165">
        <f>ROUND(ROUND(T242,2)*(1+'General Inputs'!K$20)*(1-Z242)+'General Inputs'!K$28,2)</f>
        <v>0</v>
      </c>
      <c r="V242" s="165">
        <f>ROUND(ROUND(U242,2)*(1+'General Inputs'!L$20)*(1-AA242)+'General Inputs'!L$28,2)</f>
        <v>0</v>
      </c>
      <c r="W242" s="165">
        <f>ROUND(ROUND(V242,2)*(1+'General Inputs'!M$20)*(1-AB242)+'General Inputs'!M$28,2)</f>
        <v>0</v>
      </c>
      <c r="X242" s="165">
        <f>ROUND(ROUND(W242,2)*(1+'General Inputs'!N$20)*(1-AC242)+'General Inputs'!N$28,2)</f>
        <v>0</v>
      </c>
      <c r="Y242" s="166"/>
      <c r="Z242" s="194">
        <f>IF(T242="",0,'General Inputs'!K$23)</f>
        <v>0</v>
      </c>
      <c r="AA242" s="194">
        <f>IF(U242="",0,'General Inputs'!L$23)</f>
        <v>0</v>
      </c>
      <c r="AB242" s="194">
        <f>IF(V242="",0,'General Inputs'!M$23)</f>
        <v>0</v>
      </c>
      <c r="AC242" s="194">
        <f>IF(W242="",0,'General Inputs'!N$23)</f>
        <v>0</v>
      </c>
      <c r="AD242" s="36"/>
      <c r="AE242" s="36"/>
      <c r="AF242" s="36"/>
      <c r="AG242" s="36"/>
      <c r="AH242" s="36"/>
      <c r="AI242" s="36"/>
      <c r="AJ242" s="36"/>
    </row>
    <row r="243" spans="1:36" hidden="1" outlineLevel="1">
      <c r="A243" s="36"/>
      <c r="B243" s="36"/>
      <c r="C243" s="161"/>
      <c r="D243" s="161"/>
      <c r="E243" s="71"/>
      <c r="F243" s="71"/>
      <c r="G243" s="92"/>
      <c r="H243" s="93">
        <f t="shared" si="29"/>
        <v>0</v>
      </c>
      <c r="I243" s="162"/>
      <c r="J243" s="93">
        <f t="shared" si="30"/>
        <v>0</v>
      </c>
      <c r="K243" s="162"/>
      <c r="L243" s="162" t="str">
        <f t="shared" si="31"/>
        <v/>
      </c>
      <c r="M243" s="39"/>
      <c r="N243" s="163">
        <f t="shared" si="32"/>
        <v>0</v>
      </c>
      <c r="O243" s="163">
        <f t="shared" si="33"/>
        <v>0</v>
      </c>
      <c r="P243" s="163">
        <f t="shared" si="34"/>
        <v>0</v>
      </c>
      <c r="Q243" s="163">
        <f t="shared" si="35"/>
        <v>0</v>
      </c>
      <c r="R243" s="163">
        <f t="shared" si="36"/>
        <v>0</v>
      </c>
      <c r="S243" s="39"/>
      <c r="T243" s="164"/>
      <c r="U243" s="165">
        <f>ROUND(ROUND(T243,2)*(1+'General Inputs'!K$20)*(1-Z243)+'General Inputs'!K$28,2)</f>
        <v>0</v>
      </c>
      <c r="V243" s="165">
        <f>ROUND(ROUND(U243,2)*(1+'General Inputs'!L$20)*(1-AA243)+'General Inputs'!L$28,2)</f>
        <v>0</v>
      </c>
      <c r="W243" s="165">
        <f>ROUND(ROUND(V243,2)*(1+'General Inputs'!M$20)*(1-AB243)+'General Inputs'!M$28,2)</f>
        <v>0</v>
      </c>
      <c r="X243" s="165">
        <f>ROUND(ROUND(W243,2)*(1+'General Inputs'!N$20)*(1-AC243)+'General Inputs'!N$28,2)</f>
        <v>0</v>
      </c>
      <c r="Y243" s="166"/>
      <c r="Z243" s="194">
        <f>IF(T243="",0,'General Inputs'!K$23)</f>
        <v>0</v>
      </c>
      <c r="AA243" s="194">
        <f>IF(U243="",0,'General Inputs'!L$23)</f>
        <v>0</v>
      </c>
      <c r="AB243" s="194">
        <f>IF(V243="",0,'General Inputs'!M$23)</f>
        <v>0</v>
      </c>
      <c r="AC243" s="194">
        <f>IF(W243="",0,'General Inputs'!N$23)</f>
        <v>0</v>
      </c>
      <c r="AD243" s="36"/>
      <c r="AE243" s="36"/>
      <c r="AF243" s="36"/>
      <c r="AG243" s="36"/>
      <c r="AH243" s="36"/>
      <c r="AI243" s="36"/>
      <c r="AJ243" s="36"/>
    </row>
    <row r="244" spans="1:36" hidden="1" outlineLevel="1">
      <c r="A244" s="36"/>
      <c r="B244" s="36"/>
      <c r="C244" s="161"/>
      <c r="D244" s="161"/>
      <c r="E244" s="71"/>
      <c r="F244" s="71"/>
      <c r="G244" s="92"/>
      <c r="H244" s="93">
        <f t="shared" si="29"/>
        <v>0</v>
      </c>
      <c r="I244" s="162"/>
      <c r="J244" s="93">
        <f t="shared" si="30"/>
        <v>0</v>
      </c>
      <c r="K244" s="162"/>
      <c r="L244" s="162" t="str">
        <f t="shared" si="31"/>
        <v/>
      </c>
      <c r="M244" s="39"/>
      <c r="N244" s="163">
        <f t="shared" si="32"/>
        <v>0</v>
      </c>
      <c r="O244" s="163">
        <f t="shared" si="33"/>
        <v>0</v>
      </c>
      <c r="P244" s="163">
        <f t="shared" si="34"/>
        <v>0</v>
      </c>
      <c r="Q244" s="163">
        <f t="shared" si="35"/>
        <v>0</v>
      </c>
      <c r="R244" s="163">
        <f t="shared" si="36"/>
        <v>0</v>
      </c>
      <c r="S244" s="39"/>
      <c r="T244" s="164"/>
      <c r="U244" s="165">
        <f>ROUND(ROUND(T244,2)*(1+'General Inputs'!K$20)*(1-Z244)+'General Inputs'!K$28,2)</f>
        <v>0</v>
      </c>
      <c r="V244" s="165">
        <f>ROUND(ROUND(U244,2)*(1+'General Inputs'!L$20)*(1-AA244)+'General Inputs'!L$28,2)</f>
        <v>0</v>
      </c>
      <c r="W244" s="165">
        <f>ROUND(ROUND(V244,2)*(1+'General Inputs'!M$20)*(1-AB244)+'General Inputs'!M$28,2)</f>
        <v>0</v>
      </c>
      <c r="X244" s="165">
        <f>ROUND(ROUND(W244,2)*(1+'General Inputs'!N$20)*(1-AC244)+'General Inputs'!N$28,2)</f>
        <v>0</v>
      </c>
      <c r="Y244" s="166"/>
      <c r="Z244" s="194">
        <f>IF(T244="",0,'General Inputs'!K$23)</f>
        <v>0</v>
      </c>
      <c r="AA244" s="194">
        <f>IF(U244="",0,'General Inputs'!L$23)</f>
        <v>0</v>
      </c>
      <c r="AB244" s="194">
        <f>IF(V244="",0,'General Inputs'!M$23)</f>
        <v>0</v>
      </c>
      <c r="AC244" s="194">
        <f>IF(W244="",0,'General Inputs'!N$23)</f>
        <v>0</v>
      </c>
      <c r="AD244" s="36"/>
      <c r="AE244" s="36"/>
      <c r="AF244" s="36"/>
      <c r="AG244" s="36"/>
      <c r="AH244" s="36"/>
      <c r="AI244" s="36"/>
      <c r="AJ244" s="36"/>
    </row>
    <row r="245" spans="1:36" hidden="1" outlineLevel="1">
      <c r="A245" s="36"/>
      <c r="B245" s="36"/>
      <c r="C245" s="161"/>
      <c r="D245" s="161"/>
      <c r="E245" s="71"/>
      <c r="F245" s="71"/>
      <c r="G245" s="92"/>
      <c r="H245" s="93">
        <f t="shared" si="29"/>
        <v>0</v>
      </c>
      <c r="I245" s="162"/>
      <c r="J245" s="93">
        <f t="shared" si="30"/>
        <v>0</v>
      </c>
      <c r="K245" s="162"/>
      <c r="L245" s="162" t="str">
        <f t="shared" si="31"/>
        <v/>
      </c>
      <c r="M245" s="39"/>
      <c r="N245" s="163">
        <f t="shared" si="32"/>
        <v>0</v>
      </c>
      <c r="O245" s="163">
        <f t="shared" si="33"/>
        <v>0</v>
      </c>
      <c r="P245" s="163">
        <f t="shared" si="34"/>
        <v>0</v>
      </c>
      <c r="Q245" s="163">
        <f t="shared" si="35"/>
        <v>0</v>
      </c>
      <c r="R245" s="163">
        <f t="shared" si="36"/>
        <v>0</v>
      </c>
      <c r="S245" s="39"/>
      <c r="T245" s="164"/>
      <c r="U245" s="165">
        <f>ROUND(ROUND(T245,2)*(1+'General Inputs'!K$20)*(1-Z245)+'General Inputs'!K$28,2)</f>
        <v>0</v>
      </c>
      <c r="V245" s="165">
        <f>ROUND(ROUND(U245,2)*(1+'General Inputs'!L$20)*(1-AA245)+'General Inputs'!L$28,2)</f>
        <v>0</v>
      </c>
      <c r="W245" s="165">
        <f>ROUND(ROUND(V245,2)*(1+'General Inputs'!M$20)*(1-AB245)+'General Inputs'!M$28,2)</f>
        <v>0</v>
      </c>
      <c r="X245" s="165">
        <f>ROUND(ROUND(W245,2)*(1+'General Inputs'!N$20)*(1-AC245)+'General Inputs'!N$28,2)</f>
        <v>0</v>
      </c>
      <c r="Y245" s="166"/>
      <c r="Z245" s="194">
        <f>IF(T245="",0,'General Inputs'!K$23)</f>
        <v>0</v>
      </c>
      <c r="AA245" s="194">
        <f>IF(U245="",0,'General Inputs'!L$23)</f>
        <v>0</v>
      </c>
      <c r="AB245" s="194">
        <f>IF(V245="",0,'General Inputs'!M$23)</f>
        <v>0</v>
      </c>
      <c r="AC245" s="194">
        <f>IF(W245="",0,'General Inputs'!N$23)</f>
        <v>0</v>
      </c>
      <c r="AD245" s="36"/>
      <c r="AE245" s="36"/>
      <c r="AF245" s="36"/>
      <c r="AG245" s="36"/>
      <c r="AH245" s="36"/>
      <c r="AI245" s="36"/>
      <c r="AJ245" s="36"/>
    </row>
    <row r="246" spans="1:36" hidden="1" outlineLevel="1">
      <c r="A246" s="36"/>
      <c r="B246" s="36"/>
      <c r="C246" s="161"/>
      <c r="D246" s="161"/>
      <c r="E246" s="71"/>
      <c r="F246" s="71"/>
      <c r="G246" s="92"/>
      <c r="H246" s="93">
        <f t="shared" si="29"/>
        <v>0</v>
      </c>
      <c r="I246" s="162"/>
      <c r="J246" s="93">
        <f t="shared" si="30"/>
        <v>0</v>
      </c>
      <c r="K246" s="162"/>
      <c r="L246" s="162" t="str">
        <f t="shared" si="31"/>
        <v/>
      </c>
      <c r="M246" s="39"/>
      <c r="N246" s="163">
        <f t="shared" si="32"/>
        <v>0</v>
      </c>
      <c r="O246" s="163">
        <f t="shared" si="33"/>
        <v>0</v>
      </c>
      <c r="P246" s="163">
        <f t="shared" si="34"/>
        <v>0</v>
      </c>
      <c r="Q246" s="163">
        <f t="shared" si="35"/>
        <v>0</v>
      </c>
      <c r="R246" s="163">
        <f t="shared" si="36"/>
        <v>0</v>
      </c>
      <c r="S246" s="39"/>
      <c r="T246" s="164"/>
      <c r="U246" s="165">
        <f>ROUND(ROUND(T246,2)*(1+'General Inputs'!K$20)*(1-Z246)+'General Inputs'!K$28,2)</f>
        <v>0</v>
      </c>
      <c r="V246" s="165">
        <f>ROUND(ROUND(U246,2)*(1+'General Inputs'!L$20)*(1-AA246)+'General Inputs'!L$28,2)</f>
        <v>0</v>
      </c>
      <c r="W246" s="165">
        <f>ROUND(ROUND(V246,2)*(1+'General Inputs'!M$20)*(1-AB246)+'General Inputs'!M$28,2)</f>
        <v>0</v>
      </c>
      <c r="X246" s="165">
        <f>ROUND(ROUND(W246,2)*(1+'General Inputs'!N$20)*(1-AC246)+'General Inputs'!N$28,2)</f>
        <v>0</v>
      </c>
      <c r="Y246" s="166"/>
      <c r="Z246" s="194">
        <f>IF(T246="",0,'General Inputs'!K$23)</f>
        <v>0</v>
      </c>
      <c r="AA246" s="194">
        <f>IF(U246="",0,'General Inputs'!L$23)</f>
        <v>0</v>
      </c>
      <c r="AB246" s="194">
        <f>IF(V246="",0,'General Inputs'!M$23)</f>
        <v>0</v>
      </c>
      <c r="AC246" s="194">
        <f>IF(W246="",0,'General Inputs'!N$23)</f>
        <v>0</v>
      </c>
      <c r="AD246" s="36"/>
      <c r="AE246" s="36"/>
      <c r="AF246" s="36"/>
      <c r="AG246" s="36"/>
      <c r="AH246" s="36"/>
      <c r="AI246" s="36"/>
      <c r="AJ246" s="36"/>
    </row>
    <row r="247" spans="1:36" hidden="1" outlineLevel="1">
      <c r="A247" s="36"/>
      <c r="B247" s="36"/>
      <c r="C247" s="161"/>
      <c r="D247" s="161"/>
      <c r="E247" s="71"/>
      <c r="F247" s="71"/>
      <c r="G247" s="92"/>
      <c r="H247" s="93">
        <f t="shared" si="29"/>
        <v>0</v>
      </c>
      <c r="I247" s="162"/>
      <c r="J247" s="93">
        <f t="shared" si="30"/>
        <v>0</v>
      </c>
      <c r="K247" s="162"/>
      <c r="L247" s="162" t="str">
        <f t="shared" si="31"/>
        <v/>
      </c>
      <c r="M247" s="39"/>
      <c r="N247" s="163">
        <f t="shared" si="32"/>
        <v>0</v>
      </c>
      <c r="O247" s="163">
        <f t="shared" si="33"/>
        <v>0</v>
      </c>
      <c r="P247" s="163">
        <f t="shared" si="34"/>
        <v>0</v>
      </c>
      <c r="Q247" s="163">
        <f t="shared" si="35"/>
        <v>0</v>
      </c>
      <c r="R247" s="163">
        <f t="shared" si="36"/>
        <v>0</v>
      </c>
      <c r="S247" s="39"/>
      <c r="T247" s="164"/>
      <c r="U247" s="165">
        <f>ROUND(ROUND(T247,2)*(1+'General Inputs'!K$20)*(1-Z247)+'General Inputs'!K$28,2)</f>
        <v>0</v>
      </c>
      <c r="V247" s="165">
        <f>ROUND(ROUND(U247,2)*(1+'General Inputs'!L$20)*(1-AA247)+'General Inputs'!L$28,2)</f>
        <v>0</v>
      </c>
      <c r="W247" s="165">
        <f>ROUND(ROUND(V247,2)*(1+'General Inputs'!M$20)*(1-AB247)+'General Inputs'!M$28,2)</f>
        <v>0</v>
      </c>
      <c r="X247" s="165">
        <f>ROUND(ROUND(W247,2)*(1+'General Inputs'!N$20)*(1-AC247)+'General Inputs'!N$28,2)</f>
        <v>0</v>
      </c>
      <c r="Y247" s="166"/>
      <c r="Z247" s="194">
        <f>IF(T247="",0,'General Inputs'!K$23)</f>
        <v>0</v>
      </c>
      <c r="AA247" s="194">
        <f>IF(U247="",0,'General Inputs'!L$23)</f>
        <v>0</v>
      </c>
      <c r="AB247" s="194">
        <f>IF(V247="",0,'General Inputs'!M$23)</f>
        <v>0</v>
      </c>
      <c r="AC247" s="194">
        <f>IF(W247="",0,'General Inputs'!N$23)</f>
        <v>0</v>
      </c>
      <c r="AD247" s="36"/>
      <c r="AE247" s="36"/>
      <c r="AF247" s="36"/>
      <c r="AG247" s="36"/>
      <c r="AH247" s="36"/>
      <c r="AI247" s="36"/>
      <c r="AJ247" s="36"/>
    </row>
    <row r="248" spans="1:36" hidden="1" outlineLevel="1">
      <c r="A248" s="36"/>
      <c r="B248" s="36"/>
      <c r="C248" s="161"/>
      <c r="D248" s="161"/>
      <c r="E248" s="71"/>
      <c r="F248" s="71"/>
      <c r="G248" s="92"/>
      <c r="H248" s="93">
        <f t="shared" si="29"/>
        <v>0</v>
      </c>
      <c r="I248" s="162"/>
      <c r="J248" s="93">
        <f t="shared" si="30"/>
        <v>0</v>
      </c>
      <c r="K248" s="162"/>
      <c r="L248" s="162" t="str">
        <f t="shared" si="31"/>
        <v/>
      </c>
      <c r="M248" s="39"/>
      <c r="N248" s="163">
        <f t="shared" si="32"/>
        <v>0</v>
      </c>
      <c r="O248" s="163">
        <f t="shared" si="33"/>
        <v>0</v>
      </c>
      <c r="P248" s="163">
        <f t="shared" si="34"/>
        <v>0</v>
      </c>
      <c r="Q248" s="163">
        <f t="shared" si="35"/>
        <v>0</v>
      </c>
      <c r="R248" s="163">
        <f t="shared" si="36"/>
        <v>0</v>
      </c>
      <c r="S248" s="39"/>
      <c r="T248" s="164"/>
      <c r="U248" s="165">
        <f>ROUND(ROUND(T248,2)*(1+'General Inputs'!K$20)*(1-Z248)+'General Inputs'!K$28,2)</f>
        <v>0</v>
      </c>
      <c r="V248" s="165">
        <f>ROUND(ROUND(U248,2)*(1+'General Inputs'!L$20)*(1-AA248)+'General Inputs'!L$28,2)</f>
        <v>0</v>
      </c>
      <c r="W248" s="165">
        <f>ROUND(ROUND(V248,2)*(1+'General Inputs'!M$20)*(1-AB248)+'General Inputs'!M$28,2)</f>
        <v>0</v>
      </c>
      <c r="X248" s="165">
        <f>ROUND(ROUND(W248,2)*(1+'General Inputs'!N$20)*(1-AC248)+'General Inputs'!N$28,2)</f>
        <v>0</v>
      </c>
      <c r="Y248" s="166"/>
      <c r="Z248" s="194">
        <f>IF(T248="",0,'General Inputs'!K$23)</f>
        <v>0</v>
      </c>
      <c r="AA248" s="194">
        <f>IF(U248="",0,'General Inputs'!L$23)</f>
        <v>0</v>
      </c>
      <c r="AB248" s="194">
        <f>IF(V248="",0,'General Inputs'!M$23)</f>
        <v>0</v>
      </c>
      <c r="AC248" s="194">
        <f>IF(W248="",0,'General Inputs'!N$23)</f>
        <v>0</v>
      </c>
      <c r="AD248" s="36"/>
      <c r="AE248" s="36"/>
      <c r="AF248" s="36"/>
      <c r="AG248" s="36"/>
      <c r="AH248" s="36"/>
      <c r="AI248" s="36"/>
      <c r="AJ248" s="36"/>
    </row>
    <row r="249" spans="1:36" hidden="1" outlineLevel="1">
      <c r="A249" s="36"/>
      <c r="B249" s="36"/>
      <c r="C249" s="161"/>
      <c r="D249" s="161"/>
      <c r="E249" s="71"/>
      <c r="F249" s="71"/>
      <c r="G249" s="92"/>
      <c r="H249" s="93">
        <f t="shared" si="29"/>
        <v>0</v>
      </c>
      <c r="I249" s="162"/>
      <c r="J249" s="93">
        <f t="shared" si="30"/>
        <v>0</v>
      </c>
      <c r="K249" s="162"/>
      <c r="L249" s="162" t="str">
        <f t="shared" si="31"/>
        <v/>
      </c>
      <c r="M249" s="39"/>
      <c r="N249" s="163">
        <f t="shared" si="32"/>
        <v>0</v>
      </c>
      <c r="O249" s="163">
        <f t="shared" si="33"/>
        <v>0</v>
      </c>
      <c r="P249" s="163">
        <f t="shared" si="34"/>
        <v>0</v>
      </c>
      <c r="Q249" s="163">
        <f t="shared" si="35"/>
        <v>0</v>
      </c>
      <c r="R249" s="163">
        <f t="shared" si="36"/>
        <v>0</v>
      </c>
      <c r="S249" s="39"/>
      <c r="T249" s="164"/>
      <c r="U249" s="165">
        <f>ROUND(ROUND(T249,2)*(1+'General Inputs'!K$20)*(1-Z249)+'General Inputs'!K$28,2)</f>
        <v>0</v>
      </c>
      <c r="V249" s="165">
        <f>ROUND(ROUND(U249,2)*(1+'General Inputs'!L$20)*(1-AA249)+'General Inputs'!L$28,2)</f>
        <v>0</v>
      </c>
      <c r="W249" s="165">
        <f>ROUND(ROUND(V249,2)*(1+'General Inputs'!M$20)*(1-AB249)+'General Inputs'!M$28,2)</f>
        <v>0</v>
      </c>
      <c r="X249" s="165">
        <f>ROUND(ROUND(W249,2)*(1+'General Inputs'!N$20)*(1-AC249)+'General Inputs'!N$28,2)</f>
        <v>0</v>
      </c>
      <c r="Y249" s="166"/>
      <c r="Z249" s="194">
        <f>IF(T249="",0,'General Inputs'!K$23)</f>
        <v>0</v>
      </c>
      <c r="AA249" s="194">
        <f>IF(U249="",0,'General Inputs'!L$23)</f>
        <v>0</v>
      </c>
      <c r="AB249" s="194">
        <f>IF(V249="",0,'General Inputs'!M$23)</f>
        <v>0</v>
      </c>
      <c r="AC249" s="194">
        <f>IF(W249="",0,'General Inputs'!N$23)</f>
        <v>0</v>
      </c>
      <c r="AD249" s="36"/>
      <c r="AE249" s="36"/>
      <c r="AF249" s="36"/>
      <c r="AG249" s="36"/>
      <c r="AH249" s="36"/>
      <c r="AI249" s="36"/>
      <c r="AJ249" s="36"/>
    </row>
    <row r="250" spans="1:36" hidden="1" outlineLevel="1">
      <c r="A250" s="36"/>
      <c r="B250" s="36"/>
      <c r="C250" s="161"/>
      <c r="D250" s="161"/>
      <c r="E250" s="71"/>
      <c r="F250" s="71"/>
      <c r="G250" s="92"/>
      <c r="H250" s="93">
        <f t="shared" si="29"/>
        <v>0</v>
      </c>
      <c r="I250" s="162"/>
      <c r="J250" s="93">
        <f t="shared" si="30"/>
        <v>0</v>
      </c>
      <c r="K250" s="162"/>
      <c r="L250" s="162" t="str">
        <f t="shared" si="31"/>
        <v/>
      </c>
      <c r="M250" s="39"/>
      <c r="N250" s="163">
        <f t="shared" si="32"/>
        <v>0</v>
      </c>
      <c r="O250" s="163">
        <f t="shared" si="33"/>
        <v>0</v>
      </c>
      <c r="P250" s="163">
        <f t="shared" si="34"/>
        <v>0</v>
      </c>
      <c r="Q250" s="163">
        <f t="shared" si="35"/>
        <v>0</v>
      </c>
      <c r="R250" s="163">
        <f t="shared" si="36"/>
        <v>0</v>
      </c>
      <c r="S250" s="39"/>
      <c r="T250" s="164"/>
      <c r="U250" s="165">
        <f>ROUND(ROUND(T250,2)*(1+'General Inputs'!K$20)*(1-Z250)+'General Inputs'!K$28,2)</f>
        <v>0</v>
      </c>
      <c r="V250" s="165">
        <f>ROUND(ROUND(U250,2)*(1+'General Inputs'!L$20)*(1-AA250)+'General Inputs'!L$28,2)</f>
        <v>0</v>
      </c>
      <c r="W250" s="165">
        <f>ROUND(ROUND(V250,2)*(1+'General Inputs'!M$20)*(1-AB250)+'General Inputs'!M$28,2)</f>
        <v>0</v>
      </c>
      <c r="X250" s="165">
        <f>ROUND(ROUND(W250,2)*(1+'General Inputs'!N$20)*(1-AC250)+'General Inputs'!N$28,2)</f>
        <v>0</v>
      </c>
      <c r="Y250" s="166"/>
      <c r="Z250" s="194">
        <f>IF(T250="",0,'General Inputs'!K$23)</f>
        <v>0</v>
      </c>
      <c r="AA250" s="194">
        <f>IF(U250="",0,'General Inputs'!L$23)</f>
        <v>0</v>
      </c>
      <c r="AB250" s="194">
        <f>IF(V250="",0,'General Inputs'!M$23)</f>
        <v>0</v>
      </c>
      <c r="AC250" s="194">
        <f>IF(W250="",0,'General Inputs'!N$23)</f>
        <v>0</v>
      </c>
      <c r="AD250" s="36"/>
      <c r="AE250" s="36"/>
      <c r="AF250" s="36"/>
      <c r="AG250" s="36"/>
      <c r="AH250" s="36"/>
      <c r="AI250" s="36"/>
      <c r="AJ250" s="36"/>
    </row>
    <row r="251" spans="1:36" hidden="1" outlineLevel="1">
      <c r="A251" s="36"/>
      <c r="B251" s="36"/>
      <c r="C251" s="161"/>
      <c r="D251" s="161"/>
      <c r="E251" s="71"/>
      <c r="F251" s="71"/>
      <c r="G251" s="92"/>
      <c r="H251" s="93">
        <f t="shared" si="29"/>
        <v>0</v>
      </c>
      <c r="I251" s="162"/>
      <c r="J251" s="93">
        <f t="shared" si="30"/>
        <v>0</v>
      </c>
      <c r="K251" s="162"/>
      <c r="L251" s="162" t="str">
        <f t="shared" si="31"/>
        <v/>
      </c>
      <c r="M251" s="39"/>
      <c r="N251" s="163">
        <f t="shared" si="32"/>
        <v>0</v>
      </c>
      <c r="O251" s="163">
        <f t="shared" si="33"/>
        <v>0</v>
      </c>
      <c r="P251" s="163">
        <f t="shared" si="34"/>
        <v>0</v>
      </c>
      <c r="Q251" s="163">
        <f t="shared" si="35"/>
        <v>0</v>
      </c>
      <c r="R251" s="163">
        <f t="shared" si="36"/>
        <v>0</v>
      </c>
      <c r="S251" s="39"/>
      <c r="T251" s="164"/>
      <c r="U251" s="165">
        <f>ROUND(ROUND(T251,2)*(1+'General Inputs'!K$20)*(1-Z251)+'General Inputs'!K$28,2)</f>
        <v>0</v>
      </c>
      <c r="V251" s="165">
        <f>ROUND(ROUND(U251,2)*(1+'General Inputs'!L$20)*(1-AA251)+'General Inputs'!L$28,2)</f>
        <v>0</v>
      </c>
      <c r="W251" s="165">
        <f>ROUND(ROUND(V251,2)*(1+'General Inputs'!M$20)*(1-AB251)+'General Inputs'!M$28,2)</f>
        <v>0</v>
      </c>
      <c r="X251" s="165">
        <f>ROUND(ROUND(W251,2)*(1+'General Inputs'!N$20)*(1-AC251)+'General Inputs'!N$28,2)</f>
        <v>0</v>
      </c>
      <c r="Y251" s="166"/>
      <c r="Z251" s="194">
        <f>IF(T251="",0,'General Inputs'!K$23)</f>
        <v>0</v>
      </c>
      <c r="AA251" s="194">
        <f>IF(U251="",0,'General Inputs'!L$23)</f>
        <v>0</v>
      </c>
      <c r="AB251" s="194">
        <f>IF(V251="",0,'General Inputs'!M$23)</f>
        <v>0</v>
      </c>
      <c r="AC251" s="194">
        <f>IF(W251="",0,'General Inputs'!N$23)</f>
        <v>0</v>
      </c>
      <c r="AD251" s="36"/>
      <c r="AE251" s="36"/>
      <c r="AF251" s="36"/>
      <c r="AG251" s="36"/>
      <c r="AH251" s="36"/>
      <c r="AI251" s="36"/>
      <c r="AJ251" s="36"/>
    </row>
    <row r="252" spans="1:36" hidden="1" outlineLevel="1">
      <c r="A252" s="36"/>
      <c r="B252" s="36"/>
      <c r="C252" s="161"/>
      <c r="D252" s="161"/>
      <c r="E252" s="71"/>
      <c r="F252" s="71"/>
      <c r="G252" s="92"/>
      <c r="H252" s="93">
        <f t="shared" si="29"/>
        <v>0</v>
      </c>
      <c r="I252" s="162"/>
      <c r="J252" s="93">
        <f t="shared" si="30"/>
        <v>0</v>
      </c>
      <c r="K252" s="162"/>
      <c r="L252" s="162" t="str">
        <f t="shared" si="31"/>
        <v/>
      </c>
      <c r="M252" s="39"/>
      <c r="N252" s="163">
        <f t="shared" si="32"/>
        <v>0</v>
      </c>
      <c r="O252" s="163">
        <f t="shared" si="33"/>
        <v>0</v>
      </c>
      <c r="P252" s="163">
        <f t="shared" si="34"/>
        <v>0</v>
      </c>
      <c r="Q252" s="163">
        <f t="shared" si="35"/>
        <v>0</v>
      </c>
      <c r="R252" s="163">
        <f t="shared" si="36"/>
        <v>0</v>
      </c>
      <c r="S252" s="39"/>
      <c r="T252" s="164"/>
      <c r="U252" s="165">
        <f>ROUND(ROUND(T252,2)*(1+'General Inputs'!K$20)*(1-Z252)+'General Inputs'!K$28,2)</f>
        <v>0</v>
      </c>
      <c r="V252" s="165">
        <f>ROUND(ROUND(U252,2)*(1+'General Inputs'!L$20)*(1-AA252)+'General Inputs'!L$28,2)</f>
        <v>0</v>
      </c>
      <c r="W252" s="165">
        <f>ROUND(ROUND(V252,2)*(1+'General Inputs'!M$20)*(1-AB252)+'General Inputs'!M$28,2)</f>
        <v>0</v>
      </c>
      <c r="X252" s="165">
        <f>ROUND(ROUND(W252,2)*(1+'General Inputs'!N$20)*(1-AC252)+'General Inputs'!N$28,2)</f>
        <v>0</v>
      </c>
      <c r="Y252" s="166"/>
      <c r="Z252" s="194">
        <f>IF(T252="",0,'General Inputs'!K$23)</f>
        <v>0</v>
      </c>
      <c r="AA252" s="194">
        <f>IF(U252="",0,'General Inputs'!L$23)</f>
        <v>0</v>
      </c>
      <c r="AB252" s="194">
        <f>IF(V252="",0,'General Inputs'!M$23)</f>
        <v>0</v>
      </c>
      <c r="AC252" s="194">
        <f>IF(W252="",0,'General Inputs'!N$23)</f>
        <v>0</v>
      </c>
      <c r="AD252" s="36"/>
      <c r="AE252" s="36"/>
      <c r="AF252" s="36"/>
      <c r="AG252" s="36"/>
      <c r="AH252" s="36"/>
      <c r="AI252" s="36"/>
      <c r="AJ252" s="36"/>
    </row>
    <row r="253" spans="1:36" hidden="1" outlineLevel="1">
      <c r="A253" s="36"/>
      <c r="B253" s="36"/>
      <c r="C253" s="161"/>
      <c r="D253" s="161"/>
      <c r="E253" s="71"/>
      <c r="F253" s="71"/>
      <c r="G253" s="92"/>
      <c r="H253" s="93">
        <f t="shared" si="29"/>
        <v>0</v>
      </c>
      <c r="I253" s="162"/>
      <c r="J253" s="93">
        <f t="shared" si="30"/>
        <v>0</v>
      </c>
      <c r="K253" s="162"/>
      <c r="L253" s="162" t="str">
        <f t="shared" si="31"/>
        <v/>
      </c>
      <c r="M253" s="39"/>
      <c r="N253" s="163">
        <f t="shared" si="32"/>
        <v>0</v>
      </c>
      <c r="O253" s="163">
        <f t="shared" si="33"/>
        <v>0</v>
      </c>
      <c r="P253" s="163">
        <f t="shared" si="34"/>
        <v>0</v>
      </c>
      <c r="Q253" s="163">
        <f t="shared" si="35"/>
        <v>0</v>
      </c>
      <c r="R253" s="163">
        <f t="shared" si="36"/>
        <v>0</v>
      </c>
      <c r="S253" s="39"/>
      <c r="T253" s="164"/>
      <c r="U253" s="165">
        <f>ROUND(ROUND(T253,2)*(1+'General Inputs'!K$20)*(1-Z253)+'General Inputs'!K$28,2)</f>
        <v>0</v>
      </c>
      <c r="V253" s="165">
        <f>ROUND(ROUND(U253,2)*(1+'General Inputs'!L$20)*(1-AA253)+'General Inputs'!L$28,2)</f>
        <v>0</v>
      </c>
      <c r="W253" s="165">
        <f>ROUND(ROUND(V253,2)*(1+'General Inputs'!M$20)*(1-AB253)+'General Inputs'!M$28,2)</f>
        <v>0</v>
      </c>
      <c r="X253" s="165">
        <f>ROUND(ROUND(W253,2)*(1+'General Inputs'!N$20)*(1-AC253)+'General Inputs'!N$28,2)</f>
        <v>0</v>
      </c>
      <c r="Y253" s="166"/>
      <c r="Z253" s="194">
        <f>IF(T253="",0,'General Inputs'!K$23)</f>
        <v>0</v>
      </c>
      <c r="AA253" s="194">
        <f>IF(U253="",0,'General Inputs'!L$23)</f>
        <v>0</v>
      </c>
      <c r="AB253" s="194">
        <f>IF(V253="",0,'General Inputs'!M$23)</f>
        <v>0</v>
      </c>
      <c r="AC253" s="194">
        <f>IF(W253="",0,'General Inputs'!N$23)</f>
        <v>0</v>
      </c>
      <c r="AD253" s="36"/>
      <c r="AE253" s="36"/>
      <c r="AF253" s="36"/>
      <c r="AG253" s="36"/>
      <c r="AH253" s="36"/>
      <c r="AI253" s="36"/>
      <c r="AJ253" s="36"/>
    </row>
    <row r="254" spans="1:36" hidden="1" outlineLevel="1">
      <c r="A254" s="36"/>
      <c r="B254" s="36"/>
      <c r="C254" s="161"/>
      <c r="D254" s="161"/>
      <c r="E254" s="71"/>
      <c r="F254" s="71"/>
      <c r="G254" s="92"/>
      <c r="H254" s="93">
        <f t="shared" si="29"/>
        <v>0</v>
      </c>
      <c r="I254" s="162"/>
      <c r="J254" s="93">
        <f t="shared" si="30"/>
        <v>0</v>
      </c>
      <c r="K254" s="162"/>
      <c r="L254" s="162" t="str">
        <f t="shared" si="31"/>
        <v/>
      </c>
      <c r="M254" s="39"/>
      <c r="N254" s="163">
        <f t="shared" si="32"/>
        <v>0</v>
      </c>
      <c r="O254" s="163">
        <f t="shared" si="33"/>
        <v>0</v>
      </c>
      <c r="P254" s="163">
        <f t="shared" si="34"/>
        <v>0</v>
      </c>
      <c r="Q254" s="163">
        <f t="shared" si="35"/>
        <v>0</v>
      </c>
      <c r="R254" s="163">
        <f t="shared" si="36"/>
        <v>0</v>
      </c>
      <c r="S254" s="39"/>
      <c r="T254" s="164"/>
      <c r="U254" s="165">
        <f>ROUND(ROUND(T254,2)*(1+'General Inputs'!K$20)*(1-Z254)+'General Inputs'!K$28,2)</f>
        <v>0</v>
      </c>
      <c r="V254" s="165">
        <f>ROUND(ROUND(U254,2)*(1+'General Inputs'!L$20)*(1-AA254)+'General Inputs'!L$28,2)</f>
        <v>0</v>
      </c>
      <c r="W254" s="165">
        <f>ROUND(ROUND(V254,2)*(1+'General Inputs'!M$20)*(1-AB254)+'General Inputs'!M$28,2)</f>
        <v>0</v>
      </c>
      <c r="X254" s="165">
        <f>ROUND(ROUND(W254,2)*(1+'General Inputs'!N$20)*(1-AC254)+'General Inputs'!N$28,2)</f>
        <v>0</v>
      </c>
      <c r="Y254" s="166"/>
      <c r="Z254" s="194">
        <f>IF(T254="",0,'General Inputs'!K$23)</f>
        <v>0</v>
      </c>
      <c r="AA254" s="194">
        <f>IF(U254="",0,'General Inputs'!L$23)</f>
        <v>0</v>
      </c>
      <c r="AB254" s="194">
        <f>IF(V254="",0,'General Inputs'!M$23)</f>
        <v>0</v>
      </c>
      <c r="AC254" s="194">
        <f>IF(W254="",0,'General Inputs'!N$23)</f>
        <v>0</v>
      </c>
      <c r="AD254" s="36"/>
      <c r="AE254" s="36"/>
      <c r="AF254" s="36"/>
      <c r="AG254" s="36"/>
      <c r="AH254" s="36"/>
      <c r="AI254" s="36"/>
      <c r="AJ254" s="36"/>
    </row>
    <row r="255" spans="1:36" hidden="1" outlineLevel="1">
      <c r="A255" s="36"/>
      <c r="B255" s="36"/>
      <c r="C255" s="161"/>
      <c r="D255" s="161"/>
      <c r="E255" s="71"/>
      <c r="F255" s="71"/>
      <c r="G255" s="92"/>
      <c r="H255" s="93">
        <f t="shared" si="29"/>
        <v>0</v>
      </c>
      <c r="I255" s="162"/>
      <c r="J255" s="93">
        <f t="shared" si="30"/>
        <v>0</v>
      </c>
      <c r="K255" s="162"/>
      <c r="L255" s="162" t="str">
        <f t="shared" si="31"/>
        <v/>
      </c>
      <c r="M255" s="39"/>
      <c r="N255" s="163">
        <f t="shared" si="32"/>
        <v>0</v>
      </c>
      <c r="O255" s="163">
        <f t="shared" si="33"/>
        <v>0</v>
      </c>
      <c r="P255" s="163">
        <f t="shared" si="34"/>
        <v>0</v>
      </c>
      <c r="Q255" s="163">
        <f t="shared" si="35"/>
        <v>0</v>
      </c>
      <c r="R255" s="163">
        <f t="shared" si="36"/>
        <v>0</v>
      </c>
      <c r="S255" s="39"/>
      <c r="T255" s="164"/>
      <c r="U255" s="165">
        <f>ROUND(ROUND(T255,2)*(1+'General Inputs'!K$20)*(1-Z255)+'General Inputs'!K$28,2)</f>
        <v>0</v>
      </c>
      <c r="V255" s="165">
        <f>ROUND(ROUND(U255,2)*(1+'General Inputs'!L$20)*(1-AA255)+'General Inputs'!L$28,2)</f>
        <v>0</v>
      </c>
      <c r="W255" s="165">
        <f>ROUND(ROUND(V255,2)*(1+'General Inputs'!M$20)*(1-AB255)+'General Inputs'!M$28,2)</f>
        <v>0</v>
      </c>
      <c r="X255" s="165">
        <f>ROUND(ROUND(W255,2)*(1+'General Inputs'!N$20)*(1-AC255)+'General Inputs'!N$28,2)</f>
        <v>0</v>
      </c>
      <c r="Y255" s="166"/>
      <c r="Z255" s="194">
        <f>IF(T255="",0,'General Inputs'!K$23)</f>
        <v>0</v>
      </c>
      <c r="AA255" s="194">
        <f>IF(U255="",0,'General Inputs'!L$23)</f>
        <v>0</v>
      </c>
      <c r="AB255" s="194">
        <f>IF(V255="",0,'General Inputs'!M$23)</f>
        <v>0</v>
      </c>
      <c r="AC255" s="194">
        <f>IF(W255="",0,'General Inputs'!N$23)</f>
        <v>0</v>
      </c>
      <c r="AD255" s="36"/>
      <c r="AE255" s="36"/>
      <c r="AF255" s="36"/>
      <c r="AG255" s="36"/>
      <c r="AH255" s="36"/>
      <c r="AI255" s="36"/>
      <c r="AJ255" s="36"/>
    </row>
    <row r="256" spans="1:36" hidden="1" outlineLevel="1">
      <c r="A256" s="36"/>
      <c r="B256" s="36"/>
      <c r="C256" s="161"/>
      <c r="D256" s="161"/>
      <c r="E256" s="71"/>
      <c r="F256" s="71"/>
      <c r="G256" s="92"/>
      <c r="H256" s="93">
        <f t="shared" si="29"/>
        <v>0</v>
      </c>
      <c r="I256" s="162"/>
      <c r="J256" s="93">
        <f t="shared" si="30"/>
        <v>0</v>
      </c>
      <c r="K256" s="162"/>
      <c r="L256" s="162" t="str">
        <f t="shared" si="31"/>
        <v/>
      </c>
      <c r="M256" s="39"/>
      <c r="N256" s="163">
        <f t="shared" si="32"/>
        <v>0</v>
      </c>
      <c r="O256" s="163">
        <f t="shared" si="33"/>
        <v>0</v>
      </c>
      <c r="P256" s="163">
        <f t="shared" si="34"/>
        <v>0</v>
      </c>
      <c r="Q256" s="163">
        <f t="shared" si="35"/>
        <v>0</v>
      </c>
      <c r="R256" s="163">
        <f t="shared" si="36"/>
        <v>0</v>
      </c>
      <c r="S256" s="39"/>
      <c r="T256" s="164"/>
      <c r="U256" s="165">
        <f>ROUND(ROUND(T256,2)*(1+'General Inputs'!K$20)*(1-Z256)+'General Inputs'!K$28,2)</f>
        <v>0</v>
      </c>
      <c r="V256" s="165">
        <f>ROUND(ROUND(U256,2)*(1+'General Inputs'!L$20)*(1-AA256)+'General Inputs'!L$28,2)</f>
        <v>0</v>
      </c>
      <c r="W256" s="165">
        <f>ROUND(ROUND(V256,2)*(1+'General Inputs'!M$20)*(1-AB256)+'General Inputs'!M$28,2)</f>
        <v>0</v>
      </c>
      <c r="X256" s="165">
        <f>ROUND(ROUND(W256,2)*(1+'General Inputs'!N$20)*(1-AC256)+'General Inputs'!N$28,2)</f>
        <v>0</v>
      </c>
      <c r="Y256" s="166"/>
      <c r="Z256" s="194">
        <f>IF(T256="",0,'General Inputs'!K$23)</f>
        <v>0</v>
      </c>
      <c r="AA256" s="194">
        <f>IF(U256="",0,'General Inputs'!L$23)</f>
        <v>0</v>
      </c>
      <c r="AB256" s="194">
        <f>IF(V256="",0,'General Inputs'!M$23)</f>
        <v>0</v>
      </c>
      <c r="AC256" s="194">
        <f>IF(W256="",0,'General Inputs'!N$23)</f>
        <v>0</v>
      </c>
      <c r="AD256" s="36"/>
      <c r="AE256" s="36"/>
      <c r="AF256" s="36"/>
      <c r="AG256" s="36"/>
      <c r="AH256" s="36"/>
      <c r="AI256" s="36"/>
      <c r="AJ256" s="36"/>
    </row>
    <row r="257" spans="1:36" hidden="1" outlineLevel="1">
      <c r="A257" s="36"/>
      <c r="B257" s="36"/>
      <c r="C257" s="161"/>
      <c r="D257" s="161"/>
      <c r="E257" s="71"/>
      <c r="F257" s="71"/>
      <c r="G257" s="92"/>
      <c r="H257" s="93">
        <f t="shared" si="29"/>
        <v>0</v>
      </c>
      <c r="I257" s="162"/>
      <c r="J257" s="93">
        <f t="shared" si="30"/>
        <v>0</v>
      </c>
      <c r="K257" s="162"/>
      <c r="L257" s="162" t="str">
        <f t="shared" si="31"/>
        <v/>
      </c>
      <c r="M257" s="39"/>
      <c r="N257" s="163">
        <f t="shared" si="32"/>
        <v>0</v>
      </c>
      <c r="O257" s="163">
        <f t="shared" si="33"/>
        <v>0</v>
      </c>
      <c r="P257" s="163">
        <f t="shared" si="34"/>
        <v>0</v>
      </c>
      <c r="Q257" s="163">
        <f t="shared" si="35"/>
        <v>0</v>
      </c>
      <c r="R257" s="163">
        <f t="shared" si="36"/>
        <v>0</v>
      </c>
      <c r="S257" s="39"/>
      <c r="T257" s="164"/>
      <c r="U257" s="165">
        <f>ROUND(ROUND(T257,2)*(1+'General Inputs'!K$20)*(1-Z257)+'General Inputs'!K$28,2)</f>
        <v>0</v>
      </c>
      <c r="V257" s="165">
        <f>ROUND(ROUND(U257,2)*(1+'General Inputs'!L$20)*(1-AA257)+'General Inputs'!L$28,2)</f>
        <v>0</v>
      </c>
      <c r="W257" s="165">
        <f>ROUND(ROUND(V257,2)*(1+'General Inputs'!M$20)*(1-AB257)+'General Inputs'!M$28,2)</f>
        <v>0</v>
      </c>
      <c r="X257" s="165">
        <f>ROUND(ROUND(W257,2)*(1+'General Inputs'!N$20)*(1-AC257)+'General Inputs'!N$28,2)</f>
        <v>0</v>
      </c>
      <c r="Y257" s="166"/>
      <c r="Z257" s="194">
        <f>IF(T257="",0,'General Inputs'!K$23)</f>
        <v>0</v>
      </c>
      <c r="AA257" s="194">
        <f>IF(U257="",0,'General Inputs'!L$23)</f>
        <v>0</v>
      </c>
      <c r="AB257" s="194">
        <f>IF(V257="",0,'General Inputs'!M$23)</f>
        <v>0</v>
      </c>
      <c r="AC257" s="194">
        <f>IF(W257="",0,'General Inputs'!N$23)</f>
        <v>0</v>
      </c>
      <c r="AD257" s="36"/>
      <c r="AE257" s="36"/>
      <c r="AF257" s="36"/>
      <c r="AG257" s="36"/>
      <c r="AH257" s="36"/>
      <c r="AI257" s="36"/>
      <c r="AJ257" s="36"/>
    </row>
    <row r="258" spans="1:36" hidden="1" outlineLevel="1">
      <c r="A258" s="36"/>
      <c r="B258" s="36"/>
      <c r="C258" s="161"/>
      <c r="D258" s="161"/>
      <c r="E258" s="71"/>
      <c r="F258" s="71"/>
      <c r="G258" s="92"/>
      <c r="H258" s="93">
        <f t="shared" si="29"/>
        <v>0</v>
      </c>
      <c r="I258" s="162"/>
      <c r="J258" s="93">
        <f t="shared" si="30"/>
        <v>0</v>
      </c>
      <c r="K258" s="162"/>
      <c r="L258" s="162" t="str">
        <f t="shared" si="31"/>
        <v/>
      </c>
      <c r="M258" s="39"/>
      <c r="N258" s="163">
        <f t="shared" si="32"/>
        <v>0</v>
      </c>
      <c r="O258" s="163">
        <f t="shared" si="33"/>
        <v>0</v>
      </c>
      <c r="P258" s="163">
        <f t="shared" si="34"/>
        <v>0</v>
      </c>
      <c r="Q258" s="163">
        <f t="shared" si="35"/>
        <v>0</v>
      </c>
      <c r="R258" s="163">
        <f t="shared" si="36"/>
        <v>0</v>
      </c>
      <c r="S258" s="39"/>
      <c r="T258" s="164"/>
      <c r="U258" s="165">
        <f>ROUND(ROUND(T258,2)*(1+'General Inputs'!K$20)*(1-Z258)+'General Inputs'!K$28,2)</f>
        <v>0</v>
      </c>
      <c r="V258" s="165">
        <f>ROUND(ROUND(U258,2)*(1+'General Inputs'!L$20)*(1-AA258)+'General Inputs'!L$28,2)</f>
        <v>0</v>
      </c>
      <c r="W258" s="165">
        <f>ROUND(ROUND(V258,2)*(1+'General Inputs'!M$20)*(1-AB258)+'General Inputs'!M$28,2)</f>
        <v>0</v>
      </c>
      <c r="X258" s="165">
        <f>ROUND(ROUND(W258,2)*(1+'General Inputs'!N$20)*(1-AC258)+'General Inputs'!N$28,2)</f>
        <v>0</v>
      </c>
      <c r="Y258" s="166"/>
      <c r="Z258" s="194">
        <f>IF(T258="",0,'General Inputs'!K$23)</f>
        <v>0</v>
      </c>
      <c r="AA258" s="194">
        <f>IF(U258="",0,'General Inputs'!L$23)</f>
        <v>0</v>
      </c>
      <c r="AB258" s="194">
        <f>IF(V258="",0,'General Inputs'!M$23)</f>
        <v>0</v>
      </c>
      <c r="AC258" s="194">
        <f>IF(W258="",0,'General Inputs'!N$23)</f>
        <v>0</v>
      </c>
      <c r="AD258" s="36"/>
      <c r="AE258" s="36"/>
      <c r="AF258" s="36"/>
      <c r="AG258" s="36"/>
      <c r="AH258" s="36"/>
      <c r="AI258" s="36"/>
      <c r="AJ258" s="36"/>
    </row>
    <row r="259" spans="1:36" hidden="1" outlineLevel="1">
      <c r="A259" s="36"/>
      <c r="B259" s="36"/>
      <c r="C259" s="161"/>
      <c r="D259" s="161"/>
      <c r="E259" s="71"/>
      <c r="F259" s="71"/>
      <c r="G259" s="92"/>
      <c r="H259" s="93">
        <f t="shared" si="29"/>
        <v>0</v>
      </c>
      <c r="I259" s="162"/>
      <c r="J259" s="93">
        <f t="shared" si="30"/>
        <v>0</v>
      </c>
      <c r="K259" s="162"/>
      <c r="L259" s="162" t="str">
        <f t="shared" si="31"/>
        <v/>
      </c>
      <c r="M259" s="39"/>
      <c r="N259" s="163">
        <f t="shared" si="32"/>
        <v>0</v>
      </c>
      <c r="O259" s="163">
        <f t="shared" si="33"/>
        <v>0</v>
      </c>
      <c r="P259" s="163">
        <f t="shared" si="34"/>
        <v>0</v>
      </c>
      <c r="Q259" s="163">
        <f t="shared" si="35"/>
        <v>0</v>
      </c>
      <c r="R259" s="163">
        <f t="shared" si="36"/>
        <v>0</v>
      </c>
      <c r="S259" s="39"/>
      <c r="T259" s="164"/>
      <c r="U259" s="165">
        <f>ROUND(ROUND(T259,2)*(1+'General Inputs'!K$20)*(1-Z259)+'General Inputs'!K$28,2)</f>
        <v>0</v>
      </c>
      <c r="V259" s="165">
        <f>ROUND(ROUND(U259,2)*(1+'General Inputs'!L$20)*(1-AA259)+'General Inputs'!L$28,2)</f>
        <v>0</v>
      </c>
      <c r="W259" s="165">
        <f>ROUND(ROUND(V259,2)*(1+'General Inputs'!M$20)*(1-AB259)+'General Inputs'!M$28,2)</f>
        <v>0</v>
      </c>
      <c r="X259" s="165">
        <f>ROUND(ROUND(W259,2)*(1+'General Inputs'!N$20)*(1-AC259)+'General Inputs'!N$28,2)</f>
        <v>0</v>
      </c>
      <c r="Y259" s="166"/>
      <c r="Z259" s="194">
        <f>IF(T259="",0,'General Inputs'!K$23)</f>
        <v>0</v>
      </c>
      <c r="AA259" s="194">
        <f>IF(U259="",0,'General Inputs'!L$23)</f>
        <v>0</v>
      </c>
      <c r="AB259" s="194">
        <f>IF(V259="",0,'General Inputs'!M$23)</f>
        <v>0</v>
      </c>
      <c r="AC259" s="194">
        <f>IF(W259="",0,'General Inputs'!N$23)</f>
        <v>0</v>
      </c>
      <c r="AD259" s="36"/>
      <c r="AE259" s="36"/>
      <c r="AF259" s="36"/>
      <c r="AG259" s="36"/>
      <c r="AH259" s="36"/>
      <c r="AI259" s="36"/>
      <c r="AJ259" s="36"/>
    </row>
    <row r="260" spans="1:36" hidden="1" outlineLevel="1">
      <c r="A260" s="36"/>
      <c r="B260" s="36"/>
      <c r="C260" s="161"/>
      <c r="D260" s="161"/>
      <c r="E260" s="71"/>
      <c r="F260" s="71"/>
      <c r="G260" s="92"/>
      <c r="H260" s="93">
        <f t="shared" si="29"/>
        <v>0</v>
      </c>
      <c r="I260" s="162"/>
      <c r="J260" s="93">
        <f t="shared" si="30"/>
        <v>0</v>
      </c>
      <c r="K260" s="162"/>
      <c r="L260" s="162" t="str">
        <f t="shared" si="31"/>
        <v/>
      </c>
      <c r="M260" s="39"/>
      <c r="N260" s="163">
        <f t="shared" si="32"/>
        <v>0</v>
      </c>
      <c r="O260" s="163">
        <f t="shared" si="33"/>
        <v>0</v>
      </c>
      <c r="P260" s="163">
        <f t="shared" si="34"/>
        <v>0</v>
      </c>
      <c r="Q260" s="163">
        <f t="shared" si="35"/>
        <v>0</v>
      </c>
      <c r="R260" s="163">
        <f t="shared" si="36"/>
        <v>0</v>
      </c>
      <c r="S260" s="39"/>
      <c r="T260" s="164"/>
      <c r="U260" s="165">
        <f>ROUND(ROUND(T260,2)*(1+'General Inputs'!K$20)*(1-Z260)+'General Inputs'!K$28,2)</f>
        <v>0</v>
      </c>
      <c r="V260" s="165">
        <f>ROUND(ROUND(U260,2)*(1+'General Inputs'!L$20)*(1-AA260)+'General Inputs'!L$28,2)</f>
        <v>0</v>
      </c>
      <c r="W260" s="165">
        <f>ROUND(ROUND(V260,2)*(1+'General Inputs'!M$20)*(1-AB260)+'General Inputs'!M$28,2)</f>
        <v>0</v>
      </c>
      <c r="X260" s="165">
        <f>ROUND(ROUND(W260,2)*(1+'General Inputs'!N$20)*(1-AC260)+'General Inputs'!N$28,2)</f>
        <v>0</v>
      </c>
      <c r="Y260" s="166"/>
      <c r="Z260" s="194">
        <f>IF(T260="",0,'General Inputs'!K$23)</f>
        <v>0</v>
      </c>
      <c r="AA260" s="194">
        <f>IF(U260="",0,'General Inputs'!L$23)</f>
        <v>0</v>
      </c>
      <c r="AB260" s="194">
        <f>IF(V260="",0,'General Inputs'!M$23)</f>
        <v>0</v>
      </c>
      <c r="AC260" s="194">
        <f>IF(W260="",0,'General Inputs'!N$23)</f>
        <v>0</v>
      </c>
      <c r="AD260" s="36"/>
      <c r="AE260" s="36"/>
      <c r="AF260" s="36"/>
      <c r="AG260" s="36"/>
      <c r="AH260" s="36"/>
      <c r="AI260" s="36"/>
      <c r="AJ260" s="36"/>
    </row>
    <row r="261" spans="1:36" hidden="1" outlineLevel="1">
      <c r="A261" s="36"/>
      <c r="B261" s="36"/>
      <c r="C261" s="161"/>
      <c r="D261" s="161"/>
      <c r="E261" s="71"/>
      <c r="F261" s="71"/>
      <c r="G261" s="92"/>
      <c r="H261" s="93">
        <f t="shared" si="29"/>
        <v>0</v>
      </c>
      <c r="I261" s="162"/>
      <c r="J261" s="93">
        <f t="shared" si="30"/>
        <v>0</v>
      </c>
      <c r="K261" s="162"/>
      <c r="L261" s="162" t="str">
        <f t="shared" si="31"/>
        <v/>
      </c>
      <c r="M261" s="39"/>
      <c r="N261" s="163">
        <f t="shared" si="32"/>
        <v>0</v>
      </c>
      <c r="O261" s="163">
        <f t="shared" si="33"/>
        <v>0</v>
      </c>
      <c r="P261" s="163">
        <f t="shared" si="34"/>
        <v>0</v>
      </c>
      <c r="Q261" s="163">
        <f t="shared" si="35"/>
        <v>0</v>
      </c>
      <c r="R261" s="163">
        <f t="shared" si="36"/>
        <v>0</v>
      </c>
      <c r="S261" s="39"/>
      <c r="T261" s="164"/>
      <c r="U261" s="165">
        <f>ROUND(ROUND(T261,2)*(1+'General Inputs'!K$20)*(1-Z261)+'General Inputs'!K$28,2)</f>
        <v>0</v>
      </c>
      <c r="V261" s="165">
        <f>ROUND(ROUND(U261,2)*(1+'General Inputs'!L$20)*(1-AA261)+'General Inputs'!L$28,2)</f>
        <v>0</v>
      </c>
      <c r="W261" s="165">
        <f>ROUND(ROUND(V261,2)*(1+'General Inputs'!M$20)*(1-AB261)+'General Inputs'!M$28,2)</f>
        <v>0</v>
      </c>
      <c r="X261" s="165">
        <f>ROUND(ROUND(W261,2)*(1+'General Inputs'!N$20)*(1-AC261)+'General Inputs'!N$28,2)</f>
        <v>0</v>
      </c>
      <c r="Y261" s="166"/>
      <c r="Z261" s="194">
        <f>IF(T261="",0,'General Inputs'!K$23)</f>
        <v>0</v>
      </c>
      <c r="AA261" s="194">
        <f>IF(U261="",0,'General Inputs'!L$23)</f>
        <v>0</v>
      </c>
      <c r="AB261" s="194">
        <f>IF(V261="",0,'General Inputs'!M$23)</f>
        <v>0</v>
      </c>
      <c r="AC261" s="194">
        <f>IF(W261="",0,'General Inputs'!N$23)</f>
        <v>0</v>
      </c>
      <c r="AD261" s="36"/>
      <c r="AE261" s="36"/>
      <c r="AF261" s="36"/>
      <c r="AG261" s="36"/>
      <c r="AH261" s="36"/>
      <c r="AI261" s="36"/>
      <c r="AJ261" s="36"/>
    </row>
    <row r="262" spans="1:36" hidden="1" outlineLevel="1">
      <c r="A262" s="36"/>
      <c r="B262" s="36"/>
      <c r="C262" s="161"/>
      <c r="D262" s="161"/>
      <c r="E262" s="71"/>
      <c r="F262" s="71"/>
      <c r="G262" s="92"/>
      <c r="H262" s="93">
        <f t="shared" si="29"/>
        <v>0</v>
      </c>
      <c r="I262" s="162"/>
      <c r="J262" s="93">
        <f t="shared" si="30"/>
        <v>0</v>
      </c>
      <c r="K262" s="162"/>
      <c r="L262" s="162" t="str">
        <f t="shared" si="31"/>
        <v/>
      </c>
      <c r="M262" s="39"/>
      <c r="N262" s="163">
        <f t="shared" si="32"/>
        <v>0</v>
      </c>
      <c r="O262" s="163">
        <f t="shared" si="33"/>
        <v>0</v>
      </c>
      <c r="P262" s="163">
        <f t="shared" si="34"/>
        <v>0</v>
      </c>
      <c r="Q262" s="163">
        <f t="shared" si="35"/>
        <v>0</v>
      </c>
      <c r="R262" s="163">
        <f t="shared" si="36"/>
        <v>0</v>
      </c>
      <c r="S262" s="39"/>
      <c r="T262" s="164"/>
      <c r="U262" s="165">
        <f>ROUND(ROUND(T262,2)*(1+'General Inputs'!K$20)*(1-Z262)+'General Inputs'!K$28,2)</f>
        <v>0</v>
      </c>
      <c r="V262" s="165">
        <f>ROUND(ROUND(U262,2)*(1+'General Inputs'!L$20)*(1-AA262)+'General Inputs'!L$28,2)</f>
        <v>0</v>
      </c>
      <c r="W262" s="165">
        <f>ROUND(ROUND(V262,2)*(1+'General Inputs'!M$20)*(1-AB262)+'General Inputs'!M$28,2)</f>
        <v>0</v>
      </c>
      <c r="X262" s="165">
        <f>ROUND(ROUND(W262,2)*(1+'General Inputs'!N$20)*(1-AC262)+'General Inputs'!N$28,2)</f>
        <v>0</v>
      </c>
      <c r="Y262" s="166"/>
      <c r="Z262" s="194">
        <f>IF(T262="",0,'General Inputs'!K$23)</f>
        <v>0</v>
      </c>
      <c r="AA262" s="194">
        <f>IF(U262="",0,'General Inputs'!L$23)</f>
        <v>0</v>
      </c>
      <c r="AB262" s="194">
        <f>IF(V262="",0,'General Inputs'!M$23)</f>
        <v>0</v>
      </c>
      <c r="AC262" s="194">
        <f>IF(W262="",0,'General Inputs'!N$23)</f>
        <v>0</v>
      </c>
      <c r="AD262" s="36"/>
      <c r="AE262" s="36"/>
      <c r="AF262" s="36"/>
      <c r="AG262" s="36"/>
      <c r="AH262" s="36"/>
      <c r="AI262" s="36"/>
      <c r="AJ262" s="36"/>
    </row>
    <row r="263" spans="1:36" hidden="1" outlineLevel="1">
      <c r="A263" s="36"/>
      <c r="B263" s="36"/>
      <c r="C263" s="161"/>
      <c r="D263" s="161"/>
      <c r="E263" s="71"/>
      <c r="F263" s="71"/>
      <c r="G263" s="92"/>
      <c r="H263" s="93">
        <f t="shared" ref="H263:H305" si="37">_xlfn.IFNA(INDEX($N263:$R263,1,MATCH(forecastyear,$N$5:$R$5,0)),0)</f>
        <v>0</v>
      </c>
      <c r="I263" s="162"/>
      <c r="J263" s="93">
        <f t="shared" ref="J263:J305" si="38">_xlfn.IFNA(INDEX($T263:$X263,1,MATCH(forecastyear,$T$5:$X$5,0)),0)</f>
        <v>0</v>
      </c>
      <c r="K263" s="162"/>
      <c r="L263" s="162" t="str">
        <f t="shared" si="31"/>
        <v/>
      </c>
      <c r="M263" s="39"/>
      <c r="N263" s="163">
        <f t="shared" si="32"/>
        <v>0</v>
      </c>
      <c r="O263" s="163">
        <f t="shared" si="33"/>
        <v>0</v>
      </c>
      <c r="P263" s="163">
        <f t="shared" si="34"/>
        <v>0</v>
      </c>
      <c r="Q263" s="163">
        <f t="shared" si="35"/>
        <v>0</v>
      </c>
      <c r="R263" s="163">
        <f t="shared" si="36"/>
        <v>0</v>
      </c>
      <c r="S263" s="39"/>
      <c r="T263" s="164"/>
      <c r="U263" s="165">
        <f>ROUND(ROUND(T263,2)*(1+'General Inputs'!K$20)*(1-Z263)+'General Inputs'!K$28,2)</f>
        <v>0</v>
      </c>
      <c r="V263" s="165">
        <f>ROUND(ROUND(U263,2)*(1+'General Inputs'!L$20)*(1-AA263)+'General Inputs'!L$28,2)</f>
        <v>0</v>
      </c>
      <c r="W263" s="165">
        <f>ROUND(ROUND(V263,2)*(1+'General Inputs'!M$20)*(1-AB263)+'General Inputs'!M$28,2)</f>
        <v>0</v>
      </c>
      <c r="X263" s="165">
        <f>ROUND(ROUND(W263,2)*(1+'General Inputs'!N$20)*(1-AC263)+'General Inputs'!N$28,2)</f>
        <v>0</v>
      </c>
      <c r="Y263" s="166"/>
      <c r="Z263" s="194">
        <f>IF(T263="",0,'General Inputs'!K$23)</f>
        <v>0</v>
      </c>
      <c r="AA263" s="194">
        <f>IF(U263="",0,'General Inputs'!L$23)</f>
        <v>0</v>
      </c>
      <c r="AB263" s="194">
        <f>IF(V263="",0,'General Inputs'!M$23)</f>
        <v>0</v>
      </c>
      <c r="AC263" s="194">
        <f>IF(W263="",0,'General Inputs'!N$23)</f>
        <v>0</v>
      </c>
      <c r="AD263" s="36"/>
      <c r="AE263" s="36"/>
      <c r="AF263" s="36"/>
      <c r="AG263" s="36"/>
      <c r="AH263" s="36"/>
      <c r="AI263" s="36"/>
      <c r="AJ263" s="36"/>
    </row>
    <row r="264" spans="1:36" hidden="1" outlineLevel="1">
      <c r="A264" s="36"/>
      <c r="B264" s="36"/>
      <c r="C264" s="161"/>
      <c r="D264" s="161"/>
      <c r="E264" s="71"/>
      <c r="F264" s="71"/>
      <c r="G264" s="92"/>
      <c r="H264" s="93">
        <f t="shared" si="37"/>
        <v>0</v>
      </c>
      <c r="I264" s="162"/>
      <c r="J264" s="93">
        <f t="shared" si="38"/>
        <v>0</v>
      </c>
      <c r="K264" s="162"/>
      <c r="L264" s="162" t="str">
        <f t="shared" ref="L264:L305" si="39">IF(C264="","",IF(H264&gt;J264,"NON-COMPLIANT","COMPLIANT"))</f>
        <v/>
      </c>
      <c r="M264" s="39"/>
      <c r="N264" s="163">
        <f t="shared" ref="N264:N305" si="40">T264</f>
        <v>0</v>
      </c>
      <c r="O264" s="163">
        <f t="shared" ref="O264:O305" si="41">U264</f>
        <v>0</v>
      </c>
      <c r="P264" s="163">
        <f t="shared" ref="P264:P305" si="42">V264</f>
        <v>0</v>
      </c>
      <c r="Q264" s="163">
        <f t="shared" ref="Q264:Q305" si="43">W264</f>
        <v>0</v>
      </c>
      <c r="R264" s="163">
        <f t="shared" ref="R264:R305" si="44">X264</f>
        <v>0</v>
      </c>
      <c r="S264" s="39"/>
      <c r="T264" s="164"/>
      <c r="U264" s="165">
        <f>ROUND(ROUND(T264,2)*(1+'General Inputs'!K$20)*(1-Z264)+'General Inputs'!K$28,2)</f>
        <v>0</v>
      </c>
      <c r="V264" s="165">
        <f>ROUND(ROUND(U264,2)*(1+'General Inputs'!L$20)*(1-AA264)+'General Inputs'!L$28,2)</f>
        <v>0</v>
      </c>
      <c r="W264" s="165">
        <f>ROUND(ROUND(V264,2)*(1+'General Inputs'!M$20)*(1-AB264)+'General Inputs'!M$28,2)</f>
        <v>0</v>
      </c>
      <c r="X264" s="165">
        <f>ROUND(ROUND(W264,2)*(1+'General Inputs'!N$20)*(1-AC264)+'General Inputs'!N$28,2)</f>
        <v>0</v>
      </c>
      <c r="Y264" s="166"/>
      <c r="Z264" s="194">
        <f>IF(T264="",0,'General Inputs'!K$23)</f>
        <v>0</v>
      </c>
      <c r="AA264" s="194">
        <f>IF(U264="",0,'General Inputs'!L$23)</f>
        <v>0</v>
      </c>
      <c r="AB264" s="194">
        <f>IF(V264="",0,'General Inputs'!M$23)</f>
        <v>0</v>
      </c>
      <c r="AC264" s="194">
        <f>IF(W264="",0,'General Inputs'!N$23)</f>
        <v>0</v>
      </c>
      <c r="AD264" s="36"/>
      <c r="AE264" s="36"/>
      <c r="AF264" s="36"/>
      <c r="AG264" s="36"/>
      <c r="AH264" s="36"/>
      <c r="AI264" s="36"/>
      <c r="AJ264" s="36"/>
    </row>
    <row r="265" spans="1:36" hidden="1" outlineLevel="1">
      <c r="A265" s="36"/>
      <c r="B265" s="36"/>
      <c r="C265" s="161"/>
      <c r="D265" s="161"/>
      <c r="E265" s="71"/>
      <c r="F265" s="71"/>
      <c r="G265" s="92"/>
      <c r="H265" s="93">
        <f t="shared" si="37"/>
        <v>0</v>
      </c>
      <c r="I265" s="162"/>
      <c r="J265" s="93">
        <f t="shared" si="38"/>
        <v>0</v>
      </c>
      <c r="K265" s="162"/>
      <c r="L265" s="162" t="str">
        <f t="shared" si="39"/>
        <v/>
      </c>
      <c r="M265" s="39"/>
      <c r="N265" s="163">
        <f t="shared" si="40"/>
        <v>0</v>
      </c>
      <c r="O265" s="163">
        <f t="shared" si="41"/>
        <v>0</v>
      </c>
      <c r="P265" s="163">
        <f t="shared" si="42"/>
        <v>0</v>
      </c>
      <c r="Q265" s="163">
        <f t="shared" si="43"/>
        <v>0</v>
      </c>
      <c r="R265" s="163">
        <f t="shared" si="44"/>
        <v>0</v>
      </c>
      <c r="S265" s="39"/>
      <c r="T265" s="164"/>
      <c r="U265" s="165">
        <f>ROUND(ROUND(T265,2)*(1+'General Inputs'!K$20)*(1-Z265)+'General Inputs'!K$28,2)</f>
        <v>0</v>
      </c>
      <c r="V265" s="165">
        <f>ROUND(ROUND(U265,2)*(1+'General Inputs'!L$20)*(1-AA265)+'General Inputs'!L$28,2)</f>
        <v>0</v>
      </c>
      <c r="W265" s="165">
        <f>ROUND(ROUND(V265,2)*(1+'General Inputs'!M$20)*(1-AB265)+'General Inputs'!M$28,2)</f>
        <v>0</v>
      </c>
      <c r="X265" s="165">
        <f>ROUND(ROUND(W265,2)*(1+'General Inputs'!N$20)*(1-AC265)+'General Inputs'!N$28,2)</f>
        <v>0</v>
      </c>
      <c r="Y265" s="166"/>
      <c r="Z265" s="194">
        <f>IF(T265="",0,'General Inputs'!K$23)</f>
        <v>0</v>
      </c>
      <c r="AA265" s="194">
        <f>IF(U265="",0,'General Inputs'!L$23)</f>
        <v>0</v>
      </c>
      <c r="AB265" s="194">
        <f>IF(V265="",0,'General Inputs'!M$23)</f>
        <v>0</v>
      </c>
      <c r="AC265" s="194">
        <f>IF(W265="",0,'General Inputs'!N$23)</f>
        <v>0</v>
      </c>
      <c r="AD265" s="36"/>
      <c r="AE265" s="36"/>
      <c r="AF265" s="36"/>
      <c r="AG265" s="36"/>
      <c r="AH265" s="36"/>
      <c r="AI265" s="36"/>
      <c r="AJ265" s="36"/>
    </row>
    <row r="266" spans="1:36" hidden="1" outlineLevel="1">
      <c r="A266" s="36"/>
      <c r="B266" s="36"/>
      <c r="C266" s="161"/>
      <c r="D266" s="161"/>
      <c r="E266" s="71"/>
      <c r="F266" s="71"/>
      <c r="G266" s="92"/>
      <c r="H266" s="93">
        <f t="shared" si="37"/>
        <v>0</v>
      </c>
      <c r="I266" s="162"/>
      <c r="J266" s="93">
        <f t="shared" si="38"/>
        <v>0</v>
      </c>
      <c r="K266" s="162"/>
      <c r="L266" s="162" t="str">
        <f t="shared" si="39"/>
        <v/>
      </c>
      <c r="M266" s="39"/>
      <c r="N266" s="163">
        <f t="shared" si="40"/>
        <v>0</v>
      </c>
      <c r="O266" s="163">
        <f t="shared" si="41"/>
        <v>0</v>
      </c>
      <c r="P266" s="163">
        <f t="shared" si="42"/>
        <v>0</v>
      </c>
      <c r="Q266" s="163">
        <f t="shared" si="43"/>
        <v>0</v>
      </c>
      <c r="R266" s="163">
        <f t="shared" si="44"/>
        <v>0</v>
      </c>
      <c r="S266" s="39"/>
      <c r="T266" s="164"/>
      <c r="U266" s="165">
        <f>ROUND(ROUND(T266,2)*(1+'General Inputs'!K$20)*(1-Z266)+'General Inputs'!K$28,2)</f>
        <v>0</v>
      </c>
      <c r="V266" s="165">
        <f>ROUND(ROUND(U266,2)*(1+'General Inputs'!L$20)*(1-AA266)+'General Inputs'!L$28,2)</f>
        <v>0</v>
      </c>
      <c r="W266" s="165">
        <f>ROUND(ROUND(V266,2)*(1+'General Inputs'!M$20)*(1-AB266)+'General Inputs'!M$28,2)</f>
        <v>0</v>
      </c>
      <c r="X266" s="165">
        <f>ROUND(ROUND(W266,2)*(1+'General Inputs'!N$20)*(1-AC266)+'General Inputs'!N$28,2)</f>
        <v>0</v>
      </c>
      <c r="Y266" s="166"/>
      <c r="Z266" s="194">
        <f>IF(T266="",0,'General Inputs'!K$23)</f>
        <v>0</v>
      </c>
      <c r="AA266" s="194">
        <f>IF(U266="",0,'General Inputs'!L$23)</f>
        <v>0</v>
      </c>
      <c r="AB266" s="194">
        <f>IF(V266="",0,'General Inputs'!M$23)</f>
        <v>0</v>
      </c>
      <c r="AC266" s="194">
        <f>IF(W266="",0,'General Inputs'!N$23)</f>
        <v>0</v>
      </c>
      <c r="AD266" s="36"/>
      <c r="AE266" s="36"/>
      <c r="AF266" s="36"/>
      <c r="AG266" s="36"/>
      <c r="AH266" s="36"/>
      <c r="AI266" s="36"/>
      <c r="AJ266" s="36"/>
    </row>
    <row r="267" spans="1:36" hidden="1" outlineLevel="1">
      <c r="A267" s="36"/>
      <c r="B267" s="36"/>
      <c r="C267" s="161"/>
      <c r="D267" s="161"/>
      <c r="E267" s="71"/>
      <c r="F267" s="71"/>
      <c r="G267" s="92"/>
      <c r="H267" s="93">
        <f t="shared" si="37"/>
        <v>0</v>
      </c>
      <c r="I267" s="162"/>
      <c r="J267" s="93">
        <f t="shared" si="38"/>
        <v>0</v>
      </c>
      <c r="K267" s="162"/>
      <c r="L267" s="162" t="str">
        <f t="shared" si="39"/>
        <v/>
      </c>
      <c r="M267" s="39"/>
      <c r="N267" s="163">
        <f t="shared" si="40"/>
        <v>0</v>
      </c>
      <c r="O267" s="163">
        <f t="shared" si="41"/>
        <v>0</v>
      </c>
      <c r="P267" s="163">
        <f t="shared" si="42"/>
        <v>0</v>
      </c>
      <c r="Q267" s="163">
        <f t="shared" si="43"/>
        <v>0</v>
      </c>
      <c r="R267" s="163">
        <f t="shared" si="44"/>
        <v>0</v>
      </c>
      <c r="S267" s="39"/>
      <c r="T267" s="164"/>
      <c r="U267" s="165">
        <f>ROUND(ROUND(T267,2)*(1+'General Inputs'!K$20)*(1-Z267)+'General Inputs'!K$28,2)</f>
        <v>0</v>
      </c>
      <c r="V267" s="165">
        <f>ROUND(ROUND(U267,2)*(1+'General Inputs'!L$20)*(1-AA267)+'General Inputs'!L$28,2)</f>
        <v>0</v>
      </c>
      <c r="W267" s="165">
        <f>ROUND(ROUND(V267,2)*(1+'General Inputs'!M$20)*(1-AB267)+'General Inputs'!M$28,2)</f>
        <v>0</v>
      </c>
      <c r="X267" s="165">
        <f>ROUND(ROUND(W267,2)*(1+'General Inputs'!N$20)*(1-AC267)+'General Inputs'!N$28,2)</f>
        <v>0</v>
      </c>
      <c r="Y267" s="166"/>
      <c r="Z267" s="194">
        <f>IF(T267="",0,'General Inputs'!K$23)</f>
        <v>0</v>
      </c>
      <c r="AA267" s="194">
        <f>IF(U267="",0,'General Inputs'!L$23)</f>
        <v>0</v>
      </c>
      <c r="AB267" s="194">
        <f>IF(V267="",0,'General Inputs'!M$23)</f>
        <v>0</v>
      </c>
      <c r="AC267" s="194">
        <f>IF(W267="",0,'General Inputs'!N$23)</f>
        <v>0</v>
      </c>
      <c r="AD267" s="36"/>
      <c r="AE267" s="36"/>
      <c r="AF267" s="36"/>
      <c r="AG267" s="36"/>
      <c r="AH267" s="36"/>
      <c r="AI267" s="36"/>
      <c r="AJ267" s="36"/>
    </row>
    <row r="268" spans="1:36" hidden="1" outlineLevel="1">
      <c r="A268" s="36"/>
      <c r="B268" s="36"/>
      <c r="C268" s="161"/>
      <c r="D268" s="161"/>
      <c r="E268" s="71"/>
      <c r="F268" s="71"/>
      <c r="G268" s="92"/>
      <c r="H268" s="93">
        <f t="shared" si="37"/>
        <v>0</v>
      </c>
      <c r="I268" s="162"/>
      <c r="J268" s="93">
        <f t="shared" si="38"/>
        <v>0</v>
      </c>
      <c r="K268" s="162"/>
      <c r="L268" s="162" t="str">
        <f t="shared" si="39"/>
        <v/>
      </c>
      <c r="M268" s="39"/>
      <c r="N268" s="163">
        <f t="shared" si="40"/>
        <v>0</v>
      </c>
      <c r="O268" s="163">
        <f t="shared" si="41"/>
        <v>0</v>
      </c>
      <c r="P268" s="163">
        <f t="shared" si="42"/>
        <v>0</v>
      </c>
      <c r="Q268" s="163">
        <f t="shared" si="43"/>
        <v>0</v>
      </c>
      <c r="R268" s="163">
        <f t="shared" si="44"/>
        <v>0</v>
      </c>
      <c r="S268" s="39"/>
      <c r="T268" s="164"/>
      <c r="U268" s="165">
        <f>ROUND(ROUND(T268,2)*(1+'General Inputs'!K$20)*(1-Z268)+'General Inputs'!K$28,2)</f>
        <v>0</v>
      </c>
      <c r="V268" s="165">
        <f>ROUND(ROUND(U268,2)*(1+'General Inputs'!L$20)*(1-AA268)+'General Inputs'!L$28,2)</f>
        <v>0</v>
      </c>
      <c r="W268" s="165">
        <f>ROUND(ROUND(V268,2)*(1+'General Inputs'!M$20)*(1-AB268)+'General Inputs'!M$28,2)</f>
        <v>0</v>
      </c>
      <c r="X268" s="165">
        <f>ROUND(ROUND(W268,2)*(1+'General Inputs'!N$20)*(1-AC268)+'General Inputs'!N$28,2)</f>
        <v>0</v>
      </c>
      <c r="Y268" s="166"/>
      <c r="Z268" s="194">
        <f>IF(T268="",0,'General Inputs'!K$23)</f>
        <v>0</v>
      </c>
      <c r="AA268" s="194">
        <f>IF(U268="",0,'General Inputs'!L$23)</f>
        <v>0</v>
      </c>
      <c r="AB268" s="194">
        <f>IF(V268="",0,'General Inputs'!M$23)</f>
        <v>0</v>
      </c>
      <c r="AC268" s="194">
        <f>IF(W268="",0,'General Inputs'!N$23)</f>
        <v>0</v>
      </c>
      <c r="AD268" s="36"/>
      <c r="AE268" s="36"/>
      <c r="AF268" s="36"/>
      <c r="AG268" s="36"/>
      <c r="AH268" s="36"/>
      <c r="AI268" s="36"/>
      <c r="AJ268" s="36"/>
    </row>
    <row r="269" spans="1:36" hidden="1" outlineLevel="1">
      <c r="A269" s="36"/>
      <c r="B269" s="36"/>
      <c r="C269" s="161"/>
      <c r="D269" s="161"/>
      <c r="E269" s="71"/>
      <c r="F269" s="71"/>
      <c r="G269" s="92"/>
      <c r="H269" s="93">
        <f t="shared" si="37"/>
        <v>0</v>
      </c>
      <c r="I269" s="162"/>
      <c r="J269" s="93">
        <f t="shared" si="38"/>
        <v>0</v>
      </c>
      <c r="K269" s="162"/>
      <c r="L269" s="162" t="str">
        <f t="shared" si="39"/>
        <v/>
      </c>
      <c r="M269" s="39"/>
      <c r="N269" s="163">
        <f t="shared" si="40"/>
        <v>0</v>
      </c>
      <c r="O269" s="163">
        <f t="shared" si="41"/>
        <v>0</v>
      </c>
      <c r="P269" s="163">
        <f t="shared" si="42"/>
        <v>0</v>
      </c>
      <c r="Q269" s="163">
        <f t="shared" si="43"/>
        <v>0</v>
      </c>
      <c r="R269" s="163">
        <f t="shared" si="44"/>
        <v>0</v>
      </c>
      <c r="S269" s="39"/>
      <c r="T269" s="164"/>
      <c r="U269" s="165">
        <f>ROUND(ROUND(T269,2)*(1+'General Inputs'!K$20)*(1-Z269)+'General Inputs'!K$28,2)</f>
        <v>0</v>
      </c>
      <c r="V269" s="165">
        <f>ROUND(ROUND(U269,2)*(1+'General Inputs'!L$20)*(1-AA269)+'General Inputs'!L$28,2)</f>
        <v>0</v>
      </c>
      <c r="W269" s="165">
        <f>ROUND(ROUND(V269,2)*(1+'General Inputs'!M$20)*(1-AB269)+'General Inputs'!M$28,2)</f>
        <v>0</v>
      </c>
      <c r="X269" s="165">
        <f>ROUND(ROUND(W269,2)*(1+'General Inputs'!N$20)*(1-AC269)+'General Inputs'!N$28,2)</f>
        <v>0</v>
      </c>
      <c r="Y269" s="166"/>
      <c r="Z269" s="194">
        <f>IF(T269="",0,'General Inputs'!K$23)</f>
        <v>0</v>
      </c>
      <c r="AA269" s="194">
        <f>IF(U269="",0,'General Inputs'!L$23)</f>
        <v>0</v>
      </c>
      <c r="AB269" s="194">
        <f>IF(V269="",0,'General Inputs'!M$23)</f>
        <v>0</v>
      </c>
      <c r="AC269" s="194">
        <f>IF(W269="",0,'General Inputs'!N$23)</f>
        <v>0</v>
      </c>
      <c r="AD269" s="36"/>
      <c r="AE269" s="36"/>
      <c r="AF269" s="36"/>
      <c r="AG269" s="36"/>
      <c r="AH269" s="36"/>
      <c r="AI269" s="36"/>
      <c r="AJ269" s="36"/>
    </row>
    <row r="270" spans="1:36" hidden="1" outlineLevel="1">
      <c r="A270" s="36"/>
      <c r="B270" s="36"/>
      <c r="C270" s="161"/>
      <c r="D270" s="161"/>
      <c r="E270" s="71"/>
      <c r="F270" s="71"/>
      <c r="G270" s="92"/>
      <c r="H270" s="93">
        <f t="shared" si="37"/>
        <v>0</v>
      </c>
      <c r="I270" s="162"/>
      <c r="J270" s="93">
        <f t="shared" si="38"/>
        <v>0</v>
      </c>
      <c r="K270" s="162"/>
      <c r="L270" s="162" t="str">
        <f t="shared" si="39"/>
        <v/>
      </c>
      <c r="M270" s="39"/>
      <c r="N270" s="163">
        <f t="shared" si="40"/>
        <v>0</v>
      </c>
      <c r="O270" s="163">
        <f t="shared" si="41"/>
        <v>0</v>
      </c>
      <c r="P270" s="163">
        <f t="shared" si="42"/>
        <v>0</v>
      </c>
      <c r="Q270" s="163">
        <f t="shared" si="43"/>
        <v>0</v>
      </c>
      <c r="R270" s="163">
        <f t="shared" si="44"/>
        <v>0</v>
      </c>
      <c r="S270" s="39"/>
      <c r="T270" s="164"/>
      <c r="U270" s="165">
        <f>ROUND(ROUND(T270,2)*(1+'General Inputs'!K$20)*(1-Z270)+'General Inputs'!K$28,2)</f>
        <v>0</v>
      </c>
      <c r="V270" s="165">
        <f>ROUND(ROUND(U270,2)*(1+'General Inputs'!L$20)*(1-AA270)+'General Inputs'!L$28,2)</f>
        <v>0</v>
      </c>
      <c r="W270" s="165">
        <f>ROUND(ROUND(V270,2)*(1+'General Inputs'!M$20)*(1-AB270)+'General Inputs'!M$28,2)</f>
        <v>0</v>
      </c>
      <c r="X270" s="165">
        <f>ROUND(ROUND(W270,2)*(1+'General Inputs'!N$20)*(1-AC270)+'General Inputs'!N$28,2)</f>
        <v>0</v>
      </c>
      <c r="Y270" s="166"/>
      <c r="Z270" s="194">
        <f>IF(T270="",0,'General Inputs'!K$23)</f>
        <v>0</v>
      </c>
      <c r="AA270" s="194">
        <f>IF(U270="",0,'General Inputs'!L$23)</f>
        <v>0</v>
      </c>
      <c r="AB270" s="194">
        <f>IF(V270="",0,'General Inputs'!M$23)</f>
        <v>0</v>
      </c>
      <c r="AC270" s="194">
        <f>IF(W270="",0,'General Inputs'!N$23)</f>
        <v>0</v>
      </c>
      <c r="AD270" s="36"/>
      <c r="AE270" s="36"/>
      <c r="AF270" s="36"/>
      <c r="AG270" s="36"/>
      <c r="AH270" s="36"/>
      <c r="AI270" s="36"/>
      <c r="AJ270" s="36"/>
    </row>
    <row r="271" spans="1:36" hidden="1" outlineLevel="1">
      <c r="A271" s="36"/>
      <c r="B271" s="36"/>
      <c r="C271" s="161"/>
      <c r="D271" s="161"/>
      <c r="E271" s="71"/>
      <c r="F271" s="71"/>
      <c r="G271" s="92"/>
      <c r="H271" s="93">
        <f t="shared" si="37"/>
        <v>0</v>
      </c>
      <c r="I271" s="162"/>
      <c r="J271" s="93">
        <f t="shared" si="38"/>
        <v>0</v>
      </c>
      <c r="K271" s="162"/>
      <c r="L271" s="162" t="str">
        <f t="shared" si="39"/>
        <v/>
      </c>
      <c r="M271" s="39"/>
      <c r="N271" s="163">
        <f t="shared" si="40"/>
        <v>0</v>
      </c>
      <c r="O271" s="163">
        <f t="shared" si="41"/>
        <v>0</v>
      </c>
      <c r="P271" s="163">
        <f t="shared" si="42"/>
        <v>0</v>
      </c>
      <c r="Q271" s="163">
        <f t="shared" si="43"/>
        <v>0</v>
      </c>
      <c r="R271" s="163">
        <f t="shared" si="44"/>
        <v>0</v>
      </c>
      <c r="S271" s="39"/>
      <c r="T271" s="164"/>
      <c r="U271" s="165">
        <f>ROUND(ROUND(T271,2)*(1+'General Inputs'!K$20)*(1-Z271)+'General Inputs'!K$28,2)</f>
        <v>0</v>
      </c>
      <c r="V271" s="165">
        <f>ROUND(ROUND(U271,2)*(1+'General Inputs'!L$20)*(1-AA271)+'General Inputs'!L$28,2)</f>
        <v>0</v>
      </c>
      <c r="W271" s="165">
        <f>ROUND(ROUND(V271,2)*(1+'General Inputs'!M$20)*(1-AB271)+'General Inputs'!M$28,2)</f>
        <v>0</v>
      </c>
      <c r="X271" s="165">
        <f>ROUND(ROUND(W271,2)*(1+'General Inputs'!N$20)*(1-AC271)+'General Inputs'!N$28,2)</f>
        <v>0</v>
      </c>
      <c r="Y271" s="166"/>
      <c r="Z271" s="194">
        <f>IF(T271="",0,'General Inputs'!K$23)</f>
        <v>0</v>
      </c>
      <c r="AA271" s="194">
        <f>IF(U271="",0,'General Inputs'!L$23)</f>
        <v>0</v>
      </c>
      <c r="AB271" s="194">
        <f>IF(V271="",0,'General Inputs'!M$23)</f>
        <v>0</v>
      </c>
      <c r="AC271" s="194">
        <f>IF(W271="",0,'General Inputs'!N$23)</f>
        <v>0</v>
      </c>
      <c r="AD271" s="36"/>
      <c r="AE271" s="36"/>
      <c r="AF271" s="36"/>
      <c r="AG271" s="36"/>
      <c r="AH271" s="36"/>
      <c r="AI271" s="36"/>
      <c r="AJ271" s="36"/>
    </row>
    <row r="272" spans="1:36" hidden="1" outlineLevel="1">
      <c r="A272" s="36"/>
      <c r="B272" s="36"/>
      <c r="C272" s="161"/>
      <c r="D272" s="161"/>
      <c r="E272" s="71"/>
      <c r="F272" s="71"/>
      <c r="G272" s="92"/>
      <c r="H272" s="93">
        <f t="shared" si="37"/>
        <v>0</v>
      </c>
      <c r="I272" s="162"/>
      <c r="J272" s="93">
        <f t="shared" si="38"/>
        <v>0</v>
      </c>
      <c r="K272" s="162"/>
      <c r="L272" s="162" t="str">
        <f t="shared" si="39"/>
        <v/>
      </c>
      <c r="M272" s="39"/>
      <c r="N272" s="163">
        <f t="shared" si="40"/>
        <v>0</v>
      </c>
      <c r="O272" s="163">
        <f t="shared" si="41"/>
        <v>0</v>
      </c>
      <c r="P272" s="163">
        <f t="shared" si="42"/>
        <v>0</v>
      </c>
      <c r="Q272" s="163">
        <f t="shared" si="43"/>
        <v>0</v>
      </c>
      <c r="R272" s="163">
        <f t="shared" si="44"/>
        <v>0</v>
      </c>
      <c r="S272" s="39"/>
      <c r="T272" s="164"/>
      <c r="U272" s="165">
        <f>ROUND(ROUND(T272,2)*(1+'General Inputs'!K$20)*(1-Z272)+'General Inputs'!K$28,2)</f>
        <v>0</v>
      </c>
      <c r="V272" s="165">
        <f>ROUND(ROUND(U272,2)*(1+'General Inputs'!L$20)*(1-AA272)+'General Inputs'!L$28,2)</f>
        <v>0</v>
      </c>
      <c r="W272" s="165">
        <f>ROUND(ROUND(V272,2)*(1+'General Inputs'!M$20)*(1-AB272)+'General Inputs'!M$28,2)</f>
        <v>0</v>
      </c>
      <c r="X272" s="165">
        <f>ROUND(ROUND(W272,2)*(1+'General Inputs'!N$20)*(1-AC272)+'General Inputs'!N$28,2)</f>
        <v>0</v>
      </c>
      <c r="Y272" s="166"/>
      <c r="Z272" s="194">
        <f>IF(T272="",0,'General Inputs'!K$23)</f>
        <v>0</v>
      </c>
      <c r="AA272" s="194">
        <f>IF(U272="",0,'General Inputs'!L$23)</f>
        <v>0</v>
      </c>
      <c r="AB272" s="194">
        <f>IF(V272="",0,'General Inputs'!M$23)</f>
        <v>0</v>
      </c>
      <c r="AC272" s="194">
        <f>IF(W272="",0,'General Inputs'!N$23)</f>
        <v>0</v>
      </c>
      <c r="AD272" s="36"/>
      <c r="AE272" s="36"/>
      <c r="AF272" s="36"/>
      <c r="AG272" s="36"/>
      <c r="AH272" s="36"/>
      <c r="AI272" s="36"/>
      <c r="AJ272" s="36"/>
    </row>
    <row r="273" spans="1:36" hidden="1" outlineLevel="1">
      <c r="A273" s="36"/>
      <c r="B273" s="36"/>
      <c r="C273" s="161"/>
      <c r="D273" s="161"/>
      <c r="E273" s="71"/>
      <c r="F273" s="71"/>
      <c r="G273" s="92"/>
      <c r="H273" s="93">
        <f t="shared" si="37"/>
        <v>0</v>
      </c>
      <c r="I273" s="162"/>
      <c r="J273" s="93">
        <f t="shared" si="38"/>
        <v>0</v>
      </c>
      <c r="K273" s="162"/>
      <c r="L273" s="162" t="str">
        <f t="shared" si="39"/>
        <v/>
      </c>
      <c r="M273" s="39"/>
      <c r="N273" s="163">
        <f t="shared" si="40"/>
        <v>0</v>
      </c>
      <c r="O273" s="163">
        <f t="shared" si="41"/>
        <v>0</v>
      </c>
      <c r="P273" s="163">
        <f t="shared" si="42"/>
        <v>0</v>
      </c>
      <c r="Q273" s="163">
        <f t="shared" si="43"/>
        <v>0</v>
      </c>
      <c r="R273" s="163">
        <f t="shared" si="44"/>
        <v>0</v>
      </c>
      <c r="S273" s="39"/>
      <c r="T273" s="164"/>
      <c r="U273" s="165">
        <f>ROUND(ROUND(T273,2)*(1+'General Inputs'!K$20)*(1-Z273)+'General Inputs'!K$28,2)</f>
        <v>0</v>
      </c>
      <c r="V273" s="165">
        <f>ROUND(ROUND(U273,2)*(1+'General Inputs'!L$20)*(1-AA273)+'General Inputs'!L$28,2)</f>
        <v>0</v>
      </c>
      <c r="W273" s="165">
        <f>ROUND(ROUND(V273,2)*(1+'General Inputs'!M$20)*(1-AB273)+'General Inputs'!M$28,2)</f>
        <v>0</v>
      </c>
      <c r="X273" s="165">
        <f>ROUND(ROUND(W273,2)*(1+'General Inputs'!N$20)*(1-AC273)+'General Inputs'!N$28,2)</f>
        <v>0</v>
      </c>
      <c r="Y273" s="166"/>
      <c r="Z273" s="194">
        <f>IF(T273="",0,'General Inputs'!K$23)</f>
        <v>0</v>
      </c>
      <c r="AA273" s="194">
        <f>IF(U273="",0,'General Inputs'!L$23)</f>
        <v>0</v>
      </c>
      <c r="AB273" s="194">
        <f>IF(V273="",0,'General Inputs'!M$23)</f>
        <v>0</v>
      </c>
      <c r="AC273" s="194">
        <f>IF(W273="",0,'General Inputs'!N$23)</f>
        <v>0</v>
      </c>
      <c r="AD273" s="36"/>
      <c r="AE273" s="36"/>
      <c r="AF273" s="36"/>
      <c r="AG273" s="36"/>
      <c r="AH273" s="36"/>
      <c r="AI273" s="36"/>
      <c r="AJ273" s="36"/>
    </row>
    <row r="274" spans="1:36" hidden="1" outlineLevel="1">
      <c r="A274" s="36"/>
      <c r="B274" s="36"/>
      <c r="C274" s="161"/>
      <c r="D274" s="161"/>
      <c r="E274" s="71"/>
      <c r="F274" s="71"/>
      <c r="G274" s="92"/>
      <c r="H274" s="93">
        <f t="shared" si="37"/>
        <v>0</v>
      </c>
      <c r="I274" s="162"/>
      <c r="J274" s="93">
        <f t="shared" si="38"/>
        <v>0</v>
      </c>
      <c r="K274" s="162"/>
      <c r="L274" s="162" t="str">
        <f t="shared" si="39"/>
        <v/>
      </c>
      <c r="M274" s="39"/>
      <c r="N274" s="163">
        <f t="shared" si="40"/>
        <v>0</v>
      </c>
      <c r="O274" s="163">
        <f t="shared" si="41"/>
        <v>0</v>
      </c>
      <c r="P274" s="163">
        <f t="shared" si="42"/>
        <v>0</v>
      </c>
      <c r="Q274" s="163">
        <f t="shared" si="43"/>
        <v>0</v>
      </c>
      <c r="R274" s="163">
        <f t="shared" si="44"/>
        <v>0</v>
      </c>
      <c r="S274" s="39"/>
      <c r="T274" s="164"/>
      <c r="U274" s="165">
        <f>ROUND(ROUND(T274,2)*(1+'General Inputs'!K$20)*(1-Z274)+'General Inputs'!K$28,2)</f>
        <v>0</v>
      </c>
      <c r="V274" s="165">
        <f>ROUND(ROUND(U274,2)*(1+'General Inputs'!L$20)*(1-AA274)+'General Inputs'!L$28,2)</f>
        <v>0</v>
      </c>
      <c r="W274" s="165">
        <f>ROUND(ROUND(V274,2)*(1+'General Inputs'!M$20)*(1-AB274)+'General Inputs'!M$28,2)</f>
        <v>0</v>
      </c>
      <c r="X274" s="165">
        <f>ROUND(ROUND(W274,2)*(1+'General Inputs'!N$20)*(1-AC274)+'General Inputs'!N$28,2)</f>
        <v>0</v>
      </c>
      <c r="Y274" s="166"/>
      <c r="Z274" s="194">
        <f>IF(T274="",0,'General Inputs'!K$23)</f>
        <v>0</v>
      </c>
      <c r="AA274" s="194">
        <f>IF(U274="",0,'General Inputs'!L$23)</f>
        <v>0</v>
      </c>
      <c r="AB274" s="194">
        <f>IF(V274="",0,'General Inputs'!M$23)</f>
        <v>0</v>
      </c>
      <c r="AC274" s="194">
        <f>IF(W274="",0,'General Inputs'!N$23)</f>
        <v>0</v>
      </c>
      <c r="AD274" s="36"/>
      <c r="AE274" s="36"/>
      <c r="AF274" s="36"/>
      <c r="AG274" s="36"/>
      <c r="AH274" s="36"/>
      <c r="AI274" s="36"/>
      <c r="AJ274" s="36"/>
    </row>
    <row r="275" spans="1:36" hidden="1" outlineLevel="1">
      <c r="A275" s="36"/>
      <c r="B275" s="36"/>
      <c r="C275" s="161"/>
      <c r="D275" s="161"/>
      <c r="E275" s="71"/>
      <c r="F275" s="71"/>
      <c r="G275" s="92"/>
      <c r="H275" s="93">
        <f t="shared" si="37"/>
        <v>0</v>
      </c>
      <c r="I275" s="162"/>
      <c r="J275" s="93">
        <f t="shared" si="38"/>
        <v>0</v>
      </c>
      <c r="K275" s="162"/>
      <c r="L275" s="162" t="str">
        <f t="shared" si="39"/>
        <v/>
      </c>
      <c r="M275" s="39"/>
      <c r="N275" s="163">
        <f t="shared" si="40"/>
        <v>0</v>
      </c>
      <c r="O275" s="163">
        <f t="shared" si="41"/>
        <v>0</v>
      </c>
      <c r="P275" s="163">
        <f t="shared" si="42"/>
        <v>0</v>
      </c>
      <c r="Q275" s="163">
        <f t="shared" si="43"/>
        <v>0</v>
      </c>
      <c r="R275" s="163">
        <f t="shared" si="44"/>
        <v>0</v>
      </c>
      <c r="S275" s="39"/>
      <c r="T275" s="164"/>
      <c r="U275" s="165">
        <f>ROUND(ROUND(T275,2)*(1+'General Inputs'!K$20)*(1-Z275)+'General Inputs'!K$28,2)</f>
        <v>0</v>
      </c>
      <c r="V275" s="165">
        <f>ROUND(ROUND(U275,2)*(1+'General Inputs'!L$20)*(1-AA275)+'General Inputs'!L$28,2)</f>
        <v>0</v>
      </c>
      <c r="W275" s="165">
        <f>ROUND(ROUND(V275,2)*(1+'General Inputs'!M$20)*(1-AB275)+'General Inputs'!M$28,2)</f>
        <v>0</v>
      </c>
      <c r="X275" s="165">
        <f>ROUND(ROUND(W275,2)*(1+'General Inputs'!N$20)*(1-AC275)+'General Inputs'!N$28,2)</f>
        <v>0</v>
      </c>
      <c r="Y275" s="166"/>
      <c r="Z275" s="194">
        <f>IF(T275="",0,'General Inputs'!K$23)</f>
        <v>0</v>
      </c>
      <c r="AA275" s="194">
        <f>IF(U275="",0,'General Inputs'!L$23)</f>
        <v>0</v>
      </c>
      <c r="AB275" s="194">
        <f>IF(V275="",0,'General Inputs'!M$23)</f>
        <v>0</v>
      </c>
      <c r="AC275" s="194">
        <f>IF(W275="",0,'General Inputs'!N$23)</f>
        <v>0</v>
      </c>
      <c r="AD275" s="36"/>
      <c r="AE275" s="36"/>
      <c r="AF275" s="36"/>
      <c r="AG275" s="36"/>
      <c r="AH275" s="36"/>
      <c r="AI275" s="36"/>
      <c r="AJ275" s="36"/>
    </row>
    <row r="276" spans="1:36" hidden="1" outlineLevel="1">
      <c r="A276" s="36"/>
      <c r="B276" s="36"/>
      <c r="C276" s="161"/>
      <c r="D276" s="161"/>
      <c r="E276" s="71"/>
      <c r="F276" s="71"/>
      <c r="G276" s="92"/>
      <c r="H276" s="93">
        <f t="shared" si="37"/>
        <v>0</v>
      </c>
      <c r="I276" s="162"/>
      <c r="J276" s="93">
        <f t="shared" si="38"/>
        <v>0</v>
      </c>
      <c r="K276" s="162"/>
      <c r="L276" s="162" t="str">
        <f t="shared" si="39"/>
        <v/>
      </c>
      <c r="M276" s="39"/>
      <c r="N276" s="163">
        <f t="shared" si="40"/>
        <v>0</v>
      </c>
      <c r="O276" s="163">
        <f t="shared" si="41"/>
        <v>0</v>
      </c>
      <c r="P276" s="163">
        <f t="shared" si="42"/>
        <v>0</v>
      </c>
      <c r="Q276" s="163">
        <f t="shared" si="43"/>
        <v>0</v>
      </c>
      <c r="R276" s="163">
        <f t="shared" si="44"/>
        <v>0</v>
      </c>
      <c r="S276" s="39"/>
      <c r="T276" s="164"/>
      <c r="U276" s="165">
        <f>ROUND(ROUND(T276,2)*(1+'General Inputs'!K$20)*(1-Z276)+'General Inputs'!K$28,2)</f>
        <v>0</v>
      </c>
      <c r="V276" s="165">
        <f>ROUND(ROUND(U276,2)*(1+'General Inputs'!L$20)*(1-AA276)+'General Inputs'!L$28,2)</f>
        <v>0</v>
      </c>
      <c r="W276" s="165">
        <f>ROUND(ROUND(V276,2)*(1+'General Inputs'!M$20)*(1-AB276)+'General Inputs'!M$28,2)</f>
        <v>0</v>
      </c>
      <c r="X276" s="165">
        <f>ROUND(ROUND(W276,2)*(1+'General Inputs'!N$20)*(1-AC276)+'General Inputs'!N$28,2)</f>
        <v>0</v>
      </c>
      <c r="Y276" s="166"/>
      <c r="Z276" s="194">
        <f>IF(T276="",0,'General Inputs'!K$23)</f>
        <v>0</v>
      </c>
      <c r="AA276" s="194">
        <f>IF(U276="",0,'General Inputs'!L$23)</f>
        <v>0</v>
      </c>
      <c r="AB276" s="194">
        <f>IF(V276="",0,'General Inputs'!M$23)</f>
        <v>0</v>
      </c>
      <c r="AC276" s="194">
        <f>IF(W276="",0,'General Inputs'!N$23)</f>
        <v>0</v>
      </c>
      <c r="AD276" s="36"/>
      <c r="AE276" s="36"/>
      <c r="AF276" s="36"/>
      <c r="AG276" s="36"/>
      <c r="AH276" s="36"/>
      <c r="AI276" s="36"/>
      <c r="AJ276" s="36"/>
    </row>
    <row r="277" spans="1:36" hidden="1" outlineLevel="1">
      <c r="A277" s="36"/>
      <c r="B277" s="36"/>
      <c r="C277" s="161"/>
      <c r="D277" s="161"/>
      <c r="E277" s="71"/>
      <c r="F277" s="71"/>
      <c r="G277" s="92"/>
      <c r="H277" s="93">
        <f t="shared" si="37"/>
        <v>0</v>
      </c>
      <c r="I277" s="162"/>
      <c r="J277" s="93">
        <f t="shared" si="38"/>
        <v>0</v>
      </c>
      <c r="K277" s="162"/>
      <c r="L277" s="162" t="str">
        <f t="shared" si="39"/>
        <v/>
      </c>
      <c r="M277" s="39"/>
      <c r="N277" s="163">
        <f t="shared" si="40"/>
        <v>0</v>
      </c>
      <c r="O277" s="163">
        <f t="shared" si="41"/>
        <v>0</v>
      </c>
      <c r="P277" s="163">
        <f t="shared" si="42"/>
        <v>0</v>
      </c>
      <c r="Q277" s="163">
        <f t="shared" si="43"/>
        <v>0</v>
      </c>
      <c r="R277" s="163">
        <f t="shared" si="44"/>
        <v>0</v>
      </c>
      <c r="S277" s="39"/>
      <c r="T277" s="164"/>
      <c r="U277" s="165">
        <f>ROUND(ROUND(T277,2)*(1+'General Inputs'!K$20)*(1-Z277)+'General Inputs'!K$28,2)</f>
        <v>0</v>
      </c>
      <c r="V277" s="165">
        <f>ROUND(ROUND(U277,2)*(1+'General Inputs'!L$20)*(1-AA277)+'General Inputs'!L$28,2)</f>
        <v>0</v>
      </c>
      <c r="W277" s="165">
        <f>ROUND(ROUND(V277,2)*(1+'General Inputs'!M$20)*(1-AB277)+'General Inputs'!M$28,2)</f>
        <v>0</v>
      </c>
      <c r="X277" s="165">
        <f>ROUND(ROUND(W277,2)*(1+'General Inputs'!N$20)*(1-AC277)+'General Inputs'!N$28,2)</f>
        <v>0</v>
      </c>
      <c r="Y277" s="166"/>
      <c r="Z277" s="194">
        <f>IF(T277="",0,'General Inputs'!K$23)</f>
        <v>0</v>
      </c>
      <c r="AA277" s="194">
        <f>IF(U277="",0,'General Inputs'!L$23)</f>
        <v>0</v>
      </c>
      <c r="AB277" s="194">
        <f>IF(V277="",0,'General Inputs'!M$23)</f>
        <v>0</v>
      </c>
      <c r="AC277" s="194">
        <f>IF(W277="",0,'General Inputs'!N$23)</f>
        <v>0</v>
      </c>
      <c r="AD277" s="36"/>
      <c r="AE277" s="36"/>
      <c r="AF277" s="36"/>
      <c r="AG277" s="36"/>
      <c r="AH277" s="36"/>
      <c r="AI277" s="36"/>
      <c r="AJ277" s="36"/>
    </row>
    <row r="278" spans="1:36" hidden="1" outlineLevel="1">
      <c r="A278" s="36"/>
      <c r="B278" s="36"/>
      <c r="C278" s="161"/>
      <c r="D278" s="161"/>
      <c r="E278" s="71"/>
      <c r="F278" s="71"/>
      <c r="G278" s="92"/>
      <c r="H278" s="93">
        <f t="shared" si="37"/>
        <v>0</v>
      </c>
      <c r="I278" s="162"/>
      <c r="J278" s="93">
        <f t="shared" si="38"/>
        <v>0</v>
      </c>
      <c r="K278" s="162"/>
      <c r="L278" s="162" t="str">
        <f t="shared" si="39"/>
        <v/>
      </c>
      <c r="M278" s="39"/>
      <c r="N278" s="163">
        <f t="shared" si="40"/>
        <v>0</v>
      </c>
      <c r="O278" s="163">
        <f t="shared" si="41"/>
        <v>0</v>
      </c>
      <c r="P278" s="163">
        <f t="shared" si="42"/>
        <v>0</v>
      </c>
      <c r="Q278" s="163">
        <f t="shared" si="43"/>
        <v>0</v>
      </c>
      <c r="R278" s="163">
        <f t="shared" si="44"/>
        <v>0</v>
      </c>
      <c r="S278" s="39"/>
      <c r="T278" s="164"/>
      <c r="U278" s="165">
        <f>ROUND(ROUND(T278,2)*(1+'General Inputs'!K$20)*(1-Z278)+'General Inputs'!K$28,2)</f>
        <v>0</v>
      </c>
      <c r="V278" s="165">
        <f>ROUND(ROUND(U278,2)*(1+'General Inputs'!L$20)*(1-AA278)+'General Inputs'!L$28,2)</f>
        <v>0</v>
      </c>
      <c r="W278" s="165">
        <f>ROUND(ROUND(V278,2)*(1+'General Inputs'!M$20)*(1-AB278)+'General Inputs'!M$28,2)</f>
        <v>0</v>
      </c>
      <c r="X278" s="165">
        <f>ROUND(ROUND(W278,2)*(1+'General Inputs'!N$20)*(1-AC278)+'General Inputs'!N$28,2)</f>
        <v>0</v>
      </c>
      <c r="Y278" s="166"/>
      <c r="Z278" s="194">
        <f>IF(T278="",0,'General Inputs'!K$23)</f>
        <v>0</v>
      </c>
      <c r="AA278" s="194">
        <f>IF(U278="",0,'General Inputs'!L$23)</f>
        <v>0</v>
      </c>
      <c r="AB278" s="194">
        <f>IF(V278="",0,'General Inputs'!M$23)</f>
        <v>0</v>
      </c>
      <c r="AC278" s="194">
        <f>IF(W278="",0,'General Inputs'!N$23)</f>
        <v>0</v>
      </c>
      <c r="AD278" s="36"/>
      <c r="AE278" s="36"/>
      <c r="AF278" s="36"/>
      <c r="AG278" s="36"/>
      <c r="AH278" s="36"/>
      <c r="AI278" s="36"/>
      <c r="AJ278" s="36"/>
    </row>
    <row r="279" spans="1:36" hidden="1" outlineLevel="1">
      <c r="A279" s="36"/>
      <c r="B279" s="36"/>
      <c r="C279" s="161"/>
      <c r="D279" s="161"/>
      <c r="E279" s="71"/>
      <c r="F279" s="71"/>
      <c r="G279" s="92"/>
      <c r="H279" s="93">
        <f t="shared" si="37"/>
        <v>0</v>
      </c>
      <c r="I279" s="162"/>
      <c r="J279" s="93">
        <f t="shared" si="38"/>
        <v>0</v>
      </c>
      <c r="K279" s="162"/>
      <c r="L279" s="162" t="str">
        <f t="shared" si="39"/>
        <v/>
      </c>
      <c r="M279" s="39"/>
      <c r="N279" s="163">
        <f t="shared" si="40"/>
        <v>0</v>
      </c>
      <c r="O279" s="163">
        <f t="shared" si="41"/>
        <v>0</v>
      </c>
      <c r="P279" s="163">
        <f t="shared" si="42"/>
        <v>0</v>
      </c>
      <c r="Q279" s="163">
        <f t="shared" si="43"/>
        <v>0</v>
      </c>
      <c r="R279" s="163">
        <f t="shared" si="44"/>
        <v>0</v>
      </c>
      <c r="S279" s="39"/>
      <c r="T279" s="164"/>
      <c r="U279" s="165">
        <f>ROUND(ROUND(T279,2)*(1+'General Inputs'!K$20)*(1-Z279)+'General Inputs'!K$28,2)</f>
        <v>0</v>
      </c>
      <c r="V279" s="165">
        <f>ROUND(ROUND(U279,2)*(1+'General Inputs'!L$20)*(1-AA279)+'General Inputs'!L$28,2)</f>
        <v>0</v>
      </c>
      <c r="W279" s="165">
        <f>ROUND(ROUND(V279,2)*(1+'General Inputs'!M$20)*(1-AB279)+'General Inputs'!M$28,2)</f>
        <v>0</v>
      </c>
      <c r="X279" s="165">
        <f>ROUND(ROUND(W279,2)*(1+'General Inputs'!N$20)*(1-AC279)+'General Inputs'!N$28,2)</f>
        <v>0</v>
      </c>
      <c r="Y279" s="166"/>
      <c r="Z279" s="194">
        <f>IF(T279="",0,'General Inputs'!K$23)</f>
        <v>0</v>
      </c>
      <c r="AA279" s="194">
        <f>IF(U279="",0,'General Inputs'!L$23)</f>
        <v>0</v>
      </c>
      <c r="AB279" s="194">
        <f>IF(V279="",0,'General Inputs'!M$23)</f>
        <v>0</v>
      </c>
      <c r="AC279" s="194">
        <f>IF(W279="",0,'General Inputs'!N$23)</f>
        <v>0</v>
      </c>
      <c r="AD279" s="36"/>
      <c r="AE279" s="36"/>
      <c r="AF279" s="36"/>
      <c r="AG279" s="36"/>
      <c r="AH279" s="36"/>
      <c r="AI279" s="36"/>
      <c r="AJ279" s="36"/>
    </row>
    <row r="280" spans="1:36" hidden="1" outlineLevel="1">
      <c r="A280" s="36"/>
      <c r="B280" s="36"/>
      <c r="C280" s="161"/>
      <c r="D280" s="161"/>
      <c r="E280" s="71"/>
      <c r="F280" s="71"/>
      <c r="G280" s="92"/>
      <c r="H280" s="93">
        <f t="shared" si="37"/>
        <v>0</v>
      </c>
      <c r="I280" s="162"/>
      <c r="J280" s="93">
        <f t="shared" si="38"/>
        <v>0</v>
      </c>
      <c r="K280" s="162"/>
      <c r="L280" s="162" t="str">
        <f t="shared" si="39"/>
        <v/>
      </c>
      <c r="M280" s="39"/>
      <c r="N280" s="163">
        <f t="shared" si="40"/>
        <v>0</v>
      </c>
      <c r="O280" s="163">
        <f t="shared" si="41"/>
        <v>0</v>
      </c>
      <c r="P280" s="163">
        <f t="shared" si="42"/>
        <v>0</v>
      </c>
      <c r="Q280" s="163">
        <f t="shared" si="43"/>
        <v>0</v>
      </c>
      <c r="R280" s="163">
        <f t="shared" si="44"/>
        <v>0</v>
      </c>
      <c r="S280" s="39"/>
      <c r="T280" s="164"/>
      <c r="U280" s="165">
        <f>ROUND(ROUND(T280,2)*(1+'General Inputs'!K$20)*(1-Z280)+'General Inputs'!K$28,2)</f>
        <v>0</v>
      </c>
      <c r="V280" s="165">
        <f>ROUND(ROUND(U280,2)*(1+'General Inputs'!L$20)*(1-AA280)+'General Inputs'!L$28,2)</f>
        <v>0</v>
      </c>
      <c r="W280" s="165">
        <f>ROUND(ROUND(V280,2)*(1+'General Inputs'!M$20)*(1-AB280)+'General Inputs'!M$28,2)</f>
        <v>0</v>
      </c>
      <c r="X280" s="165">
        <f>ROUND(ROUND(W280,2)*(1+'General Inputs'!N$20)*(1-AC280)+'General Inputs'!N$28,2)</f>
        <v>0</v>
      </c>
      <c r="Y280" s="166"/>
      <c r="Z280" s="194">
        <f>IF(T280="",0,'General Inputs'!K$23)</f>
        <v>0</v>
      </c>
      <c r="AA280" s="194">
        <f>IF(U280="",0,'General Inputs'!L$23)</f>
        <v>0</v>
      </c>
      <c r="AB280" s="194">
        <f>IF(V280="",0,'General Inputs'!M$23)</f>
        <v>0</v>
      </c>
      <c r="AC280" s="194">
        <f>IF(W280="",0,'General Inputs'!N$23)</f>
        <v>0</v>
      </c>
      <c r="AD280" s="36"/>
      <c r="AE280" s="36"/>
      <c r="AF280" s="36"/>
      <c r="AG280" s="36"/>
      <c r="AH280" s="36"/>
      <c r="AI280" s="36"/>
      <c r="AJ280" s="36"/>
    </row>
    <row r="281" spans="1:36" hidden="1" outlineLevel="1">
      <c r="A281" s="36"/>
      <c r="B281" s="36"/>
      <c r="C281" s="161"/>
      <c r="D281" s="161"/>
      <c r="E281" s="71"/>
      <c r="F281" s="71"/>
      <c r="G281" s="92"/>
      <c r="H281" s="93">
        <f t="shared" si="37"/>
        <v>0</v>
      </c>
      <c r="I281" s="162"/>
      <c r="J281" s="93">
        <f t="shared" si="38"/>
        <v>0</v>
      </c>
      <c r="K281" s="162"/>
      <c r="L281" s="162" t="str">
        <f t="shared" si="39"/>
        <v/>
      </c>
      <c r="M281" s="39"/>
      <c r="N281" s="163">
        <f t="shared" si="40"/>
        <v>0</v>
      </c>
      <c r="O281" s="163">
        <f t="shared" si="41"/>
        <v>0</v>
      </c>
      <c r="P281" s="163">
        <f t="shared" si="42"/>
        <v>0</v>
      </c>
      <c r="Q281" s="163">
        <f t="shared" si="43"/>
        <v>0</v>
      </c>
      <c r="R281" s="163">
        <f t="shared" si="44"/>
        <v>0</v>
      </c>
      <c r="S281" s="39"/>
      <c r="T281" s="164"/>
      <c r="U281" s="165">
        <f>ROUND(ROUND(T281,2)*(1+'General Inputs'!K$20)*(1-Z281)+'General Inputs'!K$28,2)</f>
        <v>0</v>
      </c>
      <c r="V281" s="165">
        <f>ROUND(ROUND(U281,2)*(1+'General Inputs'!L$20)*(1-AA281)+'General Inputs'!L$28,2)</f>
        <v>0</v>
      </c>
      <c r="W281" s="165">
        <f>ROUND(ROUND(V281,2)*(1+'General Inputs'!M$20)*(1-AB281)+'General Inputs'!M$28,2)</f>
        <v>0</v>
      </c>
      <c r="X281" s="165">
        <f>ROUND(ROUND(W281,2)*(1+'General Inputs'!N$20)*(1-AC281)+'General Inputs'!N$28,2)</f>
        <v>0</v>
      </c>
      <c r="Y281" s="166"/>
      <c r="Z281" s="194">
        <f>IF(T281="",0,'General Inputs'!K$23)</f>
        <v>0</v>
      </c>
      <c r="AA281" s="194">
        <f>IF(U281="",0,'General Inputs'!L$23)</f>
        <v>0</v>
      </c>
      <c r="AB281" s="194">
        <f>IF(V281="",0,'General Inputs'!M$23)</f>
        <v>0</v>
      </c>
      <c r="AC281" s="194">
        <f>IF(W281="",0,'General Inputs'!N$23)</f>
        <v>0</v>
      </c>
      <c r="AD281" s="36"/>
      <c r="AE281" s="36"/>
      <c r="AF281" s="36"/>
      <c r="AG281" s="36"/>
      <c r="AH281" s="36"/>
      <c r="AI281" s="36"/>
      <c r="AJ281" s="36"/>
    </row>
    <row r="282" spans="1:36" hidden="1" outlineLevel="1">
      <c r="A282" s="36"/>
      <c r="B282" s="36"/>
      <c r="C282" s="161"/>
      <c r="D282" s="161"/>
      <c r="E282" s="71"/>
      <c r="F282" s="71"/>
      <c r="G282" s="92"/>
      <c r="H282" s="93">
        <f t="shared" si="37"/>
        <v>0</v>
      </c>
      <c r="I282" s="162"/>
      <c r="J282" s="93">
        <f t="shared" si="38"/>
        <v>0</v>
      </c>
      <c r="K282" s="162"/>
      <c r="L282" s="162" t="str">
        <f t="shared" si="39"/>
        <v/>
      </c>
      <c r="M282" s="39"/>
      <c r="N282" s="163">
        <f t="shared" si="40"/>
        <v>0</v>
      </c>
      <c r="O282" s="163">
        <f t="shared" si="41"/>
        <v>0</v>
      </c>
      <c r="P282" s="163">
        <f t="shared" si="42"/>
        <v>0</v>
      </c>
      <c r="Q282" s="163">
        <f t="shared" si="43"/>
        <v>0</v>
      </c>
      <c r="R282" s="163">
        <f t="shared" si="44"/>
        <v>0</v>
      </c>
      <c r="S282" s="39"/>
      <c r="T282" s="164"/>
      <c r="U282" s="165">
        <f>ROUND(ROUND(T282,2)*(1+'General Inputs'!K$20)*(1-Z282)+'General Inputs'!K$28,2)</f>
        <v>0</v>
      </c>
      <c r="V282" s="165">
        <f>ROUND(ROUND(U282,2)*(1+'General Inputs'!L$20)*(1-AA282)+'General Inputs'!L$28,2)</f>
        <v>0</v>
      </c>
      <c r="W282" s="165">
        <f>ROUND(ROUND(V282,2)*(1+'General Inputs'!M$20)*(1-AB282)+'General Inputs'!M$28,2)</f>
        <v>0</v>
      </c>
      <c r="X282" s="165">
        <f>ROUND(ROUND(W282,2)*(1+'General Inputs'!N$20)*(1-AC282)+'General Inputs'!N$28,2)</f>
        <v>0</v>
      </c>
      <c r="Y282" s="166"/>
      <c r="Z282" s="194">
        <f>IF(T282="",0,'General Inputs'!K$23)</f>
        <v>0</v>
      </c>
      <c r="AA282" s="194">
        <f>IF(U282="",0,'General Inputs'!L$23)</f>
        <v>0</v>
      </c>
      <c r="AB282" s="194">
        <f>IF(V282="",0,'General Inputs'!M$23)</f>
        <v>0</v>
      </c>
      <c r="AC282" s="194">
        <f>IF(W282="",0,'General Inputs'!N$23)</f>
        <v>0</v>
      </c>
      <c r="AD282" s="36"/>
      <c r="AE282" s="36"/>
      <c r="AF282" s="36"/>
      <c r="AG282" s="36"/>
      <c r="AH282" s="36"/>
      <c r="AI282" s="36"/>
      <c r="AJ282" s="36"/>
    </row>
    <row r="283" spans="1:36" hidden="1" outlineLevel="1">
      <c r="A283" s="36"/>
      <c r="B283" s="36"/>
      <c r="C283" s="161"/>
      <c r="D283" s="161"/>
      <c r="E283" s="71"/>
      <c r="F283" s="71"/>
      <c r="G283" s="92"/>
      <c r="H283" s="93">
        <f t="shared" si="37"/>
        <v>0</v>
      </c>
      <c r="I283" s="162"/>
      <c r="J283" s="93">
        <f t="shared" si="38"/>
        <v>0</v>
      </c>
      <c r="K283" s="162"/>
      <c r="L283" s="162" t="str">
        <f t="shared" si="39"/>
        <v/>
      </c>
      <c r="M283" s="39"/>
      <c r="N283" s="163">
        <f t="shared" si="40"/>
        <v>0</v>
      </c>
      <c r="O283" s="163">
        <f t="shared" si="41"/>
        <v>0</v>
      </c>
      <c r="P283" s="163">
        <f t="shared" si="42"/>
        <v>0</v>
      </c>
      <c r="Q283" s="163">
        <f t="shared" si="43"/>
        <v>0</v>
      </c>
      <c r="R283" s="163">
        <f t="shared" si="44"/>
        <v>0</v>
      </c>
      <c r="S283" s="39"/>
      <c r="T283" s="164"/>
      <c r="U283" s="165">
        <f>ROUND(ROUND(T283,2)*(1+'General Inputs'!K$20)*(1-Z283)+'General Inputs'!K$28,2)</f>
        <v>0</v>
      </c>
      <c r="V283" s="165">
        <f>ROUND(ROUND(U283,2)*(1+'General Inputs'!L$20)*(1-AA283)+'General Inputs'!L$28,2)</f>
        <v>0</v>
      </c>
      <c r="W283" s="165">
        <f>ROUND(ROUND(V283,2)*(1+'General Inputs'!M$20)*(1-AB283)+'General Inputs'!M$28,2)</f>
        <v>0</v>
      </c>
      <c r="X283" s="165">
        <f>ROUND(ROUND(W283,2)*(1+'General Inputs'!N$20)*(1-AC283)+'General Inputs'!N$28,2)</f>
        <v>0</v>
      </c>
      <c r="Y283" s="166"/>
      <c r="Z283" s="194">
        <f>IF(T283="",0,'General Inputs'!K$23)</f>
        <v>0</v>
      </c>
      <c r="AA283" s="194">
        <f>IF(U283="",0,'General Inputs'!L$23)</f>
        <v>0</v>
      </c>
      <c r="AB283" s="194">
        <f>IF(V283="",0,'General Inputs'!M$23)</f>
        <v>0</v>
      </c>
      <c r="AC283" s="194">
        <f>IF(W283="",0,'General Inputs'!N$23)</f>
        <v>0</v>
      </c>
      <c r="AD283" s="36"/>
      <c r="AE283" s="36"/>
      <c r="AF283" s="36"/>
      <c r="AG283" s="36"/>
      <c r="AH283" s="36"/>
      <c r="AI283" s="36"/>
      <c r="AJ283" s="36"/>
    </row>
    <row r="284" spans="1:36" hidden="1" outlineLevel="1">
      <c r="A284" s="36"/>
      <c r="B284" s="36"/>
      <c r="C284" s="161"/>
      <c r="D284" s="161"/>
      <c r="E284" s="71"/>
      <c r="F284" s="71"/>
      <c r="G284" s="92"/>
      <c r="H284" s="93">
        <f t="shared" si="37"/>
        <v>0</v>
      </c>
      <c r="I284" s="162"/>
      <c r="J284" s="93">
        <f t="shared" si="38"/>
        <v>0</v>
      </c>
      <c r="K284" s="162"/>
      <c r="L284" s="162" t="str">
        <f t="shared" si="39"/>
        <v/>
      </c>
      <c r="M284" s="39"/>
      <c r="N284" s="163">
        <f t="shared" si="40"/>
        <v>0</v>
      </c>
      <c r="O284" s="163">
        <f t="shared" si="41"/>
        <v>0</v>
      </c>
      <c r="P284" s="163">
        <f t="shared" si="42"/>
        <v>0</v>
      </c>
      <c r="Q284" s="163">
        <f t="shared" si="43"/>
        <v>0</v>
      </c>
      <c r="R284" s="163">
        <f t="shared" si="44"/>
        <v>0</v>
      </c>
      <c r="S284" s="39"/>
      <c r="T284" s="164"/>
      <c r="U284" s="165">
        <f>ROUND(ROUND(T284,2)*(1+'General Inputs'!K$20)*(1-Z284)+'General Inputs'!K$28,2)</f>
        <v>0</v>
      </c>
      <c r="V284" s="165">
        <f>ROUND(ROUND(U284,2)*(1+'General Inputs'!L$20)*(1-AA284)+'General Inputs'!L$28,2)</f>
        <v>0</v>
      </c>
      <c r="W284" s="165">
        <f>ROUND(ROUND(V284,2)*(1+'General Inputs'!M$20)*(1-AB284)+'General Inputs'!M$28,2)</f>
        <v>0</v>
      </c>
      <c r="X284" s="165">
        <f>ROUND(ROUND(W284,2)*(1+'General Inputs'!N$20)*(1-AC284)+'General Inputs'!N$28,2)</f>
        <v>0</v>
      </c>
      <c r="Y284" s="166"/>
      <c r="Z284" s="194">
        <f>IF(T284="",0,'General Inputs'!K$23)</f>
        <v>0</v>
      </c>
      <c r="AA284" s="194">
        <f>IF(U284="",0,'General Inputs'!L$23)</f>
        <v>0</v>
      </c>
      <c r="AB284" s="194">
        <f>IF(V284="",0,'General Inputs'!M$23)</f>
        <v>0</v>
      </c>
      <c r="AC284" s="194">
        <f>IF(W284="",0,'General Inputs'!N$23)</f>
        <v>0</v>
      </c>
      <c r="AD284" s="36"/>
      <c r="AE284" s="36"/>
      <c r="AF284" s="36"/>
      <c r="AG284" s="36"/>
      <c r="AH284" s="36"/>
      <c r="AI284" s="36"/>
      <c r="AJ284" s="36"/>
    </row>
    <row r="285" spans="1:36" hidden="1" outlineLevel="1">
      <c r="A285" s="36"/>
      <c r="B285" s="36"/>
      <c r="C285" s="161"/>
      <c r="D285" s="161"/>
      <c r="E285" s="71"/>
      <c r="F285" s="71"/>
      <c r="G285" s="92"/>
      <c r="H285" s="93">
        <f t="shared" si="37"/>
        <v>0</v>
      </c>
      <c r="I285" s="162"/>
      <c r="J285" s="93">
        <f t="shared" si="38"/>
        <v>0</v>
      </c>
      <c r="K285" s="162"/>
      <c r="L285" s="162" t="str">
        <f t="shared" si="39"/>
        <v/>
      </c>
      <c r="M285" s="39"/>
      <c r="N285" s="163">
        <f t="shared" si="40"/>
        <v>0</v>
      </c>
      <c r="O285" s="163">
        <f t="shared" si="41"/>
        <v>0</v>
      </c>
      <c r="P285" s="163">
        <f t="shared" si="42"/>
        <v>0</v>
      </c>
      <c r="Q285" s="163">
        <f t="shared" si="43"/>
        <v>0</v>
      </c>
      <c r="R285" s="163">
        <f t="shared" si="44"/>
        <v>0</v>
      </c>
      <c r="S285" s="39"/>
      <c r="T285" s="164"/>
      <c r="U285" s="165">
        <f>ROUND(ROUND(T285,2)*(1+'General Inputs'!K$20)*(1-Z285)+'General Inputs'!K$28,2)</f>
        <v>0</v>
      </c>
      <c r="V285" s="165">
        <f>ROUND(ROUND(U285,2)*(1+'General Inputs'!L$20)*(1-AA285)+'General Inputs'!L$28,2)</f>
        <v>0</v>
      </c>
      <c r="W285" s="165">
        <f>ROUND(ROUND(V285,2)*(1+'General Inputs'!M$20)*(1-AB285)+'General Inputs'!M$28,2)</f>
        <v>0</v>
      </c>
      <c r="X285" s="165">
        <f>ROUND(ROUND(W285,2)*(1+'General Inputs'!N$20)*(1-AC285)+'General Inputs'!N$28,2)</f>
        <v>0</v>
      </c>
      <c r="Y285" s="166"/>
      <c r="Z285" s="194">
        <f>IF(T285="",0,'General Inputs'!K$23)</f>
        <v>0</v>
      </c>
      <c r="AA285" s="194">
        <f>IF(U285="",0,'General Inputs'!L$23)</f>
        <v>0</v>
      </c>
      <c r="AB285" s="194">
        <f>IF(V285="",0,'General Inputs'!M$23)</f>
        <v>0</v>
      </c>
      <c r="AC285" s="194">
        <f>IF(W285="",0,'General Inputs'!N$23)</f>
        <v>0</v>
      </c>
      <c r="AD285" s="36"/>
      <c r="AE285" s="36"/>
      <c r="AF285" s="36"/>
      <c r="AG285" s="36"/>
      <c r="AH285" s="36"/>
      <c r="AI285" s="36"/>
      <c r="AJ285" s="36"/>
    </row>
    <row r="286" spans="1:36" hidden="1" outlineLevel="1">
      <c r="A286" s="36"/>
      <c r="B286" s="36"/>
      <c r="C286" s="161"/>
      <c r="D286" s="161"/>
      <c r="E286" s="71"/>
      <c r="F286" s="71"/>
      <c r="G286" s="92"/>
      <c r="H286" s="93">
        <f t="shared" si="37"/>
        <v>0</v>
      </c>
      <c r="I286" s="162"/>
      <c r="J286" s="93">
        <f t="shared" si="38"/>
        <v>0</v>
      </c>
      <c r="K286" s="162"/>
      <c r="L286" s="162" t="str">
        <f t="shared" si="39"/>
        <v/>
      </c>
      <c r="M286" s="39"/>
      <c r="N286" s="163">
        <f t="shared" si="40"/>
        <v>0</v>
      </c>
      <c r="O286" s="163">
        <f t="shared" si="41"/>
        <v>0</v>
      </c>
      <c r="P286" s="163">
        <f t="shared" si="42"/>
        <v>0</v>
      </c>
      <c r="Q286" s="163">
        <f t="shared" si="43"/>
        <v>0</v>
      </c>
      <c r="R286" s="163">
        <f t="shared" si="44"/>
        <v>0</v>
      </c>
      <c r="S286" s="39"/>
      <c r="T286" s="164"/>
      <c r="U286" s="165">
        <f>ROUND(ROUND(T286,2)*(1+'General Inputs'!K$20)*(1-Z286)+'General Inputs'!K$28,2)</f>
        <v>0</v>
      </c>
      <c r="V286" s="165">
        <f>ROUND(ROUND(U286,2)*(1+'General Inputs'!L$20)*(1-AA286)+'General Inputs'!L$28,2)</f>
        <v>0</v>
      </c>
      <c r="W286" s="165">
        <f>ROUND(ROUND(V286,2)*(1+'General Inputs'!M$20)*(1-AB286)+'General Inputs'!M$28,2)</f>
        <v>0</v>
      </c>
      <c r="X286" s="165">
        <f>ROUND(ROUND(W286,2)*(1+'General Inputs'!N$20)*(1-AC286)+'General Inputs'!N$28,2)</f>
        <v>0</v>
      </c>
      <c r="Y286" s="166"/>
      <c r="Z286" s="194">
        <f>IF(T286="",0,'General Inputs'!K$23)</f>
        <v>0</v>
      </c>
      <c r="AA286" s="194">
        <f>IF(U286="",0,'General Inputs'!L$23)</f>
        <v>0</v>
      </c>
      <c r="AB286" s="194">
        <f>IF(V286="",0,'General Inputs'!M$23)</f>
        <v>0</v>
      </c>
      <c r="AC286" s="194">
        <f>IF(W286="",0,'General Inputs'!N$23)</f>
        <v>0</v>
      </c>
      <c r="AD286" s="36"/>
      <c r="AE286" s="36"/>
      <c r="AF286" s="36"/>
      <c r="AG286" s="36"/>
      <c r="AH286" s="36"/>
      <c r="AI286" s="36"/>
      <c r="AJ286" s="36"/>
    </row>
    <row r="287" spans="1:36" hidden="1" outlineLevel="1">
      <c r="A287" s="36"/>
      <c r="B287" s="36"/>
      <c r="C287" s="161"/>
      <c r="D287" s="161"/>
      <c r="E287" s="71"/>
      <c r="F287" s="71"/>
      <c r="G287" s="92"/>
      <c r="H287" s="93">
        <f t="shared" si="37"/>
        <v>0</v>
      </c>
      <c r="I287" s="162"/>
      <c r="J287" s="93">
        <f t="shared" si="38"/>
        <v>0</v>
      </c>
      <c r="K287" s="162"/>
      <c r="L287" s="162" t="str">
        <f t="shared" si="39"/>
        <v/>
      </c>
      <c r="M287" s="39"/>
      <c r="N287" s="163">
        <f t="shared" si="40"/>
        <v>0</v>
      </c>
      <c r="O287" s="163">
        <f t="shared" si="41"/>
        <v>0</v>
      </c>
      <c r="P287" s="163">
        <f t="shared" si="42"/>
        <v>0</v>
      </c>
      <c r="Q287" s="163">
        <f t="shared" si="43"/>
        <v>0</v>
      </c>
      <c r="R287" s="163">
        <f t="shared" si="44"/>
        <v>0</v>
      </c>
      <c r="S287" s="39"/>
      <c r="T287" s="164"/>
      <c r="U287" s="165">
        <f>ROUND(ROUND(T287,2)*(1+'General Inputs'!K$20)*(1-Z287)+'General Inputs'!K$28,2)</f>
        <v>0</v>
      </c>
      <c r="V287" s="165">
        <f>ROUND(ROUND(U287,2)*(1+'General Inputs'!L$20)*(1-AA287)+'General Inputs'!L$28,2)</f>
        <v>0</v>
      </c>
      <c r="W287" s="165">
        <f>ROUND(ROUND(V287,2)*(1+'General Inputs'!M$20)*(1-AB287)+'General Inputs'!M$28,2)</f>
        <v>0</v>
      </c>
      <c r="X287" s="165">
        <f>ROUND(ROUND(W287,2)*(1+'General Inputs'!N$20)*(1-AC287)+'General Inputs'!N$28,2)</f>
        <v>0</v>
      </c>
      <c r="Y287" s="166"/>
      <c r="Z287" s="194">
        <f>IF(T287="",0,'General Inputs'!K$23)</f>
        <v>0</v>
      </c>
      <c r="AA287" s="194">
        <f>IF(U287="",0,'General Inputs'!L$23)</f>
        <v>0</v>
      </c>
      <c r="AB287" s="194">
        <f>IF(V287="",0,'General Inputs'!M$23)</f>
        <v>0</v>
      </c>
      <c r="AC287" s="194">
        <f>IF(W287="",0,'General Inputs'!N$23)</f>
        <v>0</v>
      </c>
      <c r="AD287" s="36"/>
      <c r="AE287" s="36"/>
      <c r="AF287" s="36"/>
      <c r="AG287" s="36"/>
      <c r="AH287" s="36"/>
      <c r="AI287" s="36"/>
      <c r="AJ287" s="36"/>
    </row>
    <row r="288" spans="1:36" hidden="1" outlineLevel="1">
      <c r="A288" s="36"/>
      <c r="B288" s="36"/>
      <c r="C288" s="161"/>
      <c r="D288" s="161"/>
      <c r="E288" s="71"/>
      <c r="F288" s="71"/>
      <c r="G288" s="92"/>
      <c r="H288" s="93">
        <f t="shared" si="37"/>
        <v>0</v>
      </c>
      <c r="I288" s="162"/>
      <c r="J288" s="93">
        <f t="shared" si="38"/>
        <v>0</v>
      </c>
      <c r="K288" s="162"/>
      <c r="L288" s="162" t="str">
        <f t="shared" si="39"/>
        <v/>
      </c>
      <c r="M288" s="39"/>
      <c r="N288" s="163">
        <f t="shared" si="40"/>
        <v>0</v>
      </c>
      <c r="O288" s="163">
        <f t="shared" si="41"/>
        <v>0</v>
      </c>
      <c r="P288" s="163">
        <f t="shared" si="42"/>
        <v>0</v>
      </c>
      <c r="Q288" s="163">
        <f t="shared" si="43"/>
        <v>0</v>
      </c>
      <c r="R288" s="163">
        <f t="shared" si="44"/>
        <v>0</v>
      </c>
      <c r="S288" s="39"/>
      <c r="T288" s="164"/>
      <c r="U288" s="165">
        <f>ROUND(ROUND(T288,2)*(1+'General Inputs'!K$20)*(1-Z288)+'General Inputs'!K$28,2)</f>
        <v>0</v>
      </c>
      <c r="V288" s="165">
        <f>ROUND(ROUND(U288,2)*(1+'General Inputs'!L$20)*(1-AA288)+'General Inputs'!L$28,2)</f>
        <v>0</v>
      </c>
      <c r="W288" s="165">
        <f>ROUND(ROUND(V288,2)*(1+'General Inputs'!M$20)*(1-AB288)+'General Inputs'!M$28,2)</f>
        <v>0</v>
      </c>
      <c r="X288" s="165">
        <f>ROUND(ROUND(W288,2)*(1+'General Inputs'!N$20)*(1-AC288)+'General Inputs'!N$28,2)</f>
        <v>0</v>
      </c>
      <c r="Y288" s="166"/>
      <c r="Z288" s="194">
        <f>IF(T288="",0,'General Inputs'!K$23)</f>
        <v>0</v>
      </c>
      <c r="AA288" s="194">
        <f>IF(U288="",0,'General Inputs'!L$23)</f>
        <v>0</v>
      </c>
      <c r="AB288" s="194">
        <f>IF(V288="",0,'General Inputs'!M$23)</f>
        <v>0</v>
      </c>
      <c r="AC288" s="194">
        <f>IF(W288="",0,'General Inputs'!N$23)</f>
        <v>0</v>
      </c>
      <c r="AD288" s="36"/>
      <c r="AE288" s="36"/>
      <c r="AF288" s="36"/>
      <c r="AG288" s="36"/>
      <c r="AH288" s="36"/>
      <c r="AI288" s="36"/>
      <c r="AJ288" s="36"/>
    </row>
    <row r="289" spans="1:36" hidden="1" outlineLevel="1">
      <c r="A289" s="36"/>
      <c r="B289" s="36"/>
      <c r="C289" s="161"/>
      <c r="D289" s="161"/>
      <c r="E289" s="71"/>
      <c r="F289" s="71"/>
      <c r="G289" s="92"/>
      <c r="H289" s="93">
        <f t="shared" si="37"/>
        <v>0</v>
      </c>
      <c r="I289" s="162"/>
      <c r="J289" s="93">
        <f t="shared" si="38"/>
        <v>0</v>
      </c>
      <c r="K289" s="162"/>
      <c r="L289" s="162" t="str">
        <f t="shared" si="39"/>
        <v/>
      </c>
      <c r="M289" s="39"/>
      <c r="N289" s="163">
        <f t="shared" si="40"/>
        <v>0</v>
      </c>
      <c r="O289" s="163">
        <f t="shared" si="41"/>
        <v>0</v>
      </c>
      <c r="P289" s="163">
        <f t="shared" si="42"/>
        <v>0</v>
      </c>
      <c r="Q289" s="163">
        <f t="shared" si="43"/>
        <v>0</v>
      </c>
      <c r="R289" s="163">
        <f t="shared" si="44"/>
        <v>0</v>
      </c>
      <c r="S289" s="39"/>
      <c r="T289" s="164"/>
      <c r="U289" s="165">
        <f>ROUND(ROUND(T289,2)*(1+'General Inputs'!K$20)*(1-Z289)+'General Inputs'!K$28,2)</f>
        <v>0</v>
      </c>
      <c r="V289" s="165">
        <f>ROUND(ROUND(U289,2)*(1+'General Inputs'!L$20)*(1-AA289)+'General Inputs'!L$28,2)</f>
        <v>0</v>
      </c>
      <c r="W289" s="165">
        <f>ROUND(ROUND(V289,2)*(1+'General Inputs'!M$20)*(1-AB289)+'General Inputs'!M$28,2)</f>
        <v>0</v>
      </c>
      <c r="X289" s="165">
        <f>ROUND(ROUND(W289,2)*(1+'General Inputs'!N$20)*(1-AC289)+'General Inputs'!N$28,2)</f>
        <v>0</v>
      </c>
      <c r="Y289" s="166"/>
      <c r="Z289" s="194">
        <f>IF(T289="",0,'General Inputs'!K$23)</f>
        <v>0</v>
      </c>
      <c r="AA289" s="194">
        <f>IF(U289="",0,'General Inputs'!L$23)</f>
        <v>0</v>
      </c>
      <c r="AB289" s="194">
        <f>IF(V289="",0,'General Inputs'!M$23)</f>
        <v>0</v>
      </c>
      <c r="AC289" s="194">
        <f>IF(W289="",0,'General Inputs'!N$23)</f>
        <v>0</v>
      </c>
      <c r="AD289" s="36"/>
      <c r="AE289" s="36"/>
      <c r="AF289" s="36"/>
      <c r="AG289" s="36"/>
      <c r="AH289" s="36"/>
      <c r="AI289" s="36"/>
      <c r="AJ289" s="36"/>
    </row>
    <row r="290" spans="1:36" hidden="1" outlineLevel="1">
      <c r="A290" s="36"/>
      <c r="B290" s="36"/>
      <c r="C290" s="161"/>
      <c r="D290" s="161"/>
      <c r="E290" s="71"/>
      <c r="F290" s="71"/>
      <c r="G290" s="92"/>
      <c r="H290" s="93">
        <f t="shared" si="37"/>
        <v>0</v>
      </c>
      <c r="I290" s="162"/>
      <c r="J290" s="93">
        <f t="shared" si="38"/>
        <v>0</v>
      </c>
      <c r="K290" s="162"/>
      <c r="L290" s="162" t="str">
        <f t="shared" si="39"/>
        <v/>
      </c>
      <c r="M290" s="39"/>
      <c r="N290" s="163">
        <f t="shared" si="40"/>
        <v>0</v>
      </c>
      <c r="O290" s="163">
        <f t="shared" si="41"/>
        <v>0</v>
      </c>
      <c r="P290" s="163">
        <f t="shared" si="42"/>
        <v>0</v>
      </c>
      <c r="Q290" s="163">
        <f t="shared" si="43"/>
        <v>0</v>
      </c>
      <c r="R290" s="163">
        <f t="shared" si="44"/>
        <v>0</v>
      </c>
      <c r="S290" s="39"/>
      <c r="T290" s="164"/>
      <c r="U290" s="165">
        <f>ROUND(ROUND(T290,2)*(1+'General Inputs'!K$20)*(1-Z290)+'General Inputs'!K$28,2)</f>
        <v>0</v>
      </c>
      <c r="V290" s="165">
        <f>ROUND(ROUND(U290,2)*(1+'General Inputs'!L$20)*(1-AA290)+'General Inputs'!L$28,2)</f>
        <v>0</v>
      </c>
      <c r="W290" s="165">
        <f>ROUND(ROUND(V290,2)*(1+'General Inputs'!M$20)*(1-AB290)+'General Inputs'!M$28,2)</f>
        <v>0</v>
      </c>
      <c r="X290" s="165">
        <f>ROUND(ROUND(W290,2)*(1+'General Inputs'!N$20)*(1-AC290)+'General Inputs'!N$28,2)</f>
        <v>0</v>
      </c>
      <c r="Y290" s="166"/>
      <c r="Z290" s="194">
        <f>IF(T290="",0,'General Inputs'!K$23)</f>
        <v>0</v>
      </c>
      <c r="AA290" s="194">
        <f>IF(U290="",0,'General Inputs'!L$23)</f>
        <v>0</v>
      </c>
      <c r="AB290" s="194">
        <f>IF(V290="",0,'General Inputs'!M$23)</f>
        <v>0</v>
      </c>
      <c r="AC290" s="194">
        <f>IF(W290="",0,'General Inputs'!N$23)</f>
        <v>0</v>
      </c>
      <c r="AD290" s="36"/>
      <c r="AE290" s="36"/>
      <c r="AF290" s="36"/>
      <c r="AG290" s="36"/>
      <c r="AH290" s="36"/>
      <c r="AI290" s="36"/>
      <c r="AJ290" s="36"/>
    </row>
    <row r="291" spans="1:36" hidden="1" outlineLevel="1">
      <c r="A291" s="36"/>
      <c r="B291" s="36"/>
      <c r="C291" s="161"/>
      <c r="D291" s="161"/>
      <c r="E291" s="71"/>
      <c r="F291" s="71"/>
      <c r="G291" s="92"/>
      <c r="H291" s="93">
        <f t="shared" si="37"/>
        <v>0</v>
      </c>
      <c r="I291" s="162"/>
      <c r="J291" s="93">
        <f t="shared" si="38"/>
        <v>0</v>
      </c>
      <c r="K291" s="162"/>
      <c r="L291" s="162" t="str">
        <f t="shared" si="39"/>
        <v/>
      </c>
      <c r="M291" s="39"/>
      <c r="N291" s="163">
        <f t="shared" si="40"/>
        <v>0</v>
      </c>
      <c r="O291" s="163">
        <f t="shared" si="41"/>
        <v>0</v>
      </c>
      <c r="P291" s="163">
        <f t="shared" si="42"/>
        <v>0</v>
      </c>
      <c r="Q291" s="163">
        <f t="shared" si="43"/>
        <v>0</v>
      </c>
      <c r="R291" s="163">
        <f t="shared" si="44"/>
        <v>0</v>
      </c>
      <c r="S291" s="39"/>
      <c r="T291" s="164"/>
      <c r="U291" s="165">
        <f>ROUND(ROUND(T291,2)*(1+'General Inputs'!K$20)*(1-Z291)+'General Inputs'!K$28,2)</f>
        <v>0</v>
      </c>
      <c r="V291" s="165">
        <f>ROUND(ROUND(U291,2)*(1+'General Inputs'!L$20)*(1-AA291)+'General Inputs'!L$28,2)</f>
        <v>0</v>
      </c>
      <c r="W291" s="165">
        <f>ROUND(ROUND(V291,2)*(1+'General Inputs'!M$20)*(1-AB291)+'General Inputs'!M$28,2)</f>
        <v>0</v>
      </c>
      <c r="X291" s="165">
        <f>ROUND(ROUND(W291,2)*(1+'General Inputs'!N$20)*(1-AC291)+'General Inputs'!N$28,2)</f>
        <v>0</v>
      </c>
      <c r="Y291" s="166"/>
      <c r="Z291" s="194">
        <f>IF(T291="",0,'General Inputs'!K$23)</f>
        <v>0</v>
      </c>
      <c r="AA291" s="194">
        <f>IF(U291="",0,'General Inputs'!L$23)</f>
        <v>0</v>
      </c>
      <c r="AB291" s="194">
        <f>IF(V291="",0,'General Inputs'!M$23)</f>
        <v>0</v>
      </c>
      <c r="AC291" s="194">
        <f>IF(W291="",0,'General Inputs'!N$23)</f>
        <v>0</v>
      </c>
      <c r="AD291" s="36"/>
      <c r="AE291" s="36"/>
      <c r="AF291" s="36"/>
      <c r="AG291" s="36"/>
      <c r="AH291" s="36"/>
      <c r="AI291" s="36"/>
      <c r="AJ291" s="36"/>
    </row>
    <row r="292" spans="1:36" hidden="1" outlineLevel="1">
      <c r="A292" s="36"/>
      <c r="B292" s="36"/>
      <c r="C292" s="161"/>
      <c r="D292" s="161"/>
      <c r="E292" s="71"/>
      <c r="F292" s="71"/>
      <c r="G292" s="92"/>
      <c r="H292" s="93">
        <f t="shared" si="37"/>
        <v>0</v>
      </c>
      <c r="I292" s="162"/>
      <c r="J292" s="93">
        <f t="shared" si="38"/>
        <v>0</v>
      </c>
      <c r="K292" s="162"/>
      <c r="L292" s="162" t="str">
        <f t="shared" si="39"/>
        <v/>
      </c>
      <c r="M292" s="39"/>
      <c r="N292" s="163">
        <f t="shared" si="40"/>
        <v>0</v>
      </c>
      <c r="O292" s="163">
        <f t="shared" si="41"/>
        <v>0</v>
      </c>
      <c r="P292" s="163">
        <f t="shared" si="42"/>
        <v>0</v>
      </c>
      <c r="Q292" s="163">
        <f t="shared" si="43"/>
        <v>0</v>
      </c>
      <c r="R292" s="163">
        <f t="shared" si="44"/>
        <v>0</v>
      </c>
      <c r="S292" s="39"/>
      <c r="T292" s="164"/>
      <c r="U292" s="165">
        <f>ROUND(ROUND(T292,2)*(1+'General Inputs'!K$20)*(1-Z292)+'General Inputs'!K$28,2)</f>
        <v>0</v>
      </c>
      <c r="V292" s="165">
        <f>ROUND(ROUND(U292,2)*(1+'General Inputs'!L$20)*(1-AA292)+'General Inputs'!L$28,2)</f>
        <v>0</v>
      </c>
      <c r="W292" s="165">
        <f>ROUND(ROUND(V292,2)*(1+'General Inputs'!M$20)*(1-AB292)+'General Inputs'!M$28,2)</f>
        <v>0</v>
      </c>
      <c r="X292" s="165">
        <f>ROUND(ROUND(W292,2)*(1+'General Inputs'!N$20)*(1-AC292)+'General Inputs'!N$28,2)</f>
        <v>0</v>
      </c>
      <c r="Y292" s="166"/>
      <c r="Z292" s="194">
        <f>IF(T292="",0,'General Inputs'!K$23)</f>
        <v>0</v>
      </c>
      <c r="AA292" s="194">
        <f>IF(U292="",0,'General Inputs'!L$23)</f>
        <v>0</v>
      </c>
      <c r="AB292" s="194">
        <f>IF(V292="",0,'General Inputs'!M$23)</f>
        <v>0</v>
      </c>
      <c r="AC292" s="194">
        <f>IF(W292="",0,'General Inputs'!N$23)</f>
        <v>0</v>
      </c>
      <c r="AD292" s="36"/>
      <c r="AE292" s="36"/>
      <c r="AF292" s="36"/>
      <c r="AG292" s="36"/>
      <c r="AH292" s="36"/>
      <c r="AI292" s="36"/>
      <c r="AJ292" s="36"/>
    </row>
    <row r="293" spans="1:36" hidden="1" outlineLevel="1">
      <c r="A293" s="36"/>
      <c r="B293" s="36"/>
      <c r="C293" s="161"/>
      <c r="D293" s="161"/>
      <c r="E293" s="71"/>
      <c r="F293" s="71"/>
      <c r="G293" s="92"/>
      <c r="H293" s="93">
        <f t="shared" si="37"/>
        <v>0</v>
      </c>
      <c r="I293" s="162"/>
      <c r="J293" s="93">
        <f t="shared" si="38"/>
        <v>0</v>
      </c>
      <c r="K293" s="162"/>
      <c r="L293" s="162" t="str">
        <f t="shared" si="39"/>
        <v/>
      </c>
      <c r="M293" s="39"/>
      <c r="N293" s="163">
        <f t="shared" si="40"/>
        <v>0</v>
      </c>
      <c r="O293" s="163">
        <f t="shared" si="41"/>
        <v>0</v>
      </c>
      <c r="P293" s="163">
        <f t="shared" si="42"/>
        <v>0</v>
      </c>
      <c r="Q293" s="163">
        <f t="shared" si="43"/>
        <v>0</v>
      </c>
      <c r="R293" s="163">
        <f t="shared" si="44"/>
        <v>0</v>
      </c>
      <c r="S293" s="39"/>
      <c r="T293" s="164"/>
      <c r="U293" s="165">
        <f>ROUND(ROUND(T293,2)*(1+'General Inputs'!K$20)*(1-Z293)+'General Inputs'!K$28,2)</f>
        <v>0</v>
      </c>
      <c r="V293" s="165">
        <f>ROUND(ROUND(U293,2)*(1+'General Inputs'!L$20)*(1-AA293)+'General Inputs'!L$28,2)</f>
        <v>0</v>
      </c>
      <c r="W293" s="165">
        <f>ROUND(ROUND(V293,2)*(1+'General Inputs'!M$20)*(1-AB293)+'General Inputs'!M$28,2)</f>
        <v>0</v>
      </c>
      <c r="X293" s="165">
        <f>ROUND(ROUND(W293,2)*(1+'General Inputs'!N$20)*(1-AC293)+'General Inputs'!N$28,2)</f>
        <v>0</v>
      </c>
      <c r="Y293" s="166"/>
      <c r="Z293" s="194">
        <f>IF(T293="",0,'General Inputs'!K$23)</f>
        <v>0</v>
      </c>
      <c r="AA293" s="194">
        <f>IF(U293="",0,'General Inputs'!L$23)</f>
        <v>0</v>
      </c>
      <c r="AB293" s="194">
        <f>IF(V293="",0,'General Inputs'!M$23)</f>
        <v>0</v>
      </c>
      <c r="AC293" s="194">
        <f>IF(W293="",0,'General Inputs'!N$23)</f>
        <v>0</v>
      </c>
      <c r="AD293" s="36"/>
      <c r="AE293" s="36"/>
      <c r="AF293" s="36"/>
      <c r="AG293" s="36"/>
      <c r="AH293" s="36"/>
      <c r="AI293" s="36"/>
      <c r="AJ293" s="36"/>
    </row>
    <row r="294" spans="1:36" hidden="1" outlineLevel="1">
      <c r="A294" s="36"/>
      <c r="B294" s="36"/>
      <c r="C294" s="161"/>
      <c r="D294" s="161"/>
      <c r="E294" s="71"/>
      <c r="F294" s="71"/>
      <c r="G294" s="92"/>
      <c r="H294" s="93">
        <f t="shared" si="37"/>
        <v>0</v>
      </c>
      <c r="I294" s="162"/>
      <c r="J294" s="93">
        <f t="shared" si="38"/>
        <v>0</v>
      </c>
      <c r="K294" s="162"/>
      <c r="L294" s="162" t="str">
        <f t="shared" si="39"/>
        <v/>
      </c>
      <c r="M294" s="39"/>
      <c r="N294" s="163">
        <f t="shared" si="40"/>
        <v>0</v>
      </c>
      <c r="O294" s="163">
        <f t="shared" si="41"/>
        <v>0</v>
      </c>
      <c r="P294" s="163">
        <f t="shared" si="42"/>
        <v>0</v>
      </c>
      <c r="Q294" s="163">
        <f t="shared" si="43"/>
        <v>0</v>
      </c>
      <c r="R294" s="163">
        <f t="shared" si="44"/>
        <v>0</v>
      </c>
      <c r="S294" s="39"/>
      <c r="T294" s="164"/>
      <c r="U294" s="165">
        <f>ROUND(ROUND(T294,2)*(1+'General Inputs'!K$20)*(1-Z294)+'General Inputs'!K$28,2)</f>
        <v>0</v>
      </c>
      <c r="V294" s="165">
        <f>ROUND(ROUND(U294,2)*(1+'General Inputs'!L$20)*(1-AA294)+'General Inputs'!L$28,2)</f>
        <v>0</v>
      </c>
      <c r="W294" s="165">
        <f>ROUND(ROUND(V294,2)*(1+'General Inputs'!M$20)*(1-AB294)+'General Inputs'!M$28,2)</f>
        <v>0</v>
      </c>
      <c r="X294" s="165">
        <f>ROUND(ROUND(W294,2)*(1+'General Inputs'!N$20)*(1-AC294)+'General Inputs'!N$28,2)</f>
        <v>0</v>
      </c>
      <c r="Y294" s="166"/>
      <c r="Z294" s="194">
        <f>IF(T294="",0,'General Inputs'!K$23)</f>
        <v>0</v>
      </c>
      <c r="AA294" s="194">
        <f>IF(U294="",0,'General Inputs'!L$23)</f>
        <v>0</v>
      </c>
      <c r="AB294" s="194">
        <f>IF(V294="",0,'General Inputs'!M$23)</f>
        <v>0</v>
      </c>
      <c r="AC294" s="194">
        <f>IF(W294="",0,'General Inputs'!N$23)</f>
        <v>0</v>
      </c>
      <c r="AD294" s="36"/>
      <c r="AE294" s="36"/>
      <c r="AF294" s="36"/>
      <c r="AG294" s="36"/>
      <c r="AH294" s="36"/>
      <c r="AI294" s="36"/>
      <c r="AJ294" s="36"/>
    </row>
    <row r="295" spans="1:36" hidden="1" outlineLevel="1">
      <c r="A295" s="36"/>
      <c r="B295" s="36"/>
      <c r="C295" s="161"/>
      <c r="D295" s="161"/>
      <c r="E295" s="71"/>
      <c r="F295" s="71"/>
      <c r="G295" s="92"/>
      <c r="H295" s="93">
        <f t="shared" si="37"/>
        <v>0</v>
      </c>
      <c r="I295" s="162"/>
      <c r="J295" s="93">
        <f t="shared" si="38"/>
        <v>0</v>
      </c>
      <c r="K295" s="162"/>
      <c r="L295" s="162" t="str">
        <f t="shared" si="39"/>
        <v/>
      </c>
      <c r="M295" s="39"/>
      <c r="N295" s="163">
        <f t="shared" si="40"/>
        <v>0</v>
      </c>
      <c r="O295" s="163">
        <f t="shared" si="41"/>
        <v>0</v>
      </c>
      <c r="P295" s="163">
        <f t="shared" si="42"/>
        <v>0</v>
      </c>
      <c r="Q295" s="163">
        <f t="shared" si="43"/>
        <v>0</v>
      </c>
      <c r="R295" s="163">
        <f t="shared" si="44"/>
        <v>0</v>
      </c>
      <c r="S295" s="39"/>
      <c r="T295" s="164"/>
      <c r="U295" s="165">
        <f>ROUND(ROUND(T295,2)*(1+'General Inputs'!K$20)*(1-Z295)+'General Inputs'!K$28,2)</f>
        <v>0</v>
      </c>
      <c r="V295" s="165">
        <f>ROUND(ROUND(U295,2)*(1+'General Inputs'!L$20)*(1-AA295)+'General Inputs'!L$28,2)</f>
        <v>0</v>
      </c>
      <c r="W295" s="165">
        <f>ROUND(ROUND(V295,2)*(1+'General Inputs'!M$20)*(1-AB295)+'General Inputs'!M$28,2)</f>
        <v>0</v>
      </c>
      <c r="X295" s="165">
        <f>ROUND(ROUND(W295,2)*(1+'General Inputs'!N$20)*(1-AC295)+'General Inputs'!N$28,2)</f>
        <v>0</v>
      </c>
      <c r="Y295" s="166"/>
      <c r="Z295" s="194">
        <f>IF(T295="",0,'General Inputs'!K$23)</f>
        <v>0</v>
      </c>
      <c r="AA295" s="194">
        <f>IF(U295="",0,'General Inputs'!L$23)</f>
        <v>0</v>
      </c>
      <c r="AB295" s="194">
        <f>IF(V295="",0,'General Inputs'!M$23)</f>
        <v>0</v>
      </c>
      <c r="AC295" s="194">
        <f>IF(W295="",0,'General Inputs'!N$23)</f>
        <v>0</v>
      </c>
      <c r="AD295" s="36"/>
      <c r="AE295" s="36"/>
      <c r="AF295" s="36"/>
      <c r="AG295" s="36"/>
      <c r="AH295" s="36"/>
      <c r="AI295" s="36"/>
      <c r="AJ295" s="36"/>
    </row>
    <row r="296" spans="1:36" hidden="1" outlineLevel="1">
      <c r="A296" s="36"/>
      <c r="B296" s="36"/>
      <c r="C296" s="161"/>
      <c r="D296" s="161"/>
      <c r="E296" s="71"/>
      <c r="F296" s="71"/>
      <c r="G296" s="92"/>
      <c r="H296" s="93">
        <f t="shared" si="37"/>
        <v>0</v>
      </c>
      <c r="I296" s="162"/>
      <c r="J296" s="93">
        <f t="shared" si="38"/>
        <v>0</v>
      </c>
      <c r="K296" s="162"/>
      <c r="L296" s="162" t="str">
        <f t="shared" si="39"/>
        <v/>
      </c>
      <c r="M296" s="39"/>
      <c r="N296" s="163">
        <f t="shared" si="40"/>
        <v>0</v>
      </c>
      <c r="O296" s="163">
        <f t="shared" si="41"/>
        <v>0</v>
      </c>
      <c r="P296" s="163">
        <f t="shared" si="42"/>
        <v>0</v>
      </c>
      <c r="Q296" s="163">
        <f t="shared" si="43"/>
        <v>0</v>
      </c>
      <c r="R296" s="163">
        <f t="shared" si="44"/>
        <v>0</v>
      </c>
      <c r="S296" s="39"/>
      <c r="T296" s="164"/>
      <c r="U296" s="165">
        <f>ROUND(ROUND(T296,2)*(1+'General Inputs'!K$20)*(1-Z296)+'General Inputs'!K$28,2)</f>
        <v>0</v>
      </c>
      <c r="V296" s="165">
        <f>ROUND(ROUND(U296,2)*(1+'General Inputs'!L$20)*(1-AA296)+'General Inputs'!L$28,2)</f>
        <v>0</v>
      </c>
      <c r="W296" s="165">
        <f>ROUND(ROUND(V296,2)*(1+'General Inputs'!M$20)*(1-AB296)+'General Inputs'!M$28,2)</f>
        <v>0</v>
      </c>
      <c r="X296" s="165">
        <f>ROUND(ROUND(W296,2)*(1+'General Inputs'!N$20)*(1-AC296)+'General Inputs'!N$28,2)</f>
        <v>0</v>
      </c>
      <c r="Y296" s="166"/>
      <c r="Z296" s="194">
        <f>IF(T296="",0,'General Inputs'!K$23)</f>
        <v>0</v>
      </c>
      <c r="AA296" s="194">
        <f>IF(U296="",0,'General Inputs'!L$23)</f>
        <v>0</v>
      </c>
      <c r="AB296" s="194">
        <f>IF(V296="",0,'General Inputs'!M$23)</f>
        <v>0</v>
      </c>
      <c r="AC296" s="194">
        <f>IF(W296="",0,'General Inputs'!N$23)</f>
        <v>0</v>
      </c>
      <c r="AD296" s="36"/>
      <c r="AE296" s="36"/>
      <c r="AF296" s="36"/>
      <c r="AG296" s="36"/>
      <c r="AH296" s="36"/>
      <c r="AI296" s="36"/>
      <c r="AJ296" s="36"/>
    </row>
    <row r="297" spans="1:36" hidden="1" outlineLevel="1">
      <c r="A297" s="36"/>
      <c r="B297" s="36"/>
      <c r="C297" s="161"/>
      <c r="D297" s="161"/>
      <c r="E297" s="71"/>
      <c r="F297" s="71"/>
      <c r="G297" s="92"/>
      <c r="H297" s="93">
        <f t="shared" si="37"/>
        <v>0</v>
      </c>
      <c r="I297" s="162"/>
      <c r="J297" s="93">
        <f t="shared" si="38"/>
        <v>0</v>
      </c>
      <c r="K297" s="162"/>
      <c r="L297" s="162" t="str">
        <f t="shared" si="39"/>
        <v/>
      </c>
      <c r="M297" s="39"/>
      <c r="N297" s="163">
        <f t="shared" si="40"/>
        <v>0</v>
      </c>
      <c r="O297" s="163">
        <f t="shared" si="41"/>
        <v>0</v>
      </c>
      <c r="P297" s="163">
        <f t="shared" si="42"/>
        <v>0</v>
      </c>
      <c r="Q297" s="163">
        <f t="shared" si="43"/>
        <v>0</v>
      </c>
      <c r="R297" s="163">
        <f t="shared" si="44"/>
        <v>0</v>
      </c>
      <c r="S297" s="39"/>
      <c r="T297" s="164"/>
      <c r="U297" s="165">
        <f>ROUND(ROUND(T297,2)*(1+'General Inputs'!K$20)*(1-Z297)+'General Inputs'!K$28,2)</f>
        <v>0</v>
      </c>
      <c r="V297" s="165">
        <f>ROUND(ROUND(U297,2)*(1+'General Inputs'!L$20)*(1-AA297)+'General Inputs'!L$28,2)</f>
        <v>0</v>
      </c>
      <c r="W297" s="165">
        <f>ROUND(ROUND(V297,2)*(1+'General Inputs'!M$20)*(1-AB297)+'General Inputs'!M$28,2)</f>
        <v>0</v>
      </c>
      <c r="X297" s="165">
        <f>ROUND(ROUND(W297,2)*(1+'General Inputs'!N$20)*(1-AC297)+'General Inputs'!N$28,2)</f>
        <v>0</v>
      </c>
      <c r="Y297" s="166"/>
      <c r="Z297" s="194">
        <f>IF(T297="",0,'General Inputs'!K$23)</f>
        <v>0</v>
      </c>
      <c r="AA297" s="194">
        <f>IF(U297="",0,'General Inputs'!L$23)</f>
        <v>0</v>
      </c>
      <c r="AB297" s="194">
        <f>IF(V297="",0,'General Inputs'!M$23)</f>
        <v>0</v>
      </c>
      <c r="AC297" s="194">
        <f>IF(W297="",0,'General Inputs'!N$23)</f>
        <v>0</v>
      </c>
      <c r="AD297" s="36"/>
      <c r="AE297" s="36"/>
      <c r="AF297" s="36"/>
      <c r="AG297" s="36"/>
      <c r="AH297" s="36"/>
      <c r="AI297" s="36"/>
      <c r="AJ297" s="36"/>
    </row>
    <row r="298" spans="1:36" hidden="1" outlineLevel="1">
      <c r="A298" s="36"/>
      <c r="B298" s="36"/>
      <c r="C298" s="161"/>
      <c r="D298" s="161"/>
      <c r="E298" s="71"/>
      <c r="F298" s="71"/>
      <c r="G298" s="92"/>
      <c r="H298" s="93">
        <f t="shared" si="37"/>
        <v>0</v>
      </c>
      <c r="I298" s="162"/>
      <c r="J298" s="93">
        <f t="shared" si="38"/>
        <v>0</v>
      </c>
      <c r="K298" s="162"/>
      <c r="L298" s="162" t="str">
        <f t="shared" si="39"/>
        <v/>
      </c>
      <c r="M298" s="39"/>
      <c r="N298" s="163">
        <f t="shared" si="40"/>
        <v>0</v>
      </c>
      <c r="O298" s="163">
        <f t="shared" si="41"/>
        <v>0</v>
      </c>
      <c r="P298" s="163">
        <f t="shared" si="42"/>
        <v>0</v>
      </c>
      <c r="Q298" s="163">
        <f t="shared" si="43"/>
        <v>0</v>
      </c>
      <c r="R298" s="163">
        <f t="shared" si="44"/>
        <v>0</v>
      </c>
      <c r="S298" s="39"/>
      <c r="T298" s="164"/>
      <c r="U298" s="165">
        <f>ROUND(ROUND(T298,2)*(1+'General Inputs'!K$20)*(1-Z298)+'General Inputs'!K$28,2)</f>
        <v>0</v>
      </c>
      <c r="V298" s="165">
        <f>ROUND(ROUND(U298,2)*(1+'General Inputs'!L$20)*(1-AA298)+'General Inputs'!L$28,2)</f>
        <v>0</v>
      </c>
      <c r="W298" s="165">
        <f>ROUND(ROUND(V298,2)*(1+'General Inputs'!M$20)*(1-AB298)+'General Inputs'!M$28,2)</f>
        <v>0</v>
      </c>
      <c r="X298" s="165">
        <f>ROUND(ROUND(W298,2)*(1+'General Inputs'!N$20)*(1-AC298)+'General Inputs'!N$28,2)</f>
        <v>0</v>
      </c>
      <c r="Y298" s="166"/>
      <c r="Z298" s="194">
        <f>IF(T298="",0,'General Inputs'!K$23)</f>
        <v>0</v>
      </c>
      <c r="AA298" s="194">
        <f>IF(U298="",0,'General Inputs'!L$23)</f>
        <v>0</v>
      </c>
      <c r="AB298" s="194">
        <f>IF(V298="",0,'General Inputs'!M$23)</f>
        <v>0</v>
      </c>
      <c r="AC298" s="194">
        <f>IF(W298="",0,'General Inputs'!N$23)</f>
        <v>0</v>
      </c>
      <c r="AD298" s="36"/>
      <c r="AE298" s="36"/>
      <c r="AF298" s="36"/>
      <c r="AG298" s="36"/>
      <c r="AH298" s="36"/>
      <c r="AI298" s="36"/>
      <c r="AJ298" s="36"/>
    </row>
    <row r="299" spans="1:36" hidden="1" outlineLevel="1">
      <c r="A299" s="36"/>
      <c r="B299" s="36"/>
      <c r="C299" s="161"/>
      <c r="D299" s="161"/>
      <c r="E299" s="71"/>
      <c r="F299" s="71"/>
      <c r="G299" s="92"/>
      <c r="H299" s="93">
        <f t="shared" si="37"/>
        <v>0</v>
      </c>
      <c r="I299" s="162"/>
      <c r="J299" s="93">
        <f t="shared" si="38"/>
        <v>0</v>
      </c>
      <c r="K299" s="162"/>
      <c r="L299" s="162" t="str">
        <f t="shared" si="39"/>
        <v/>
      </c>
      <c r="M299" s="39"/>
      <c r="N299" s="163">
        <f t="shared" si="40"/>
        <v>0</v>
      </c>
      <c r="O299" s="163">
        <f t="shared" si="41"/>
        <v>0</v>
      </c>
      <c r="P299" s="163">
        <f t="shared" si="42"/>
        <v>0</v>
      </c>
      <c r="Q299" s="163">
        <f t="shared" si="43"/>
        <v>0</v>
      </c>
      <c r="R299" s="163">
        <f t="shared" si="44"/>
        <v>0</v>
      </c>
      <c r="S299" s="39"/>
      <c r="T299" s="164"/>
      <c r="U299" s="165">
        <f>ROUND(ROUND(T299,2)*(1+'General Inputs'!K$20)*(1-Z299)+'General Inputs'!K$28,2)</f>
        <v>0</v>
      </c>
      <c r="V299" s="165">
        <f>ROUND(ROUND(U299,2)*(1+'General Inputs'!L$20)*(1-AA299)+'General Inputs'!L$28,2)</f>
        <v>0</v>
      </c>
      <c r="W299" s="165">
        <f>ROUND(ROUND(V299,2)*(1+'General Inputs'!M$20)*(1-AB299)+'General Inputs'!M$28,2)</f>
        <v>0</v>
      </c>
      <c r="X299" s="165">
        <f>ROUND(ROUND(W299,2)*(1+'General Inputs'!N$20)*(1-AC299)+'General Inputs'!N$28,2)</f>
        <v>0</v>
      </c>
      <c r="Y299" s="166"/>
      <c r="Z299" s="194">
        <f>IF(T299="",0,'General Inputs'!K$23)</f>
        <v>0</v>
      </c>
      <c r="AA299" s="194">
        <f>IF(U299="",0,'General Inputs'!L$23)</f>
        <v>0</v>
      </c>
      <c r="AB299" s="194">
        <f>IF(V299="",0,'General Inputs'!M$23)</f>
        <v>0</v>
      </c>
      <c r="AC299" s="194">
        <f>IF(W299="",0,'General Inputs'!N$23)</f>
        <v>0</v>
      </c>
      <c r="AD299" s="36"/>
      <c r="AE299" s="36"/>
      <c r="AF299" s="36"/>
      <c r="AG299" s="36"/>
      <c r="AH299" s="36"/>
      <c r="AI299" s="36"/>
      <c r="AJ299" s="36"/>
    </row>
    <row r="300" spans="1:36" hidden="1" outlineLevel="1">
      <c r="A300" s="36"/>
      <c r="B300" s="36"/>
      <c r="C300" s="161"/>
      <c r="D300" s="161"/>
      <c r="E300" s="71"/>
      <c r="F300" s="71"/>
      <c r="G300" s="92"/>
      <c r="H300" s="93">
        <f t="shared" si="37"/>
        <v>0</v>
      </c>
      <c r="I300" s="162"/>
      <c r="J300" s="93">
        <f t="shared" si="38"/>
        <v>0</v>
      </c>
      <c r="K300" s="162"/>
      <c r="L300" s="162" t="str">
        <f t="shared" si="39"/>
        <v/>
      </c>
      <c r="M300" s="39"/>
      <c r="N300" s="163">
        <f t="shared" si="40"/>
        <v>0</v>
      </c>
      <c r="O300" s="163">
        <f t="shared" si="41"/>
        <v>0</v>
      </c>
      <c r="P300" s="163">
        <f t="shared" si="42"/>
        <v>0</v>
      </c>
      <c r="Q300" s="163">
        <f t="shared" si="43"/>
        <v>0</v>
      </c>
      <c r="R300" s="163">
        <f t="shared" si="44"/>
        <v>0</v>
      </c>
      <c r="S300" s="39"/>
      <c r="T300" s="164"/>
      <c r="U300" s="165">
        <f>ROUND(ROUND(T300,2)*(1+'General Inputs'!K$20)*(1-Z300)+'General Inputs'!K$28,2)</f>
        <v>0</v>
      </c>
      <c r="V300" s="165">
        <f>ROUND(ROUND(U300,2)*(1+'General Inputs'!L$20)*(1-AA300)+'General Inputs'!L$28,2)</f>
        <v>0</v>
      </c>
      <c r="W300" s="165">
        <f>ROUND(ROUND(V300,2)*(1+'General Inputs'!M$20)*(1-AB300)+'General Inputs'!M$28,2)</f>
        <v>0</v>
      </c>
      <c r="X300" s="165">
        <f>ROUND(ROUND(W300,2)*(1+'General Inputs'!N$20)*(1-AC300)+'General Inputs'!N$28,2)</f>
        <v>0</v>
      </c>
      <c r="Y300" s="166"/>
      <c r="Z300" s="194">
        <f>IF(T300="",0,'General Inputs'!K$23)</f>
        <v>0</v>
      </c>
      <c r="AA300" s="194">
        <f>IF(U300="",0,'General Inputs'!L$23)</f>
        <v>0</v>
      </c>
      <c r="AB300" s="194">
        <f>IF(V300="",0,'General Inputs'!M$23)</f>
        <v>0</v>
      </c>
      <c r="AC300" s="194">
        <f>IF(W300="",0,'General Inputs'!N$23)</f>
        <v>0</v>
      </c>
      <c r="AD300" s="36"/>
      <c r="AE300" s="36"/>
      <c r="AF300" s="36"/>
      <c r="AG300" s="36"/>
      <c r="AH300" s="36"/>
      <c r="AI300" s="36"/>
      <c r="AJ300" s="36"/>
    </row>
    <row r="301" spans="1:36" hidden="1" outlineLevel="1">
      <c r="A301" s="36"/>
      <c r="B301" s="36"/>
      <c r="C301" s="161"/>
      <c r="D301" s="161"/>
      <c r="E301" s="71"/>
      <c r="F301" s="71"/>
      <c r="G301" s="92"/>
      <c r="H301" s="93">
        <f t="shared" si="37"/>
        <v>0</v>
      </c>
      <c r="I301" s="162"/>
      <c r="J301" s="93">
        <f t="shared" si="38"/>
        <v>0</v>
      </c>
      <c r="K301" s="162"/>
      <c r="L301" s="162" t="str">
        <f t="shared" si="39"/>
        <v/>
      </c>
      <c r="M301" s="39"/>
      <c r="N301" s="163">
        <f t="shared" si="40"/>
        <v>0</v>
      </c>
      <c r="O301" s="163">
        <f t="shared" si="41"/>
        <v>0</v>
      </c>
      <c r="P301" s="163">
        <f t="shared" si="42"/>
        <v>0</v>
      </c>
      <c r="Q301" s="163">
        <f t="shared" si="43"/>
        <v>0</v>
      </c>
      <c r="R301" s="163">
        <f t="shared" si="44"/>
        <v>0</v>
      </c>
      <c r="S301" s="39"/>
      <c r="T301" s="164"/>
      <c r="U301" s="165">
        <f>ROUND(ROUND(T301,2)*(1+'General Inputs'!K$20)*(1-Z301)+'General Inputs'!K$28,2)</f>
        <v>0</v>
      </c>
      <c r="V301" s="165">
        <f>ROUND(ROUND(U301,2)*(1+'General Inputs'!L$20)*(1-AA301)+'General Inputs'!L$28,2)</f>
        <v>0</v>
      </c>
      <c r="W301" s="165">
        <f>ROUND(ROUND(V301,2)*(1+'General Inputs'!M$20)*(1-AB301)+'General Inputs'!M$28,2)</f>
        <v>0</v>
      </c>
      <c r="X301" s="165">
        <f>ROUND(ROUND(W301,2)*(1+'General Inputs'!N$20)*(1-AC301)+'General Inputs'!N$28,2)</f>
        <v>0</v>
      </c>
      <c r="Y301" s="166"/>
      <c r="Z301" s="194">
        <f>IF(T301="",0,'General Inputs'!K$23)</f>
        <v>0</v>
      </c>
      <c r="AA301" s="194">
        <f>IF(U301="",0,'General Inputs'!L$23)</f>
        <v>0</v>
      </c>
      <c r="AB301" s="194">
        <f>IF(V301="",0,'General Inputs'!M$23)</f>
        <v>0</v>
      </c>
      <c r="AC301" s="194">
        <f>IF(W301="",0,'General Inputs'!N$23)</f>
        <v>0</v>
      </c>
      <c r="AD301" s="36"/>
      <c r="AE301" s="36"/>
      <c r="AF301" s="36"/>
      <c r="AG301" s="36"/>
      <c r="AH301" s="36"/>
      <c r="AI301" s="36"/>
      <c r="AJ301" s="36"/>
    </row>
    <row r="302" spans="1:36" hidden="1" outlineLevel="1">
      <c r="A302" s="36"/>
      <c r="B302" s="36"/>
      <c r="C302" s="161"/>
      <c r="D302" s="161"/>
      <c r="E302" s="71"/>
      <c r="F302" s="71"/>
      <c r="G302" s="92"/>
      <c r="H302" s="93">
        <f t="shared" si="37"/>
        <v>0</v>
      </c>
      <c r="I302" s="162"/>
      <c r="J302" s="93">
        <f t="shared" si="38"/>
        <v>0</v>
      </c>
      <c r="K302" s="162"/>
      <c r="L302" s="162" t="str">
        <f t="shared" si="39"/>
        <v/>
      </c>
      <c r="M302" s="39"/>
      <c r="N302" s="163">
        <f t="shared" si="40"/>
        <v>0</v>
      </c>
      <c r="O302" s="163">
        <f t="shared" si="41"/>
        <v>0</v>
      </c>
      <c r="P302" s="163">
        <f t="shared" si="42"/>
        <v>0</v>
      </c>
      <c r="Q302" s="163">
        <f t="shared" si="43"/>
        <v>0</v>
      </c>
      <c r="R302" s="163">
        <f t="shared" si="44"/>
        <v>0</v>
      </c>
      <c r="S302" s="39"/>
      <c r="T302" s="164"/>
      <c r="U302" s="165">
        <f>ROUND(ROUND(T302,2)*(1+'General Inputs'!K$20)*(1-Z302)+'General Inputs'!K$28,2)</f>
        <v>0</v>
      </c>
      <c r="V302" s="165">
        <f>ROUND(ROUND(U302,2)*(1+'General Inputs'!L$20)*(1-AA302)+'General Inputs'!L$28,2)</f>
        <v>0</v>
      </c>
      <c r="W302" s="165">
        <f>ROUND(ROUND(V302,2)*(1+'General Inputs'!M$20)*(1-AB302)+'General Inputs'!M$28,2)</f>
        <v>0</v>
      </c>
      <c r="X302" s="165">
        <f>ROUND(ROUND(W302,2)*(1+'General Inputs'!N$20)*(1-AC302)+'General Inputs'!N$28,2)</f>
        <v>0</v>
      </c>
      <c r="Y302" s="166"/>
      <c r="Z302" s="194">
        <f>IF(T302="",0,'General Inputs'!K$23)</f>
        <v>0</v>
      </c>
      <c r="AA302" s="194">
        <f>IF(U302="",0,'General Inputs'!L$23)</f>
        <v>0</v>
      </c>
      <c r="AB302" s="194">
        <f>IF(V302="",0,'General Inputs'!M$23)</f>
        <v>0</v>
      </c>
      <c r="AC302" s="194">
        <f>IF(W302="",0,'General Inputs'!N$23)</f>
        <v>0</v>
      </c>
      <c r="AD302" s="36"/>
      <c r="AE302" s="36"/>
      <c r="AF302" s="36"/>
      <c r="AG302" s="36"/>
      <c r="AH302" s="36"/>
      <c r="AI302" s="36"/>
      <c r="AJ302" s="36"/>
    </row>
    <row r="303" spans="1:36" hidden="1" outlineLevel="1">
      <c r="A303" s="36"/>
      <c r="B303" s="36"/>
      <c r="C303" s="161"/>
      <c r="D303" s="161"/>
      <c r="E303" s="71"/>
      <c r="F303" s="71"/>
      <c r="G303" s="92"/>
      <c r="H303" s="93">
        <f t="shared" si="37"/>
        <v>0</v>
      </c>
      <c r="I303" s="162"/>
      <c r="J303" s="93">
        <f t="shared" si="38"/>
        <v>0</v>
      </c>
      <c r="K303" s="162"/>
      <c r="L303" s="162" t="str">
        <f t="shared" si="39"/>
        <v/>
      </c>
      <c r="M303" s="39"/>
      <c r="N303" s="163">
        <f t="shared" si="40"/>
        <v>0</v>
      </c>
      <c r="O303" s="163">
        <f t="shared" si="41"/>
        <v>0</v>
      </c>
      <c r="P303" s="163">
        <f t="shared" si="42"/>
        <v>0</v>
      </c>
      <c r="Q303" s="163">
        <f t="shared" si="43"/>
        <v>0</v>
      </c>
      <c r="R303" s="163">
        <f t="shared" si="44"/>
        <v>0</v>
      </c>
      <c r="S303" s="39"/>
      <c r="T303" s="164"/>
      <c r="U303" s="165">
        <f>ROUND(ROUND(T303,2)*(1+'General Inputs'!K$20)*(1-Z303)+'General Inputs'!K$28,2)</f>
        <v>0</v>
      </c>
      <c r="V303" s="165">
        <f>ROUND(ROUND(U303,2)*(1+'General Inputs'!L$20)*(1-AA303)+'General Inputs'!L$28,2)</f>
        <v>0</v>
      </c>
      <c r="W303" s="165">
        <f>ROUND(ROUND(V303,2)*(1+'General Inputs'!M$20)*(1-AB303)+'General Inputs'!M$28,2)</f>
        <v>0</v>
      </c>
      <c r="X303" s="165">
        <f>ROUND(ROUND(W303,2)*(1+'General Inputs'!N$20)*(1-AC303)+'General Inputs'!N$28,2)</f>
        <v>0</v>
      </c>
      <c r="Y303" s="166"/>
      <c r="Z303" s="194">
        <f>IF(T303="",0,'General Inputs'!K$23)</f>
        <v>0</v>
      </c>
      <c r="AA303" s="194">
        <f>IF(U303="",0,'General Inputs'!L$23)</f>
        <v>0</v>
      </c>
      <c r="AB303" s="194">
        <f>IF(V303="",0,'General Inputs'!M$23)</f>
        <v>0</v>
      </c>
      <c r="AC303" s="194">
        <f>IF(W303="",0,'General Inputs'!N$23)</f>
        <v>0</v>
      </c>
      <c r="AD303" s="36"/>
      <c r="AE303" s="36"/>
      <c r="AF303" s="36"/>
      <c r="AG303" s="36"/>
      <c r="AH303" s="36"/>
      <c r="AI303" s="36"/>
      <c r="AJ303" s="36"/>
    </row>
    <row r="304" spans="1:36" hidden="1" outlineLevel="1">
      <c r="A304" s="36"/>
      <c r="B304" s="36"/>
      <c r="C304" s="161"/>
      <c r="D304" s="161"/>
      <c r="E304" s="71"/>
      <c r="F304" s="71"/>
      <c r="G304" s="92"/>
      <c r="H304" s="93">
        <f t="shared" si="37"/>
        <v>0</v>
      </c>
      <c r="I304" s="162"/>
      <c r="J304" s="93">
        <f t="shared" si="38"/>
        <v>0</v>
      </c>
      <c r="K304" s="162"/>
      <c r="L304" s="162" t="str">
        <f t="shared" si="39"/>
        <v/>
      </c>
      <c r="M304" s="39"/>
      <c r="N304" s="163">
        <f t="shared" si="40"/>
        <v>0</v>
      </c>
      <c r="O304" s="163">
        <f t="shared" si="41"/>
        <v>0</v>
      </c>
      <c r="P304" s="163">
        <f t="shared" si="42"/>
        <v>0</v>
      </c>
      <c r="Q304" s="163">
        <f t="shared" si="43"/>
        <v>0</v>
      </c>
      <c r="R304" s="163">
        <f t="shared" si="44"/>
        <v>0</v>
      </c>
      <c r="S304" s="39"/>
      <c r="T304" s="164"/>
      <c r="U304" s="165">
        <f>ROUND(ROUND(T304,2)*(1+'General Inputs'!K$20)*(1-Z304)+'General Inputs'!K$28,2)</f>
        <v>0</v>
      </c>
      <c r="V304" s="165">
        <f>ROUND(ROUND(U304,2)*(1+'General Inputs'!L$20)*(1-AA304)+'General Inputs'!L$28,2)</f>
        <v>0</v>
      </c>
      <c r="W304" s="165">
        <f>ROUND(ROUND(V304,2)*(1+'General Inputs'!M$20)*(1-AB304)+'General Inputs'!M$28,2)</f>
        <v>0</v>
      </c>
      <c r="X304" s="165">
        <f>ROUND(ROUND(W304,2)*(1+'General Inputs'!N$20)*(1-AC304)+'General Inputs'!N$28,2)</f>
        <v>0</v>
      </c>
      <c r="Y304" s="166"/>
      <c r="Z304" s="194">
        <f>IF(T304="",0,'General Inputs'!K$23)</f>
        <v>0</v>
      </c>
      <c r="AA304" s="194">
        <f>IF(U304="",0,'General Inputs'!L$23)</f>
        <v>0</v>
      </c>
      <c r="AB304" s="194">
        <f>IF(V304="",0,'General Inputs'!M$23)</f>
        <v>0</v>
      </c>
      <c r="AC304" s="194">
        <f>IF(W304="",0,'General Inputs'!N$23)</f>
        <v>0</v>
      </c>
      <c r="AD304" s="36"/>
      <c r="AE304" s="36"/>
      <c r="AF304" s="36"/>
      <c r="AG304" s="36"/>
      <c r="AH304" s="36"/>
      <c r="AI304" s="36"/>
      <c r="AJ304" s="36"/>
    </row>
    <row r="305" spans="1:36" hidden="1" outlineLevel="1">
      <c r="A305" s="36"/>
      <c r="B305" s="36"/>
      <c r="C305" s="161"/>
      <c r="D305" s="161"/>
      <c r="E305" s="71"/>
      <c r="F305" s="71"/>
      <c r="G305" s="92"/>
      <c r="H305" s="93">
        <f t="shared" si="37"/>
        <v>0</v>
      </c>
      <c r="I305" s="162"/>
      <c r="J305" s="93">
        <f t="shared" si="38"/>
        <v>0</v>
      </c>
      <c r="K305" s="162"/>
      <c r="L305" s="162" t="str">
        <f t="shared" si="39"/>
        <v/>
      </c>
      <c r="M305" s="39"/>
      <c r="N305" s="163">
        <f t="shared" si="40"/>
        <v>0</v>
      </c>
      <c r="O305" s="163">
        <f t="shared" si="41"/>
        <v>0</v>
      </c>
      <c r="P305" s="163">
        <f t="shared" si="42"/>
        <v>0</v>
      </c>
      <c r="Q305" s="163">
        <f t="shared" si="43"/>
        <v>0</v>
      </c>
      <c r="R305" s="163">
        <f t="shared" si="44"/>
        <v>0</v>
      </c>
      <c r="S305" s="39"/>
      <c r="T305" s="164"/>
      <c r="U305" s="165">
        <f>ROUND(ROUND(T305,2)*(1+'General Inputs'!K$20)*(1-Z305)+'General Inputs'!K$28,2)</f>
        <v>0</v>
      </c>
      <c r="V305" s="165">
        <f>ROUND(ROUND(U305,2)*(1+'General Inputs'!L$20)*(1-AA305)+'General Inputs'!L$28,2)</f>
        <v>0</v>
      </c>
      <c r="W305" s="165">
        <f>ROUND(ROUND(V305,2)*(1+'General Inputs'!M$20)*(1-AB305)+'General Inputs'!M$28,2)</f>
        <v>0</v>
      </c>
      <c r="X305" s="165">
        <f>ROUND(ROUND(W305,2)*(1+'General Inputs'!N$20)*(1-AC305)+'General Inputs'!N$28,2)</f>
        <v>0</v>
      </c>
      <c r="Y305" s="166"/>
      <c r="Z305" s="194">
        <f>IF(T305="",0,'General Inputs'!K$23)</f>
        <v>0</v>
      </c>
      <c r="AA305" s="194">
        <f>IF(U305="",0,'General Inputs'!L$23)</f>
        <v>0</v>
      </c>
      <c r="AB305" s="194">
        <f>IF(V305="",0,'General Inputs'!M$23)</f>
        <v>0</v>
      </c>
      <c r="AC305" s="194">
        <f>IF(W305="",0,'General Inputs'!N$23)</f>
        <v>0</v>
      </c>
      <c r="AD305" s="36"/>
      <c r="AE305" s="36"/>
      <c r="AF305" s="36"/>
      <c r="AG305" s="36"/>
      <c r="AH305" s="36"/>
      <c r="AI305" s="36"/>
      <c r="AJ305" s="36"/>
    </row>
    <row r="306" spans="1:36" s="48" customFormat="1" collapsed="1">
      <c r="A306" s="46"/>
      <c r="B306" s="46"/>
      <c r="C306" s="153"/>
      <c r="D306" s="153"/>
      <c r="E306" s="49"/>
      <c r="F306" s="49"/>
      <c r="G306" s="49"/>
      <c r="H306" s="49"/>
      <c r="I306" s="167"/>
      <c r="J306" s="47"/>
      <c r="K306" s="167"/>
      <c r="L306" s="167"/>
      <c r="M306" s="47"/>
      <c r="N306" s="73"/>
      <c r="O306" s="168"/>
      <c r="P306" s="168"/>
      <c r="Q306" s="168"/>
      <c r="R306" s="168"/>
      <c r="S306" s="47"/>
      <c r="T306" s="168"/>
      <c r="U306" s="168"/>
      <c r="V306" s="168"/>
      <c r="W306" s="168"/>
      <c r="X306" s="168"/>
      <c r="Y306" s="11"/>
      <c r="Z306" s="11"/>
      <c r="AA306" s="11"/>
      <c r="AB306" s="11"/>
      <c r="AC306" s="11"/>
      <c r="AD306" s="46"/>
      <c r="AE306" s="46"/>
      <c r="AF306" s="46"/>
      <c r="AG306" s="46"/>
      <c r="AH306" s="46"/>
      <c r="AI306" s="46"/>
      <c r="AJ306" s="46"/>
    </row>
    <row r="307" spans="1:36" ht="12.75">
      <c r="A307" s="25"/>
      <c r="B307" s="26" t="s">
        <v>7</v>
      </c>
      <c r="C307" s="25"/>
      <c r="D307" s="25"/>
      <c r="E307" s="25"/>
      <c r="F307" s="25"/>
      <c r="G307" s="25"/>
      <c r="H307" s="34"/>
      <c r="I307" s="52"/>
      <c r="J307" s="52"/>
      <c r="K307" s="35"/>
      <c r="L307" s="34"/>
      <c r="M307" s="31"/>
      <c r="N307" s="30"/>
      <c r="O307" s="32"/>
      <c r="P307" s="32"/>
      <c r="Q307" s="32"/>
      <c r="R307" s="32"/>
      <c r="S307" s="52"/>
      <c r="T307" s="52"/>
      <c r="U307" s="35"/>
      <c r="V307" s="34"/>
      <c r="W307" s="35"/>
      <c r="X307" s="34"/>
      <c r="Y307" s="34"/>
      <c r="Z307" s="34"/>
      <c r="AA307" s="34"/>
      <c r="AB307" s="34"/>
      <c r="AC307" s="34"/>
      <c r="AD307" s="34"/>
      <c r="AE307" s="35"/>
      <c r="AF307" s="35"/>
      <c r="AG307" s="35"/>
      <c r="AH307" s="35"/>
      <c r="AI307" s="35"/>
      <c r="AJ307" s="35"/>
    </row>
    <row r="308" spans="1:36" hidden="1">
      <c r="M308" s="37"/>
      <c r="N308" s="36"/>
      <c r="O308" s="36"/>
      <c r="P308" s="36"/>
      <c r="Q308" s="36"/>
      <c r="R308" s="36"/>
    </row>
    <row r="309" spans="1:36" hidden="1">
      <c r="M309" s="37"/>
      <c r="N309" s="36"/>
      <c r="O309" s="36"/>
      <c r="P309" s="36"/>
      <c r="Q309" s="36"/>
      <c r="R309" s="36"/>
    </row>
    <row r="310" spans="1:36" hidden="1">
      <c r="M310" s="164"/>
      <c r="N310" s="169"/>
      <c r="O310" s="169"/>
      <c r="P310" s="169"/>
      <c r="Q310" s="169"/>
      <c r="R310" s="169"/>
    </row>
    <row r="311" spans="1:36" hidden="1">
      <c r="M311" s="164"/>
      <c r="N311" s="169"/>
      <c r="O311" s="169"/>
      <c r="P311" s="169"/>
      <c r="Q311" s="169"/>
      <c r="R311" s="169"/>
    </row>
    <row r="312" spans="1:36" hidden="1">
      <c r="M312" s="164"/>
      <c r="N312" s="169"/>
      <c r="O312" s="169"/>
      <c r="P312" s="169"/>
      <c r="Q312" s="169"/>
      <c r="R312" s="169"/>
    </row>
    <row r="313" spans="1:36" hidden="1">
      <c r="M313" s="164"/>
      <c r="N313" s="169"/>
      <c r="O313" s="169"/>
      <c r="P313" s="169"/>
      <c r="Q313" s="169"/>
      <c r="R313" s="169"/>
    </row>
    <row r="314" spans="1:36" hidden="1">
      <c r="M314" s="164"/>
      <c r="N314" s="169"/>
      <c r="O314" s="169"/>
      <c r="P314" s="169"/>
      <c r="Q314" s="169"/>
      <c r="R314" s="169"/>
    </row>
    <row r="315" spans="1:36" hidden="1">
      <c r="M315" s="164"/>
      <c r="N315" s="169"/>
      <c r="O315" s="169"/>
      <c r="P315" s="169"/>
      <c r="Q315" s="169"/>
      <c r="R315" s="169"/>
    </row>
    <row r="316" spans="1:36" hidden="1">
      <c r="M316" s="164"/>
      <c r="N316" s="169"/>
      <c r="O316" s="169"/>
      <c r="P316" s="169"/>
      <c r="Q316" s="169"/>
      <c r="R316" s="169"/>
    </row>
    <row r="317" spans="1:36" hidden="1">
      <c r="M317" s="168"/>
      <c r="N317" s="73"/>
      <c r="O317" s="168"/>
      <c r="P317" s="168"/>
      <c r="Q317" s="168"/>
      <c r="R317" s="168"/>
    </row>
    <row r="318" spans="1:36" hidden="1">
      <c r="M318" s="37"/>
      <c r="N318" s="36"/>
      <c r="O318" s="36"/>
      <c r="P318" s="36"/>
      <c r="Q318" s="36"/>
      <c r="R318" s="36"/>
    </row>
    <row r="319" spans="1:36" hidden="1">
      <c r="M319" s="170"/>
      <c r="N319" s="170"/>
      <c r="O319" s="170"/>
      <c r="P319" s="170"/>
      <c r="Q319" s="170"/>
      <c r="R319" s="170"/>
    </row>
    <row r="320" spans="1:36" hidden="1">
      <c r="M320" s="170"/>
      <c r="N320" s="170"/>
      <c r="O320" s="170"/>
      <c r="P320" s="170"/>
      <c r="Q320" s="170"/>
      <c r="R320" s="170"/>
    </row>
    <row r="321" spans="13:18" hidden="1">
      <c r="M321" s="170"/>
      <c r="N321" s="170"/>
      <c r="O321" s="170"/>
      <c r="P321" s="170"/>
      <c r="Q321" s="170"/>
      <c r="R321" s="170"/>
    </row>
    <row r="322" spans="13:18" hidden="1">
      <c r="M322" s="170"/>
      <c r="N322" s="170"/>
      <c r="O322" s="170"/>
      <c r="P322" s="170"/>
      <c r="Q322" s="170"/>
      <c r="R322" s="170"/>
    </row>
    <row r="323" spans="13:18" hidden="1">
      <c r="M323" s="170"/>
      <c r="N323" s="170"/>
      <c r="O323" s="170"/>
      <c r="P323" s="170"/>
      <c r="Q323" s="170"/>
      <c r="R323" s="170"/>
    </row>
    <row r="324" spans="13:18" hidden="1">
      <c r="M324" s="170"/>
      <c r="N324" s="170"/>
      <c r="O324" s="170"/>
      <c r="P324" s="170"/>
      <c r="Q324" s="170"/>
      <c r="R324" s="170"/>
    </row>
    <row r="325" spans="13:18" hidden="1">
      <c r="M325" s="170"/>
      <c r="N325" s="170"/>
      <c r="O325" s="170"/>
      <c r="P325" s="170"/>
      <c r="Q325" s="170"/>
      <c r="R325" s="170"/>
    </row>
    <row r="326" spans="13:18" hidden="1">
      <c r="M326" s="167"/>
      <c r="N326" s="49"/>
      <c r="O326" s="167"/>
      <c r="P326" s="167"/>
      <c r="Q326" s="167"/>
      <c r="R326" s="167"/>
    </row>
    <row r="327" spans="13:18" hidden="1">
      <c r="M327" s="37"/>
      <c r="N327" s="36"/>
      <c r="O327" s="36"/>
      <c r="P327" s="36"/>
      <c r="Q327" s="36"/>
      <c r="R327" s="36"/>
    </row>
    <row r="328" spans="13:18" ht="12.75" hidden="1">
      <c r="M328" s="52"/>
      <c r="N328" s="34"/>
      <c r="O328" s="35"/>
      <c r="P328" s="34"/>
      <c r="Q328" s="35"/>
      <c r="R328" s="34"/>
    </row>
  </sheetData>
  <mergeCells count="3">
    <mergeCell ref="Z4:AC4"/>
    <mergeCell ref="N4:R4"/>
    <mergeCell ref="T4:X4"/>
  </mergeCells>
  <phoneticPr fontId="39" type="noConversion"/>
  <conditionalFormatting sqref="L1:L1048576">
    <cfRule type="cellIs" dxfId="3" priority="1" operator="equal">
      <formula>"NON-COMPLIANT"</formula>
    </cfRule>
    <cfRule type="cellIs" dxfId="2" priority="2" operator="equal">
      <formula>"COMPLIANT"</formula>
    </cfRule>
  </conditionalFormatting>
  <dataValidations disablePrompts="1" count="2">
    <dataValidation type="list" allowBlank="1" showInputMessage="1" showErrorMessage="1" sqref="E306:H306" xr:uid="{00000000-0002-0000-0500-000000000000}">
      <formula1>#REF!</formula1>
    </dataValidation>
    <dataValidation type="list" allowBlank="1" showInputMessage="1" showErrorMessage="1" sqref="N326 N317 N306" xr:uid="{00000000-0002-0000-0500-000001000000}">
      <formula1>#REF!</formula1>
    </dataValidation>
  </dataValidations>
  <hyperlinks>
    <hyperlink ref="N1" location="'Pricing model - ACS'!A1" display="Back to Index" xr:uid="{00000000-0004-0000-05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500-000002000000}">
          <x14:formula1>
            <xm:f>'Lookup Tables'!$G$9:$G$17</xm:f>
          </x14:formula1>
          <xm:sqref>E7:E305</xm:sqref>
        </x14:dataValidation>
        <x14:dataValidation type="list" allowBlank="1" showInputMessage="1" showErrorMessage="1" xr:uid="{8C313120-B348-4A97-91A6-4E55A24229CD}">
          <x14:formula1>
            <xm:f>'Lookup Tables'!$G$29:$G$37</xm:f>
          </x14:formula1>
          <xm:sqref>F7:F305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79998168889431442"/>
  </sheetPr>
  <dimension ref="A1:XFC59"/>
  <sheetViews>
    <sheetView showGridLines="0" zoomScaleNormal="100" workbookViewId="0">
      <selection activeCell="C13" sqref="C13"/>
    </sheetView>
  </sheetViews>
  <sheetFormatPr defaultColWidth="0" defaultRowHeight="11.25" zeroHeight="1" outlineLevelRow="1" outlineLevelCol="1"/>
  <cols>
    <col min="1" max="2" width="1.42578125" style="11" customWidth="1"/>
    <col min="3" max="3" width="42.7109375" style="11" bestFit="1" customWidth="1"/>
    <col min="4" max="4" width="15.7109375" style="11" customWidth="1"/>
    <col min="5" max="5" width="14.28515625" style="11" customWidth="1"/>
    <col min="6" max="7" width="11.42578125" style="11" customWidth="1"/>
    <col min="8" max="8" width="1.42578125" style="11" customWidth="1"/>
    <col min="9" max="9" width="9.28515625" style="11" customWidth="1"/>
    <col min="10" max="10" width="1.28515625" style="11" customWidth="1"/>
    <col min="11" max="11" width="9.28515625" style="11" customWidth="1"/>
    <col min="12" max="12" width="0.85546875" style="11" customWidth="1"/>
    <col min="13" max="13" width="9.28515625" style="11" customWidth="1"/>
    <col min="14" max="14" width="5.7109375" style="11" customWidth="1"/>
    <col min="15" max="19" width="9.28515625" style="11" customWidth="1"/>
    <col min="20" max="20" width="5.7109375" style="11" customWidth="1"/>
    <col min="21" max="25" width="9.28515625" style="11" customWidth="1"/>
    <col min="26" max="26" width="5.140625" style="11" customWidth="1"/>
    <col min="27" max="30" width="9.28515625" style="11" customWidth="1" outlineLevel="1"/>
    <col min="31" max="31" width="26.85546875" style="11" customWidth="1"/>
    <col min="32" max="32" width="13.140625" style="11" bestFit="1" customWidth="1"/>
    <col min="33" max="33" width="12.28515625" style="11" customWidth="1"/>
    <col min="34" max="34" width="12.140625" style="11" customWidth="1"/>
    <col min="35" max="16383" width="8" style="11" hidden="1"/>
    <col min="16384" max="16384" width="1" style="11" customWidth="1"/>
  </cols>
  <sheetData>
    <row r="1" spans="1:16383" ht="15.75">
      <c r="A1" s="1"/>
      <c r="B1" s="2" t="str">
        <f>'Pricing model - ACS'!G2&amp;" - "&amp;'Pricing model - ACS'!G3</f>
        <v>AER pricing model - price capped ACS - Energex 2022–23</v>
      </c>
      <c r="C1" s="2"/>
      <c r="D1" s="2"/>
      <c r="E1" s="2"/>
      <c r="F1" s="2"/>
      <c r="G1" s="2"/>
      <c r="H1" s="2"/>
      <c r="I1" s="7"/>
      <c r="J1" s="3"/>
      <c r="K1" s="5"/>
      <c r="L1" s="8"/>
      <c r="M1" s="8"/>
      <c r="N1" s="6"/>
      <c r="O1" s="53" t="s">
        <v>0</v>
      </c>
      <c r="P1" s="8"/>
      <c r="Q1" s="8"/>
      <c r="R1" s="5"/>
      <c r="S1" s="5"/>
      <c r="T1" s="4"/>
      <c r="V1" s="8"/>
      <c r="W1" s="8"/>
      <c r="X1" s="5"/>
      <c r="Y1" s="5"/>
      <c r="Z1" s="5"/>
      <c r="AA1" s="5"/>
      <c r="AB1" s="5"/>
      <c r="AC1" s="5"/>
      <c r="AD1" s="5"/>
      <c r="AE1" s="6"/>
      <c r="AF1" s="10"/>
      <c r="AG1" s="9"/>
      <c r="AH1" s="1"/>
    </row>
    <row r="2" spans="1:16383" ht="13.5" thickBot="1">
      <c r="A2" s="12"/>
      <c r="B2" s="13" t="str">
        <f>'Pricing model - ACS'!C26&amp;" - "&amp;'Pricing model - ACS'!E26</f>
        <v>Metering - Price caps, historical prices, proposed prices, and compliance checks for metering (for Victoria this is related to metering exit fees)</v>
      </c>
      <c r="C2" s="13"/>
      <c r="D2" s="13"/>
      <c r="E2" s="13"/>
      <c r="F2" s="13"/>
      <c r="G2" s="13"/>
      <c r="H2" s="13"/>
      <c r="I2" s="15"/>
      <c r="J2" s="12"/>
      <c r="K2" s="15"/>
      <c r="L2" s="15"/>
      <c r="M2" s="15"/>
      <c r="N2" s="15"/>
      <c r="O2" s="15"/>
      <c r="P2" s="15"/>
      <c r="Q2" s="16" t="s">
        <v>186</v>
      </c>
      <c r="R2" s="15"/>
      <c r="S2" s="15"/>
      <c r="T2" s="14"/>
      <c r="U2" s="12"/>
      <c r="V2" s="15"/>
      <c r="W2" s="15"/>
      <c r="X2" s="15"/>
      <c r="Y2" s="15"/>
      <c r="Z2" s="15"/>
      <c r="AA2" s="15"/>
      <c r="AB2" s="15"/>
      <c r="AC2" s="15"/>
      <c r="AD2" s="15"/>
      <c r="AE2" s="16"/>
      <c r="AF2" s="15"/>
      <c r="AG2" s="15"/>
      <c r="AH2" s="12"/>
    </row>
    <row r="3" spans="1:16383">
      <c r="A3" s="17"/>
      <c r="B3" s="17"/>
      <c r="C3" s="69"/>
      <c r="D3" s="69"/>
      <c r="E3" s="69"/>
      <c r="F3" s="18"/>
      <c r="G3" s="18"/>
      <c r="H3" s="18"/>
      <c r="I3" s="20"/>
      <c r="J3" s="19"/>
      <c r="K3" s="20"/>
      <c r="L3" s="20"/>
      <c r="M3" s="20"/>
      <c r="N3" s="20"/>
      <c r="O3" s="20"/>
      <c r="P3" s="20"/>
      <c r="Q3" s="20"/>
      <c r="R3" s="20"/>
      <c r="S3" s="20"/>
      <c r="T3" s="18"/>
      <c r="U3" s="216"/>
      <c r="V3" s="217"/>
      <c r="W3" s="20"/>
      <c r="X3" s="20"/>
      <c r="Y3" s="20"/>
      <c r="Z3" s="20"/>
      <c r="AA3" s="20"/>
      <c r="AB3" s="20"/>
      <c r="AC3" s="20"/>
      <c r="AD3" s="20"/>
      <c r="AE3" s="20"/>
      <c r="AF3" s="21"/>
      <c r="AG3" s="21"/>
      <c r="AH3" s="21"/>
    </row>
    <row r="4" spans="1:16383">
      <c r="A4" s="22"/>
      <c r="B4" s="22"/>
      <c r="C4" s="22"/>
      <c r="D4" s="22"/>
      <c r="E4" s="22"/>
      <c r="F4" s="23"/>
      <c r="G4" s="23"/>
      <c r="H4" s="23"/>
      <c r="I4" s="24"/>
      <c r="J4" s="24"/>
      <c r="K4" s="24"/>
      <c r="L4" s="24"/>
      <c r="M4" s="24"/>
      <c r="N4" s="24"/>
      <c r="O4" s="224" t="s">
        <v>204</v>
      </c>
      <c r="P4" s="224"/>
      <c r="Q4" s="224"/>
      <c r="R4" s="224"/>
      <c r="S4" s="224"/>
      <c r="T4" s="23"/>
      <c r="U4" s="224" t="s">
        <v>205</v>
      </c>
      <c r="V4" s="224"/>
      <c r="W4" s="224"/>
      <c r="X4" s="224"/>
      <c r="Y4" s="224"/>
      <c r="Z4" s="24"/>
      <c r="AA4" s="224" t="s">
        <v>206</v>
      </c>
      <c r="AB4" s="224"/>
      <c r="AC4" s="224"/>
      <c r="AD4" s="224"/>
      <c r="AE4" s="22"/>
      <c r="AF4" s="219" t="s">
        <v>531</v>
      </c>
      <c r="AG4" s="22"/>
      <c r="AH4" s="22"/>
      <c r="AI4" s="22"/>
      <c r="AJ4" s="22"/>
      <c r="AK4" s="22"/>
    </row>
    <row r="5" spans="1:16383" ht="12.75">
      <c r="A5" s="25"/>
      <c r="B5" s="26" t="s">
        <v>127</v>
      </c>
      <c r="C5" s="25"/>
      <c r="D5" s="27" t="s">
        <v>203</v>
      </c>
      <c r="E5" s="27" t="s">
        <v>185</v>
      </c>
      <c r="F5" s="27" t="str">
        <f>'Ancillary Network Services'!F5</f>
        <v>Unit</v>
      </c>
      <c r="G5" s="27" t="s">
        <v>187</v>
      </c>
      <c r="H5" s="27"/>
      <c r="I5" s="27" t="str">
        <f>'Ancillary Network Services'!I5</f>
        <v>Proposed price</v>
      </c>
      <c r="J5" s="27"/>
      <c r="K5" s="27" t="str">
        <f>'Ancillary Network Services'!K5</f>
        <v>Price cap</v>
      </c>
      <c r="L5" s="27"/>
      <c r="M5" s="27" t="str">
        <f>'Ancillary Network Services'!M5</f>
        <v>Compliance</v>
      </c>
      <c r="N5" s="27"/>
      <c r="O5" s="27" t="str">
        <f>'Ancillary Network Services'!O5</f>
        <v>2020–21</v>
      </c>
      <c r="P5" s="27" t="str">
        <f>'Ancillary Network Services'!P5</f>
        <v>2021–22</v>
      </c>
      <c r="Q5" s="27" t="str">
        <f>'Ancillary Network Services'!Q5</f>
        <v>2022–23</v>
      </c>
      <c r="R5" s="27" t="str">
        <f>'Ancillary Network Services'!R5</f>
        <v>2023–24</v>
      </c>
      <c r="S5" s="27" t="str">
        <f>'Ancillary Network Services'!S5</f>
        <v>2024–25</v>
      </c>
      <c r="T5" s="27"/>
      <c r="U5" s="27" t="str">
        <f>'Ancillary Network Services'!U5</f>
        <v>2020–21</v>
      </c>
      <c r="V5" s="27" t="str">
        <f>'Ancillary Network Services'!V5</f>
        <v>2021–22</v>
      </c>
      <c r="W5" s="27" t="str">
        <f>'Ancillary Network Services'!W5</f>
        <v>2022–23</v>
      </c>
      <c r="X5" s="27" t="str">
        <f>'Ancillary Network Services'!X5</f>
        <v>2023–24</v>
      </c>
      <c r="Y5" s="27" t="str">
        <f>'Ancillary Network Services'!Y5</f>
        <v>2024–25</v>
      </c>
      <c r="Z5" s="27"/>
      <c r="AA5" s="27" t="str">
        <f>P5</f>
        <v>2021–22</v>
      </c>
      <c r="AB5" s="27" t="str">
        <f>Q5</f>
        <v>2022–23</v>
      </c>
      <c r="AC5" s="27" t="str">
        <f>R5</f>
        <v>2023–24</v>
      </c>
      <c r="AD5" s="27" t="str">
        <f>S5</f>
        <v>2024–25</v>
      </c>
      <c r="AE5" s="34" t="s">
        <v>6</v>
      </c>
      <c r="AF5" s="27" t="s">
        <v>246</v>
      </c>
      <c r="AG5" s="27" t="s">
        <v>532</v>
      </c>
      <c r="AH5" s="27" t="s">
        <v>533</v>
      </c>
      <c r="AI5" s="27" t="s">
        <v>533</v>
      </c>
      <c r="AJ5" s="35"/>
      <c r="AK5" s="35"/>
    </row>
    <row r="6" spans="1:16383">
      <c r="A6" s="36"/>
      <c r="B6" s="36"/>
      <c r="C6" s="36"/>
      <c r="D6" s="36"/>
      <c r="E6" s="36"/>
      <c r="F6" s="37"/>
      <c r="G6" s="38"/>
      <c r="H6" s="37"/>
      <c r="I6" s="36"/>
      <c r="J6" s="37"/>
      <c r="K6" s="37"/>
      <c r="L6" s="36"/>
      <c r="M6" s="36"/>
      <c r="N6" s="37"/>
      <c r="O6" s="36"/>
      <c r="P6" s="36"/>
      <c r="Q6" s="36"/>
      <c r="R6" s="36"/>
      <c r="S6" s="36"/>
      <c r="T6" s="37"/>
      <c r="U6" s="37"/>
      <c r="V6" s="36"/>
      <c r="W6" s="36"/>
      <c r="X6" s="36"/>
      <c r="Y6" s="36"/>
      <c r="Z6" s="36"/>
      <c r="AA6" s="36"/>
      <c r="AB6" s="36"/>
      <c r="AC6" s="36"/>
      <c r="AD6" s="36"/>
      <c r="AE6" s="36"/>
      <c r="AF6" s="36"/>
      <c r="AG6" s="36"/>
      <c r="AH6" s="36"/>
      <c r="AI6" s="36"/>
      <c r="AJ6" s="36"/>
      <c r="AK6" s="36"/>
    </row>
    <row r="7" spans="1:16383">
      <c r="A7" s="36"/>
      <c r="B7" s="36"/>
      <c r="C7" s="161" t="s">
        <v>393</v>
      </c>
      <c r="D7" s="161" t="s">
        <v>394</v>
      </c>
      <c r="E7" s="161" t="s">
        <v>398</v>
      </c>
      <c r="F7" s="71" t="s">
        <v>33</v>
      </c>
      <c r="G7" s="71" t="s">
        <v>194</v>
      </c>
      <c r="H7" s="92"/>
      <c r="I7" s="93">
        <f t="shared" ref="I7:I36" si="0">_xlfn.IFNA(INDEX($O7:$S7,1,MATCH(forecastyear,$O$5:$S$5,0)),0)</f>
        <v>26.84</v>
      </c>
      <c r="J7" s="162"/>
      <c r="K7" s="93">
        <f t="shared" ref="K7:K36" si="1">_xlfn.IFNA(INDEX($U7:$Y7,1,MATCH(forecastyear,$U$5:$Y$5,0)),0)</f>
        <v>26.84</v>
      </c>
      <c r="L7" s="162"/>
      <c r="M7" s="162" t="str">
        <f t="shared" ref="M7:M36" si="2">IF(C7="","",IF(I7&gt;K7,"NON-COMPLIANT","COMPLIANT"))</f>
        <v>COMPLIANT</v>
      </c>
      <c r="N7" s="39"/>
      <c r="O7" s="163">
        <f t="shared" ref="O7:S12" si="3">U7</f>
        <v>25.71</v>
      </c>
      <c r="P7" s="163">
        <f t="shared" si="3"/>
        <v>25.93</v>
      </c>
      <c r="Q7" s="163">
        <f t="shared" si="3"/>
        <v>26.84</v>
      </c>
      <c r="R7" s="163">
        <f t="shared" si="3"/>
        <v>27.45</v>
      </c>
      <c r="S7" s="163">
        <f t="shared" si="3"/>
        <v>28.07</v>
      </c>
      <c r="T7" s="39"/>
      <c r="U7" s="211">
        <v>25.71</v>
      </c>
      <c r="V7" s="165">
        <f>ROUND(ROUND(U7,2)*(1+'General Inputs'!K$20)*(1-AA7)+IF(D7="Capital",'General Inputs'!K$30,'General Inputs'!K$29),2)</f>
        <v>25.93</v>
      </c>
      <c r="W7" s="165">
        <f>ROUND(ROUND(V7,2)*(1+'General Inputs'!L$20)*(1-AB7)+IF(E7="Capital",'General Inputs'!L$30,'General Inputs'!L$29),2)</f>
        <v>26.84</v>
      </c>
      <c r="X7" s="165">
        <f>ROUND(ROUND(W7,2)*(1+'General Inputs'!M$20)*(1-AC7)+IF(F7="Capital",'General Inputs'!M$30,'General Inputs'!M$29),2)</f>
        <v>27.45</v>
      </c>
      <c r="Y7" s="165">
        <f>ROUND(ROUND(X7,2)*(1+'General Inputs'!N$20)*(1-AD7)+IF(H7="Capital",'General Inputs'!N$30,'General Inputs'!N$29),2)</f>
        <v>28.07</v>
      </c>
      <c r="Z7" s="166"/>
      <c r="AA7" s="194">
        <f>IF($U7="",0,IF($D7="Capital",'General Inputs'!K$25,'General Inputs'!K$24))</f>
        <v>0</v>
      </c>
      <c r="AB7" s="194">
        <f>IF($U7="",0,IF($D7="Capital",'General Inputs'!L$25,'General Inputs'!L$24))</f>
        <v>0</v>
      </c>
      <c r="AC7" s="194">
        <f>IF($U7="",0,IF($D7="Capital",'General Inputs'!M$25,'General Inputs'!M$24))</f>
        <v>0</v>
      </c>
      <c r="AD7" s="194">
        <f>IF($U7="",0,IF($D7="Capital",'General Inputs'!N$25,'General Inputs'!N$24))</f>
        <v>0</v>
      </c>
      <c r="AE7" s="36"/>
      <c r="AF7" s="220">
        <f>ROUND($W7/365,5)</f>
        <v>7.3529999999999998E-2</v>
      </c>
      <c r="AG7" s="220">
        <f>ROUND($X7/366,5)</f>
        <v>7.4999999999999997E-2</v>
      </c>
      <c r="AH7" s="220">
        <f>ROUND($Y7/365,5)</f>
        <v>7.6899999999999996E-2</v>
      </c>
      <c r="AI7" s="220">
        <f t="shared" ref="AI7:CR7" si="4">ROUND($W7/365,5)</f>
        <v>7.3529999999999998E-2</v>
      </c>
      <c r="AJ7" s="220">
        <f t="shared" si="4"/>
        <v>7.3529999999999998E-2</v>
      </c>
      <c r="AK7" s="220">
        <f t="shared" si="4"/>
        <v>7.3529999999999998E-2</v>
      </c>
      <c r="AL7" s="220">
        <f t="shared" si="4"/>
        <v>7.3529999999999998E-2</v>
      </c>
      <c r="AM7" s="220">
        <f t="shared" si="4"/>
        <v>7.3529999999999998E-2</v>
      </c>
      <c r="AN7" s="220">
        <f t="shared" si="4"/>
        <v>7.3529999999999998E-2</v>
      </c>
      <c r="AO7" s="220">
        <f t="shared" si="4"/>
        <v>7.3529999999999998E-2</v>
      </c>
      <c r="AP7" s="220">
        <f t="shared" si="4"/>
        <v>7.3529999999999998E-2</v>
      </c>
      <c r="AQ7" s="220">
        <f t="shared" si="4"/>
        <v>7.3529999999999998E-2</v>
      </c>
      <c r="AR7" s="220">
        <f t="shared" si="4"/>
        <v>7.3529999999999998E-2</v>
      </c>
      <c r="AS7" s="220">
        <f t="shared" si="4"/>
        <v>7.3529999999999998E-2</v>
      </c>
      <c r="AT7" s="220">
        <f t="shared" si="4"/>
        <v>7.3529999999999998E-2</v>
      </c>
      <c r="AU7" s="220">
        <f t="shared" si="4"/>
        <v>7.3529999999999998E-2</v>
      </c>
      <c r="AV7" s="220">
        <f t="shared" si="4"/>
        <v>7.3529999999999998E-2</v>
      </c>
      <c r="AW7" s="220">
        <f t="shared" si="4"/>
        <v>7.3529999999999998E-2</v>
      </c>
      <c r="AX7" s="220">
        <f t="shared" si="4"/>
        <v>7.3529999999999998E-2</v>
      </c>
      <c r="AY7" s="220">
        <f t="shared" si="4"/>
        <v>7.3529999999999998E-2</v>
      </c>
      <c r="AZ7" s="220">
        <f t="shared" si="4"/>
        <v>7.3529999999999998E-2</v>
      </c>
      <c r="BA7" s="220">
        <f t="shared" si="4"/>
        <v>7.3529999999999998E-2</v>
      </c>
      <c r="BB7" s="220">
        <f t="shared" si="4"/>
        <v>7.3529999999999998E-2</v>
      </c>
      <c r="BC7" s="220">
        <f t="shared" si="4"/>
        <v>7.3529999999999998E-2</v>
      </c>
      <c r="BD7" s="220">
        <f t="shared" si="4"/>
        <v>7.3529999999999998E-2</v>
      </c>
      <c r="BE7" s="220">
        <f t="shared" si="4"/>
        <v>7.3529999999999998E-2</v>
      </c>
      <c r="BF7" s="220">
        <f t="shared" si="4"/>
        <v>7.3529999999999998E-2</v>
      </c>
      <c r="BG7" s="220">
        <f t="shared" si="4"/>
        <v>7.3529999999999998E-2</v>
      </c>
      <c r="BH7" s="220">
        <f t="shared" si="4"/>
        <v>7.3529999999999998E-2</v>
      </c>
      <c r="BI7" s="220">
        <f t="shared" si="4"/>
        <v>7.3529999999999998E-2</v>
      </c>
      <c r="BJ7" s="220">
        <f t="shared" si="4"/>
        <v>7.3529999999999998E-2</v>
      </c>
      <c r="BK7" s="220">
        <f t="shared" si="4"/>
        <v>7.3529999999999998E-2</v>
      </c>
      <c r="BL7" s="220">
        <f t="shared" si="4"/>
        <v>7.3529999999999998E-2</v>
      </c>
      <c r="BM7" s="220">
        <f t="shared" si="4"/>
        <v>7.3529999999999998E-2</v>
      </c>
      <c r="BN7" s="220">
        <f t="shared" si="4"/>
        <v>7.3529999999999998E-2</v>
      </c>
      <c r="BO7" s="220">
        <f t="shared" si="4"/>
        <v>7.3529999999999998E-2</v>
      </c>
      <c r="BP7" s="220">
        <f t="shared" si="4"/>
        <v>7.3529999999999998E-2</v>
      </c>
      <c r="BQ7" s="220">
        <f t="shared" si="4"/>
        <v>7.3529999999999998E-2</v>
      </c>
      <c r="BR7" s="220">
        <f t="shared" si="4"/>
        <v>7.3529999999999998E-2</v>
      </c>
      <c r="BS7" s="220">
        <f t="shared" si="4"/>
        <v>7.3529999999999998E-2</v>
      </c>
      <c r="BT7" s="220">
        <f t="shared" si="4"/>
        <v>7.3529999999999998E-2</v>
      </c>
      <c r="BU7" s="220">
        <f t="shared" si="4"/>
        <v>7.3529999999999998E-2</v>
      </c>
      <c r="BV7" s="220">
        <f t="shared" si="4"/>
        <v>7.3529999999999998E-2</v>
      </c>
      <c r="BW7" s="220">
        <f t="shared" si="4"/>
        <v>7.3529999999999998E-2</v>
      </c>
      <c r="BX7" s="220">
        <f t="shared" si="4"/>
        <v>7.3529999999999998E-2</v>
      </c>
      <c r="BY7" s="220">
        <f t="shared" si="4"/>
        <v>7.3529999999999998E-2</v>
      </c>
      <c r="BZ7" s="220">
        <f t="shared" si="4"/>
        <v>7.3529999999999998E-2</v>
      </c>
      <c r="CA7" s="220">
        <f t="shared" si="4"/>
        <v>7.3529999999999998E-2</v>
      </c>
      <c r="CB7" s="220">
        <f t="shared" si="4"/>
        <v>7.3529999999999998E-2</v>
      </c>
      <c r="CC7" s="220">
        <f t="shared" si="4"/>
        <v>7.3529999999999998E-2</v>
      </c>
      <c r="CD7" s="220">
        <f t="shared" si="4"/>
        <v>7.3529999999999998E-2</v>
      </c>
      <c r="CE7" s="220">
        <f t="shared" si="4"/>
        <v>7.3529999999999998E-2</v>
      </c>
      <c r="CF7" s="220">
        <f t="shared" si="4"/>
        <v>7.3529999999999998E-2</v>
      </c>
      <c r="CG7" s="220">
        <f t="shared" si="4"/>
        <v>7.3529999999999998E-2</v>
      </c>
      <c r="CH7" s="220">
        <f t="shared" si="4"/>
        <v>7.3529999999999998E-2</v>
      </c>
      <c r="CI7" s="220">
        <f t="shared" si="4"/>
        <v>7.3529999999999998E-2</v>
      </c>
      <c r="CJ7" s="220">
        <f t="shared" si="4"/>
        <v>7.3529999999999998E-2</v>
      </c>
      <c r="CK7" s="220">
        <f t="shared" si="4"/>
        <v>7.3529999999999998E-2</v>
      </c>
      <c r="CL7" s="220">
        <f t="shared" si="4"/>
        <v>7.3529999999999998E-2</v>
      </c>
      <c r="CM7" s="220">
        <f t="shared" si="4"/>
        <v>7.3529999999999998E-2</v>
      </c>
      <c r="CN7" s="220">
        <f t="shared" si="4"/>
        <v>7.3529999999999998E-2</v>
      </c>
      <c r="CO7" s="220">
        <f t="shared" si="4"/>
        <v>7.3529999999999998E-2</v>
      </c>
      <c r="CP7" s="220">
        <f t="shared" si="4"/>
        <v>7.3529999999999998E-2</v>
      </c>
      <c r="CQ7" s="220">
        <f t="shared" si="4"/>
        <v>7.3529999999999998E-2</v>
      </c>
      <c r="CR7" s="220">
        <f t="shared" si="4"/>
        <v>7.3529999999999998E-2</v>
      </c>
      <c r="CS7" s="220">
        <f t="shared" ref="CS7:FD7" si="5">ROUND($W7/365,5)</f>
        <v>7.3529999999999998E-2</v>
      </c>
      <c r="CT7" s="220">
        <f t="shared" si="5"/>
        <v>7.3529999999999998E-2</v>
      </c>
      <c r="CU7" s="220">
        <f t="shared" si="5"/>
        <v>7.3529999999999998E-2</v>
      </c>
      <c r="CV7" s="220">
        <f t="shared" si="5"/>
        <v>7.3529999999999998E-2</v>
      </c>
      <c r="CW7" s="220">
        <f t="shared" si="5"/>
        <v>7.3529999999999998E-2</v>
      </c>
      <c r="CX7" s="220">
        <f t="shared" si="5"/>
        <v>7.3529999999999998E-2</v>
      </c>
      <c r="CY7" s="220">
        <f t="shared" si="5"/>
        <v>7.3529999999999998E-2</v>
      </c>
      <c r="CZ7" s="220">
        <f t="shared" si="5"/>
        <v>7.3529999999999998E-2</v>
      </c>
      <c r="DA7" s="220">
        <f t="shared" si="5"/>
        <v>7.3529999999999998E-2</v>
      </c>
      <c r="DB7" s="220">
        <f t="shared" si="5"/>
        <v>7.3529999999999998E-2</v>
      </c>
      <c r="DC7" s="220">
        <f t="shared" si="5"/>
        <v>7.3529999999999998E-2</v>
      </c>
      <c r="DD7" s="220">
        <f t="shared" si="5"/>
        <v>7.3529999999999998E-2</v>
      </c>
      <c r="DE7" s="220">
        <f t="shared" si="5"/>
        <v>7.3529999999999998E-2</v>
      </c>
      <c r="DF7" s="220">
        <f t="shared" si="5"/>
        <v>7.3529999999999998E-2</v>
      </c>
      <c r="DG7" s="220">
        <f t="shared" si="5"/>
        <v>7.3529999999999998E-2</v>
      </c>
      <c r="DH7" s="220">
        <f t="shared" si="5"/>
        <v>7.3529999999999998E-2</v>
      </c>
      <c r="DI7" s="220">
        <f t="shared" si="5"/>
        <v>7.3529999999999998E-2</v>
      </c>
      <c r="DJ7" s="220">
        <f t="shared" si="5"/>
        <v>7.3529999999999998E-2</v>
      </c>
      <c r="DK7" s="220">
        <f t="shared" si="5"/>
        <v>7.3529999999999998E-2</v>
      </c>
      <c r="DL7" s="220">
        <f t="shared" si="5"/>
        <v>7.3529999999999998E-2</v>
      </c>
      <c r="DM7" s="220">
        <f t="shared" si="5"/>
        <v>7.3529999999999998E-2</v>
      </c>
      <c r="DN7" s="220">
        <f t="shared" si="5"/>
        <v>7.3529999999999998E-2</v>
      </c>
      <c r="DO7" s="220">
        <f t="shared" si="5"/>
        <v>7.3529999999999998E-2</v>
      </c>
      <c r="DP7" s="220">
        <f t="shared" si="5"/>
        <v>7.3529999999999998E-2</v>
      </c>
      <c r="DQ7" s="220">
        <f t="shared" si="5"/>
        <v>7.3529999999999998E-2</v>
      </c>
      <c r="DR7" s="220">
        <f t="shared" si="5"/>
        <v>7.3529999999999998E-2</v>
      </c>
      <c r="DS7" s="220">
        <f t="shared" si="5"/>
        <v>7.3529999999999998E-2</v>
      </c>
      <c r="DT7" s="220">
        <f t="shared" si="5"/>
        <v>7.3529999999999998E-2</v>
      </c>
      <c r="DU7" s="220">
        <f t="shared" si="5"/>
        <v>7.3529999999999998E-2</v>
      </c>
      <c r="DV7" s="220">
        <f t="shared" si="5"/>
        <v>7.3529999999999998E-2</v>
      </c>
      <c r="DW7" s="220">
        <f t="shared" si="5"/>
        <v>7.3529999999999998E-2</v>
      </c>
      <c r="DX7" s="220">
        <f t="shared" si="5"/>
        <v>7.3529999999999998E-2</v>
      </c>
      <c r="DY7" s="220">
        <f t="shared" si="5"/>
        <v>7.3529999999999998E-2</v>
      </c>
      <c r="DZ7" s="220">
        <f t="shared" si="5"/>
        <v>7.3529999999999998E-2</v>
      </c>
      <c r="EA7" s="220">
        <f t="shared" si="5"/>
        <v>7.3529999999999998E-2</v>
      </c>
      <c r="EB7" s="220">
        <f t="shared" si="5"/>
        <v>7.3529999999999998E-2</v>
      </c>
      <c r="EC7" s="220">
        <f t="shared" si="5"/>
        <v>7.3529999999999998E-2</v>
      </c>
      <c r="ED7" s="220">
        <f t="shared" si="5"/>
        <v>7.3529999999999998E-2</v>
      </c>
      <c r="EE7" s="220">
        <f t="shared" si="5"/>
        <v>7.3529999999999998E-2</v>
      </c>
      <c r="EF7" s="220">
        <f t="shared" si="5"/>
        <v>7.3529999999999998E-2</v>
      </c>
      <c r="EG7" s="220">
        <f t="shared" si="5"/>
        <v>7.3529999999999998E-2</v>
      </c>
      <c r="EH7" s="220">
        <f t="shared" si="5"/>
        <v>7.3529999999999998E-2</v>
      </c>
      <c r="EI7" s="220">
        <f t="shared" si="5"/>
        <v>7.3529999999999998E-2</v>
      </c>
      <c r="EJ7" s="220">
        <f t="shared" si="5"/>
        <v>7.3529999999999998E-2</v>
      </c>
      <c r="EK7" s="220">
        <f t="shared" si="5"/>
        <v>7.3529999999999998E-2</v>
      </c>
      <c r="EL7" s="220">
        <f t="shared" si="5"/>
        <v>7.3529999999999998E-2</v>
      </c>
      <c r="EM7" s="220">
        <f t="shared" si="5"/>
        <v>7.3529999999999998E-2</v>
      </c>
      <c r="EN7" s="220">
        <f t="shared" si="5"/>
        <v>7.3529999999999998E-2</v>
      </c>
      <c r="EO7" s="220">
        <f t="shared" si="5"/>
        <v>7.3529999999999998E-2</v>
      </c>
      <c r="EP7" s="220">
        <f t="shared" si="5"/>
        <v>7.3529999999999998E-2</v>
      </c>
      <c r="EQ7" s="220">
        <f t="shared" si="5"/>
        <v>7.3529999999999998E-2</v>
      </c>
      <c r="ER7" s="220">
        <f t="shared" si="5"/>
        <v>7.3529999999999998E-2</v>
      </c>
      <c r="ES7" s="220">
        <f t="shared" si="5"/>
        <v>7.3529999999999998E-2</v>
      </c>
      <c r="ET7" s="220">
        <f t="shared" si="5"/>
        <v>7.3529999999999998E-2</v>
      </c>
      <c r="EU7" s="220">
        <f t="shared" si="5"/>
        <v>7.3529999999999998E-2</v>
      </c>
      <c r="EV7" s="220">
        <f t="shared" si="5"/>
        <v>7.3529999999999998E-2</v>
      </c>
      <c r="EW7" s="220">
        <f t="shared" si="5"/>
        <v>7.3529999999999998E-2</v>
      </c>
      <c r="EX7" s="220">
        <f t="shared" si="5"/>
        <v>7.3529999999999998E-2</v>
      </c>
      <c r="EY7" s="220">
        <f t="shared" si="5"/>
        <v>7.3529999999999998E-2</v>
      </c>
      <c r="EZ7" s="220">
        <f t="shared" si="5"/>
        <v>7.3529999999999998E-2</v>
      </c>
      <c r="FA7" s="220">
        <f t="shared" si="5"/>
        <v>7.3529999999999998E-2</v>
      </c>
      <c r="FB7" s="220">
        <f t="shared" si="5"/>
        <v>7.3529999999999998E-2</v>
      </c>
      <c r="FC7" s="220">
        <f t="shared" si="5"/>
        <v>7.3529999999999998E-2</v>
      </c>
      <c r="FD7" s="220">
        <f t="shared" si="5"/>
        <v>7.3529999999999998E-2</v>
      </c>
      <c r="FE7" s="220">
        <f t="shared" ref="FE7:HP7" si="6">ROUND($W7/365,5)</f>
        <v>7.3529999999999998E-2</v>
      </c>
      <c r="FF7" s="220">
        <f t="shared" si="6"/>
        <v>7.3529999999999998E-2</v>
      </c>
      <c r="FG7" s="220">
        <f t="shared" si="6"/>
        <v>7.3529999999999998E-2</v>
      </c>
      <c r="FH7" s="220">
        <f t="shared" si="6"/>
        <v>7.3529999999999998E-2</v>
      </c>
      <c r="FI7" s="220">
        <f t="shared" si="6"/>
        <v>7.3529999999999998E-2</v>
      </c>
      <c r="FJ7" s="220">
        <f t="shared" si="6"/>
        <v>7.3529999999999998E-2</v>
      </c>
      <c r="FK7" s="220">
        <f t="shared" si="6"/>
        <v>7.3529999999999998E-2</v>
      </c>
      <c r="FL7" s="220">
        <f t="shared" si="6"/>
        <v>7.3529999999999998E-2</v>
      </c>
      <c r="FM7" s="220">
        <f t="shared" si="6"/>
        <v>7.3529999999999998E-2</v>
      </c>
      <c r="FN7" s="220">
        <f t="shared" si="6"/>
        <v>7.3529999999999998E-2</v>
      </c>
      <c r="FO7" s="220">
        <f t="shared" si="6"/>
        <v>7.3529999999999998E-2</v>
      </c>
      <c r="FP7" s="220">
        <f t="shared" si="6"/>
        <v>7.3529999999999998E-2</v>
      </c>
      <c r="FQ7" s="220">
        <f t="shared" si="6"/>
        <v>7.3529999999999998E-2</v>
      </c>
      <c r="FR7" s="220">
        <f t="shared" si="6"/>
        <v>7.3529999999999998E-2</v>
      </c>
      <c r="FS7" s="220">
        <f t="shared" si="6"/>
        <v>7.3529999999999998E-2</v>
      </c>
      <c r="FT7" s="220">
        <f t="shared" si="6"/>
        <v>7.3529999999999998E-2</v>
      </c>
      <c r="FU7" s="220">
        <f t="shared" si="6"/>
        <v>7.3529999999999998E-2</v>
      </c>
      <c r="FV7" s="220">
        <f t="shared" si="6"/>
        <v>7.3529999999999998E-2</v>
      </c>
      <c r="FW7" s="220">
        <f t="shared" si="6"/>
        <v>7.3529999999999998E-2</v>
      </c>
      <c r="FX7" s="220">
        <f t="shared" si="6"/>
        <v>7.3529999999999998E-2</v>
      </c>
      <c r="FY7" s="220">
        <f t="shared" si="6"/>
        <v>7.3529999999999998E-2</v>
      </c>
      <c r="FZ7" s="220">
        <f t="shared" si="6"/>
        <v>7.3529999999999998E-2</v>
      </c>
      <c r="GA7" s="220">
        <f t="shared" si="6"/>
        <v>7.3529999999999998E-2</v>
      </c>
      <c r="GB7" s="220">
        <f t="shared" si="6"/>
        <v>7.3529999999999998E-2</v>
      </c>
      <c r="GC7" s="220">
        <f t="shared" si="6"/>
        <v>7.3529999999999998E-2</v>
      </c>
      <c r="GD7" s="220">
        <f t="shared" si="6"/>
        <v>7.3529999999999998E-2</v>
      </c>
      <c r="GE7" s="220">
        <f t="shared" si="6"/>
        <v>7.3529999999999998E-2</v>
      </c>
      <c r="GF7" s="220">
        <f t="shared" si="6"/>
        <v>7.3529999999999998E-2</v>
      </c>
      <c r="GG7" s="220">
        <f t="shared" si="6"/>
        <v>7.3529999999999998E-2</v>
      </c>
      <c r="GH7" s="220">
        <f t="shared" si="6"/>
        <v>7.3529999999999998E-2</v>
      </c>
      <c r="GI7" s="220">
        <f t="shared" si="6"/>
        <v>7.3529999999999998E-2</v>
      </c>
      <c r="GJ7" s="220">
        <f t="shared" si="6"/>
        <v>7.3529999999999998E-2</v>
      </c>
      <c r="GK7" s="220">
        <f t="shared" si="6"/>
        <v>7.3529999999999998E-2</v>
      </c>
      <c r="GL7" s="220">
        <f t="shared" si="6"/>
        <v>7.3529999999999998E-2</v>
      </c>
      <c r="GM7" s="220">
        <f t="shared" si="6"/>
        <v>7.3529999999999998E-2</v>
      </c>
      <c r="GN7" s="220">
        <f t="shared" si="6"/>
        <v>7.3529999999999998E-2</v>
      </c>
      <c r="GO7" s="220">
        <f t="shared" si="6"/>
        <v>7.3529999999999998E-2</v>
      </c>
      <c r="GP7" s="220">
        <f t="shared" si="6"/>
        <v>7.3529999999999998E-2</v>
      </c>
      <c r="GQ7" s="220">
        <f t="shared" si="6"/>
        <v>7.3529999999999998E-2</v>
      </c>
      <c r="GR7" s="220">
        <f t="shared" si="6"/>
        <v>7.3529999999999998E-2</v>
      </c>
      <c r="GS7" s="220">
        <f t="shared" si="6"/>
        <v>7.3529999999999998E-2</v>
      </c>
      <c r="GT7" s="220">
        <f t="shared" si="6"/>
        <v>7.3529999999999998E-2</v>
      </c>
      <c r="GU7" s="220">
        <f t="shared" si="6"/>
        <v>7.3529999999999998E-2</v>
      </c>
      <c r="GV7" s="220">
        <f t="shared" si="6"/>
        <v>7.3529999999999998E-2</v>
      </c>
      <c r="GW7" s="220">
        <f t="shared" si="6"/>
        <v>7.3529999999999998E-2</v>
      </c>
      <c r="GX7" s="220">
        <f t="shared" si="6"/>
        <v>7.3529999999999998E-2</v>
      </c>
      <c r="GY7" s="220">
        <f t="shared" si="6"/>
        <v>7.3529999999999998E-2</v>
      </c>
      <c r="GZ7" s="220">
        <f t="shared" si="6"/>
        <v>7.3529999999999998E-2</v>
      </c>
      <c r="HA7" s="220">
        <f t="shared" si="6"/>
        <v>7.3529999999999998E-2</v>
      </c>
      <c r="HB7" s="220">
        <f t="shared" si="6"/>
        <v>7.3529999999999998E-2</v>
      </c>
      <c r="HC7" s="220">
        <f t="shared" si="6"/>
        <v>7.3529999999999998E-2</v>
      </c>
      <c r="HD7" s="220">
        <f t="shared" si="6"/>
        <v>7.3529999999999998E-2</v>
      </c>
      <c r="HE7" s="220">
        <f t="shared" si="6"/>
        <v>7.3529999999999998E-2</v>
      </c>
      <c r="HF7" s="220">
        <f t="shared" si="6"/>
        <v>7.3529999999999998E-2</v>
      </c>
      <c r="HG7" s="220">
        <f t="shared" si="6"/>
        <v>7.3529999999999998E-2</v>
      </c>
      <c r="HH7" s="220">
        <f t="shared" si="6"/>
        <v>7.3529999999999998E-2</v>
      </c>
      <c r="HI7" s="220">
        <f t="shared" si="6"/>
        <v>7.3529999999999998E-2</v>
      </c>
      <c r="HJ7" s="220">
        <f t="shared" si="6"/>
        <v>7.3529999999999998E-2</v>
      </c>
      <c r="HK7" s="220">
        <f t="shared" si="6"/>
        <v>7.3529999999999998E-2</v>
      </c>
      <c r="HL7" s="220">
        <f t="shared" si="6"/>
        <v>7.3529999999999998E-2</v>
      </c>
      <c r="HM7" s="220">
        <f t="shared" si="6"/>
        <v>7.3529999999999998E-2</v>
      </c>
      <c r="HN7" s="220">
        <f t="shared" si="6"/>
        <v>7.3529999999999998E-2</v>
      </c>
      <c r="HO7" s="220">
        <f t="shared" si="6"/>
        <v>7.3529999999999998E-2</v>
      </c>
      <c r="HP7" s="220">
        <f t="shared" si="6"/>
        <v>7.3529999999999998E-2</v>
      </c>
      <c r="HQ7" s="220">
        <f t="shared" ref="HQ7:KB7" si="7">ROUND($W7/365,5)</f>
        <v>7.3529999999999998E-2</v>
      </c>
      <c r="HR7" s="220">
        <f t="shared" si="7"/>
        <v>7.3529999999999998E-2</v>
      </c>
      <c r="HS7" s="220">
        <f t="shared" si="7"/>
        <v>7.3529999999999998E-2</v>
      </c>
      <c r="HT7" s="220">
        <f t="shared" si="7"/>
        <v>7.3529999999999998E-2</v>
      </c>
      <c r="HU7" s="220">
        <f t="shared" si="7"/>
        <v>7.3529999999999998E-2</v>
      </c>
      <c r="HV7" s="220">
        <f t="shared" si="7"/>
        <v>7.3529999999999998E-2</v>
      </c>
      <c r="HW7" s="220">
        <f t="shared" si="7"/>
        <v>7.3529999999999998E-2</v>
      </c>
      <c r="HX7" s="220">
        <f t="shared" si="7"/>
        <v>7.3529999999999998E-2</v>
      </c>
      <c r="HY7" s="220">
        <f t="shared" si="7"/>
        <v>7.3529999999999998E-2</v>
      </c>
      <c r="HZ7" s="220">
        <f t="shared" si="7"/>
        <v>7.3529999999999998E-2</v>
      </c>
      <c r="IA7" s="220">
        <f t="shared" si="7"/>
        <v>7.3529999999999998E-2</v>
      </c>
      <c r="IB7" s="220">
        <f t="shared" si="7"/>
        <v>7.3529999999999998E-2</v>
      </c>
      <c r="IC7" s="220">
        <f t="shared" si="7"/>
        <v>7.3529999999999998E-2</v>
      </c>
      <c r="ID7" s="220">
        <f t="shared" si="7"/>
        <v>7.3529999999999998E-2</v>
      </c>
      <c r="IE7" s="220">
        <f t="shared" si="7"/>
        <v>7.3529999999999998E-2</v>
      </c>
      <c r="IF7" s="220">
        <f t="shared" si="7"/>
        <v>7.3529999999999998E-2</v>
      </c>
      <c r="IG7" s="220">
        <f t="shared" si="7"/>
        <v>7.3529999999999998E-2</v>
      </c>
      <c r="IH7" s="220">
        <f t="shared" si="7"/>
        <v>7.3529999999999998E-2</v>
      </c>
      <c r="II7" s="220">
        <f t="shared" si="7"/>
        <v>7.3529999999999998E-2</v>
      </c>
      <c r="IJ7" s="220">
        <f t="shared" si="7"/>
        <v>7.3529999999999998E-2</v>
      </c>
      <c r="IK7" s="220">
        <f t="shared" si="7"/>
        <v>7.3529999999999998E-2</v>
      </c>
      <c r="IL7" s="220">
        <f t="shared" si="7"/>
        <v>7.3529999999999998E-2</v>
      </c>
      <c r="IM7" s="220">
        <f t="shared" si="7"/>
        <v>7.3529999999999998E-2</v>
      </c>
      <c r="IN7" s="220">
        <f t="shared" si="7"/>
        <v>7.3529999999999998E-2</v>
      </c>
      <c r="IO7" s="220">
        <f t="shared" si="7"/>
        <v>7.3529999999999998E-2</v>
      </c>
      <c r="IP7" s="220">
        <f t="shared" si="7"/>
        <v>7.3529999999999998E-2</v>
      </c>
      <c r="IQ7" s="220">
        <f t="shared" si="7"/>
        <v>7.3529999999999998E-2</v>
      </c>
      <c r="IR7" s="220">
        <f t="shared" si="7"/>
        <v>7.3529999999999998E-2</v>
      </c>
      <c r="IS7" s="220">
        <f t="shared" si="7"/>
        <v>7.3529999999999998E-2</v>
      </c>
      <c r="IT7" s="220">
        <f t="shared" si="7"/>
        <v>7.3529999999999998E-2</v>
      </c>
      <c r="IU7" s="220">
        <f t="shared" si="7"/>
        <v>7.3529999999999998E-2</v>
      </c>
      <c r="IV7" s="220">
        <f t="shared" si="7"/>
        <v>7.3529999999999998E-2</v>
      </c>
      <c r="IW7" s="220">
        <f t="shared" si="7"/>
        <v>7.3529999999999998E-2</v>
      </c>
      <c r="IX7" s="220">
        <f t="shared" si="7"/>
        <v>7.3529999999999998E-2</v>
      </c>
      <c r="IY7" s="220">
        <f t="shared" si="7"/>
        <v>7.3529999999999998E-2</v>
      </c>
      <c r="IZ7" s="220">
        <f t="shared" si="7"/>
        <v>7.3529999999999998E-2</v>
      </c>
      <c r="JA7" s="220">
        <f t="shared" si="7"/>
        <v>7.3529999999999998E-2</v>
      </c>
      <c r="JB7" s="220">
        <f t="shared" si="7"/>
        <v>7.3529999999999998E-2</v>
      </c>
      <c r="JC7" s="220">
        <f t="shared" si="7"/>
        <v>7.3529999999999998E-2</v>
      </c>
      <c r="JD7" s="220">
        <f t="shared" si="7"/>
        <v>7.3529999999999998E-2</v>
      </c>
      <c r="JE7" s="220">
        <f t="shared" si="7"/>
        <v>7.3529999999999998E-2</v>
      </c>
      <c r="JF7" s="220">
        <f t="shared" si="7"/>
        <v>7.3529999999999998E-2</v>
      </c>
      <c r="JG7" s="220">
        <f t="shared" si="7"/>
        <v>7.3529999999999998E-2</v>
      </c>
      <c r="JH7" s="220">
        <f t="shared" si="7"/>
        <v>7.3529999999999998E-2</v>
      </c>
      <c r="JI7" s="220">
        <f t="shared" si="7"/>
        <v>7.3529999999999998E-2</v>
      </c>
      <c r="JJ7" s="220">
        <f t="shared" si="7"/>
        <v>7.3529999999999998E-2</v>
      </c>
      <c r="JK7" s="220">
        <f t="shared" si="7"/>
        <v>7.3529999999999998E-2</v>
      </c>
      <c r="JL7" s="220">
        <f t="shared" si="7"/>
        <v>7.3529999999999998E-2</v>
      </c>
      <c r="JM7" s="220">
        <f t="shared" si="7"/>
        <v>7.3529999999999998E-2</v>
      </c>
      <c r="JN7" s="220">
        <f t="shared" si="7"/>
        <v>7.3529999999999998E-2</v>
      </c>
      <c r="JO7" s="220">
        <f t="shared" si="7"/>
        <v>7.3529999999999998E-2</v>
      </c>
      <c r="JP7" s="220">
        <f t="shared" si="7"/>
        <v>7.3529999999999998E-2</v>
      </c>
      <c r="JQ7" s="220">
        <f t="shared" si="7"/>
        <v>7.3529999999999998E-2</v>
      </c>
      <c r="JR7" s="220">
        <f t="shared" si="7"/>
        <v>7.3529999999999998E-2</v>
      </c>
      <c r="JS7" s="220">
        <f t="shared" si="7"/>
        <v>7.3529999999999998E-2</v>
      </c>
      <c r="JT7" s="220">
        <f t="shared" si="7"/>
        <v>7.3529999999999998E-2</v>
      </c>
      <c r="JU7" s="220">
        <f t="shared" si="7"/>
        <v>7.3529999999999998E-2</v>
      </c>
      <c r="JV7" s="220">
        <f t="shared" si="7"/>
        <v>7.3529999999999998E-2</v>
      </c>
      <c r="JW7" s="220">
        <f t="shared" si="7"/>
        <v>7.3529999999999998E-2</v>
      </c>
      <c r="JX7" s="220">
        <f t="shared" si="7"/>
        <v>7.3529999999999998E-2</v>
      </c>
      <c r="JY7" s="220">
        <f t="shared" si="7"/>
        <v>7.3529999999999998E-2</v>
      </c>
      <c r="JZ7" s="220">
        <f t="shared" si="7"/>
        <v>7.3529999999999998E-2</v>
      </c>
      <c r="KA7" s="220">
        <f t="shared" si="7"/>
        <v>7.3529999999999998E-2</v>
      </c>
      <c r="KB7" s="220">
        <f t="shared" si="7"/>
        <v>7.3529999999999998E-2</v>
      </c>
      <c r="KC7" s="220">
        <f t="shared" ref="KC7:MN7" si="8">ROUND($W7/365,5)</f>
        <v>7.3529999999999998E-2</v>
      </c>
      <c r="KD7" s="220">
        <f t="shared" si="8"/>
        <v>7.3529999999999998E-2</v>
      </c>
      <c r="KE7" s="220">
        <f t="shared" si="8"/>
        <v>7.3529999999999998E-2</v>
      </c>
      <c r="KF7" s="220">
        <f t="shared" si="8"/>
        <v>7.3529999999999998E-2</v>
      </c>
      <c r="KG7" s="220">
        <f t="shared" si="8"/>
        <v>7.3529999999999998E-2</v>
      </c>
      <c r="KH7" s="220">
        <f t="shared" si="8"/>
        <v>7.3529999999999998E-2</v>
      </c>
      <c r="KI7" s="220">
        <f t="shared" si="8"/>
        <v>7.3529999999999998E-2</v>
      </c>
      <c r="KJ7" s="220">
        <f t="shared" si="8"/>
        <v>7.3529999999999998E-2</v>
      </c>
      <c r="KK7" s="220">
        <f t="shared" si="8"/>
        <v>7.3529999999999998E-2</v>
      </c>
      <c r="KL7" s="220">
        <f t="shared" si="8"/>
        <v>7.3529999999999998E-2</v>
      </c>
      <c r="KM7" s="220">
        <f t="shared" si="8"/>
        <v>7.3529999999999998E-2</v>
      </c>
      <c r="KN7" s="220">
        <f t="shared" si="8"/>
        <v>7.3529999999999998E-2</v>
      </c>
      <c r="KO7" s="220">
        <f t="shared" si="8"/>
        <v>7.3529999999999998E-2</v>
      </c>
      <c r="KP7" s="220">
        <f t="shared" si="8"/>
        <v>7.3529999999999998E-2</v>
      </c>
      <c r="KQ7" s="220">
        <f t="shared" si="8"/>
        <v>7.3529999999999998E-2</v>
      </c>
      <c r="KR7" s="220">
        <f t="shared" si="8"/>
        <v>7.3529999999999998E-2</v>
      </c>
      <c r="KS7" s="220">
        <f t="shared" si="8"/>
        <v>7.3529999999999998E-2</v>
      </c>
      <c r="KT7" s="220">
        <f t="shared" si="8"/>
        <v>7.3529999999999998E-2</v>
      </c>
      <c r="KU7" s="220">
        <f t="shared" si="8"/>
        <v>7.3529999999999998E-2</v>
      </c>
      <c r="KV7" s="220">
        <f t="shared" si="8"/>
        <v>7.3529999999999998E-2</v>
      </c>
      <c r="KW7" s="220">
        <f t="shared" si="8"/>
        <v>7.3529999999999998E-2</v>
      </c>
      <c r="KX7" s="220">
        <f t="shared" si="8"/>
        <v>7.3529999999999998E-2</v>
      </c>
      <c r="KY7" s="220">
        <f t="shared" si="8"/>
        <v>7.3529999999999998E-2</v>
      </c>
      <c r="KZ7" s="220">
        <f t="shared" si="8"/>
        <v>7.3529999999999998E-2</v>
      </c>
      <c r="LA7" s="220">
        <f t="shared" si="8"/>
        <v>7.3529999999999998E-2</v>
      </c>
      <c r="LB7" s="220">
        <f t="shared" si="8"/>
        <v>7.3529999999999998E-2</v>
      </c>
      <c r="LC7" s="220">
        <f t="shared" si="8"/>
        <v>7.3529999999999998E-2</v>
      </c>
      <c r="LD7" s="220">
        <f t="shared" si="8"/>
        <v>7.3529999999999998E-2</v>
      </c>
      <c r="LE7" s="220">
        <f t="shared" si="8"/>
        <v>7.3529999999999998E-2</v>
      </c>
      <c r="LF7" s="220">
        <f t="shared" si="8"/>
        <v>7.3529999999999998E-2</v>
      </c>
      <c r="LG7" s="220">
        <f t="shared" si="8"/>
        <v>7.3529999999999998E-2</v>
      </c>
      <c r="LH7" s="220">
        <f t="shared" si="8"/>
        <v>7.3529999999999998E-2</v>
      </c>
      <c r="LI7" s="220">
        <f t="shared" si="8"/>
        <v>7.3529999999999998E-2</v>
      </c>
      <c r="LJ7" s="220">
        <f t="shared" si="8"/>
        <v>7.3529999999999998E-2</v>
      </c>
      <c r="LK7" s="220">
        <f t="shared" si="8"/>
        <v>7.3529999999999998E-2</v>
      </c>
      <c r="LL7" s="220">
        <f t="shared" si="8"/>
        <v>7.3529999999999998E-2</v>
      </c>
      <c r="LM7" s="220">
        <f t="shared" si="8"/>
        <v>7.3529999999999998E-2</v>
      </c>
      <c r="LN7" s="220">
        <f t="shared" si="8"/>
        <v>7.3529999999999998E-2</v>
      </c>
      <c r="LO7" s="220">
        <f t="shared" si="8"/>
        <v>7.3529999999999998E-2</v>
      </c>
      <c r="LP7" s="220">
        <f t="shared" si="8"/>
        <v>7.3529999999999998E-2</v>
      </c>
      <c r="LQ7" s="220">
        <f t="shared" si="8"/>
        <v>7.3529999999999998E-2</v>
      </c>
      <c r="LR7" s="220">
        <f t="shared" si="8"/>
        <v>7.3529999999999998E-2</v>
      </c>
      <c r="LS7" s="220">
        <f t="shared" si="8"/>
        <v>7.3529999999999998E-2</v>
      </c>
      <c r="LT7" s="220">
        <f t="shared" si="8"/>
        <v>7.3529999999999998E-2</v>
      </c>
      <c r="LU7" s="220">
        <f t="shared" si="8"/>
        <v>7.3529999999999998E-2</v>
      </c>
      <c r="LV7" s="220">
        <f t="shared" si="8"/>
        <v>7.3529999999999998E-2</v>
      </c>
      <c r="LW7" s="220">
        <f t="shared" si="8"/>
        <v>7.3529999999999998E-2</v>
      </c>
      <c r="LX7" s="220">
        <f t="shared" si="8"/>
        <v>7.3529999999999998E-2</v>
      </c>
      <c r="LY7" s="220">
        <f t="shared" si="8"/>
        <v>7.3529999999999998E-2</v>
      </c>
      <c r="LZ7" s="220">
        <f t="shared" si="8"/>
        <v>7.3529999999999998E-2</v>
      </c>
      <c r="MA7" s="220">
        <f t="shared" si="8"/>
        <v>7.3529999999999998E-2</v>
      </c>
      <c r="MB7" s="220">
        <f t="shared" si="8"/>
        <v>7.3529999999999998E-2</v>
      </c>
      <c r="MC7" s="220">
        <f t="shared" si="8"/>
        <v>7.3529999999999998E-2</v>
      </c>
      <c r="MD7" s="220">
        <f t="shared" si="8"/>
        <v>7.3529999999999998E-2</v>
      </c>
      <c r="ME7" s="220">
        <f t="shared" si="8"/>
        <v>7.3529999999999998E-2</v>
      </c>
      <c r="MF7" s="220">
        <f t="shared" si="8"/>
        <v>7.3529999999999998E-2</v>
      </c>
      <c r="MG7" s="220">
        <f t="shared" si="8"/>
        <v>7.3529999999999998E-2</v>
      </c>
      <c r="MH7" s="220">
        <f t="shared" si="8"/>
        <v>7.3529999999999998E-2</v>
      </c>
      <c r="MI7" s="220">
        <f t="shared" si="8"/>
        <v>7.3529999999999998E-2</v>
      </c>
      <c r="MJ7" s="220">
        <f t="shared" si="8"/>
        <v>7.3529999999999998E-2</v>
      </c>
      <c r="MK7" s="220">
        <f t="shared" si="8"/>
        <v>7.3529999999999998E-2</v>
      </c>
      <c r="ML7" s="220">
        <f t="shared" si="8"/>
        <v>7.3529999999999998E-2</v>
      </c>
      <c r="MM7" s="220">
        <f t="shared" si="8"/>
        <v>7.3529999999999998E-2</v>
      </c>
      <c r="MN7" s="220">
        <f t="shared" si="8"/>
        <v>7.3529999999999998E-2</v>
      </c>
      <c r="MO7" s="220">
        <f t="shared" ref="MO7:OZ7" si="9">ROUND($W7/365,5)</f>
        <v>7.3529999999999998E-2</v>
      </c>
      <c r="MP7" s="220">
        <f t="shared" si="9"/>
        <v>7.3529999999999998E-2</v>
      </c>
      <c r="MQ7" s="220">
        <f t="shared" si="9"/>
        <v>7.3529999999999998E-2</v>
      </c>
      <c r="MR7" s="220">
        <f t="shared" si="9"/>
        <v>7.3529999999999998E-2</v>
      </c>
      <c r="MS7" s="220">
        <f t="shared" si="9"/>
        <v>7.3529999999999998E-2</v>
      </c>
      <c r="MT7" s="220">
        <f t="shared" si="9"/>
        <v>7.3529999999999998E-2</v>
      </c>
      <c r="MU7" s="220">
        <f t="shared" si="9"/>
        <v>7.3529999999999998E-2</v>
      </c>
      <c r="MV7" s="220">
        <f t="shared" si="9"/>
        <v>7.3529999999999998E-2</v>
      </c>
      <c r="MW7" s="220">
        <f t="shared" si="9"/>
        <v>7.3529999999999998E-2</v>
      </c>
      <c r="MX7" s="220">
        <f t="shared" si="9"/>
        <v>7.3529999999999998E-2</v>
      </c>
      <c r="MY7" s="220">
        <f t="shared" si="9"/>
        <v>7.3529999999999998E-2</v>
      </c>
      <c r="MZ7" s="220">
        <f t="shared" si="9"/>
        <v>7.3529999999999998E-2</v>
      </c>
      <c r="NA7" s="220">
        <f t="shared" si="9"/>
        <v>7.3529999999999998E-2</v>
      </c>
      <c r="NB7" s="220">
        <f t="shared" si="9"/>
        <v>7.3529999999999998E-2</v>
      </c>
      <c r="NC7" s="220">
        <f t="shared" si="9"/>
        <v>7.3529999999999998E-2</v>
      </c>
      <c r="ND7" s="220">
        <f t="shared" si="9"/>
        <v>7.3529999999999998E-2</v>
      </c>
      <c r="NE7" s="220">
        <f t="shared" si="9"/>
        <v>7.3529999999999998E-2</v>
      </c>
      <c r="NF7" s="220">
        <f t="shared" si="9"/>
        <v>7.3529999999999998E-2</v>
      </c>
      <c r="NG7" s="220">
        <f t="shared" si="9"/>
        <v>7.3529999999999998E-2</v>
      </c>
      <c r="NH7" s="220">
        <f t="shared" si="9"/>
        <v>7.3529999999999998E-2</v>
      </c>
      <c r="NI7" s="220">
        <f t="shared" si="9"/>
        <v>7.3529999999999998E-2</v>
      </c>
      <c r="NJ7" s="220">
        <f t="shared" si="9"/>
        <v>7.3529999999999998E-2</v>
      </c>
      <c r="NK7" s="220">
        <f t="shared" si="9"/>
        <v>7.3529999999999998E-2</v>
      </c>
      <c r="NL7" s="220">
        <f t="shared" si="9"/>
        <v>7.3529999999999998E-2</v>
      </c>
      <c r="NM7" s="220">
        <f t="shared" si="9"/>
        <v>7.3529999999999998E-2</v>
      </c>
      <c r="NN7" s="220">
        <f t="shared" si="9"/>
        <v>7.3529999999999998E-2</v>
      </c>
      <c r="NO7" s="220">
        <f t="shared" si="9"/>
        <v>7.3529999999999998E-2</v>
      </c>
      <c r="NP7" s="220">
        <f t="shared" si="9"/>
        <v>7.3529999999999998E-2</v>
      </c>
      <c r="NQ7" s="220">
        <f t="shared" si="9"/>
        <v>7.3529999999999998E-2</v>
      </c>
      <c r="NR7" s="220">
        <f t="shared" si="9"/>
        <v>7.3529999999999998E-2</v>
      </c>
      <c r="NS7" s="220">
        <f t="shared" si="9"/>
        <v>7.3529999999999998E-2</v>
      </c>
      <c r="NT7" s="220">
        <f t="shared" si="9"/>
        <v>7.3529999999999998E-2</v>
      </c>
      <c r="NU7" s="220">
        <f t="shared" si="9"/>
        <v>7.3529999999999998E-2</v>
      </c>
      <c r="NV7" s="220">
        <f t="shared" si="9"/>
        <v>7.3529999999999998E-2</v>
      </c>
      <c r="NW7" s="220">
        <f t="shared" si="9"/>
        <v>7.3529999999999998E-2</v>
      </c>
      <c r="NX7" s="220">
        <f t="shared" si="9"/>
        <v>7.3529999999999998E-2</v>
      </c>
      <c r="NY7" s="220">
        <f t="shared" si="9"/>
        <v>7.3529999999999998E-2</v>
      </c>
      <c r="NZ7" s="220">
        <f t="shared" si="9"/>
        <v>7.3529999999999998E-2</v>
      </c>
      <c r="OA7" s="220">
        <f t="shared" si="9"/>
        <v>7.3529999999999998E-2</v>
      </c>
      <c r="OB7" s="220">
        <f t="shared" si="9"/>
        <v>7.3529999999999998E-2</v>
      </c>
      <c r="OC7" s="220">
        <f t="shared" si="9"/>
        <v>7.3529999999999998E-2</v>
      </c>
      <c r="OD7" s="220">
        <f t="shared" si="9"/>
        <v>7.3529999999999998E-2</v>
      </c>
      <c r="OE7" s="220">
        <f t="shared" si="9"/>
        <v>7.3529999999999998E-2</v>
      </c>
      <c r="OF7" s="220">
        <f t="shared" si="9"/>
        <v>7.3529999999999998E-2</v>
      </c>
      <c r="OG7" s="220">
        <f t="shared" si="9"/>
        <v>7.3529999999999998E-2</v>
      </c>
      <c r="OH7" s="220">
        <f t="shared" si="9"/>
        <v>7.3529999999999998E-2</v>
      </c>
      <c r="OI7" s="220">
        <f t="shared" si="9"/>
        <v>7.3529999999999998E-2</v>
      </c>
      <c r="OJ7" s="220">
        <f t="shared" si="9"/>
        <v>7.3529999999999998E-2</v>
      </c>
      <c r="OK7" s="220">
        <f t="shared" si="9"/>
        <v>7.3529999999999998E-2</v>
      </c>
      <c r="OL7" s="220">
        <f t="shared" si="9"/>
        <v>7.3529999999999998E-2</v>
      </c>
      <c r="OM7" s="220">
        <f t="shared" si="9"/>
        <v>7.3529999999999998E-2</v>
      </c>
      <c r="ON7" s="220">
        <f t="shared" si="9"/>
        <v>7.3529999999999998E-2</v>
      </c>
      <c r="OO7" s="220">
        <f t="shared" si="9"/>
        <v>7.3529999999999998E-2</v>
      </c>
      <c r="OP7" s="220">
        <f t="shared" si="9"/>
        <v>7.3529999999999998E-2</v>
      </c>
      <c r="OQ7" s="220">
        <f t="shared" si="9"/>
        <v>7.3529999999999998E-2</v>
      </c>
      <c r="OR7" s="220">
        <f t="shared" si="9"/>
        <v>7.3529999999999998E-2</v>
      </c>
      <c r="OS7" s="220">
        <f t="shared" si="9"/>
        <v>7.3529999999999998E-2</v>
      </c>
      <c r="OT7" s="220">
        <f t="shared" si="9"/>
        <v>7.3529999999999998E-2</v>
      </c>
      <c r="OU7" s="220">
        <f t="shared" si="9"/>
        <v>7.3529999999999998E-2</v>
      </c>
      <c r="OV7" s="220">
        <f t="shared" si="9"/>
        <v>7.3529999999999998E-2</v>
      </c>
      <c r="OW7" s="220">
        <f t="shared" si="9"/>
        <v>7.3529999999999998E-2</v>
      </c>
      <c r="OX7" s="220">
        <f t="shared" si="9"/>
        <v>7.3529999999999998E-2</v>
      </c>
      <c r="OY7" s="220">
        <f t="shared" si="9"/>
        <v>7.3529999999999998E-2</v>
      </c>
      <c r="OZ7" s="220">
        <f t="shared" si="9"/>
        <v>7.3529999999999998E-2</v>
      </c>
      <c r="PA7" s="220">
        <f t="shared" ref="PA7:RL7" si="10">ROUND($W7/365,5)</f>
        <v>7.3529999999999998E-2</v>
      </c>
      <c r="PB7" s="220">
        <f t="shared" si="10"/>
        <v>7.3529999999999998E-2</v>
      </c>
      <c r="PC7" s="220">
        <f t="shared" si="10"/>
        <v>7.3529999999999998E-2</v>
      </c>
      <c r="PD7" s="220">
        <f t="shared" si="10"/>
        <v>7.3529999999999998E-2</v>
      </c>
      <c r="PE7" s="220">
        <f t="shared" si="10"/>
        <v>7.3529999999999998E-2</v>
      </c>
      <c r="PF7" s="220">
        <f t="shared" si="10"/>
        <v>7.3529999999999998E-2</v>
      </c>
      <c r="PG7" s="220">
        <f t="shared" si="10"/>
        <v>7.3529999999999998E-2</v>
      </c>
      <c r="PH7" s="220">
        <f t="shared" si="10"/>
        <v>7.3529999999999998E-2</v>
      </c>
      <c r="PI7" s="220">
        <f t="shared" si="10"/>
        <v>7.3529999999999998E-2</v>
      </c>
      <c r="PJ7" s="220">
        <f t="shared" si="10"/>
        <v>7.3529999999999998E-2</v>
      </c>
      <c r="PK7" s="220">
        <f t="shared" si="10"/>
        <v>7.3529999999999998E-2</v>
      </c>
      <c r="PL7" s="220">
        <f t="shared" si="10"/>
        <v>7.3529999999999998E-2</v>
      </c>
      <c r="PM7" s="220">
        <f t="shared" si="10"/>
        <v>7.3529999999999998E-2</v>
      </c>
      <c r="PN7" s="220">
        <f t="shared" si="10"/>
        <v>7.3529999999999998E-2</v>
      </c>
      <c r="PO7" s="220">
        <f t="shared" si="10"/>
        <v>7.3529999999999998E-2</v>
      </c>
      <c r="PP7" s="220">
        <f t="shared" si="10"/>
        <v>7.3529999999999998E-2</v>
      </c>
      <c r="PQ7" s="220">
        <f t="shared" si="10"/>
        <v>7.3529999999999998E-2</v>
      </c>
      <c r="PR7" s="220">
        <f t="shared" si="10"/>
        <v>7.3529999999999998E-2</v>
      </c>
      <c r="PS7" s="220">
        <f t="shared" si="10"/>
        <v>7.3529999999999998E-2</v>
      </c>
      <c r="PT7" s="220">
        <f t="shared" si="10"/>
        <v>7.3529999999999998E-2</v>
      </c>
      <c r="PU7" s="220">
        <f t="shared" si="10"/>
        <v>7.3529999999999998E-2</v>
      </c>
      <c r="PV7" s="220">
        <f t="shared" si="10"/>
        <v>7.3529999999999998E-2</v>
      </c>
      <c r="PW7" s="220">
        <f t="shared" si="10"/>
        <v>7.3529999999999998E-2</v>
      </c>
      <c r="PX7" s="220">
        <f t="shared" si="10"/>
        <v>7.3529999999999998E-2</v>
      </c>
      <c r="PY7" s="220">
        <f t="shared" si="10"/>
        <v>7.3529999999999998E-2</v>
      </c>
      <c r="PZ7" s="220">
        <f t="shared" si="10"/>
        <v>7.3529999999999998E-2</v>
      </c>
      <c r="QA7" s="220">
        <f t="shared" si="10"/>
        <v>7.3529999999999998E-2</v>
      </c>
      <c r="QB7" s="220">
        <f t="shared" si="10"/>
        <v>7.3529999999999998E-2</v>
      </c>
      <c r="QC7" s="220">
        <f t="shared" si="10"/>
        <v>7.3529999999999998E-2</v>
      </c>
      <c r="QD7" s="220">
        <f t="shared" si="10"/>
        <v>7.3529999999999998E-2</v>
      </c>
      <c r="QE7" s="220">
        <f t="shared" si="10"/>
        <v>7.3529999999999998E-2</v>
      </c>
      <c r="QF7" s="220">
        <f t="shared" si="10"/>
        <v>7.3529999999999998E-2</v>
      </c>
      <c r="QG7" s="220">
        <f t="shared" si="10"/>
        <v>7.3529999999999998E-2</v>
      </c>
      <c r="QH7" s="220">
        <f t="shared" si="10"/>
        <v>7.3529999999999998E-2</v>
      </c>
      <c r="QI7" s="220">
        <f t="shared" si="10"/>
        <v>7.3529999999999998E-2</v>
      </c>
      <c r="QJ7" s="220">
        <f t="shared" si="10"/>
        <v>7.3529999999999998E-2</v>
      </c>
      <c r="QK7" s="220">
        <f t="shared" si="10"/>
        <v>7.3529999999999998E-2</v>
      </c>
      <c r="QL7" s="220">
        <f t="shared" si="10"/>
        <v>7.3529999999999998E-2</v>
      </c>
      <c r="QM7" s="220">
        <f t="shared" si="10"/>
        <v>7.3529999999999998E-2</v>
      </c>
      <c r="QN7" s="220">
        <f t="shared" si="10"/>
        <v>7.3529999999999998E-2</v>
      </c>
      <c r="QO7" s="220">
        <f t="shared" si="10"/>
        <v>7.3529999999999998E-2</v>
      </c>
      <c r="QP7" s="220">
        <f t="shared" si="10"/>
        <v>7.3529999999999998E-2</v>
      </c>
      <c r="QQ7" s="220">
        <f t="shared" si="10"/>
        <v>7.3529999999999998E-2</v>
      </c>
      <c r="QR7" s="220">
        <f t="shared" si="10"/>
        <v>7.3529999999999998E-2</v>
      </c>
      <c r="QS7" s="220">
        <f t="shared" si="10"/>
        <v>7.3529999999999998E-2</v>
      </c>
      <c r="QT7" s="220">
        <f t="shared" si="10"/>
        <v>7.3529999999999998E-2</v>
      </c>
      <c r="QU7" s="220">
        <f t="shared" si="10"/>
        <v>7.3529999999999998E-2</v>
      </c>
      <c r="QV7" s="220">
        <f t="shared" si="10"/>
        <v>7.3529999999999998E-2</v>
      </c>
      <c r="QW7" s="220">
        <f t="shared" si="10"/>
        <v>7.3529999999999998E-2</v>
      </c>
      <c r="QX7" s="220">
        <f t="shared" si="10"/>
        <v>7.3529999999999998E-2</v>
      </c>
      <c r="QY7" s="220">
        <f t="shared" si="10"/>
        <v>7.3529999999999998E-2</v>
      </c>
      <c r="QZ7" s="220">
        <f t="shared" si="10"/>
        <v>7.3529999999999998E-2</v>
      </c>
      <c r="RA7" s="220">
        <f t="shared" si="10"/>
        <v>7.3529999999999998E-2</v>
      </c>
      <c r="RB7" s="220">
        <f t="shared" si="10"/>
        <v>7.3529999999999998E-2</v>
      </c>
      <c r="RC7" s="220">
        <f t="shared" si="10"/>
        <v>7.3529999999999998E-2</v>
      </c>
      <c r="RD7" s="220">
        <f t="shared" si="10"/>
        <v>7.3529999999999998E-2</v>
      </c>
      <c r="RE7" s="220">
        <f t="shared" si="10"/>
        <v>7.3529999999999998E-2</v>
      </c>
      <c r="RF7" s="220">
        <f t="shared" si="10"/>
        <v>7.3529999999999998E-2</v>
      </c>
      <c r="RG7" s="220">
        <f t="shared" si="10"/>
        <v>7.3529999999999998E-2</v>
      </c>
      <c r="RH7" s="220">
        <f t="shared" si="10"/>
        <v>7.3529999999999998E-2</v>
      </c>
      <c r="RI7" s="220">
        <f t="shared" si="10"/>
        <v>7.3529999999999998E-2</v>
      </c>
      <c r="RJ7" s="220">
        <f t="shared" si="10"/>
        <v>7.3529999999999998E-2</v>
      </c>
      <c r="RK7" s="220">
        <f t="shared" si="10"/>
        <v>7.3529999999999998E-2</v>
      </c>
      <c r="RL7" s="220">
        <f t="shared" si="10"/>
        <v>7.3529999999999998E-2</v>
      </c>
      <c r="RM7" s="220">
        <f t="shared" ref="RM7:TX7" si="11">ROUND($W7/365,5)</f>
        <v>7.3529999999999998E-2</v>
      </c>
      <c r="RN7" s="220">
        <f t="shared" si="11"/>
        <v>7.3529999999999998E-2</v>
      </c>
      <c r="RO7" s="220">
        <f t="shared" si="11"/>
        <v>7.3529999999999998E-2</v>
      </c>
      <c r="RP7" s="220">
        <f t="shared" si="11"/>
        <v>7.3529999999999998E-2</v>
      </c>
      <c r="RQ7" s="220">
        <f t="shared" si="11"/>
        <v>7.3529999999999998E-2</v>
      </c>
      <c r="RR7" s="220">
        <f t="shared" si="11"/>
        <v>7.3529999999999998E-2</v>
      </c>
      <c r="RS7" s="220">
        <f t="shared" si="11"/>
        <v>7.3529999999999998E-2</v>
      </c>
      <c r="RT7" s="220">
        <f t="shared" si="11"/>
        <v>7.3529999999999998E-2</v>
      </c>
      <c r="RU7" s="220">
        <f t="shared" si="11"/>
        <v>7.3529999999999998E-2</v>
      </c>
      <c r="RV7" s="220">
        <f t="shared" si="11"/>
        <v>7.3529999999999998E-2</v>
      </c>
      <c r="RW7" s="220">
        <f t="shared" si="11"/>
        <v>7.3529999999999998E-2</v>
      </c>
      <c r="RX7" s="220">
        <f t="shared" si="11"/>
        <v>7.3529999999999998E-2</v>
      </c>
      <c r="RY7" s="220">
        <f t="shared" si="11"/>
        <v>7.3529999999999998E-2</v>
      </c>
      <c r="RZ7" s="220">
        <f t="shared" si="11"/>
        <v>7.3529999999999998E-2</v>
      </c>
      <c r="SA7" s="220">
        <f t="shared" si="11"/>
        <v>7.3529999999999998E-2</v>
      </c>
      <c r="SB7" s="220">
        <f t="shared" si="11"/>
        <v>7.3529999999999998E-2</v>
      </c>
      <c r="SC7" s="220">
        <f t="shared" si="11"/>
        <v>7.3529999999999998E-2</v>
      </c>
      <c r="SD7" s="220">
        <f t="shared" si="11"/>
        <v>7.3529999999999998E-2</v>
      </c>
      <c r="SE7" s="220">
        <f t="shared" si="11"/>
        <v>7.3529999999999998E-2</v>
      </c>
      <c r="SF7" s="220">
        <f t="shared" si="11"/>
        <v>7.3529999999999998E-2</v>
      </c>
      <c r="SG7" s="220">
        <f t="shared" si="11"/>
        <v>7.3529999999999998E-2</v>
      </c>
      <c r="SH7" s="220">
        <f t="shared" si="11"/>
        <v>7.3529999999999998E-2</v>
      </c>
      <c r="SI7" s="220">
        <f t="shared" si="11"/>
        <v>7.3529999999999998E-2</v>
      </c>
      <c r="SJ7" s="220">
        <f t="shared" si="11"/>
        <v>7.3529999999999998E-2</v>
      </c>
      <c r="SK7" s="220">
        <f t="shared" si="11"/>
        <v>7.3529999999999998E-2</v>
      </c>
      <c r="SL7" s="220">
        <f t="shared" si="11"/>
        <v>7.3529999999999998E-2</v>
      </c>
      <c r="SM7" s="220">
        <f t="shared" si="11"/>
        <v>7.3529999999999998E-2</v>
      </c>
      <c r="SN7" s="220">
        <f t="shared" si="11"/>
        <v>7.3529999999999998E-2</v>
      </c>
      <c r="SO7" s="220">
        <f t="shared" si="11"/>
        <v>7.3529999999999998E-2</v>
      </c>
      <c r="SP7" s="220">
        <f t="shared" si="11"/>
        <v>7.3529999999999998E-2</v>
      </c>
      <c r="SQ7" s="220">
        <f t="shared" si="11"/>
        <v>7.3529999999999998E-2</v>
      </c>
      <c r="SR7" s="220">
        <f t="shared" si="11"/>
        <v>7.3529999999999998E-2</v>
      </c>
      <c r="SS7" s="220">
        <f t="shared" si="11"/>
        <v>7.3529999999999998E-2</v>
      </c>
      <c r="ST7" s="220">
        <f t="shared" si="11"/>
        <v>7.3529999999999998E-2</v>
      </c>
      <c r="SU7" s="220">
        <f t="shared" si="11"/>
        <v>7.3529999999999998E-2</v>
      </c>
      <c r="SV7" s="220">
        <f t="shared" si="11"/>
        <v>7.3529999999999998E-2</v>
      </c>
      <c r="SW7" s="220">
        <f t="shared" si="11"/>
        <v>7.3529999999999998E-2</v>
      </c>
      <c r="SX7" s="220">
        <f t="shared" si="11"/>
        <v>7.3529999999999998E-2</v>
      </c>
      <c r="SY7" s="220">
        <f t="shared" si="11"/>
        <v>7.3529999999999998E-2</v>
      </c>
      <c r="SZ7" s="220">
        <f t="shared" si="11"/>
        <v>7.3529999999999998E-2</v>
      </c>
      <c r="TA7" s="220">
        <f t="shared" si="11"/>
        <v>7.3529999999999998E-2</v>
      </c>
      <c r="TB7" s="220">
        <f t="shared" si="11"/>
        <v>7.3529999999999998E-2</v>
      </c>
      <c r="TC7" s="220">
        <f t="shared" si="11"/>
        <v>7.3529999999999998E-2</v>
      </c>
      <c r="TD7" s="220">
        <f t="shared" si="11"/>
        <v>7.3529999999999998E-2</v>
      </c>
      <c r="TE7" s="220">
        <f t="shared" si="11"/>
        <v>7.3529999999999998E-2</v>
      </c>
      <c r="TF7" s="220">
        <f t="shared" si="11"/>
        <v>7.3529999999999998E-2</v>
      </c>
      <c r="TG7" s="220">
        <f t="shared" si="11"/>
        <v>7.3529999999999998E-2</v>
      </c>
      <c r="TH7" s="220">
        <f t="shared" si="11"/>
        <v>7.3529999999999998E-2</v>
      </c>
      <c r="TI7" s="220">
        <f t="shared" si="11"/>
        <v>7.3529999999999998E-2</v>
      </c>
      <c r="TJ7" s="220">
        <f t="shared" si="11"/>
        <v>7.3529999999999998E-2</v>
      </c>
      <c r="TK7" s="220">
        <f t="shared" si="11"/>
        <v>7.3529999999999998E-2</v>
      </c>
      <c r="TL7" s="220">
        <f t="shared" si="11"/>
        <v>7.3529999999999998E-2</v>
      </c>
      <c r="TM7" s="220">
        <f t="shared" si="11"/>
        <v>7.3529999999999998E-2</v>
      </c>
      <c r="TN7" s="220">
        <f t="shared" si="11"/>
        <v>7.3529999999999998E-2</v>
      </c>
      <c r="TO7" s="220">
        <f t="shared" si="11"/>
        <v>7.3529999999999998E-2</v>
      </c>
      <c r="TP7" s="220">
        <f t="shared" si="11"/>
        <v>7.3529999999999998E-2</v>
      </c>
      <c r="TQ7" s="220">
        <f t="shared" si="11"/>
        <v>7.3529999999999998E-2</v>
      </c>
      <c r="TR7" s="220">
        <f t="shared" si="11"/>
        <v>7.3529999999999998E-2</v>
      </c>
      <c r="TS7" s="220">
        <f t="shared" si="11"/>
        <v>7.3529999999999998E-2</v>
      </c>
      <c r="TT7" s="220">
        <f t="shared" si="11"/>
        <v>7.3529999999999998E-2</v>
      </c>
      <c r="TU7" s="220">
        <f t="shared" si="11"/>
        <v>7.3529999999999998E-2</v>
      </c>
      <c r="TV7" s="220">
        <f t="shared" si="11"/>
        <v>7.3529999999999998E-2</v>
      </c>
      <c r="TW7" s="220">
        <f t="shared" si="11"/>
        <v>7.3529999999999998E-2</v>
      </c>
      <c r="TX7" s="220">
        <f t="shared" si="11"/>
        <v>7.3529999999999998E-2</v>
      </c>
      <c r="TY7" s="220">
        <f t="shared" ref="TY7:WJ7" si="12">ROUND($W7/365,5)</f>
        <v>7.3529999999999998E-2</v>
      </c>
      <c r="TZ7" s="220">
        <f t="shared" si="12"/>
        <v>7.3529999999999998E-2</v>
      </c>
      <c r="UA7" s="220">
        <f t="shared" si="12"/>
        <v>7.3529999999999998E-2</v>
      </c>
      <c r="UB7" s="220">
        <f t="shared" si="12"/>
        <v>7.3529999999999998E-2</v>
      </c>
      <c r="UC7" s="220">
        <f t="shared" si="12"/>
        <v>7.3529999999999998E-2</v>
      </c>
      <c r="UD7" s="220">
        <f t="shared" si="12"/>
        <v>7.3529999999999998E-2</v>
      </c>
      <c r="UE7" s="220">
        <f t="shared" si="12"/>
        <v>7.3529999999999998E-2</v>
      </c>
      <c r="UF7" s="220">
        <f t="shared" si="12"/>
        <v>7.3529999999999998E-2</v>
      </c>
      <c r="UG7" s="220">
        <f t="shared" si="12"/>
        <v>7.3529999999999998E-2</v>
      </c>
      <c r="UH7" s="220">
        <f t="shared" si="12"/>
        <v>7.3529999999999998E-2</v>
      </c>
      <c r="UI7" s="220">
        <f t="shared" si="12"/>
        <v>7.3529999999999998E-2</v>
      </c>
      <c r="UJ7" s="220">
        <f t="shared" si="12"/>
        <v>7.3529999999999998E-2</v>
      </c>
      <c r="UK7" s="220">
        <f t="shared" si="12"/>
        <v>7.3529999999999998E-2</v>
      </c>
      <c r="UL7" s="220">
        <f t="shared" si="12"/>
        <v>7.3529999999999998E-2</v>
      </c>
      <c r="UM7" s="220">
        <f t="shared" si="12"/>
        <v>7.3529999999999998E-2</v>
      </c>
      <c r="UN7" s="220">
        <f t="shared" si="12"/>
        <v>7.3529999999999998E-2</v>
      </c>
      <c r="UO7" s="220">
        <f t="shared" si="12"/>
        <v>7.3529999999999998E-2</v>
      </c>
      <c r="UP7" s="220">
        <f t="shared" si="12"/>
        <v>7.3529999999999998E-2</v>
      </c>
      <c r="UQ7" s="220">
        <f t="shared" si="12"/>
        <v>7.3529999999999998E-2</v>
      </c>
      <c r="UR7" s="220">
        <f t="shared" si="12"/>
        <v>7.3529999999999998E-2</v>
      </c>
      <c r="US7" s="220">
        <f t="shared" si="12"/>
        <v>7.3529999999999998E-2</v>
      </c>
      <c r="UT7" s="220">
        <f t="shared" si="12"/>
        <v>7.3529999999999998E-2</v>
      </c>
      <c r="UU7" s="220">
        <f t="shared" si="12"/>
        <v>7.3529999999999998E-2</v>
      </c>
      <c r="UV7" s="220">
        <f t="shared" si="12"/>
        <v>7.3529999999999998E-2</v>
      </c>
      <c r="UW7" s="220">
        <f t="shared" si="12"/>
        <v>7.3529999999999998E-2</v>
      </c>
      <c r="UX7" s="220">
        <f t="shared" si="12"/>
        <v>7.3529999999999998E-2</v>
      </c>
      <c r="UY7" s="220">
        <f t="shared" si="12"/>
        <v>7.3529999999999998E-2</v>
      </c>
      <c r="UZ7" s="220">
        <f t="shared" si="12"/>
        <v>7.3529999999999998E-2</v>
      </c>
      <c r="VA7" s="220">
        <f t="shared" si="12"/>
        <v>7.3529999999999998E-2</v>
      </c>
      <c r="VB7" s="220">
        <f t="shared" si="12"/>
        <v>7.3529999999999998E-2</v>
      </c>
      <c r="VC7" s="220">
        <f t="shared" si="12"/>
        <v>7.3529999999999998E-2</v>
      </c>
      <c r="VD7" s="220">
        <f t="shared" si="12"/>
        <v>7.3529999999999998E-2</v>
      </c>
      <c r="VE7" s="220">
        <f t="shared" si="12"/>
        <v>7.3529999999999998E-2</v>
      </c>
      <c r="VF7" s="220">
        <f t="shared" si="12"/>
        <v>7.3529999999999998E-2</v>
      </c>
      <c r="VG7" s="220">
        <f t="shared" si="12"/>
        <v>7.3529999999999998E-2</v>
      </c>
      <c r="VH7" s="220">
        <f t="shared" si="12"/>
        <v>7.3529999999999998E-2</v>
      </c>
      <c r="VI7" s="220">
        <f t="shared" si="12"/>
        <v>7.3529999999999998E-2</v>
      </c>
      <c r="VJ7" s="220">
        <f t="shared" si="12"/>
        <v>7.3529999999999998E-2</v>
      </c>
      <c r="VK7" s="220">
        <f t="shared" si="12"/>
        <v>7.3529999999999998E-2</v>
      </c>
      <c r="VL7" s="220">
        <f t="shared" si="12"/>
        <v>7.3529999999999998E-2</v>
      </c>
      <c r="VM7" s="220">
        <f t="shared" si="12"/>
        <v>7.3529999999999998E-2</v>
      </c>
      <c r="VN7" s="220">
        <f t="shared" si="12"/>
        <v>7.3529999999999998E-2</v>
      </c>
      <c r="VO7" s="220">
        <f t="shared" si="12"/>
        <v>7.3529999999999998E-2</v>
      </c>
      <c r="VP7" s="220">
        <f t="shared" si="12"/>
        <v>7.3529999999999998E-2</v>
      </c>
      <c r="VQ7" s="220">
        <f t="shared" si="12"/>
        <v>7.3529999999999998E-2</v>
      </c>
      <c r="VR7" s="220">
        <f t="shared" si="12"/>
        <v>7.3529999999999998E-2</v>
      </c>
      <c r="VS7" s="220">
        <f t="shared" si="12"/>
        <v>7.3529999999999998E-2</v>
      </c>
      <c r="VT7" s="220">
        <f t="shared" si="12"/>
        <v>7.3529999999999998E-2</v>
      </c>
      <c r="VU7" s="220">
        <f t="shared" si="12"/>
        <v>7.3529999999999998E-2</v>
      </c>
      <c r="VV7" s="220">
        <f t="shared" si="12"/>
        <v>7.3529999999999998E-2</v>
      </c>
      <c r="VW7" s="220">
        <f t="shared" si="12"/>
        <v>7.3529999999999998E-2</v>
      </c>
      <c r="VX7" s="220">
        <f t="shared" si="12"/>
        <v>7.3529999999999998E-2</v>
      </c>
      <c r="VY7" s="220">
        <f t="shared" si="12"/>
        <v>7.3529999999999998E-2</v>
      </c>
      <c r="VZ7" s="220">
        <f t="shared" si="12"/>
        <v>7.3529999999999998E-2</v>
      </c>
      <c r="WA7" s="220">
        <f t="shared" si="12"/>
        <v>7.3529999999999998E-2</v>
      </c>
      <c r="WB7" s="220">
        <f t="shared" si="12"/>
        <v>7.3529999999999998E-2</v>
      </c>
      <c r="WC7" s="220">
        <f t="shared" si="12"/>
        <v>7.3529999999999998E-2</v>
      </c>
      <c r="WD7" s="220">
        <f t="shared" si="12"/>
        <v>7.3529999999999998E-2</v>
      </c>
      <c r="WE7" s="220">
        <f t="shared" si="12"/>
        <v>7.3529999999999998E-2</v>
      </c>
      <c r="WF7" s="220">
        <f t="shared" si="12"/>
        <v>7.3529999999999998E-2</v>
      </c>
      <c r="WG7" s="220">
        <f t="shared" si="12"/>
        <v>7.3529999999999998E-2</v>
      </c>
      <c r="WH7" s="220">
        <f t="shared" si="12"/>
        <v>7.3529999999999998E-2</v>
      </c>
      <c r="WI7" s="220">
        <f t="shared" si="12"/>
        <v>7.3529999999999998E-2</v>
      </c>
      <c r="WJ7" s="220">
        <f t="shared" si="12"/>
        <v>7.3529999999999998E-2</v>
      </c>
      <c r="WK7" s="220">
        <f t="shared" ref="WK7:YV7" si="13">ROUND($W7/365,5)</f>
        <v>7.3529999999999998E-2</v>
      </c>
      <c r="WL7" s="220">
        <f t="shared" si="13"/>
        <v>7.3529999999999998E-2</v>
      </c>
      <c r="WM7" s="220">
        <f t="shared" si="13"/>
        <v>7.3529999999999998E-2</v>
      </c>
      <c r="WN7" s="220">
        <f t="shared" si="13"/>
        <v>7.3529999999999998E-2</v>
      </c>
      <c r="WO7" s="220">
        <f t="shared" si="13"/>
        <v>7.3529999999999998E-2</v>
      </c>
      <c r="WP7" s="220">
        <f t="shared" si="13"/>
        <v>7.3529999999999998E-2</v>
      </c>
      <c r="WQ7" s="220">
        <f t="shared" si="13"/>
        <v>7.3529999999999998E-2</v>
      </c>
      <c r="WR7" s="220">
        <f t="shared" si="13"/>
        <v>7.3529999999999998E-2</v>
      </c>
      <c r="WS7" s="220">
        <f t="shared" si="13"/>
        <v>7.3529999999999998E-2</v>
      </c>
      <c r="WT7" s="220">
        <f t="shared" si="13"/>
        <v>7.3529999999999998E-2</v>
      </c>
      <c r="WU7" s="220">
        <f t="shared" si="13"/>
        <v>7.3529999999999998E-2</v>
      </c>
      <c r="WV7" s="220">
        <f t="shared" si="13"/>
        <v>7.3529999999999998E-2</v>
      </c>
      <c r="WW7" s="220">
        <f t="shared" si="13"/>
        <v>7.3529999999999998E-2</v>
      </c>
      <c r="WX7" s="220">
        <f t="shared" si="13"/>
        <v>7.3529999999999998E-2</v>
      </c>
      <c r="WY7" s="220">
        <f t="shared" si="13"/>
        <v>7.3529999999999998E-2</v>
      </c>
      <c r="WZ7" s="220">
        <f t="shared" si="13"/>
        <v>7.3529999999999998E-2</v>
      </c>
      <c r="XA7" s="220">
        <f t="shared" si="13"/>
        <v>7.3529999999999998E-2</v>
      </c>
      <c r="XB7" s="220">
        <f t="shared" si="13"/>
        <v>7.3529999999999998E-2</v>
      </c>
      <c r="XC7" s="220">
        <f t="shared" si="13"/>
        <v>7.3529999999999998E-2</v>
      </c>
      <c r="XD7" s="220">
        <f t="shared" si="13"/>
        <v>7.3529999999999998E-2</v>
      </c>
      <c r="XE7" s="220">
        <f t="shared" si="13"/>
        <v>7.3529999999999998E-2</v>
      </c>
      <c r="XF7" s="220">
        <f t="shared" si="13"/>
        <v>7.3529999999999998E-2</v>
      </c>
      <c r="XG7" s="220">
        <f t="shared" si="13"/>
        <v>7.3529999999999998E-2</v>
      </c>
      <c r="XH7" s="220">
        <f t="shared" si="13"/>
        <v>7.3529999999999998E-2</v>
      </c>
      <c r="XI7" s="220">
        <f t="shared" si="13"/>
        <v>7.3529999999999998E-2</v>
      </c>
      <c r="XJ7" s="220">
        <f t="shared" si="13"/>
        <v>7.3529999999999998E-2</v>
      </c>
      <c r="XK7" s="220">
        <f t="shared" si="13"/>
        <v>7.3529999999999998E-2</v>
      </c>
      <c r="XL7" s="220">
        <f t="shared" si="13"/>
        <v>7.3529999999999998E-2</v>
      </c>
      <c r="XM7" s="220">
        <f t="shared" si="13"/>
        <v>7.3529999999999998E-2</v>
      </c>
      <c r="XN7" s="220">
        <f t="shared" si="13"/>
        <v>7.3529999999999998E-2</v>
      </c>
      <c r="XO7" s="220">
        <f t="shared" si="13"/>
        <v>7.3529999999999998E-2</v>
      </c>
      <c r="XP7" s="220">
        <f t="shared" si="13"/>
        <v>7.3529999999999998E-2</v>
      </c>
      <c r="XQ7" s="220">
        <f t="shared" si="13"/>
        <v>7.3529999999999998E-2</v>
      </c>
      <c r="XR7" s="220">
        <f t="shared" si="13"/>
        <v>7.3529999999999998E-2</v>
      </c>
      <c r="XS7" s="220">
        <f t="shared" si="13"/>
        <v>7.3529999999999998E-2</v>
      </c>
      <c r="XT7" s="220">
        <f t="shared" si="13"/>
        <v>7.3529999999999998E-2</v>
      </c>
      <c r="XU7" s="220">
        <f t="shared" si="13"/>
        <v>7.3529999999999998E-2</v>
      </c>
      <c r="XV7" s="220">
        <f t="shared" si="13"/>
        <v>7.3529999999999998E-2</v>
      </c>
      <c r="XW7" s="220">
        <f t="shared" si="13"/>
        <v>7.3529999999999998E-2</v>
      </c>
      <c r="XX7" s="220">
        <f t="shared" si="13"/>
        <v>7.3529999999999998E-2</v>
      </c>
      <c r="XY7" s="220">
        <f t="shared" si="13"/>
        <v>7.3529999999999998E-2</v>
      </c>
      <c r="XZ7" s="220">
        <f t="shared" si="13"/>
        <v>7.3529999999999998E-2</v>
      </c>
      <c r="YA7" s="220">
        <f t="shared" si="13"/>
        <v>7.3529999999999998E-2</v>
      </c>
      <c r="YB7" s="220">
        <f t="shared" si="13"/>
        <v>7.3529999999999998E-2</v>
      </c>
      <c r="YC7" s="220">
        <f t="shared" si="13"/>
        <v>7.3529999999999998E-2</v>
      </c>
      <c r="YD7" s="220">
        <f t="shared" si="13"/>
        <v>7.3529999999999998E-2</v>
      </c>
      <c r="YE7" s="220">
        <f t="shared" si="13"/>
        <v>7.3529999999999998E-2</v>
      </c>
      <c r="YF7" s="220">
        <f t="shared" si="13"/>
        <v>7.3529999999999998E-2</v>
      </c>
      <c r="YG7" s="220">
        <f t="shared" si="13"/>
        <v>7.3529999999999998E-2</v>
      </c>
      <c r="YH7" s="220">
        <f t="shared" si="13"/>
        <v>7.3529999999999998E-2</v>
      </c>
      <c r="YI7" s="220">
        <f t="shared" si="13"/>
        <v>7.3529999999999998E-2</v>
      </c>
      <c r="YJ7" s="220">
        <f t="shared" si="13"/>
        <v>7.3529999999999998E-2</v>
      </c>
      <c r="YK7" s="220">
        <f t="shared" si="13"/>
        <v>7.3529999999999998E-2</v>
      </c>
      <c r="YL7" s="220">
        <f t="shared" si="13"/>
        <v>7.3529999999999998E-2</v>
      </c>
      <c r="YM7" s="220">
        <f t="shared" si="13"/>
        <v>7.3529999999999998E-2</v>
      </c>
      <c r="YN7" s="220">
        <f t="shared" si="13"/>
        <v>7.3529999999999998E-2</v>
      </c>
      <c r="YO7" s="220">
        <f t="shared" si="13"/>
        <v>7.3529999999999998E-2</v>
      </c>
      <c r="YP7" s="220">
        <f t="shared" si="13"/>
        <v>7.3529999999999998E-2</v>
      </c>
      <c r="YQ7" s="220">
        <f t="shared" si="13"/>
        <v>7.3529999999999998E-2</v>
      </c>
      <c r="YR7" s="220">
        <f t="shared" si="13"/>
        <v>7.3529999999999998E-2</v>
      </c>
      <c r="YS7" s="220">
        <f t="shared" si="13"/>
        <v>7.3529999999999998E-2</v>
      </c>
      <c r="YT7" s="220">
        <f t="shared" si="13"/>
        <v>7.3529999999999998E-2</v>
      </c>
      <c r="YU7" s="220">
        <f t="shared" si="13"/>
        <v>7.3529999999999998E-2</v>
      </c>
      <c r="YV7" s="220">
        <f t="shared" si="13"/>
        <v>7.3529999999999998E-2</v>
      </c>
      <c r="YW7" s="220">
        <f t="shared" ref="YW7:ABH7" si="14">ROUND($W7/365,5)</f>
        <v>7.3529999999999998E-2</v>
      </c>
      <c r="YX7" s="220">
        <f t="shared" si="14"/>
        <v>7.3529999999999998E-2</v>
      </c>
      <c r="YY7" s="220">
        <f t="shared" si="14"/>
        <v>7.3529999999999998E-2</v>
      </c>
      <c r="YZ7" s="220">
        <f t="shared" si="14"/>
        <v>7.3529999999999998E-2</v>
      </c>
      <c r="ZA7" s="220">
        <f t="shared" si="14"/>
        <v>7.3529999999999998E-2</v>
      </c>
      <c r="ZB7" s="220">
        <f t="shared" si="14"/>
        <v>7.3529999999999998E-2</v>
      </c>
      <c r="ZC7" s="220">
        <f t="shared" si="14"/>
        <v>7.3529999999999998E-2</v>
      </c>
      <c r="ZD7" s="220">
        <f t="shared" si="14"/>
        <v>7.3529999999999998E-2</v>
      </c>
      <c r="ZE7" s="220">
        <f t="shared" si="14"/>
        <v>7.3529999999999998E-2</v>
      </c>
      <c r="ZF7" s="220">
        <f t="shared" si="14"/>
        <v>7.3529999999999998E-2</v>
      </c>
      <c r="ZG7" s="220">
        <f t="shared" si="14"/>
        <v>7.3529999999999998E-2</v>
      </c>
      <c r="ZH7" s="220">
        <f t="shared" si="14"/>
        <v>7.3529999999999998E-2</v>
      </c>
      <c r="ZI7" s="220">
        <f t="shared" si="14"/>
        <v>7.3529999999999998E-2</v>
      </c>
      <c r="ZJ7" s="220">
        <f t="shared" si="14"/>
        <v>7.3529999999999998E-2</v>
      </c>
      <c r="ZK7" s="220">
        <f t="shared" si="14"/>
        <v>7.3529999999999998E-2</v>
      </c>
      <c r="ZL7" s="220">
        <f t="shared" si="14"/>
        <v>7.3529999999999998E-2</v>
      </c>
      <c r="ZM7" s="220">
        <f t="shared" si="14"/>
        <v>7.3529999999999998E-2</v>
      </c>
      <c r="ZN7" s="220">
        <f t="shared" si="14"/>
        <v>7.3529999999999998E-2</v>
      </c>
      <c r="ZO7" s="220">
        <f t="shared" si="14"/>
        <v>7.3529999999999998E-2</v>
      </c>
      <c r="ZP7" s="220">
        <f t="shared" si="14"/>
        <v>7.3529999999999998E-2</v>
      </c>
      <c r="ZQ7" s="220">
        <f t="shared" si="14"/>
        <v>7.3529999999999998E-2</v>
      </c>
      <c r="ZR7" s="220">
        <f t="shared" si="14"/>
        <v>7.3529999999999998E-2</v>
      </c>
      <c r="ZS7" s="220">
        <f t="shared" si="14"/>
        <v>7.3529999999999998E-2</v>
      </c>
      <c r="ZT7" s="220">
        <f t="shared" si="14"/>
        <v>7.3529999999999998E-2</v>
      </c>
      <c r="ZU7" s="220">
        <f t="shared" si="14"/>
        <v>7.3529999999999998E-2</v>
      </c>
      <c r="ZV7" s="220">
        <f t="shared" si="14"/>
        <v>7.3529999999999998E-2</v>
      </c>
      <c r="ZW7" s="220">
        <f t="shared" si="14"/>
        <v>7.3529999999999998E-2</v>
      </c>
      <c r="ZX7" s="220">
        <f t="shared" si="14"/>
        <v>7.3529999999999998E-2</v>
      </c>
      <c r="ZY7" s="220">
        <f t="shared" si="14"/>
        <v>7.3529999999999998E-2</v>
      </c>
      <c r="ZZ7" s="220">
        <f t="shared" si="14"/>
        <v>7.3529999999999998E-2</v>
      </c>
      <c r="AAA7" s="220">
        <f t="shared" si="14"/>
        <v>7.3529999999999998E-2</v>
      </c>
      <c r="AAB7" s="220">
        <f t="shared" si="14"/>
        <v>7.3529999999999998E-2</v>
      </c>
      <c r="AAC7" s="220">
        <f t="shared" si="14"/>
        <v>7.3529999999999998E-2</v>
      </c>
      <c r="AAD7" s="220">
        <f t="shared" si="14"/>
        <v>7.3529999999999998E-2</v>
      </c>
      <c r="AAE7" s="220">
        <f t="shared" si="14"/>
        <v>7.3529999999999998E-2</v>
      </c>
      <c r="AAF7" s="220">
        <f t="shared" si="14"/>
        <v>7.3529999999999998E-2</v>
      </c>
      <c r="AAG7" s="220">
        <f t="shared" si="14"/>
        <v>7.3529999999999998E-2</v>
      </c>
      <c r="AAH7" s="220">
        <f t="shared" si="14"/>
        <v>7.3529999999999998E-2</v>
      </c>
      <c r="AAI7" s="220">
        <f t="shared" si="14"/>
        <v>7.3529999999999998E-2</v>
      </c>
      <c r="AAJ7" s="220">
        <f t="shared" si="14"/>
        <v>7.3529999999999998E-2</v>
      </c>
      <c r="AAK7" s="220">
        <f t="shared" si="14"/>
        <v>7.3529999999999998E-2</v>
      </c>
      <c r="AAL7" s="220">
        <f t="shared" si="14"/>
        <v>7.3529999999999998E-2</v>
      </c>
      <c r="AAM7" s="220">
        <f t="shared" si="14"/>
        <v>7.3529999999999998E-2</v>
      </c>
      <c r="AAN7" s="220">
        <f t="shared" si="14"/>
        <v>7.3529999999999998E-2</v>
      </c>
      <c r="AAO7" s="220">
        <f t="shared" si="14"/>
        <v>7.3529999999999998E-2</v>
      </c>
      <c r="AAP7" s="220">
        <f t="shared" si="14"/>
        <v>7.3529999999999998E-2</v>
      </c>
      <c r="AAQ7" s="220">
        <f t="shared" si="14"/>
        <v>7.3529999999999998E-2</v>
      </c>
      <c r="AAR7" s="220">
        <f t="shared" si="14"/>
        <v>7.3529999999999998E-2</v>
      </c>
      <c r="AAS7" s="220">
        <f t="shared" si="14"/>
        <v>7.3529999999999998E-2</v>
      </c>
      <c r="AAT7" s="220">
        <f t="shared" si="14"/>
        <v>7.3529999999999998E-2</v>
      </c>
      <c r="AAU7" s="220">
        <f t="shared" si="14"/>
        <v>7.3529999999999998E-2</v>
      </c>
      <c r="AAV7" s="220">
        <f t="shared" si="14"/>
        <v>7.3529999999999998E-2</v>
      </c>
      <c r="AAW7" s="220">
        <f t="shared" si="14"/>
        <v>7.3529999999999998E-2</v>
      </c>
      <c r="AAX7" s="220">
        <f t="shared" si="14"/>
        <v>7.3529999999999998E-2</v>
      </c>
      <c r="AAY7" s="220">
        <f t="shared" si="14"/>
        <v>7.3529999999999998E-2</v>
      </c>
      <c r="AAZ7" s="220">
        <f t="shared" si="14"/>
        <v>7.3529999999999998E-2</v>
      </c>
      <c r="ABA7" s="220">
        <f t="shared" si="14"/>
        <v>7.3529999999999998E-2</v>
      </c>
      <c r="ABB7" s="220">
        <f t="shared" si="14"/>
        <v>7.3529999999999998E-2</v>
      </c>
      <c r="ABC7" s="220">
        <f t="shared" si="14"/>
        <v>7.3529999999999998E-2</v>
      </c>
      <c r="ABD7" s="220">
        <f t="shared" si="14"/>
        <v>7.3529999999999998E-2</v>
      </c>
      <c r="ABE7" s="220">
        <f t="shared" si="14"/>
        <v>7.3529999999999998E-2</v>
      </c>
      <c r="ABF7" s="220">
        <f t="shared" si="14"/>
        <v>7.3529999999999998E-2</v>
      </c>
      <c r="ABG7" s="220">
        <f t="shared" si="14"/>
        <v>7.3529999999999998E-2</v>
      </c>
      <c r="ABH7" s="220">
        <f t="shared" si="14"/>
        <v>7.3529999999999998E-2</v>
      </c>
      <c r="ABI7" s="220">
        <f t="shared" ref="ABI7:ADT7" si="15">ROUND($W7/365,5)</f>
        <v>7.3529999999999998E-2</v>
      </c>
      <c r="ABJ7" s="220">
        <f t="shared" si="15"/>
        <v>7.3529999999999998E-2</v>
      </c>
      <c r="ABK7" s="220">
        <f t="shared" si="15"/>
        <v>7.3529999999999998E-2</v>
      </c>
      <c r="ABL7" s="220">
        <f t="shared" si="15"/>
        <v>7.3529999999999998E-2</v>
      </c>
      <c r="ABM7" s="220">
        <f t="shared" si="15"/>
        <v>7.3529999999999998E-2</v>
      </c>
      <c r="ABN7" s="220">
        <f t="shared" si="15"/>
        <v>7.3529999999999998E-2</v>
      </c>
      <c r="ABO7" s="220">
        <f t="shared" si="15"/>
        <v>7.3529999999999998E-2</v>
      </c>
      <c r="ABP7" s="220">
        <f t="shared" si="15"/>
        <v>7.3529999999999998E-2</v>
      </c>
      <c r="ABQ7" s="220">
        <f t="shared" si="15"/>
        <v>7.3529999999999998E-2</v>
      </c>
      <c r="ABR7" s="220">
        <f t="shared" si="15"/>
        <v>7.3529999999999998E-2</v>
      </c>
      <c r="ABS7" s="220">
        <f t="shared" si="15"/>
        <v>7.3529999999999998E-2</v>
      </c>
      <c r="ABT7" s="220">
        <f t="shared" si="15"/>
        <v>7.3529999999999998E-2</v>
      </c>
      <c r="ABU7" s="220">
        <f t="shared" si="15"/>
        <v>7.3529999999999998E-2</v>
      </c>
      <c r="ABV7" s="220">
        <f t="shared" si="15"/>
        <v>7.3529999999999998E-2</v>
      </c>
      <c r="ABW7" s="220">
        <f t="shared" si="15"/>
        <v>7.3529999999999998E-2</v>
      </c>
      <c r="ABX7" s="220">
        <f t="shared" si="15"/>
        <v>7.3529999999999998E-2</v>
      </c>
      <c r="ABY7" s="220">
        <f t="shared" si="15"/>
        <v>7.3529999999999998E-2</v>
      </c>
      <c r="ABZ7" s="220">
        <f t="shared" si="15"/>
        <v>7.3529999999999998E-2</v>
      </c>
      <c r="ACA7" s="220">
        <f t="shared" si="15"/>
        <v>7.3529999999999998E-2</v>
      </c>
      <c r="ACB7" s="220">
        <f t="shared" si="15"/>
        <v>7.3529999999999998E-2</v>
      </c>
      <c r="ACC7" s="220">
        <f t="shared" si="15"/>
        <v>7.3529999999999998E-2</v>
      </c>
      <c r="ACD7" s="220">
        <f t="shared" si="15"/>
        <v>7.3529999999999998E-2</v>
      </c>
      <c r="ACE7" s="220">
        <f t="shared" si="15"/>
        <v>7.3529999999999998E-2</v>
      </c>
      <c r="ACF7" s="220">
        <f t="shared" si="15"/>
        <v>7.3529999999999998E-2</v>
      </c>
      <c r="ACG7" s="220">
        <f t="shared" si="15"/>
        <v>7.3529999999999998E-2</v>
      </c>
      <c r="ACH7" s="220">
        <f t="shared" si="15"/>
        <v>7.3529999999999998E-2</v>
      </c>
      <c r="ACI7" s="220">
        <f t="shared" si="15"/>
        <v>7.3529999999999998E-2</v>
      </c>
      <c r="ACJ7" s="220">
        <f t="shared" si="15"/>
        <v>7.3529999999999998E-2</v>
      </c>
      <c r="ACK7" s="220">
        <f t="shared" si="15"/>
        <v>7.3529999999999998E-2</v>
      </c>
      <c r="ACL7" s="220">
        <f t="shared" si="15"/>
        <v>7.3529999999999998E-2</v>
      </c>
      <c r="ACM7" s="220">
        <f t="shared" si="15"/>
        <v>7.3529999999999998E-2</v>
      </c>
      <c r="ACN7" s="220">
        <f t="shared" si="15"/>
        <v>7.3529999999999998E-2</v>
      </c>
      <c r="ACO7" s="220">
        <f t="shared" si="15"/>
        <v>7.3529999999999998E-2</v>
      </c>
      <c r="ACP7" s="220">
        <f t="shared" si="15"/>
        <v>7.3529999999999998E-2</v>
      </c>
      <c r="ACQ7" s="220">
        <f t="shared" si="15"/>
        <v>7.3529999999999998E-2</v>
      </c>
      <c r="ACR7" s="220">
        <f t="shared" si="15"/>
        <v>7.3529999999999998E-2</v>
      </c>
      <c r="ACS7" s="220">
        <f t="shared" si="15"/>
        <v>7.3529999999999998E-2</v>
      </c>
      <c r="ACT7" s="220">
        <f t="shared" si="15"/>
        <v>7.3529999999999998E-2</v>
      </c>
      <c r="ACU7" s="220">
        <f t="shared" si="15"/>
        <v>7.3529999999999998E-2</v>
      </c>
      <c r="ACV7" s="220">
        <f t="shared" si="15"/>
        <v>7.3529999999999998E-2</v>
      </c>
      <c r="ACW7" s="220">
        <f t="shared" si="15"/>
        <v>7.3529999999999998E-2</v>
      </c>
      <c r="ACX7" s="220">
        <f t="shared" si="15"/>
        <v>7.3529999999999998E-2</v>
      </c>
      <c r="ACY7" s="220">
        <f t="shared" si="15"/>
        <v>7.3529999999999998E-2</v>
      </c>
      <c r="ACZ7" s="220">
        <f t="shared" si="15"/>
        <v>7.3529999999999998E-2</v>
      </c>
      <c r="ADA7" s="220">
        <f t="shared" si="15"/>
        <v>7.3529999999999998E-2</v>
      </c>
      <c r="ADB7" s="220">
        <f t="shared" si="15"/>
        <v>7.3529999999999998E-2</v>
      </c>
      <c r="ADC7" s="220">
        <f t="shared" si="15"/>
        <v>7.3529999999999998E-2</v>
      </c>
      <c r="ADD7" s="220">
        <f t="shared" si="15"/>
        <v>7.3529999999999998E-2</v>
      </c>
      <c r="ADE7" s="220">
        <f t="shared" si="15"/>
        <v>7.3529999999999998E-2</v>
      </c>
      <c r="ADF7" s="220">
        <f t="shared" si="15"/>
        <v>7.3529999999999998E-2</v>
      </c>
      <c r="ADG7" s="220">
        <f t="shared" si="15"/>
        <v>7.3529999999999998E-2</v>
      </c>
      <c r="ADH7" s="220">
        <f t="shared" si="15"/>
        <v>7.3529999999999998E-2</v>
      </c>
      <c r="ADI7" s="220">
        <f t="shared" si="15"/>
        <v>7.3529999999999998E-2</v>
      </c>
      <c r="ADJ7" s="220">
        <f t="shared" si="15"/>
        <v>7.3529999999999998E-2</v>
      </c>
      <c r="ADK7" s="220">
        <f t="shared" si="15"/>
        <v>7.3529999999999998E-2</v>
      </c>
      <c r="ADL7" s="220">
        <f t="shared" si="15"/>
        <v>7.3529999999999998E-2</v>
      </c>
      <c r="ADM7" s="220">
        <f t="shared" si="15"/>
        <v>7.3529999999999998E-2</v>
      </c>
      <c r="ADN7" s="220">
        <f t="shared" si="15"/>
        <v>7.3529999999999998E-2</v>
      </c>
      <c r="ADO7" s="220">
        <f t="shared" si="15"/>
        <v>7.3529999999999998E-2</v>
      </c>
      <c r="ADP7" s="220">
        <f t="shared" si="15"/>
        <v>7.3529999999999998E-2</v>
      </c>
      <c r="ADQ7" s="220">
        <f t="shared" si="15"/>
        <v>7.3529999999999998E-2</v>
      </c>
      <c r="ADR7" s="220">
        <f t="shared" si="15"/>
        <v>7.3529999999999998E-2</v>
      </c>
      <c r="ADS7" s="220">
        <f t="shared" si="15"/>
        <v>7.3529999999999998E-2</v>
      </c>
      <c r="ADT7" s="220">
        <f t="shared" si="15"/>
        <v>7.3529999999999998E-2</v>
      </c>
      <c r="ADU7" s="220">
        <f t="shared" ref="ADU7:AGF7" si="16">ROUND($W7/365,5)</f>
        <v>7.3529999999999998E-2</v>
      </c>
      <c r="ADV7" s="220">
        <f t="shared" si="16"/>
        <v>7.3529999999999998E-2</v>
      </c>
      <c r="ADW7" s="220">
        <f t="shared" si="16"/>
        <v>7.3529999999999998E-2</v>
      </c>
      <c r="ADX7" s="220">
        <f t="shared" si="16"/>
        <v>7.3529999999999998E-2</v>
      </c>
      <c r="ADY7" s="220">
        <f t="shared" si="16"/>
        <v>7.3529999999999998E-2</v>
      </c>
      <c r="ADZ7" s="220">
        <f t="shared" si="16"/>
        <v>7.3529999999999998E-2</v>
      </c>
      <c r="AEA7" s="220">
        <f t="shared" si="16"/>
        <v>7.3529999999999998E-2</v>
      </c>
      <c r="AEB7" s="220">
        <f t="shared" si="16"/>
        <v>7.3529999999999998E-2</v>
      </c>
      <c r="AEC7" s="220">
        <f t="shared" si="16"/>
        <v>7.3529999999999998E-2</v>
      </c>
      <c r="AED7" s="220">
        <f t="shared" si="16"/>
        <v>7.3529999999999998E-2</v>
      </c>
      <c r="AEE7" s="220">
        <f t="shared" si="16"/>
        <v>7.3529999999999998E-2</v>
      </c>
      <c r="AEF7" s="220">
        <f t="shared" si="16"/>
        <v>7.3529999999999998E-2</v>
      </c>
      <c r="AEG7" s="220">
        <f t="shared" si="16"/>
        <v>7.3529999999999998E-2</v>
      </c>
      <c r="AEH7" s="220">
        <f t="shared" si="16"/>
        <v>7.3529999999999998E-2</v>
      </c>
      <c r="AEI7" s="220">
        <f t="shared" si="16"/>
        <v>7.3529999999999998E-2</v>
      </c>
      <c r="AEJ7" s="220">
        <f t="shared" si="16"/>
        <v>7.3529999999999998E-2</v>
      </c>
      <c r="AEK7" s="220">
        <f t="shared" si="16"/>
        <v>7.3529999999999998E-2</v>
      </c>
      <c r="AEL7" s="220">
        <f t="shared" si="16"/>
        <v>7.3529999999999998E-2</v>
      </c>
      <c r="AEM7" s="220">
        <f t="shared" si="16"/>
        <v>7.3529999999999998E-2</v>
      </c>
      <c r="AEN7" s="220">
        <f t="shared" si="16"/>
        <v>7.3529999999999998E-2</v>
      </c>
      <c r="AEO7" s="220">
        <f t="shared" si="16"/>
        <v>7.3529999999999998E-2</v>
      </c>
      <c r="AEP7" s="220">
        <f t="shared" si="16"/>
        <v>7.3529999999999998E-2</v>
      </c>
      <c r="AEQ7" s="220">
        <f t="shared" si="16"/>
        <v>7.3529999999999998E-2</v>
      </c>
      <c r="AER7" s="220">
        <f t="shared" si="16"/>
        <v>7.3529999999999998E-2</v>
      </c>
      <c r="AES7" s="220">
        <f t="shared" si="16"/>
        <v>7.3529999999999998E-2</v>
      </c>
      <c r="AET7" s="220">
        <f t="shared" si="16"/>
        <v>7.3529999999999998E-2</v>
      </c>
      <c r="AEU7" s="220">
        <f t="shared" si="16"/>
        <v>7.3529999999999998E-2</v>
      </c>
      <c r="AEV7" s="220">
        <f t="shared" si="16"/>
        <v>7.3529999999999998E-2</v>
      </c>
      <c r="AEW7" s="220">
        <f t="shared" si="16"/>
        <v>7.3529999999999998E-2</v>
      </c>
      <c r="AEX7" s="220">
        <f t="shared" si="16"/>
        <v>7.3529999999999998E-2</v>
      </c>
      <c r="AEY7" s="220">
        <f t="shared" si="16"/>
        <v>7.3529999999999998E-2</v>
      </c>
      <c r="AEZ7" s="220">
        <f t="shared" si="16"/>
        <v>7.3529999999999998E-2</v>
      </c>
      <c r="AFA7" s="220">
        <f t="shared" si="16"/>
        <v>7.3529999999999998E-2</v>
      </c>
      <c r="AFB7" s="220">
        <f t="shared" si="16"/>
        <v>7.3529999999999998E-2</v>
      </c>
      <c r="AFC7" s="220">
        <f t="shared" si="16"/>
        <v>7.3529999999999998E-2</v>
      </c>
      <c r="AFD7" s="220">
        <f t="shared" si="16"/>
        <v>7.3529999999999998E-2</v>
      </c>
      <c r="AFE7" s="220">
        <f t="shared" si="16"/>
        <v>7.3529999999999998E-2</v>
      </c>
      <c r="AFF7" s="220">
        <f t="shared" si="16"/>
        <v>7.3529999999999998E-2</v>
      </c>
      <c r="AFG7" s="220">
        <f t="shared" si="16"/>
        <v>7.3529999999999998E-2</v>
      </c>
      <c r="AFH7" s="220">
        <f t="shared" si="16"/>
        <v>7.3529999999999998E-2</v>
      </c>
      <c r="AFI7" s="220">
        <f t="shared" si="16"/>
        <v>7.3529999999999998E-2</v>
      </c>
      <c r="AFJ7" s="220">
        <f t="shared" si="16"/>
        <v>7.3529999999999998E-2</v>
      </c>
      <c r="AFK7" s="220">
        <f t="shared" si="16"/>
        <v>7.3529999999999998E-2</v>
      </c>
      <c r="AFL7" s="220">
        <f t="shared" si="16"/>
        <v>7.3529999999999998E-2</v>
      </c>
      <c r="AFM7" s="220">
        <f t="shared" si="16"/>
        <v>7.3529999999999998E-2</v>
      </c>
      <c r="AFN7" s="220">
        <f t="shared" si="16"/>
        <v>7.3529999999999998E-2</v>
      </c>
      <c r="AFO7" s="220">
        <f t="shared" si="16"/>
        <v>7.3529999999999998E-2</v>
      </c>
      <c r="AFP7" s="220">
        <f t="shared" si="16"/>
        <v>7.3529999999999998E-2</v>
      </c>
      <c r="AFQ7" s="220">
        <f t="shared" si="16"/>
        <v>7.3529999999999998E-2</v>
      </c>
      <c r="AFR7" s="220">
        <f t="shared" si="16"/>
        <v>7.3529999999999998E-2</v>
      </c>
      <c r="AFS7" s="220">
        <f t="shared" si="16"/>
        <v>7.3529999999999998E-2</v>
      </c>
      <c r="AFT7" s="220">
        <f t="shared" si="16"/>
        <v>7.3529999999999998E-2</v>
      </c>
      <c r="AFU7" s="220">
        <f t="shared" si="16"/>
        <v>7.3529999999999998E-2</v>
      </c>
      <c r="AFV7" s="220">
        <f t="shared" si="16"/>
        <v>7.3529999999999998E-2</v>
      </c>
      <c r="AFW7" s="220">
        <f t="shared" si="16"/>
        <v>7.3529999999999998E-2</v>
      </c>
      <c r="AFX7" s="220">
        <f t="shared" si="16"/>
        <v>7.3529999999999998E-2</v>
      </c>
      <c r="AFY7" s="220">
        <f t="shared" si="16"/>
        <v>7.3529999999999998E-2</v>
      </c>
      <c r="AFZ7" s="220">
        <f t="shared" si="16"/>
        <v>7.3529999999999998E-2</v>
      </c>
      <c r="AGA7" s="220">
        <f t="shared" si="16"/>
        <v>7.3529999999999998E-2</v>
      </c>
      <c r="AGB7" s="220">
        <f t="shared" si="16"/>
        <v>7.3529999999999998E-2</v>
      </c>
      <c r="AGC7" s="220">
        <f t="shared" si="16"/>
        <v>7.3529999999999998E-2</v>
      </c>
      <c r="AGD7" s="220">
        <f t="shared" si="16"/>
        <v>7.3529999999999998E-2</v>
      </c>
      <c r="AGE7" s="220">
        <f t="shared" si="16"/>
        <v>7.3529999999999998E-2</v>
      </c>
      <c r="AGF7" s="220">
        <f t="shared" si="16"/>
        <v>7.3529999999999998E-2</v>
      </c>
      <c r="AGG7" s="220">
        <f t="shared" ref="AGG7:AIR7" si="17">ROUND($W7/365,5)</f>
        <v>7.3529999999999998E-2</v>
      </c>
      <c r="AGH7" s="220">
        <f t="shared" si="17"/>
        <v>7.3529999999999998E-2</v>
      </c>
      <c r="AGI7" s="220">
        <f t="shared" si="17"/>
        <v>7.3529999999999998E-2</v>
      </c>
      <c r="AGJ7" s="220">
        <f t="shared" si="17"/>
        <v>7.3529999999999998E-2</v>
      </c>
      <c r="AGK7" s="220">
        <f t="shared" si="17"/>
        <v>7.3529999999999998E-2</v>
      </c>
      <c r="AGL7" s="220">
        <f t="shared" si="17"/>
        <v>7.3529999999999998E-2</v>
      </c>
      <c r="AGM7" s="220">
        <f t="shared" si="17"/>
        <v>7.3529999999999998E-2</v>
      </c>
      <c r="AGN7" s="220">
        <f t="shared" si="17"/>
        <v>7.3529999999999998E-2</v>
      </c>
      <c r="AGO7" s="220">
        <f t="shared" si="17"/>
        <v>7.3529999999999998E-2</v>
      </c>
      <c r="AGP7" s="220">
        <f t="shared" si="17"/>
        <v>7.3529999999999998E-2</v>
      </c>
      <c r="AGQ7" s="220">
        <f t="shared" si="17"/>
        <v>7.3529999999999998E-2</v>
      </c>
      <c r="AGR7" s="220">
        <f t="shared" si="17"/>
        <v>7.3529999999999998E-2</v>
      </c>
      <c r="AGS7" s="220">
        <f t="shared" si="17"/>
        <v>7.3529999999999998E-2</v>
      </c>
      <c r="AGT7" s="220">
        <f t="shared" si="17"/>
        <v>7.3529999999999998E-2</v>
      </c>
      <c r="AGU7" s="220">
        <f t="shared" si="17"/>
        <v>7.3529999999999998E-2</v>
      </c>
      <c r="AGV7" s="220">
        <f t="shared" si="17"/>
        <v>7.3529999999999998E-2</v>
      </c>
      <c r="AGW7" s="220">
        <f t="shared" si="17"/>
        <v>7.3529999999999998E-2</v>
      </c>
      <c r="AGX7" s="220">
        <f t="shared" si="17"/>
        <v>7.3529999999999998E-2</v>
      </c>
      <c r="AGY7" s="220">
        <f t="shared" si="17"/>
        <v>7.3529999999999998E-2</v>
      </c>
      <c r="AGZ7" s="220">
        <f t="shared" si="17"/>
        <v>7.3529999999999998E-2</v>
      </c>
      <c r="AHA7" s="220">
        <f t="shared" si="17"/>
        <v>7.3529999999999998E-2</v>
      </c>
      <c r="AHB7" s="220">
        <f t="shared" si="17"/>
        <v>7.3529999999999998E-2</v>
      </c>
      <c r="AHC7" s="220">
        <f t="shared" si="17"/>
        <v>7.3529999999999998E-2</v>
      </c>
      <c r="AHD7" s="220">
        <f t="shared" si="17"/>
        <v>7.3529999999999998E-2</v>
      </c>
      <c r="AHE7" s="220">
        <f t="shared" si="17"/>
        <v>7.3529999999999998E-2</v>
      </c>
      <c r="AHF7" s="220">
        <f t="shared" si="17"/>
        <v>7.3529999999999998E-2</v>
      </c>
      <c r="AHG7" s="220">
        <f t="shared" si="17"/>
        <v>7.3529999999999998E-2</v>
      </c>
      <c r="AHH7" s="220">
        <f t="shared" si="17"/>
        <v>7.3529999999999998E-2</v>
      </c>
      <c r="AHI7" s="220">
        <f t="shared" si="17"/>
        <v>7.3529999999999998E-2</v>
      </c>
      <c r="AHJ7" s="220">
        <f t="shared" si="17"/>
        <v>7.3529999999999998E-2</v>
      </c>
      <c r="AHK7" s="220">
        <f t="shared" si="17"/>
        <v>7.3529999999999998E-2</v>
      </c>
      <c r="AHL7" s="220">
        <f t="shared" si="17"/>
        <v>7.3529999999999998E-2</v>
      </c>
      <c r="AHM7" s="220">
        <f t="shared" si="17"/>
        <v>7.3529999999999998E-2</v>
      </c>
      <c r="AHN7" s="220">
        <f t="shared" si="17"/>
        <v>7.3529999999999998E-2</v>
      </c>
      <c r="AHO7" s="220">
        <f t="shared" si="17"/>
        <v>7.3529999999999998E-2</v>
      </c>
      <c r="AHP7" s="220">
        <f t="shared" si="17"/>
        <v>7.3529999999999998E-2</v>
      </c>
      <c r="AHQ7" s="220">
        <f t="shared" si="17"/>
        <v>7.3529999999999998E-2</v>
      </c>
      <c r="AHR7" s="220">
        <f t="shared" si="17"/>
        <v>7.3529999999999998E-2</v>
      </c>
      <c r="AHS7" s="220">
        <f t="shared" si="17"/>
        <v>7.3529999999999998E-2</v>
      </c>
      <c r="AHT7" s="220">
        <f t="shared" si="17"/>
        <v>7.3529999999999998E-2</v>
      </c>
      <c r="AHU7" s="220">
        <f t="shared" si="17"/>
        <v>7.3529999999999998E-2</v>
      </c>
      <c r="AHV7" s="220">
        <f t="shared" si="17"/>
        <v>7.3529999999999998E-2</v>
      </c>
      <c r="AHW7" s="220">
        <f t="shared" si="17"/>
        <v>7.3529999999999998E-2</v>
      </c>
      <c r="AHX7" s="220">
        <f t="shared" si="17"/>
        <v>7.3529999999999998E-2</v>
      </c>
      <c r="AHY7" s="220">
        <f t="shared" si="17"/>
        <v>7.3529999999999998E-2</v>
      </c>
      <c r="AHZ7" s="220">
        <f t="shared" si="17"/>
        <v>7.3529999999999998E-2</v>
      </c>
      <c r="AIA7" s="220">
        <f t="shared" si="17"/>
        <v>7.3529999999999998E-2</v>
      </c>
      <c r="AIB7" s="220">
        <f t="shared" si="17"/>
        <v>7.3529999999999998E-2</v>
      </c>
      <c r="AIC7" s="220">
        <f t="shared" si="17"/>
        <v>7.3529999999999998E-2</v>
      </c>
      <c r="AID7" s="220">
        <f t="shared" si="17"/>
        <v>7.3529999999999998E-2</v>
      </c>
      <c r="AIE7" s="220">
        <f t="shared" si="17"/>
        <v>7.3529999999999998E-2</v>
      </c>
      <c r="AIF7" s="220">
        <f t="shared" si="17"/>
        <v>7.3529999999999998E-2</v>
      </c>
      <c r="AIG7" s="220">
        <f t="shared" si="17"/>
        <v>7.3529999999999998E-2</v>
      </c>
      <c r="AIH7" s="220">
        <f t="shared" si="17"/>
        <v>7.3529999999999998E-2</v>
      </c>
      <c r="AII7" s="220">
        <f t="shared" si="17"/>
        <v>7.3529999999999998E-2</v>
      </c>
      <c r="AIJ7" s="220">
        <f t="shared" si="17"/>
        <v>7.3529999999999998E-2</v>
      </c>
      <c r="AIK7" s="220">
        <f t="shared" si="17"/>
        <v>7.3529999999999998E-2</v>
      </c>
      <c r="AIL7" s="220">
        <f t="shared" si="17"/>
        <v>7.3529999999999998E-2</v>
      </c>
      <c r="AIM7" s="220">
        <f t="shared" si="17"/>
        <v>7.3529999999999998E-2</v>
      </c>
      <c r="AIN7" s="220">
        <f t="shared" si="17"/>
        <v>7.3529999999999998E-2</v>
      </c>
      <c r="AIO7" s="220">
        <f t="shared" si="17"/>
        <v>7.3529999999999998E-2</v>
      </c>
      <c r="AIP7" s="220">
        <f t="shared" si="17"/>
        <v>7.3529999999999998E-2</v>
      </c>
      <c r="AIQ7" s="220">
        <f t="shared" si="17"/>
        <v>7.3529999999999998E-2</v>
      </c>
      <c r="AIR7" s="220">
        <f t="shared" si="17"/>
        <v>7.3529999999999998E-2</v>
      </c>
      <c r="AIS7" s="220">
        <f t="shared" ref="AIS7:ALD7" si="18">ROUND($W7/365,5)</f>
        <v>7.3529999999999998E-2</v>
      </c>
      <c r="AIT7" s="220">
        <f t="shared" si="18"/>
        <v>7.3529999999999998E-2</v>
      </c>
      <c r="AIU7" s="220">
        <f t="shared" si="18"/>
        <v>7.3529999999999998E-2</v>
      </c>
      <c r="AIV7" s="220">
        <f t="shared" si="18"/>
        <v>7.3529999999999998E-2</v>
      </c>
      <c r="AIW7" s="220">
        <f t="shared" si="18"/>
        <v>7.3529999999999998E-2</v>
      </c>
      <c r="AIX7" s="220">
        <f t="shared" si="18"/>
        <v>7.3529999999999998E-2</v>
      </c>
      <c r="AIY7" s="220">
        <f t="shared" si="18"/>
        <v>7.3529999999999998E-2</v>
      </c>
      <c r="AIZ7" s="220">
        <f t="shared" si="18"/>
        <v>7.3529999999999998E-2</v>
      </c>
      <c r="AJA7" s="220">
        <f t="shared" si="18"/>
        <v>7.3529999999999998E-2</v>
      </c>
      <c r="AJB7" s="220">
        <f t="shared" si="18"/>
        <v>7.3529999999999998E-2</v>
      </c>
      <c r="AJC7" s="220">
        <f t="shared" si="18"/>
        <v>7.3529999999999998E-2</v>
      </c>
      <c r="AJD7" s="220">
        <f t="shared" si="18"/>
        <v>7.3529999999999998E-2</v>
      </c>
      <c r="AJE7" s="220">
        <f t="shared" si="18"/>
        <v>7.3529999999999998E-2</v>
      </c>
      <c r="AJF7" s="220">
        <f t="shared" si="18"/>
        <v>7.3529999999999998E-2</v>
      </c>
      <c r="AJG7" s="220">
        <f t="shared" si="18"/>
        <v>7.3529999999999998E-2</v>
      </c>
      <c r="AJH7" s="220">
        <f t="shared" si="18"/>
        <v>7.3529999999999998E-2</v>
      </c>
      <c r="AJI7" s="220">
        <f t="shared" si="18"/>
        <v>7.3529999999999998E-2</v>
      </c>
      <c r="AJJ7" s="220">
        <f t="shared" si="18"/>
        <v>7.3529999999999998E-2</v>
      </c>
      <c r="AJK7" s="220">
        <f t="shared" si="18"/>
        <v>7.3529999999999998E-2</v>
      </c>
      <c r="AJL7" s="220">
        <f t="shared" si="18"/>
        <v>7.3529999999999998E-2</v>
      </c>
      <c r="AJM7" s="220">
        <f t="shared" si="18"/>
        <v>7.3529999999999998E-2</v>
      </c>
      <c r="AJN7" s="220">
        <f t="shared" si="18"/>
        <v>7.3529999999999998E-2</v>
      </c>
      <c r="AJO7" s="220">
        <f t="shared" si="18"/>
        <v>7.3529999999999998E-2</v>
      </c>
      <c r="AJP7" s="220">
        <f t="shared" si="18"/>
        <v>7.3529999999999998E-2</v>
      </c>
      <c r="AJQ7" s="220">
        <f t="shared" si="18"/>
        <v>7.3529999999999998E-2</v>
      </c>
      <c r="AJR7" s="220">
        <f t="shared" si="18"/>
        <v>7.3529999999999998E-2</v>
      </c>
      <c r="AJS7" s="220">
        <f t="shared" si="18"/>
        <v>7.3529999999999998E-2</v>
      </c>
      <c r="AJT7" s="220">
        <f t="shared" si="18"/>
        <v>7.3529999999999998E-2</v>
      </c>
      <c r="AJU7" s="220">
        <f t="shared" si="18"/>
        <v>7.3529999999999998E-2</v>
      </c>
      <c r="AJV7" s="220">
        <f t="shared" si="18"/>
        <v>7.3529999999999998E-2</v>
      </c>
      <c r="AJW7" s="220">
        <f t="shared" si="18"/>
        <v>7.3529999999999998E-2</v>
      </c>
      <c r="AJX7" s="220">
        <f t="shared" si="18"/>
        <v>7.3529999999999998E-2</v>
      </c>
      <c r="AJY7" s="220">
        <f t="shared" si="18"/>
        <v>7.3529999999999998E-2</v>
      </c>
      <c r="AJZ7" s="220">
        <f t="shared" si="18"/>
        <v>7.3529999999999998E-2</v>
      </c>
      <c r="AKA7" s="220">
        <f t="shared" si="18"/>
        <v>7.3529999999999998E-2</v>
      </c>
      <c r="AKB7" s="220">
        <f t="shared" si="18"/>
        <v>7.3529999999999998E-2</v>
      </c>
      <c r="AKC7" s="220">
        <f t="shared" si="18"/>
        <v>7.3529999999999998E-2</v>
      </c>
      <c r="AKD7" s="220">
        <f t="shared" si="18"/>
        <v>7.3529999999999998E-2</v>
      </c>
      <c r="AKE7" s="220">
        <f t="shared" si="18"/>
        <v>7.3529999999999998E-2</v>
      </c>
      <c r="AKF7" s="220">
        <f t="shared" si="18"/>
        <v>7.3529999999999998E-2</v>
      </c>
      <c r="AKG7" s="220">
        <f t="shared" si="18"/>
        <v>7.3529999999999998E-2</v>
      </c>
      <c r="AKH7" s="220">
        <f t="shared" si="18"/>
        <v>7.3529999999999998E-2</v>
      </c>
      <c r="AKI7" s="220">
        <f t="shared" si="18"/>
        <v>7.3529999999999998E-2</v>
      </c>
      <c r="AKJ7" s="220">
        <f t="shared" si="18"/>
        <v>7.3529999999999998E-2</v>
      </c>
      <c r="AKK7" s="220">
        <f t="shared" si="18"/>
        <v>7.3529999999999998E-2</v>
      </c>
      <c r="AKL7" s="220">
        <f t="shared" si="18"/>
        <v>7.3529999999999998E-2</v>
      </c>
      <c r="AKM7" s="220">
        <f t="shared" si="18"/>
        <v>7.3529999999999998E-2</v>
      </c>
      <c r="AKN7" s="220">
        <f t="shared" si="18"/>
        <v>7.3529999999999998E-2</v>
      </c>
      <c r="AKO7" s="220">
        <f t="shared" si="18"/>
        <v>7.3529999999999998E-2</v>
      </c>
      <c r="AKP7" s="220">
        <f t="shared" si="18"/>
        <v>7.3529999999999998E-2</v>
      </c>
      <c r="AKQ7" s="220">
        <f t="shared" si="18"/>
        <v>7.3529999999999998E-2</v>
      </c>
      <c r="AKR7" s="220">
        <f t="shared" si="18"/>
        <v>7.3529999999999998E-2</v>
      </c>
      <c r="AKS7" s="220">
        <f t="shared" si="18"/>
        <v>7.3529999999999998E-2</v>
      </c>
      <c r="AKT7" s="220">
        <f t="shared" si="18"/>
        <v>7.3529999999999998E-2</v>
      </c>
      <c r="AKU7" s="220">
        <f t="shared" si="18"/>
        <v>7.3529999999999998E-2</v>
      </c>
      <c r="AKV7" s="220">
        <f t="shared" si="18"/>
        <v>7.3529999999999998E-2</v>
      </c>
      <c r="AKW7" s="220">
        <f t="shared" si="18"/>
        <v>7.3529999999999998E-2</v>
      </c>
      <c r="AKX7" s="220">
        <f t="shared" si="18"/>
        <v>7.3529999999999998E-2</v>
      </c>
      <c r="AKY7" s="220">
        <f t="shared" si="18"/>
        <v>7.3529999999999998E-2</v>
      </c>
      <c r="AKZ7" s="220">
        <f t="shared" si="18"/>
        <v>7.3529999999999998E-2</v>
      </c>
      <c r="ALA7" s="220">
        <f t="shared" si="18"/>
        <v>7.3529999999999998E-2</v>
      </c>
      <c r="ALB7" s="220">
        <f t="shared" si="18"/>
        <v>7.3529999999999998E-2</v>
      </c>
      <c r="ALC7" s="220">
        <f t="shared" si="18"/>
        <v>7.3529999999999998E-2</v>
      </c>
      <c r="ALD7" s="220">
        <f t="shared" si="18"/>
        <v>7.3529999999999998E-2</v>
      </c>
      <c r="ALE7" s="220">
        <f t="shared" ref="ALE7:ANP7" si="19">ROUND($W7/365,5)</f>
        <v>7.3529999999999998E-2</v>
      </c>
      <c r="ALF7" s="220">
        <f t="shared" si="19"/>
        <v>7.3529999999999998E-2</v>
      </c>
      <c r="ALG7" s="220">
        <f t="shared" si="19"/>
        <v>7.3529999999999998E-2</v>
      </c>
      <c r="ALH7" s="220">
        <f t="shared" si="19"/>
        <v>7.3529999999999998E-2</v>
      </c>
      <c r="ALI7" s="220">
        <f t="shared" si="19"/>
        <v>7.3529999999999998E-2</v>
      </c>
      <c r="ALJ7" s="220">
        <f t="shared" si="19"/>
        <v>7.3529999999999998E-2</v>
      </c>
      <c r="ALK7" s="220">
        <f t="shared" si="19"/>
        <v>7.3529999999999998E-2</v>
      </c>
      <c r="ALL7" s="220">
        <f t="shared" si="19"/>
        <v>7.3529999999999998E-2</v>
      </c>
      <c r="ALM7" s="220">
        <f t="shared" si="19"/>
        <v>7.3529999999999998E-2</v>
      </c>
      <c r="ALN7" s="220">
        <f t="shared" si="19"/>
        <v>7.3529999999999998E-2</v>
      </c>
      <c r="ALO7" s="220">
        <f t="shared" si="19"/>
        <v>7.3529999999999998E-2</v>
      </c>
      <c r="ALP7" s="220">
        <f t="shared" si="19"/>
        <v>7.3529999999999998E-2</v>
      </c>
      <c r="ALQ7" s="220">
        <f t="shared" si="19"/>
        <v>7.3529999999999998E-2</v>
      </c>
      <c r="ALR7" s="220">
        <f t="shared" si="19"/>
        <v>7.3529999999999998E-2</v>
      </c>
      <c r="ALS7" s="220">
        <f t="shared" si="19"/>
        <v>7.3529999999999998E-2</v>
      </c>
      <c r="ALT7" s="220">
        <f t="shared" si="19"/>
        <v>7.3529999999999998E-2</v>
      </c>
      <c r="ALU7" s="220">
        <f t="shared" si="19"/>
        <v>7.3529999999999998E-2</v>
      </c>
      <c r="ALV7" s="220">
        <f t="shared" si="19"/>
        <v>7.3529999999999998E-2</v>
      </c>
      <c r="ALW7" s="220">
        <f t="shared" si="19"/>
        <v>7.3529999999999998E-2</v>
      </c>
      <c r="ALX7" s="220">
        <f t="shared" si="19"/>
        <v>7.3529999999999998E-2</v>
      </c>
      <c r="ALY7" s="220">
        <f t="shared" si="19"/>
        <v>7.3529999999999998E-2</v>
      </c>
      <c r="ALZ7" s="220">
        <f t="shared" si="19"/>
        <v>7.3529999999999998E-2</v>
      </c>
      <c r="AMA7" s="220">
        <f t="shared" si="19"/>
        <v>7.3529999999999998E-2</v>
      </c>
      <c r="AMB7" s="220">
        <f t="shared" si="19"/>
        <v>7.3529999999999998E-2</v>
      </c>
      <c r="AMC7" s="220">
        <f t="shared" si="19"/>
        <v>7.3529999999999998E-2</v>
      </c>
      <c r="AMD7" s="220">
        <f t="shared" si="19"/>
        <v>7.3529999999999998E-2</v>
      </c>
      <c r="AME7" s="220">
        <f t="shared" si="19"/>
        <v>7.3529999999999998E-2</v>
      </c>
      <c r="AMF7" s="220">
        <f t="shared" si="19"/>
        <v>7.3529999999999998E-2</v>
      </c>
      <c r="AMG7" s="220">
        <f t="shared" si="19"/>
        <v>7.3529999999999998E-2</v>
      </c>
      <c r="AMH7" s="220">
        <f t="shared" si="19"/>
        <v>7.3529999999999998E-2</v>
      </c>
      <c r="AMI7" s="220">
        <f t="shared" si="19"/>
        <v>7.3529999999999998E-2</v>
      </c>
      <c r="AMJ7" s="220">
        <f t="shared" si="19"/>
        <v>7.3529999999999998E-2</v>
      </c>
      <c r="AMK7" s="220">
        <f t="shared" si="19"/>
        <v>7.3529999999999998E-2</v>
      </c>
      <c r="AML7" s="220">
        <f t="shared" si="19"/>
        <v>7.3529999999999998E-2</v>
      </c>
      <c r="AMM7" s="220">
        <f t="shared" si="19"/>
        <v>7.3529999999999998E-2</v>
      </c>
      <c r="AMN7" s="220">
        <f t="shared" si="19"/>
        <v>7.3529999999999998E-2</v>
      </c>
      <c r="AMO7" s="220">
        <f t="shared" si="19"/>
        <v>7.3529999999999998E-2</v>
      </c>
      <c r="AMP7" s="220">
        <f t="shared" si="19"/>
        <v>7.3529999999999998E-2</v>
      </c>
      <c r="AMQ7" s="220">
        <f t="shared" si="19"/>
        <v>7.3529999999999998E-2</v>
      </c>
      <c r="AMR7" s="220">
        <f t="shared" si="19"/>
        <v>7.3529999999999998E-2</v>
      </c>
      <c r="AMS7" s="220">
        <f t="shared" si="19"/>
        <v>7.3529999999999998E-2</v>
      </c>
      <c r="AMT7" s="220">
        <f t="shared" si="19"/>
        <v>7.3529999999999998E-2</v>
      </c>
      <c r="AMU7" s="220">
        <f t="shared" si="19"/>
        <v>7.3529999999999998E-2</v>
      </c>
      <c r="AMV7" s="220">
        <f t="shared" si="19"/>
        <v>7.3529999999999998E-2</v>
      </c>
      <c r="AMW7" s="220">
        <f t="shared" si="19"/>
        <v>7.3529999999999998E-2</v>
      </c>
      <c r="AMX7" s="220">
        <f t="shared" si="19"/>
        <v>7.3529999999999998E-2</v>
      </c>
      <c r="AMY7" s="220">
        <f t="shared" si="19"/>
        <v>7.3529999999999998E-2</v>
      </c>
      <c r="AMZ7" s="220">
        <f t="shared" si="19"/>
        <v>7.3529999999999998E-2</v>
      </c>
      <c r="ANA7" s="220">
        <f t="shared" si="19"/>
        <v>7.3529999999999998E-2</v>
      </c>
      <c r="ANB7" s="220">
        <f t="shared" si="19"/>
        <v>7.3529999999999998E-2</v>
      </c>
      <c r="ANC7" s="220">
        <f t="shared" si="19"/>
        <v>7.3529999999999998E-2</v>
      </c>
      <c r="AND7" s="220">
        <f t="shared" si="19"/>
        <v>7.3529999999999998E-2</v>
      </c>
      <c r="ANE7" s="220">
        <f t="shared" si="19"/>
        <v>7.3529999999999998E-2</v>
      </c>
      <c r="ANF7" s="220">
        <f t="shared" si="19"/>
        <v>7.3529999999999998E-2</v>
      </c>
      <c r="ANG7" s="220">
        <f t="shared" si="19"/>
        <v>7.3529999999999998E-2</v>
      </c>
      <c r="ANH7" s="220">
        <f t="shared" si="19"/>
        <v>7.3529999999999998E-2</v>
      </c>
      <c r="ANI7" s="220">
        <f t="shared" si="19"/>
        <v>7.3529999999999998E-2</v>
      </c>
      <c r="ANJ7" s="220">
        <f t="shared" si="19"/>
        <v>7.3529999999999998E-2</v>
      </c>
      <c r="ANK7" s="220">
        <f t="shared" si="19"/>
        <v>7.3529999999999998E-2</v>
      </c>
      <c r="ANL7" s="220">
        <f t="shared" si="19"/>
        <v>7.3529999999999998E-2</v>
      </c>
      <c r="ANM7" s="220">
        <f t="shared" si="19"/>
        <v>7.3529999999999998E-2</v>
      </c>
      <c r="ANN7" s="220">
        <f t="shared" si="19"/>
        <v>7.3529999999999998E-2</v>
      </c>
      <c r="ANO7" s="220">
        <f t="shared" si="19"/>
        <v>7.3529999999999998E-2</v>
      </c>
      <c r="ANP7" s="220">
        <f t="shared" si="19"/>
        <v>7.3529999999999998E-2</v>
      </c>
      <c r="ANQ7" s="220">
        <f t="shared" ref="ANQ7:AQB7" si="20">ROUND($W7/365,5)</f>
        <v>7.3529999999999998E-2</v>
      </c>
      <c r="ANR7" s="220">
        <f t="shared" si="20"/>
        <v>7.3529999999999998E-2</v>
      </c>
      <c r="ANS7" s="220">
        <f t="shared" si="20"/>
        <v>7.3529999999999998E-2</v>
      </c>
      <c r="ANT7" s="220">
        <f t="shared" si="20"/>
        <v>7.3529999999999998E-2</v>
      </c>
      <c r="ANU7" s="220">
        <f t="shared" si="20"/>
        <v>7.3529999999999998E-2</v>
      </c>
      <c r="ANV7" s="220">
        <f t="shared" si="20"/>
        <v>7.3529999999999998E-2</v>
      </c>
      <c r="ANW7" s="220">
        <f t="shared" si="20"/>
        <v>7.3529999999999998E-2</v>
      </c>
      <c r="ANX7" s="220">
        <f t="shared" si="20"/>
        <v>7.3529999999999998E-2</v>
      </c>
      <c r="ANY7" s="220">
        <f t="shared" si="20"/>
        <v>7.3529999999999998E-2</v>
      </c>
      <c r="ANZ7" s="220">
        <f t="shared" si="20"/>
        <v>7.3529999999999998E-2</v>
      </c>
      <c r="AOA7" s="220">
        <f t="shared" si="20"/>
        <v>7.3529999999999998E-2</v>
      </c>
      <c r="AOB7" s="220">
        <f t="shared" si="20"/>
        <v>7.3529999999999998E-2</v>
      </c>
      <c r="AOC7" s="220">
        <f t="shared" si="20"/>
        <v>7.3529999999999998E-2</v>
      </c>
      <c r="AOD7" s="220">
        <f t="shared" si="20"/>
        <v>7.3529999999999998E-2</v>
      </c>
      <c r="AOE7" s="220">
        <f t="shared" si="20"/>
        <v>7.3529999999999998E-2</v>
      </c>
      <c r="AOF7" s="220">
        <f t="shared" si="20"/>
        <v>7.3529999999999998E-2</v>
      </c>
      <c r="AOG7" s="220">
        <f t="shared" si="20"/>
        <v>7.3529999999999998E-2</v>
      </c>
      <c r="AOH7" s="220">
        <f t="shared" si="20"/>
        <v>7.3529999999999998E-2</v>
      </c>
      <c r="AOI7" s="220">
        <f t="shared" si="20"/>
        <v>7.3529999999999998E-2</v>
      </c>
      <c r="AOJ7" s="220">
        <f t="shared" si="20"/>
        <v>7.3529999999999998E-2</v>
      </c>
      <c r="AOK7" s="220">
        <f t="shared" si="20"/>
        <v>7.3529999999999998E-2</v>
      </c>
      <c r="AOL7" s="220">
        <f t="shared" si="20"/>
        <v>7.3529999999999998E-2</v>
      </c>
      <c r="AOM7" s="220">
        <f t="shared" si="20"/>
        <v>7.3529999999999998E-2</v>
      </c>
      <c r="AON7" s="220">
        <f t="shared" si="20"/>
        <v>7.3529999999999998E-2</v>
      </c>
      <c r="AOO7" s="220">
        <f t="shared" si="20"/>
        <v>7.3529999999999998E-2</v>
      </c>
      <c r="AOP7" s="220">
        <f t="shared" si="20"/>
        <v>7.3529999999999998E-2</v>
      </c>
      <c r="AOQ7" s="220">
        <f t="shared" si="20"/>
        <v>7.3529999999999998E-2</v>
      </c>
      <c r="AOR7" s="220">
        <f t="shared" si="20"/>
        <v>7.3529999999999998E-2</v>
      </c>
      <c r="AOS7" s="220">
        <f t="shared" si="20"/>
        <v>7.3529999999999998E-2</v>
      </c>
      <c r="AOT7" s="220">
        <f t="shared" si="20"/>
        <v>7.3529999999999998E-2</v>
      </c>
      <c r="AOU7" s="220">
        <f t="shared" si="20"/>
        <v>7.3529999999999998E-2</v>
      </c>
      <c r="AOV7" s="220">
        <f t="shared" si="20"/>
        <v>7.3529999999999998E-2</v>
      </c>
      <c r="AOW7" s="220">
        <f t="shared" si="20"/>
        <v>7.3529999999999998E-2</v>
      </c>
      <c r="AOX7" s="220">
        <f t="shared" si="20"/>
        <v>7.3529999999999998E-2</v>
      </c>
      <c r="AOY7" s="220">
        <f t="shared" si="20"/>
        <v>7.3529999999999998E-2</v>
      </c>
      <c r="AOZ7" s="220">
        <f t="shared" si="20"/>
        <v>7.3529999999999998E-2</v>
      </c>
      <c r="APA7" s="220">
        <f t="shared" si="20"/>
        <v>7.3529999999999998E-2</v>
      </c>
      <c r="APB7" s="220">
        <f t="shared" si="20"/>
        <v>7.3529999999999998E-2</v>
      </c>
      <c r="APC7" s="220">
        <f t="shared" si="20"/>
        <v>7.3529999999999998E-2</v>
      </c>
      <c r="APD7" s="220">
        <f t="shared" si="20"/>
        <v>7.3529999999999998E-2</v>
      </c>
      <c r="APE7" s="220">
        <f t="shared" si="20"/>
        <v>7.3529999999999998E-2</v>
      </c>
      <c r="APF7" s="220">
        <f t="shared" si="20"/>
        <v>7.3529999999999998E-2</v>
      </c>
      <c r="APG7" s="220">
        <f t="shared" si="20"/>
        <v>7.3529999999999998E-2</v>
      </c>
      <c r="APH7" s="220">
        <f t="shared" si="20"/>
        <v>7.3529999999999998E-2</v>
      </c>
      <c r="API7" s="220">
        <f t="shared" si="20"/>
        <v>7.3529999999999998E-2</v>
      </c>
      <c r="APJ7" s="220">
        <f t="shared" si="20"/>
        <v>7.3529999999999998E-2</v>
      </c>
      <c r="APK7" s="220">
        <f t="shared" si="20"/>
        <v>7.3529999999999998E-2</v>
      </c>
      <c r="APL7" s="220">
        <f t="shared" si="20"/>
        <v>7.3529999999999998E-2</v>
      </c>
      <c r="APM7" s="220">
        <f t="shared" si="20"/>
        <v>7.3529999999999998E-2</v>
      </c>
      <c r="APN7" s="220">
        <f t="shared" si="20"/>
        <v>7.3529999999999998E-2</v>
      </c>
      <c r="APO7" s="220">
        <f t="shared" si="20"/>
        <v>7.3529999999999998E-2</v>
      </c>
      <c r="APP7" s="220">
        <f t="shared" si="20"/>
        <v>7.3529999999999998E-2</v>
      </c>
      <c r="APQ7" s="220">
        <f t="shared" si="20"/>
        <v>7.3529999999999998E-2</v>
      </c>
      <c r="APR7" s="220">
        <f t="shared" si="20"/>
        <v>7.3529999999999998E-2</v>
      </c>
      <c r="APS7" s="220">
        <f t="shared" si="20"/>
        <v>7.3529999999999998E-2</v>
      </c>
      <c r="APT7" s="220">
        <f t="shared" si="20"/>
        <v>7.3529999999999998E-2</v>
      </c>
      <c r="APU7" s="220">
        <f t="shared" si="20"/>
        <v>7.3529999999999998E-2</v>
      </c>
      <c r="APV7" s="220">
        <f t="shared" si="20"/>
        <v>7.3529999999999998E-2</v>
      </c>
      <c r="APW7" s="220">
        <f t="shared" si="20"/>
        <v>7.3529999999999998E-2</v>
      </c>
      <c r="APX7" s="220">
        <f t="shared" si="20"/>
        <v>7.3529999999999998E-2</v>
      </c>
      <c r="APY7" s="220">
        <f t="shared" si="20"/>
        <v>7.3529999999999998E-2</v>
      </c>
      <c r="APZ7" s="220">
        <f t="shared" si="20"/>
        <v>7.3529999999999998E-2</v>
      </c>
      <c r="AQA7" s="220">
        <f t="shared" si="20"/>
        <v>7.3529999999999998E-2</v>
      </c>
      <c r="AQB7" s="220">
        <f t="shared" si="20"/>
        <v>7.3529999999999998E-2</v>
      </c>
      <c r="AQC7" s="220">
        <f t="shared" ref="AQC7:ASN7" si="21">ROUND($W7/365,5)</f>
        <v>7.3529999999999998E-2</v>
      </c>
      <c r="AQD7" s="220">
        <f t="shared" si="21"/>
        <v>7.3529999999999998E-2</v>
      </c>
      <c r="AQE7" s="220">
        <f t="shared" si="21"/>
        <v>7.3529999999999998E-2</v>
      </c>
      <c r="AQF7" s="220">
        <f t="shared" si="21"/>
        <v>7.3529999999999998E-2</v>
      </c>
      <c r="AQG7" s="220">
        <f t="shared" si="21"/>
        <v>7.3529999999999998E-2</v>
      </c>
      <c r="AQH7" s="220">
        <f t="shared" si="21"/>
        <v>7.3529999999999998E-2</v>
      </c>
      <c r="AQI7" s="220">
        <f t="shared" si="21"/>
        <v>7.3529999999999998E-2</v>
      </c>
      <c r="AQJ7" s="220">
        <f t="shared" si="21"/>
        <v>7.3529999999999998E-2</v>
      </c>
      <c r="AQK7" s="220">
        <f t="shared" si="21"/>
        <v>7.3529999999999998E-2</v>
      </c>
      <c r="AQL7" s="220">
        <f t="shared" si="21"/>
        <v>7.3529999999999998E-2</v>
      </c>
      <c r="AQM7" s="220">
        <f t="shared" si="21"/>
        <v>7.3529999999999998E-2</v>
      </c>
      <c r="AQN7" s="220">
        <f t="shared" si="21"/>
        <v>7.3529999999999998E-2</v>
      </c>
      <c r="AQO7" s="220">
        <f t="shared" si="21"/>
        <v>7.3529999999999998E-2</v>
      </c>
      <c r="AQP7" s="220">
        <f t="shared" si="21"/>
        <v>7.3529999999999998E-2</v>
      </c>
      <c r="AQQ7" s="220">
        <f t="shared" si="21"/>
        <v>7.3529999999999998E-2</v>
      </c>
      <c r="AQR7" s="220">
        <f t="shared" si="21"/>
        <v>7.3529999999999998E-2</v>
      </c>
      <c r="AQS7" s="220">
        <f t="shared" si="21"/>
        <v>7.3529999999999998E-2</v>
      </c>
      <c r="AQT7" s="220">
        <f t="shared" si="21"/>
        <v>7.3529999999999998E-2</v>
      </c>
      <c r="AQU7" s="220">
        <f t="shared" si="21"/>
        <v>7.3529999999999998E-2</v>
      </c>
      <c r="AQV7" s="220">
        <f t="shared" si="21"/>
        <v>7.3529999999999998E-2</v>
      </c>
      <c r="AQW7" s="220">
        <f t="shared" si="21"/>
        <v>7.3529999999999998E-2</v>
      </c>
      <c r="AQX7" s="220">
        <f t="shared" si="21"/>
        <v>7.3529999999999998E-2</v>
      </c>
      <c r="AQY7" s="220">
        <f t="shared" si="21"/>
        <v>7.3529999999999998E-2</v>
      </c>
      <c r="AQZ7" s="220">
        <f t="shared" si="21"/>
        <v>7.3529999999999998E-2</v>
      </c>
      <c r="ARA7" s="220">
        <f t="shared" si="21"/>
        <v>7.3529999999999998E-2</v>
      </c>
      <c r="ARB7" s="220">
        <f t="shared" si="21"/>
        <v>7.3529999999999998E-2</v>
      </c>
      <c r="ARC7" s="220">
        <f t="shared" si="21"/>
        <v>7.3529999999999998E-2</v>
      </c>
      <c r="ARD7" s="220">
        <f t="shared" si="21"/>
        <v>7.3529999999999998E-2</v>
      </c>
      <c r="ARE7" s="220">
        <f t="shared" si="21"/>
        <v>7.3529999999999998E-2</v>
      </c>
      <c r="ARF7" s="220">
        <f t="shared" si="21"/>
        <v>7.3529999999999998E-2</v>
      </c>
      <c r="ARG7" s="220">
        <f t="shared" si="21"/>
        <v>7.3529999999999998E-2</v>
      </c>
      <c r="ARH7" s="220">
        <f t="shared" si="21"/>
        <v>7.3529999999999998E-2</v>
      </c>
      <c r="ARI7" s="220">
        <f t="shared" si="21"/>
        <v>7.3529999999999998E-2</v>
      </c>
      <c r="ARJ7" s="220">
        <f t="shared" si="21"/>
        <v>7.3529999999999998E-2</v>
      </c>
      <c r="ARK7" s="220">
        <f t="shared" si="21"/>
        <v>7.3529999999999998E-2</v>
      </c>
      <c r="ARL7" s="220">
        <f t="shared" si="21"/>
        <v>7.3529999999999998E-2</v>
      </c>
      <c r="ARM7" s="220">
        <f t="shared" si="21"/>
        <v>7.3529999999999998E-2</v>
      </c>
      <c r="ARN7" s="220">
        <f t="shared" si="21"/>
        <v>7.3529999999999998E-2</v>
      </c>
      <c r="ARO7" s="220">
        <f t="shared" si="21"/>
        <v>7.3529999999999998E-2</v>
      </c>
      <c r="ARP7" s="220">
        <f t="shared" si="21"/>
        <v>7.3529999999999998E-2</v>
      </c>
      <c r="ARQ7" s="220">
        <f t="shared" si="21"/>
        <v>7.3529999999999998E-2</v>
      </c>
      <c r="ARR7" s="220">
        <f t="shared" si="21"/>
        <v>7.3529999999999998E-2</v>
      </c>
      <c r="ARS7" s="220">
        <f t="shared" si="21"/>
        <v>7.3529999999999998E-2</v>
      </c>
      <c r="ART7" s="220">
        <f t="shared" si="21"/>
        <v>7.3529999999999998E-2</v>
      </c>
      <c r="ARU7" s="220">
        <f t="shared" si="21"/>
        <v>7.3529999999999998E-2</v>
      </c>
      <c r="ARV7" s="220">
        <f t="shared" si="21"/>
        <v>7.3529999999999998E-2</v>
      </c>
      <c r="ARW7" s="220">
        <f t="shared" si="21"/>
        <v>7.3529999999999998E-2</v>
      </c>
      <c r="ARX7" s="220">
        <f t="shared" si="21"/>
        <v>7.3529999999999998E-2</v>
      </c>
      <c r="ARY7" s="220">
        <f t="shared" si="21"/>
        <v>7.3529999999999998E-2</v>
      </c>
      <c r="ARZ7" s="220">
        <f t="shared" si="21"/>
        <v>7.3529999999999998E-2</v>
      </c>
      <c r="ASA7" s="220">
        <f t="shared" si="21"/>
        <v>7.3529999999999998E-2</v>
      </c>
      <c r="ASB7" s="220">
        <f t="shared" si="21"/>
        <v>7.3529999999999998E-2</v>
      </c>
      <c r="ASC7" s="220">
        <f t="shared" si="21"/>
        <v>7.3529999999999998E-2</v>
      </c>
      <c r="ASD7" s="220">
        <f t="shared" si="21"/>
        <v>7.3529999999999998E-2</v>
      </c>
      <c r="ASE7" s="220">
        <f t="shared" si="21"/>
        <v>7.3529999999999998E-2</v>
      </c>
      <c r="ASF7" s="220">
        <f t="shared" si="21"/>
        <v>7.3529999999999998E-2</v>
      </c>
      <c r="ASG7" s="220">
        <f t="shared" si="21"/>
        <v>7.3529999999999998E-2</v>
      </c>
      <c r="ASH7" s="220">
        <f t="shared" si="21"/>
        <v>7.3529999999999998E-2</v>
      </c>
      <c r="ASI7" s="220">
        <f t="shared" si="21"/>
        <v>7.3529999999999998E-2</v>
      </c>
      <c r="ASJ7" s="220">
        <f t="shared" si="21"/>
        <v>7.3529999999999998E-2</v>
      </c>
      <c r="ASK7" s="220">
        <f t="shared" si="21"/>
        <v>7.3529999999999998E-2</v>
      </c>
      <c r="ASL7" s="220">
        <f t="shared" si="21"/>
        <v>7.3529999999999998E-2</v>
      </c>
      <c r="ASM7" s="220">
        <f t="shared" si="21"/>
        <v>7.3529999999999998E-2</v>
      </c>
      <c r="ASN7" s="220">
        <f t="shared" si="21"/>
        <v>7.3529999999999998E-2</v>
      </c>
      <c r="ASO7" s="220">
        <f t="shared" ref="ASO7:AUZ7" si="22">ROUND($W7/365,5)</f>
        <v>7.3529999999999998E-2</v>
      </c>
      <c r="ASP7" s="220">
        <f t="shared" si="22"/>
        <v>7.3529999999999998E-2</v>
      </c>
      <c r="ASQ7" s="220">
        <f t="shared" si="22"/>
        <v>7.3529999999999998E-2</v>
      </c>
      <c r="ASR7" s="220">
        <f t="shared" si="22"/>
        <v>7.3529999999999998E-2</v>
      </c>
      <c r="ASS7" s="220">
        <f t="shared" si="22"/>
        <v>7.3529999999999998E-2</v>
      </c>
      <c r="AST7" s="220">
        <f t="shared" si="22"/>
        <v>7.3529999999999998E-2</v>
      </c>
      <c r="ASU7" s="220">
        <f t="shared" si="22"/>
        <v>7.3529999999999998E-2</v>
      </c>
      <c r="ASV7" s="220">
        <f t="shared" si="22"/>
        <v>7.3529999999999998E-2</v>
      </c>
      <c r="ASW7" s="220">
        <f t="shared" si="22"/>
        <v>7.3529999999999998E-2</v>
      </c>
      <c r="ASX7" s="220">
        <f t="shared" si="22"/>
        <v>7.3529999999999998E-2</v>
      </c>
      <c r="ASY7" s="220">
        <f t="shared" si="22"/>
        <v>7.3529999999999998E-2</v>
      </c>
      <c r="ASZ7" s="220">
        <f t="shared" si="22"/>
        <v>7.3529999999999998E-2</v>
      </c>
      <c r="ATA7" s="220">
        <f t="shared" si="22"/>
        <v>7.3529999999999998E-2</v>
      </c>
      <c r="ATB7" s="220">
        <f t="shared" si="22"/>
        <v>7.3529999999999998E-2</v>
      </c>
      <c r="ATC7" s="220">
        <f t="shared" si="22"/>
        <v>7.3529999999999998E-2</v>
      </c>
      <c r="ATD7" s="220">
        <f t="shared" si="22"/>
        <v>7.3529999999999998E-2</v>
      </c>
      <c r="ATE7" s="220">
        <f t="shared" si="22"/>
        <v>7.3529999999999998E-2</v>
      </c>
      <c r="ATF7" s="220">
        <f t="shared" si="22"/>
        <v>7.3529999999999998E-2</v>
      </c>
      <c r="ATG7" s="220">
        <f t="shared" si="22"/>
        <v>7.3529999999999998E-2</v>
      </c>
      <c r="ATH7" s="220">
        <f t="shared" si="22"/>
        <v>7.3529999999999998E-2</v>
      </c>
      <c r="ATI7" s="220">
        <f t="shared" si="22"/>
        <v>7.3529999999999998E-2</v>
      </c>
      <c r="ATJ7" s="220">
        <f t="shared" si="22"/>
        <v>7.3529999999999998E-2</v>
      </c>
      <c r="ATK7" s="220">
        <f t="shared" si="22"/>
        <v>7.3529999999999998E-2</v>
      </c>
      <c r="ATL7" s="220">
        <f t="shared" si="22"/>
        <v>7.3529999999999998E-2</v>
      </c>
      <c r="ATM7" s="220">
        <f t="shared" si="22"/>
        <v>7.3529999999999998E-2</v>
      </c>
      <c r="ATN7" s="220">
        <f t="shared" si="22"/>
        <v>7.3529999999999998E-2</v>
      </c>
      <c r="ATO7" s="220">
        <f t="shared" si="22"/>
        <v>7.3529999999999998E-2</v>
      </c>
      <c r="ATP7" s="220">
        <f t="shared" si="22"/>
        <v>7.3529999999999998E-2</v>
      </c>
      <c r="ATQ7" s="220">
        <f t="shared" si="22"/>
        <v>7.3529999999999998E-2</v>
      </c>
      <c r="ATR7" s="220">
        <f t="shared" si="22"/>
        <v>7.3529999999999998E-2</v>
      </c>
      <c r="ATS7" s="220">
        <f t="shared" si="22"/>
        <v>7.3529999999999998E-2</v>
      </c>
      <c r="ATT7" s="220">
        <f t="shared" si="22"/>
        <v>7.3529999999999998E-2</v>
      </c>
      <c r="ATU7" s="220">
        <f t="shared" si="22"/>
        <v>7.3529999999999998E-2</v>
      </c>
      <c r="ATV7" s="220">
        <f t="shared" si="22"/>
        <v>7.3529999999999998E-2</v>
      </c>
      <c r="ATW7" s="220">
        <f t="shared" si="22"/>
        <v>7.3529999999999998E-2</v>
      </c>
      <c r="ATX7" s="220">
        <f t="shared" si="22"/>
        <v>7.3529999999999998E-2</v>
      </c>
      <c r="ATY7" s="220">
        <f t="shared" si="22"/>
        <v>7.3529999999999998E-2</v>
      </c>
      <c r="ATZ7" s="220">
        <f t="shared" si="22"/>
        <v>7.3529999999999998E-2</v>
      </c>
      <c r="AUA7" s="220">
        <f t="shared" si="22"/>
        <v>7.3529999999999998E-2</v>
      </c>
      <c r="AUB7" s="220">
        <f t="shared" si="22"/>
        <v>7.3529999999999998E-2</v>
      </c>
      <c r="AUC7" s="220">
        <f t="shared" si="22"/>
        <v>7.3529999999999998E-2</v>
      </c>
      <c r="AUD7" s="220">
        <f t="shared" si="22"/>
        <v>7.3529999999999998E-2</v>
      </c>
      <c r="AUE7" s="220">
        <f t="shared" si="22"/>
        <v>7.3529999999999998E-2</v>
      </c>
      <c r="AUF7" s="220">
        <f t="shared" si="22"/>
        <v>7.3529999999999998E-2</v>
      </c>
      <c r="AUG7" s="220">
        <f t="shared" si="22"/>
        <v>7.3529999999999998E-2</v>
      </c>
      <c r="AUH7" s="220">
        <f t="shared" si="22"/>
        <v>7.3529999999999998E-2</v>
      </c>
      <c r="AUI7" s="220">
        <f t="shared" si="22"/>
        <v>7.3529999999999998E-2</v>
      </c>
      <c r="AUJ7" s="220">
        <f t="shared" si="22"/>
        <v>7.3529999999999998E-2</v>
      </c>
      <c r="AUK7" s="220">
        <f t="shared" si="22"/>
        <v>7.3529999999999998E-2</v>
      </c>
      <c r="AUL7" s="220">
        <f t="shared" si="22"/>
        <v>7.3529999999999998E-2</v>
      </c>
      <c r="AUM7" s="220">
        <f t="shared" si="22"/>
        <v>7.3529999999999998E-2</v>
      </c>
      <c r="AUN7" s="220">
        <f t="shared" si="22"/>
        <v>7.3529999999999998E-2</v>
      </c>
      <c r="AUO7" s="220">
        <f t="shared" si="22"/>
        <v>7.3529999999999998E-2</v>
      </c>
      <c r="AUP7" s="220">
        <f t="shared" si="22"/>
        <v>7.3529999999999998E-2</v>
      </c>
      <c r="AUQ7" s="220">
        <f t="shared" si="22"/>
        <v>7.3529999999999998E-2</v>
      </c>
      <c r="AUR7" s="220">
        <f t="shared" si="22"/>
        <v>7.3529999999999998E-2</v>
      </c>
      <c r="AUS7" s="220">
        <f t="shared" si="22"/>
        <v>7.3529999999999998E-2</v>
      </c>
      <c r="AUT7" s="220">
        <f t="shared" si="22"/>
        <v>7.3529999999999998E-2</v>
      </c>
      <c r="AUU7" s="220">
        <f t="shared" si="22"/>
        <v>7.3529999999999998E-2</v>
      </c>
      <c r="AUV7" s="220">
        <f t="shared" si="22"/>
        <v>7.3529999999999998E-2</v>
      </c>
      <c r="AUW7" s="220">
        <f t="shared" si="22"/>
        <v>7.3529999999999998E-2</v>
      </c>
      <c r="AUX7" s="220">
        <f t="shared" si="22"/>
        <v>7.3529999999999998E-2</v>
      </c>
      <c r="AUY7" s="220">
        <f t="shared" si="22"/>
        <v>7.3529999999999998E-2</v>
      </c>
      <c r="AUZ7" s="220">
        <f t="shared" si="22"/>
        <v>7.3529999999999998E-2</v>
      </c>
      <c r="AVA7" s="220">
        <f t="shared" ref="AVA7:AXL7" si="23">ROUND($W7/365,5)</f>
        <v>7.3529999999999998E-2</v>
      </c>
      <c r="AVB7" s="220">
        <f t="shared" si="23"/>
        <v>7.3529999999999998E-2</v>
      </c>
      <c r="AVC7" s="220">
        <f t="shared" si="23"/>
        <v>7.3529999999999998E-2</v>
      </c>
      <c r="AVD7" s="220">
        <f t="shared" si="23"/>
        <v>7.3529999999999998E-2</v>
      </c>
      <c r="AVE7" s="220">
        <f t="shared" si="23"/>
        <v>7.3529999999999998E-2</v>
      </c>
      <c r="AVF7" s="220">
        <f t="shared" si="23"/>
        <v>7.3529999999999998E-2</v>
      </c>
      <c r="AVG7" s="220">
        <f t="shared" si="23"/>
        <v>7.3529999999999998E-2</v>
      </c>
      <c r="AVH7" s="220">
        <f t="shared" si="23"/>
        <v>7.3529999999999998E-2</v>
      </c>
      <c r="AVI7" s="220">
        <f t="shared" si="23"/>
        <v>7.3529999999999998E-2</v>
      </c>
      <c r="AVJ7" s="220">
        <f t="shared" si="23"/>
        <v>7.3529999999999998E-2</v>
      </c>
      <c r="AVK7" s="220">
        <f t="shared" si="23"/>
        <v>7.3529999999999998E-2</v>
      </c>
      <c r="AVL7" s="220">
        <f t="shared" si="23"/>
        <v>7.3529999999999998E-2</v>
      </c>
      <c r="AVM7" s="220">
        <f t="shared" si="23"/>
        <v>7.3529999999999998E-2</v>
      </c>
      <c r="AVN7" s="220">
        <f t="shared" si="23"/>
        <v>7.3529999999999998E-2</v>
      </c>
      <c r="AVO7" s="220">
        <f t="shared" si="23"/>
        <v>7.3529999999999998E-2</v>
      </c>
      <c r="AVP7" s="220">
        <f t="shared" si="23"/>
        <v>7.3529999999999998E-2</v>
      </c>
      <c r="AVQ7" s="220">
        <f t="shared" si="23"/>
        <v>7.3529999999999998E-2</v>
      </c>
      <c r="AVR7" s="220">
        <f t="shared" si="23"/>
        <v>7.3529999999999998E-2</v>
      </c>
      <c r="AVS7" s="220">
        <f t="shared" si="23"/>
        <v>7.3529999999999998E-2</v>
      </c>
      <c r="AVT7" s="220">
        <f t="shared" si="23"/>
        <v>7.3529999999999998E-2</v>
      </c>
      <c r="AVU7" s="220">
        <f t="shared" si="23"/>
        <v>7.3529999999999998E-2</v>
      </c>
      <c r="AVV7" s="220">
        <f t="shared" si="23"/>
        <v>7.3529999999999998E-2</v>
      </c>
      <c r="AVW7" s="220">
        <f t="shared" si="23"/>
        <v>7.3529999999999998E-2</v>
      </c>
      <c r="AVX7" s="220">
        <f t="shared" si="23"/>
        <v>7.3529999999999998E-2</v>
      </c>
      <c r="AVY7" s="220">
        <f t="shared" si="23"/>
        <v>7.3529999999999998E-2</v>
      </c>
      <c r="AVZ7" s="220">
        <f t="shared" si="23"/>
        <v>7.3529999999999998E-2</v>
      </c>
      <c r="AWA7" s="220">
        <f t="shared" si="23"/>
        <v>7.3529999999999998E-2</v>
      </c>
      <c r="AWB7" s="220">
        <f t="shared" si="23"/>
        <v>7.3529999999999998E-2</v>
      </c>
      <c r="AWC7" s="220">
        <f t="shared" si="23"/>
        <v>7.3529999999999998E-2</v>
      </c>
      <c r="AWD7" s="220">
        <f t="shared" si="23"/>
        <v>7.3529999999999998E-2</v>
      </c>
      <c r="AWE7" s="220">
        <f t="shared" si="23"/>
        <v>7.3529999999999998E-2</v>
      </c>
      <c r="AWF7" s="220">
        <f t="shared" si="23"/>
        <v>7.3529999999999998E-2</v>
      </c>
      <c r="AWG7" s="220">
        <f t="shared" si="23"/>
        <v>7.3529999999999998E-2</v>
      </c>
      <c r="AWH7" s="220">
        <f t="shared" si="23"/>
        <v>7.3529999999999998E-2</v>
      </c>
      <c r="AWI7" s="220">
        <f t="shared" si="23"/>
        <v>7.3529999999999998E-2</v>
      </c>
      <c r="AWJ7" s="220">
        <f t="shared" si="23"/>
        <v>7.3529999999999998E-2</v>
      </c>
      <c r="AWK7" s="220">
        <f t="shared" si="23"/>
        <v>7.3529999999999998E-2</v>
      </c>
      <c r="AWL7" s="220">
        <f t="shared" si="23"/>
        <v>7.3529999999999998E-2</v>
      </c>
      <c r="AWM7" s="220">
        <f t="shared" si="23"/>
        <v>7.3529999999999998E-2</v>
      </c>
      <c r="AWN7" s="220">
        <f t="shared" si="23"/>
        <v>7.3529999999999998E-2</v>
      </c>
      <c r="AWO7" s="220">
        <f t="shared" si="23"/>
        <v>7.3529999999999998E-2</v>
      </c>
      <c r="AWP7" s="220">
        <f t="shared" si="23"/>
        <v>7.3529999999999998E-2</v>
      </c>
      <c r="AWQ7" s="220">
        <f t="shared" si="23"/>
        <v>7.3529999999999998E-2</v>
      </c>
      <c r="AWR7" s="220">
        <f t="shared" si="23"/>
        <v>7.3529999999999998E-2</v>
      </c>
      <c r="AWS7" s="220">
        <f t="shared" si="23"/>
        <v>7.3529999999999998E-2</v>
      </c>
      <c r="AWT7" s="220">
        <f t="shared" si="23"/>
        <v>7.3529999999999998E-2</v>
      </c>
      <c r="AWU7" s="220">
        <f t="shared" si="23"/>
        <v>7.3529999999999998E-2</v>
      </c>
      <c r="AWV7" s="220">
        <f t="shared" si="23"/>
        <v>7.3529999999999998E-2</v>
      </c>
      <c r="AWW7" s="220">
        <f t="shared" si="23"/>
        <v>7.3529999999999998E-2</v>
      </c>
      <c r="AWX7" s="220">
        <f t="shared" si="23"/>
        <v>7.3529999999999998E-2</v>
      </c>
      <c r="AWY7" s="220">
        <f t="shared" si="23"/>
        <v>7.3529999999999998E-2</v>
      </c>
      <c r="AWZ7" s="220">
        <f t="shared" si="23"/>
        <v>7.3529999999999998E-2</v>
      </c>
      <c r="AXA7" s="220">
        <f t="shared" si="23"/>
        <v>7.3529999999999998E-2</v>
      </c>
      <c r="AXB7" s="220">
        <f t="shared" si="23"/>
        <v>7.3529999999999998E-2</v>
      </c>
      <c r="AXC7" s="220">
        <f t="shared" si="23"/>
        <v>7.3529999999999998E-2</v>
      </c>
      <c r="AXD7" s="220">
        <f t="shared" si="23"/>
        <v>7.3529999999999998E-2</v>
      </c>
      <c r="AXE7" s="220">
        <f t="shared" si="23"/>
        <v>7.3529999999999998E-2</v>
      </c>
      <c r="AXF7" s="220">
        <f t="shared" si="23"/>
        <v>7.3529999999999998E-2</v>
      </c>
      <c r="AXG7" s="220">
        <f t="shared" si="23"/>
        <v>7.3529999999999998E-2</v>
      </c>
      <c r="AXH7" s="220">
        <f t="shared" si="23"/>
        <v>7.3529999999999998E-2</v>
      </c>
      <c r="AXI7" s="220">
        <f t="shared" si="23"/>
        <v>7.3529999999999998E-2</v>
      </c>
      <c r="AXJ7" s="220">
        <f t="shared" si="23"/>
        <v>7.3529999999999998E-2</v>
      </c>
      <c r="AXK7" s="220">
        <f t="shared" si="23"/>
        <v>7.3529999999999998E-2</v>
      </c>
      <c r="AXL7" s="220">
        <f t="shared" si="23"/>
        <v>7.3529999999999998E-2</v>
      </c>
      <c r="AXM7" s="220">
        <f t="shared" ref="AXM7:AZX7" si="24">ROUND($W7/365,5)</f>
        <v>7.3529999999999998E-2</v>
      </c>
      <c r="AXN7" s="220">
        <f t="shared" si="24"/>
        <v>7.3529999999999998E-2</v>
      </c>
      <c r="AXO7" s="220">
        <f t="shared" si="24"/>
        <v>7.3529999999999998E-2</v>
      </c>
      <c r="AXP7" s="220">
        <f t="shared" si="24"/>
        <v>7.3529999999999998E-2</v>
      </c>
      <c r="AXQ7" s="220">
        <f t="shared" si="24"/>
        <v>7.3529999999999998E-2</v>
      </c>
      <c r="AXR7" s="220">
        <f t="shared" si="24"/>
        <v>7.3529999999999998E-2</v>
      </c>
      <c r="AXS7" s="220">
        <f t="shared" si="24"/>
        <v>7.3529999999999998E-2</v>
      </c>
      <c r="AXT7" s="220">
        <f t="shared" si="24"/>
        <v>7.3529999999999998E-2</v>
      </c>
      <c r="AXU7" s="220">
        <f t="shared" si="24"/>
        <v>7.3529999999999998E-2</v>
      </c>
      <c r="AXV7" s="220">
        <f t="shared" si="24"/>
        <v>7.3529999999999998E-2</v>
      </c>
      <c r="AXW7" s="220">
        <f t="shared" si="24"/>
        <v>7.3529999999999998E-2</v>
      </c>
      <c r="AXX7" s="220">
        <f t="shared" si="24"/>
        <v>7.3529999999999998E-2</v>
      </c>
      <c r="AXY7" s="220">
        <f t="shared" si="24"/>
        <v>7.3529999999999998E-2</v>
      </c>
      <c r="AXZ7" s="220">
        <f t="shared" si="24"/>
        <v>7.3529999999999998E-2</v>
      </c>
      <c r="AYA7" s="220">
        <f t="shared" si="24"/>
        <v>7.3529999999999998E-2</v>
      </c>
      <c r="AYB7" s="220">
        <f t="shared" si="24"/>
        <v>7.3529999999999998E-2</v>
      </c>
      <c r="AYC7" s="220">
        <f t="shared" si="24"/>
        <v>7.3529999999999998E-2</v>
      </c>
      <c r="AYD7" s="220">
        <f t="shared" si="24"/>
        <v>7.3529999999999998E-2</v>
      </c>
      <c r="AYE7" s="220">
        <f t="shared" si="24"/>
        <v>7.3529999999999998E-2</v>
      </c>
      <c r="AYF7" s="220">
        <f t="shared" si="24"/>
        <v>7.3529999999999998E-2</v>
      </c>
      <c r="AYG7" s="220">
        <f t="shared" si="24"/>
        <v>7.3529999999999998E-2</v>
      </c>
      <c r="AYH7" s="220">
        <f t="shared" si="24"/>
        <v>7.3529999999999998E-2</v>
      </c>
      <c r="AYI7" s="220">
        <f t="shared" si="24"/>
        <v>7.3529999999999998E-2</v>
      </c>
      <c r="AYJ7" s="220">
        <f t="shared" si="24"/>
        <v>7.3529999999999998E-2</v>
      </c>
      <c r="AYK7" s="220">
        <f t="shared" si="24"/>
        <v>7.3529999999999998E-2</v>
      </c>
      <c r="AYL7" s="220">
        <f t="shared" si="24"/>
        <v>7.3529999999999998E-2</v>
      </c>
      <c r="AYM7" s="220">
        <f t="shared" si="24"/>
        <v>7.3529999999999998E-2</v>
      </c>
      <c r="AYN7" s="220">
        <f t="shared" si="24"/>
        <v>7.3529999999999998E-2</v>
      </c>
      <c r="AYO7" s="220">
        <f t="shared" si="24"/>
        <v>7.3529999999999998E-2</v>
      </c>
      <c r="AYP7" s="220">
        <f t="shared" si="24"/>
        <v>7.3529999999999998E-2</v>
      </c>
      <c r="AYQ7" s="220">
        <f t="shared" si="24"/>
        <v>7.3529999999999998E-2</v>
      </c>
      <c r="AYR7" s="220">
        <f t="shared" si="24"/>
        <v>7.3529999999999998E-2</v>
      </c>
      <c r="AYS7" s="220">
        <f t="shared" si="24"/>
        <v>7.3529999999999998E-2</v>
      </c>
      <c r="AYT7" s="220">
        <f t="shared" si="24"/>
        <v>7.3529999999999998E-2</v>
      </c>
      <c r="AYU7" s="220">
        <f t="shared" si="24"/>
        <v>7.3529999999999998E-2</v>
      </c>
      <c r="AYV7" s="220">
        <f t="shared" si="24"/>
        <v>7.3529999999999998E-2</v>
      </c>
      <c r="AYW7" s="220">
        <f t="shared" si="24"/>
        <v>7.3529999999999998E-2</v>
      </c>
      <c r="AYX7" s="220">
        <f t="shared" si="24"/>
        <v>7.3529999999999998E-2</v>
      </c>
      <c r="AYY7" s="220">
        <f t="shared" si="24"/>
        <v>7.3529999999999998E-2</v>
      </c>
      <c r="AYZ7" s="220">
        <f t="shared" si="24"/>
        <v>7.3529999999999998E-2</v>
      </c>
      <c r="AZA7" s="220">
        <f t="shared" si="24"/>
        <v>7.3529999999999998E-2</v>
      </c>
      <c r="AZB7" s="220">
        <f t="shared" si="24"/>
        <v>7.3529999999999998E-2</v>
      </c>
      <c r="AZC7" s="220">
        <f t="shared" si="24"/>
        <v>7.3529999999999998E-2</v>
      </c>
      <c r="AZD7" s="220">
        <f t="shared" si="24"/>
        <v>7.3529999999999998E-2</v>
      </c>
      <c r="AZE7" s="220">
        <f t="shared" si="24"/>
        <v>7.3529999999999998E-2</v>
      </c>
      <c r="AZF7" s="220">
        <f t="shared" si="24"/>
        <v>7.3529999999999998E-2</v>
      </c>
      <c r="AZG7" s="220">
        <f t="shared" si="24"/>
        <v>7.3529999999999998E-2</v>
      </c>
      <c r="AZH7" s="220">
        <f t="shared" si="24"/>
        <v>7.3529999999999998E-2</v>
      </c>
      <c r="AZI7" s="220">
        <f t="shared" si="24"/>
        <v>7.3529999999999998E-2</v>
      </c>
      <c r="AZJ7" s="220">
        <f t="shared" si="24"/>
        <v>7.3529999999999998E-2</v>
      </c>
      <c r="AZK7" s="220">
        <f t="shared" si="24"/>
        <v>7.3529999999999998E-2</v>
      </c>
      <c r="AZL7" s="220">
        <f t="shared" si="24"/>
        <v>7.3529999999999998E-2</v>
      </c>
      <c r="AZM7" s="220">
        <f t="shared" si="24"/>
        <v>7.3529999999999998E-2</v>
      </c>
      <c r="AZN7" s="220">
        <f t="shared" si="24"/>
        <v>7.3529999999999998E-2</v>
      </c>
      <c r="AZO7" s="220">
        <f t="shared" si="24"/>
        <v>7.3529999999999998E-2</v>
      </c>
      <c r="AZP7" s="220">
        <f t="shared" si="24"/>
        <v>7.3529999999999998E-2</v>
      </c>
      <c r="AZQ7" s="220">
        <f t="shared" si="24"/>
        <v>7.3529999999999998E-2</v>
      </c>
      <c r="AZR7" s="220">
        <f t="shared" si="24"/>
        <v>7.3529999999999998E-2</v>
      </c>
      <c r="AZS7" s="220">
        <f t="shared" si="24"/>
        <v>7.3529999999999998E-2</v>
      </c>
      <c r="AZT7" s="220">
        <f t="shared" si="24"/>
        <v>7.3529999999999998E-2</v>
      </c>
      <c r="AZU7" s="220">
        <f t="shared" si="24"/>
        <v>7.3529999999999998E-2</v>
      </c>
      <c r="AZV7" s="220">
        <f t="shared" si="24"/>
        <v>7.3529999999999998E-2</v>
      </c>
      <c r="AZW7" s="220">
        <f t="shared" si="24"/>
        <v>7.3529999999999998E-2</v>
      </c>
      <c r="AZX7" s="220">
        <f t="shared" si="24"/>
        <v>7.3529999999999998E-2</v>
      </c>
      <c r="AZY7" s="220">
        <f t="shared" ref="AZY7:BCJ7" si="25">ROUND($W7/365,5)</f>
        <v>7.3529999999999998E-2</v>
      </c>
      <c r="AZZ7" s="220">
        <f t="shared" si="25"/>
        <v>7.3529999999999998E-2</v>
      </c>
      <c r="BAA7" s="220">
        <f t="shared" si="25"/>
        <v>7.3529999999999998E-2</v>
      </c>
      <c r="BAB7" s="220">
        <f t="shared" si="25"/>
        <v>7.3529999999999998E-2</v>
      </c>
      <c r="BAC7" s="220">
        <f t="shared" si="25"/>
        <v>7.3529999999999998E-2</v>
      </c>
      <c r="BAD7" s="220">
        <f t="shared" si="25"/>
        <v>7.3529999999999998E-2</v>
      </c>
      <c r="BAE7" s="220">
        <f t="shared" si="25"/>
        <v>7.3529999999999998E-2</v>
      </c>
      <c r="BAF7" s="220">
        <f t="shared" si="25"/>
        <v>7.3529999999999998E-2</v>
      </c>
      <c r="BAG7" s="220">
        <f t="shared" si="25"/>
        <v>7.3529999999999998E-2</v>
      </c>
      <c r="BAH7" s="220">
        <f t="shared" si="25"/>
        <v>7.3529999999999998E-2</v>
      </c>
      <c r="BAI7" s="220">
        <f t="shared" si="25"/>
        <v>7.3529999999999998E-2</v>
      </c>
      <c r="BAJ7" s="220">
        <f t="shared" si="25"/>
        <v>7.3529999999999998E-2</v>
      </c>
      <c r="BAK7" s="220">
        <f t="shared" si="25"/>
        <v>7.3529999999999998E-2</v>
      </c>
      <c r="BAL7" s="220">
        <f t="shared" si="25"/>
        <v>7.3529999999999998E-2</v>
      </c>
      <c r="BAM7" s="220">
        <f t="shared" si="25"/>
        <v>7.3529999999999998E-2</v>
      </c>
      <c r="BAN7" s="220">
        <f t="shared" si="25"/>
        <v>7.3529999999999998E-2</v>
      </c>
      <c r="BAO7" s="220">
        <f t="shared" si="25"/>
        <v>7.3529999999999998E-2</v>
      </c>
      <c r="BAP7" s="220">
        <f t="shared" si="25"/>
        <v>7.3529999999999998E-2</v>
      </c>
      <c r="BAQ7" s="220">
        <f t="shared" si="25"/>
        <v>7.3529999999999998E-2</v>
      </c>
      <c r="BAR7" s="220">
        <f t="shared" si="25"/>
        <v>7.3529999999999998E-2</v>
      </c>
      <c r="BAS7" s="220">
        <f t="shared" si="25"/>
        <v>7.3529999999999998E-2</v>
      </c>
      <c r="BAT7" s="220">
        <f t="shared" si="25"/>
        <v>7.3529999999999998E-2</v>
      </c>
      <c r="BAU7" s="220">
        <f t="shared" si="25"/>
        <v>7.3529999999999998E-2</v>
      </c>
      <c r="BAV7" s="220">
        <f t="shared" si="25"/>
        <v>7.3529999999999998E-2</v>
      </c>
      <c r="BAW7" s="220">
        <f t="shared" si="25"/>
        <v>7.3529999999999998E-2</v>
      </c>
      <c r="BAX7" s="220">
        <f t="shared" si="25"/>
        <v>7.3529999999999998E-2</v>
      </c>
      <c r="BAY7" s="220">
        <f t="shared" si="25"/>
        <v>7.3529999999999998E-2</v>
      </c>
      <c r="BAZ7" s="220">
        <f t="shared" si="25"/>
        <v>7.3529999999999998E-2</v>
      </c>
      <c r="BBA7" s="220">
        <f t="shared" si="25"/>
        <v>7.3529999999999998E-2</v>
      </c>
      <c r="BBB7" s="220">
        <f t="shared" si="25"/>
        <v>7.3529999999999998E-2</v>
      </c>
      <c r="BBC7" s="220">
        <f t="shared" si="25"/>
        <v>7.3529999999999998E-2</v>
      </c>
      <c r="BBD7" s="220">
        <f t="shared" si="25"/>
        <v>7.3529999999999998E-2</v>
      </c>
      <c r="BBE7" s="220">
        <f t="shared" si="25"/>
        <v>7.3529999999999998E-2</v>
      </c>
      <c r="BBF7" s="220">
        <f t="shared" si="25"/>
        <v>7.3529999999999998E-2</v>
      </c>
      <c r="BBG7" s="220">
        <f t="shared" si="25"/>
        <v>7.3529999999999998E-2</v>
      </c>
      <c r="BBH7" s="220">
        <f t="shared" si="25"/>
        <v>7.3529999999999998E-2</v>
      </c>
      <c r="BBI7" s="220">
        <f t="shared" si="25"/>
        <v>7.3529999999999998E-2</v>
      </c>
      <c r="BBJ7" s="220">
        <f t="shared" si="25"/>
        <v>7.3529999999999998E-2</v>
      </c>
      <c r="BBK7" s="220">
        <f t="shared" si="25"/>
        <v>7.3529999999999998E-2</v>
      </c>
      <c r="BBL7" s="220">
        <f t="shared" si="25"/>
        <v>7.3529999999999998E-2</v>
      </c>
      <c r="BBM7" s="220">
        <f t="shared" si="25"/>
        <v>7.3529999999999998E-2</v>
      </c>
      <c r="BBN7" s="220">
        <f t="shared" si="25"/>
        <v>7.3529999999999998E-2</v>
      </c>
      <c r="BBO7" s="220">
        <f t="shared" si="25"/>
        <v>7.3529999999999998E-2</v>
      </c>
      <c r="BBP7" s="220">
        <f t="shared" si="25"/>
        <v>7.3529999999999998E-2</v>
      </c>
      <c r="BBQ7" s="220">
        <f t="shared" si="25"/>
        <v>7.3529999999999998E-2</v>
      </c>
      <c r="BBR7" s="220">
        <f t="shared" si="25"/>
        <v>7.3529999999999998E-2</v>
      </c>
      <c r="BBS7" s="220">
        <f t="shared" si="25"/>
        <v>7.3529999999999998E-2</v>
      </c>
      <c r="BBT7" s="220">
        <f t="shared" si="25"/>
        <v>7.3529999999999998E-2</v>
      </c>
      <c r="BBU7" s="220">
        <f t="shared" si="25"/>
        <v>7.3529999999999998E-2</v>
      </c>
      <c r="BBV7" s="220">
        <f t="shared" si="25"/>
        <v>7.3529999999999998E-2</v>
      </c>
      <c r="BBW7" s="220">
        <f t="shared" si="25"/>
        <v>7.3529999999999998E-2</v>
      </c>
      <c r="BBX7" s="220">
        <f t="shared" si="25"/>
        <v>7.3529999999999998E-2</v>
      </c>
      <c r="BBY7" s="220">
        <f t="shared" si="25"/>
        <v>7.3529999999999998E-2</v>
      </c>
      <c r="BBZ7" s="220">
        <f t="shared" si="25"/>
        <v>7.3529999999999998E-2</v>
      </c>
      <c r="BCA7" s="220">
        <f t="shared" si="25"/>
        <v>7.3529999999999998E-2</v>
      </c>
      <c r="BCB7" s="220">
        <f t="shared" si="25"/>
        <v>7.3529999999999998E-2</v>
      </c>
      <c r="BCC7" s="220">
        <f t="shared" si="25"/>
        <v>7.3529999999999998E-2</v>
      </c>
      <c r="BCD7" s="220">
        <f t="shared" si="25"/>
        <v>7.3529999999999998E-2</v>
      </c>
      <c r="BCE7" s="220">
        <f t="shared" si="25"/>
        <v>7.3529999999999998E-2</v>
      </c>
      <c r="BCF7" s="220">
        <f t="shared" si="25"/>
        <v>7.3529999999999998E-2</v>
      </c>
      <c r="BCG7" s="220">
        <f t="shared" si="25"/>
        <v>7.3529999999999998E-2</v>
      </c>
      <c r="BCH7" s="220">
        <f t="shared" si="25"/>
        <v>7.3529999999999998E-2</v>
      </c>
      <c r="BCI7" s="220">
        <f t="shared" si="25"/>
        <v>7.3529999999999998E-2</v>
      </c>
      <c r="BCJ7" s="220">
        <f t="shared" si="25"/>
        <v>7.3529999999999998E-2</v>
      </c>
      <c r="BCK7" s="220">
        <f t="shared" ref="BCK7:BEV7" si="26">ROUND($W7/365,5)</f>
        <v>7.3529999999999998E-2</v>
      </c>
      <c r="BCL7" s="220">
        <f t="shared" si="26"/>
        <v>7.3529999999999998E-2</v>
      </c>
      <c r="BCM7" s="220">
        <f t="shared" si="26"/>
        <v>7.3529999999999998E-2</v>
      </c>
      <c r="BCN7" s="220">
        <f t="shared" si="26"/>
        <v>7.3529999999999998E-2</v>
      </c>
      <c r="BCO7" s="220">
        <f t="shared" si="26"/>
        <v>7.3529999999999998E-2</v>
      </c>
      <c r="BCP7" s="220">
        <f t="shared" si="26"/>
        <v>7.3529999999999998E-2</v>
      </c>
      <c r="BCQ7" s="220">
        <f t="shared" si="26"/>
        <v>7.3529999999999998E-2</v>
      </c>
      <c r="BCR7" s="220">
        <f t="shared" si="26"/>
        <v>7.3529999999999998E-2</v>
      </c>
      <c r="BCS7" s="220">
        <f t="shared" si="26"/>
        <v>7.3529999999999998E-2</v>
      </c>
      <c r="BCT7" s="220">
        <f t="shared" si="26"/>
        <v>7.3529999999999998E-2</v>
      </c>
      <c r="BCU7" s="220">
        <f t="shared" si="26"/>
        <v>7.3529999999999998E-2</v>
      </c>
      <c r="BCV7" s="220">
        <f t="shared" si="26"/>
        <v>7.3529999999999998E-2</v>
      </c>
      <c r="BCW7" s="220">
        <f t="shared" si="26"/>
        <v>7.3529999999999998E-2</v>
      </c>
      <c r="BCX7" s="220">
        <f t="shared" si="26"/>
        <v>7.3529999999999998E-2</v>
      </c>
      <c r="BCY7" s="220">
        <f t="shared" si="26"/>
        <v>7.3529999999999998E-2</v>
      </c>
      <c r="BCZ7" s="220">
        <f t="shared" si="26"/>
        <v>7.3529999999999998E-2</v>
      </c>
      <c r="BDA7" s="220">
        <f t="shared" si="26"/>
        <v>7.3529999999999998E-2</v>
      </c>
      <c r="BDB7" s="220">
        <f t="shared" si="26"/>
        <v>7.3529999999999998E-2</v>
      </c>
      <c r="BDC7" s="220">
        <f t="shared" si="26"/>
        <v>7.3529999999999998E-2</v>
      </c>
      <c r="BDD7" s="220">
        <f t="shared" si="26"/>
        <v>7.3529999999999998E-2</v>
      </c>
      <c r="BDE7" s="220">
        <f t="shared" si="26"/>
        <v>7.3529999999999998E-2</v>
      </c>
      <c r="BDF7" s="220">
        <f t="shared" si="26"/>
        <v>7.3529999999999998E-2</v>
      </c>
      <c r="BDG7" s="220">
        <f t="shared" si="26"/>
        <v>7.3529999999999998E-2</v>
      </c>
      <c r="BDH7" s="220">
        <f t="shared" si="26"/>
        <v>7.3529999999999998E-2</v>
      </c>
      <c r="BDI7" s="220">
        <f t="shared" si="26"/>
        <v>7.3529999999999998E-2</v>
      </c>
      <c r="BDJ7" s="220">
        <f t="shared" si="26"/>
        <v>7.3529999999999998E-2</v>
      </c>
      <c r="BDK7" s="220">
        <f t="shared" si="26"/>
        <v>7.3529999999999998E-2</v>
      </c>
      <c r="BDL7" s="220">
        <f t="shared" si="26"/>
        <v>7.3529999999999998E-2</v>
      </c>
      <c r="BDM7" s="220">
        <f t="shared" si="26"/>
        <v>7.3529999999999998E-2</v>
      </c>
      <c r="BDN7" s="220">
        <f t="shared" si="26"/>
        <v>7.3529999999999998E-2</v>
      </c>
      <c r="BDO7" s="220">
        <f t="shared" si="26"/>
        <v>7.3529999999999998E-2</v>
      </c>
      <c r="BDP7" s="220">
        <f t="shared" si="26"/>
        <v>7.3529999999999998E-2</v>
      </c>
      <c r="BDQ7" s="220">
        <f t="shared" si="26"/>
        <v>7.3529999999999998E-2</v>
      </c>
      <c r="BDR7" s="220">
        <f t="shared" si="26"/>
        <v>7.3529999999999998E-2</v>
      </c>
      <c r="BDS7" s="220">
        <f t="shared" si="26"/>
        <v>7.3529999999999998E-2</v>
      </c>
      <c r="BDT7" s="220">
        <f t="shared" si="26"/>
        <v>7.3529999999999998E-2</v>
      </c>
      <c r="BDU7" s="220">
        <f t="shared" si="26"/>
        <v>7.3529999999999998E-2</v>
      </c>
      <c r="BDV7" s="220">
        <f t="shared" si="26"/>
        <v>7.3529999999999998E-2</v>
      </c>
      <c r="BDW7" s="220">
        <f t="shared" si="26"/>
        <v>7.3529999999999998E-2</v>
      </c>
      <c r="BDX7" s="220">
        <f t="shared" si="26"/>
        <v>7.3529999999999998E-2</v>
      </c>
      <c r="BDY7" s="220">
        <f t="shared" si="26"/>
        <v>7.3529999999999998E-2</v>
      </c>
      <c r="BDZ7" s="220">
        <f t="shared" si="26"/>
        <v>7.3529999999999998E-2</v>
      </c>
      <c r="BEA7" s="220">
        <f t="shared" si="26"/>
        <v>7.3529999999999998E-2</v>
      </c>
      <c r="BEB7" s="220">
        <f t="shared" si="26"/>
        <v>7.3529999999999998E-2</v>
      </c>
      <c r="BEC7" s="220">
        <f t="shared" si="26"/>
        <v>7.3529999999999998E-2</v>
      </c>
      <c r="BED7" s="220">
        <f t="shared" si="26"/>
        <v>7.3529999999999998E-2</v>
      </c>
      <c r="BEE7" s="220">
        <f t="shared" si="26"/>
        <v>7.3529999999999998E-2</v>
      </c>
      <c r="BEF7" s="220">
        <f t="shared" si="26"/>
        <v>7.3529999999999998E-2</v>
      </c>
      <c r="BEG7" s="220">
        <f t="shared" si="26"/>
        <v>7.3529999999999998E-2</v>
      </c>
      <c r="BEH7" s="220">
        <f t="shared" si="26"/>
        <v>7.3529999999999998E-2</v>
      </c>
      <c r="BEI7" s="220">
        <f t="shared" si="26"/>
        <v>7.3529999999999998E-2</v>
      </c>
      <c r="BEJ7" s="220">
        <f t="shared" si="26"/>
        <v>7.3529999999999998E-2</v>
      </c>
      <c r="BEK7" s="220">
        <f t="shared" si="26"/>
        <v>7.3529999999999998E-2</v>
      </c>
      <c r="BEL7" s="220">
        <f t="shared" si="26"/>
        <v>7.3529999999999998E-2</v>
      </c>
      <c r="BEM7" s="220">
        <f t="shared" si="26"/>
        <v>7.3529999999999998E-2</v>
      </c>
      <c r="BEN7" s="220">
        <f t="shared" si="26"/>
        <v>7.3529999999999998E-2</v>
      </c>
      <c r="BEO7" s="220">
        <f t="shared" si="26"/>
        <v>7.3529999999999998E-2</v>
      </c>
      <c r="BEP7" s="220">
        <f t="shared" si="26"/>
        <v>7.3529999999999998E-2</v>
      </c>
      <c r="BEQ7" s="220">
        <f t="shared" si="26"/>
        <v>7.3529999999999998E-2</v>
      </c>
      <c r="BER7" s="220">
        <f t="shared" si="26"/>
        <v>7.3529999999999998E-2</v>
      </c>
      <c r="BES7" s="220">
        <f t="shared" si="26"/>
        <v>7.3529999999999998E-2</v>
      </c>
      <c r="BET7" s="220">
        <f t="shared" si="26"/>
        <v>7.3529999999999998E-2</v>
      </c>
      <c r="BEU7" s="220">
        <f t="shared" si="26"/>
        <v>7.3529999999999998E-2</v>
      </c>
      <c r="BEV7" s="220">
        <f t="shared" si="26"/>
        <v>7.3529999999999998E-2</v>
      </c>
      <c r="BEW7" s="220">
        <f t="shared" ref="BEW7:BHH7" si="27">ROUND($W7/365,5)</f>
        <v>7.3529999999999998E-2</v>
      </c>
      <c r="BEX7" s="220">
        <f t="shared" si="27"/>
        <v>7.3529999999999998E-2</v>
      </c>
      <c r="BEY7" s="220">
        <f t="shared" si="27"/>
        <v>7.3529999999999998E-2</v>
      </c>
      <c r="BEZ7" s="220">
        <f t="shared" si="27"/>
        <v>7.3529999999999998E-2</v>
      </c>
      <c r="BFA7" s="220">
        <f t="shared" si="27"/>
        <v>7.3529999999999998E-2</v>
      </c>
      <c r="BFB7" s="220">
        <f t="shared" si="27"/>
        <v>7.3529999999999998E-2</v>
      </c>
      <c r="BFC7" s="220">
        <f t="shared" si="27"/>
        <v>7.3529999999999998E-2</v>
      </c>
      <c r="BFD7" s="220">
        <f t="shared" si="27"/>
        <v>7.3529999999999998E-2</v>
      </c>
      <c r="BFE7" s="220">
        <f t="shared" si="27"/>
        <v>7.3529999999999998E-2</v>
      </c>
      <c r="BFF7" s="220">
        <f t="shared" si="27"/>
        <v>7.3529999999999998E-2</v>
      </c>
      <c r="BFG7" s="220">
        <f t="shared" si="27"/>
        <v>7.3529999999999998E-2</v>
      </c>
      <c r="BFH7" s="220">
        <f t="shared" si="27"/>
        <v>7.3529999999999998E-2</v>
      </c>
      <c r="BFI7" s="220">
        <f t="shared" si="27"/>
        <v>7.3529999999999998E-2</v>
      </c>
      <c r="BFJ7" s="220">
        <f t="shared" si="27"/>
        <v>7.3529999999999998E-2</v>
      </c>
      <c r="BFK7" s="220">
        <f t="shared" si="27"/>
        <v>7.3529999999999998E-2</v>
      </c>
      <c r="BFL7" s="220">
        <f t="shared" si="27"/>
        <v>7.3529999999999998E-2</v>
      </c>
      <c r="BFM7" s="220">
        <f t="shared" si="27"/>
        <v>7.3529999999999998E-2</v>
      </c>
      <c r="BFN7" s="220">
        <f t="shared" si="27"/>
        <v>7.3529999999999998E-2</v>
      </c>
      <c r="BFO7" s="220">
        <f t="shared" si="27"/>
        <v>7.3529999999999998E-2</v>
      </c>
      <c r="BFP7" s="220">
        <f t="shared" si="27"/>
        <v>7.3529999999999998E-2</v>
      </c>
      <c r="BFQ7" s="220">
        <f t="shared" si="27"/>
        <v>7.3529999999999998E-2</v>
      </c>
      <c r="BFR7" s="220">
        <f t="shared" si="27"/>
        <v>7.3529999999999998E-2</v>
      </c>
      <c r="BFS7" s="220">
        <f t="shared" si="27"/>
        <v>7.3529999999999998E-2</v>
      </c>
      <c r="BFT7" s="220">
        <f t="shared" si="27"/>
        <v>7.3529999999999998E-2</v>
      </c>
      <c r="BFU7" s="220">
        <f t="shared" si="27"/>
        <v>7.3529999999999998E-2</v>
      </c>
      <c r="BFV7" s="220">
        <f t="shared" si="27"/>
        <v>7.3529999999999998E-2</v>
      </c>
      <c r="BFW7" s="220">
        <f t="shared" si="27"/>
        <v>7.3529999999999998E-2</v>
      </c>
      <c r="BFX7" s="220">
        <f t="shared" si="27"/>
        <v>7.3529999999999998E-2</v>
      </c>
      <c r="BFY7" s="220">
        <f t="shared" si="27"/>
        <v>7.3529999999999998E-2</v>
      </c>
      <c r="BFZ7" s="220">
        <f t="shared" si="27"/>
        <v>7.3529999999999998E-2</v>
      </c>
      <c r="BGA7" s="220">
        <f t="shared" si="27"/>
        <v>7.3529999999999998E-2</v>
      </c>
      <c r="BGB7" s="220">
        <f t="shared" si="27"/>
        <v>7.3529999999999998E-2</v>
      </c>
      <c r="BGC7" s="220">
        <f t="shared" si="27"/>
        <v>7.3529999999999998E-2</v>
      </c>
      <c r="BGD7" s="220">
        <f t="shared" si="27"/>
        <v>7.3529999999999998E-2</v>
      </c>
      <c r="BGE7" s="220">
        <f t="shared" si="27"/>
        <v>7.3529999999999998E-2</v>
      </c>
      <c r="BGF7" s="220">
        <f t="shared" si="27"/>
        <v>7.3529999999999998E-2</v>
      </c>
      <c r="BGG7" s="220">
        <f t="shared" si="27"/>
        <v>7.3529999999999998E-2</v>
      </c>
      <c r="BGH7" s="220">
        <f t="shared" si="27"/>
        <v>7.3529999999999998E-2</v>
      </c>
      <c r="BGI7" s="220">
        <f t="shared" si="27"/>
        <v>7.3529999999999998E-2</v>
      </c>
      <c r="BGJ7" s="220">
        <f t="shared" si="27"/>
        <v>7.3529999999999998E-2</v>
      </c>
      <c r="BGK7" s="220">
        <f t="shared" si="27"/>
        <v>7.3529999999999998E-2</v>
      </c>
      <c r="BGL7" s="220">
        <f t="shared" si="27"/>
        <v>7.3529999999999998E-2</v>
      </c>
      <c r="BGM7" s="220">
        <f t="shared" si="27"/>
        <v>7.3529999999999998E-2</v>
      </c>
      <c r="BGN7" s="220">
        <f t="shared" si="27"/>
        <v>7.3529999999999998E-2</v>
      </c>
      <c r="BGO7" s="220">
        <f t="shared" si="27"/>
        <v>7.3529999999999998E-2</v>
      </c>
      <c r="BGP7" s="220">
        <f t="shared" si="27"/>
        <v>7.3529999999999998E-2</v>
      </c>
      <c r="BGQ7" s="220">
        <f t="shared" si="27"/>
        <v>7.3529999999999998E-2</v>
      </c>
      <c r="BGR7" s="220">
        <f t="shared" si="27"/>
        <v>7.3529999999999998E-2</v>
      </c>
      <c r="BGS7" s="220">
        <f t="shared" si="27"/>
        <v>7.3529999999999998E-2</v>
      </c>
      <c r="BGT7" s="220">
        <f t="shared" si="27"/>
        <v>7.3529999999999998E-2</v>
      </c>
      <c r="BGU7" s="220">
        <f t="shared" si="27"/>
        <v>7.3529999999999998E-2</v>
      </c>
      <c r="BGV7" s="220">
        <f t="shared" si="27"/>
        <v>7.3529999999999998E-2</v>
      </c>
      <c r="BGW7" s="220">
        <f t="shared" si="27"/>
        <v>7.3529999999999998E-2</v>
      </c>
      <c r="BGX7" s="220">
        <f t="shared" si="27"/>
        <v>7.3529999999999998E-2</v>
      </c>
      <c r="BGY7" s="220">
        <f t="shared" si="27"/>
        <v>7.3529999999999998E-2</v>
      </c>
      <c r="BGZ7" s="220">
        <f t="shared" si="27"/>
        <v>7.3529999999999998E-2</v>
      </c>
      <c r="BHA7" s="220">
        <f t="shared" si="27"/>
        <v>7.3529999999999998E-2</v>
      </c>
      <c r="BHB7" s="220">
        <f t="shared" si="27"/>
        <v>7.3529999999999998E-2</v>
      </c>
      <c r="BHC7" s="220">
        <f t="shared" si="27"/>
        <v>7.3529999999999998E-2</v>
      </c>
      <c r="BHD7" s="220">
        <f t="shared" si="27"/>
        <v>7.3529999999999998E-2</v>
      </c>
      <c r="BHE7" s="220">
        <f t="shared" si="27"/>
        <v>7.3529999999999998E-2</v>
      </c>
      <c r="BHF7" s="220">
        <f t="shared" si="27"/>
        <v>7.3529999999999998E-2</v>
      </c>
      <c r="BHG7" s="220">
        <f t="shared" si="27"/>
        <v>7.3529999999999998E-2</v>
      </c>
      <c r="BHH7" s="220">
        <f t="shared" si="27"/>
        <v>7.3529999999999998E-2</v>
      </c>
      <c r="BHI7" s="220">
        <f t="shared" ref="BHI7:BJT7" si="28">ROUND($W7/365,5)</f>
        <v>7.3529999999999998E-2</v>
      </c>
      <c r="BHJ7" s="220">
        <f t="shared" si="28"/>
        <v>7.3529999999999998E-2</v>
      </c>
      <c r="BHK7" s="220">
        <f t="shared" si="28"/>
        <v>7.3529999999999998E-2</v>
      </c>
      <c r="BHL7" s="220">
        <f t="shared" si="28"/>
        <v>7.3529999999999998E-2</v>
      </c>
      <c r="BHM7" s="220">
        <f t="shared" si="28"/>
        <v>7.3529999999999998E-2</v>
      </c>
      <c r="BHN7" s="220">
        <f t="shared" si="28"/>
        <v>7.3529999999999998E-2</v>
      </c>
      <c r="BHO7" s="220">
        <f t="shared" si="28"/>
        <v>7.3529999999999998E-2</v>
      </c>
      <c r="BHP7" s="220">
        <f t="shared" si="28"/>
        <v>7.3529999999999998E-2</v>
      </c>
      <c r="BHQ7" s="220">
        <f t="shared" si="28"/>
        <v>7.3529999999999998E-2</v>
      </c>
      <c r="BHR7" s="220">
        <f t="shared" si="28"/>
        <v>7.3529999999999998E-2</v>
      </c>
      <c r="BHS7" s="220">
        <f t="shared" si="28"/>
        <v>7.3529999999999998E-2</v>
      </c>
      <c r="BHT7" s="220">
        <f t="shared" si="28"/>
        <v>7.3529999999999998E-2</v>
      </c>
      <c r="BHU7" s="220">
        <f t="shared" si="28"/>
        <v>7.3529999999999998E-2</v>
      </c>
      <c r="BHV7" s="220">
        <f t="shared" si="28"/>
        <v>7.3529999999999998E-2</v>
      </c>
      <c r="BHW7" s="220">
        <f t="shared" si="28"/>
        <v>7.3529999999999998E-2</v>
      </c>
      <c r="BHX7" s="220">
        <f t="shared" si="28"/>
        <v>7.3529999999999998E-2</v>
      </c>
      <c r="BHY7" s="220">
        <f t="shared" si="28"/>
        <v>7.3529999999999998E-2</v>
      </c>
      <c r="BHZ7" s="220">
        <f t="shared" si="28"/>
        <v>7.3529999999999998E-2</v>
      </c>
      <c r="BIA7" s="220">
        <f t="shared" si="28"/>
        <v>7.3529999999999998E-2</v>
      </c>
      <c r="BIB7" s="220">
        <f t="shared" si="28"/>
        <v>7.3529999999999998E-2</v>
      </c>
      <c r="BIC7" s="220">
        <f t="shared" si="28"/>
        <v>7.3529999999999998E-2</v>
      </c>
      <c r="BID7" s="220">
        <f t="shared" si="28"/>
        <v>7.3529999999999998E-2</v>
      </c>
      <c r="BIE7" s="220">
        <f t="shared" si="28"/>
        <v>7.3529999999999998E-2</v>
      </c>
      <c r="BIF7" s="220">
        <f t="shared" si="28"/>
        <v>7.3529999999999998E-2</v>
      </c>
      <c r="BIG7" s="220">
        <f t="shared" si="28"/>
        <v>7.3529999999999998E-2</v>
      </c>
      <c r="BIH7" s="220">
        <f t="shared" si="28"/>
        <v>7.3529999999999998E-2</v>
      </c>
      <c r="BII7" s="220">
        <f t="shared" si="28"/>
        <v>7.3529999999999998E-2</v>
      </c>
      <c r="BIJ7" s="220">
        <f t="shared" si="28"/>
        <v>7.3529999999999998E-2</v>
      </c>
      <c r="BIK7" s="220">
        <f t="shared" si="28"/>
        <v>7.3529999999999998E-2</v>
      </c>
      <c r="BIL7" s="220">
        <f t="shared" si="28"/>
        <v>7.3529999999999998E-2</v>
      </c>
      <c r="BIM7" s="220">
        <f t="shared" si="28"/>
        <v>7.3529999999999998E-2</v>
      </c>
      <c r="BIN7" s="220">
        <f t="shared" si="28"/>
        <v>7.3529999999999998E-2</v>
      </c>
      <c r="BIO7" s="220">
        <f t="shared" si="28"/>
        <v>7.3529999999999998E-2</v>
      </c>
      <c r="BIP7" s="220">
        <f t="shared" si="28"/>
        <v>7.3529999999999998E-2</v>
      </c>
      <c r="BIQ7" s="220">
        <f t="shared" si="28"/>
        <v>7.3529999999999998E-2</v>
      </c>
      <c r="BIR7" s="220">
        <f t="shared" si="28"/>
        <v>7.3529999999999998E-2</v>
      </c>
      <c r="BIS7" s="220">
        <f t="shared" si="28"/>
        <v>7.3529999999999998E-2</v>
      </c>
      <c r="BIT7" s="220">
        <f t="shared" si="28"/>
        <v>7.3529999999999998E-2</v>
      </c>
      <c r="BIU7" s="220">
        <f t="shared" si="28"/>
        <v>7.3529999999999998E-2</v>
      </c>
      <c r="BIV7" s="220">
        <f t="shared" si="28"/>
        <v>7.3529999999999998E-2</v>
      </c>
      <c r="BIW7" s="220">
        <f t="shared" si="28"/>
        <v>7.3529999999999998E-2</v>
      </c>
      <c r="BIX7" s="220">
        <f t="shared" si="28"/>
        <v>7.3529999999999998E-2</v>
      </c>
      <c r="BIY7" s="220">
        <f t="shared" si="28"/>
        <v>7.3529999999999998E-2</v>
      </c>
      <c r="BIZ7" s="220">
        <f t="shared" si="28"/>
        <v>7.3529999999999998E-2</v>
      </c>
      <c r="BJA7" s="220">
        <f t="shared" si="28"/>
        <v>7.3529999999999998E-2</v>
      </c>
      <c r="BJB7" s="220">
        <f t="shared" si="28"/>
        <v>7.3529999999999998E-2</v>
      </c>
      <c r="BJC7" s="220">
        <f t="shared" si="28"/>
        <v>7.3529999999999998E-2</v>
      </c>
      <c r="BJD7" s="220">
        <f t="shared" si="28"/>
        <v>7.3529999999999998E-2</v>
      </c>
      <c r="BJE7" s="220">
        <f t="shared" si="28"/>
        <v>7.3529999999999998E-2</v>
      </c>
      <c r="BJF7" s="220">
        <f t="shared" si="28"/>
        <v>7.3529999999999998E-2</v>
      </c>
      <c r="BJG7" s="220">
        <f t="shared" si="28"/>
        <v>7.3529999999999998E-2</v>
      </c>
      <c r="BJH7" s="220">
        <f t="shared" si="28"/>
        <v>7.3529999999999998E-2</v>
      </c>
      <c r="BJI7" s="220">
        <f t="shared" si="28"/>
        <v>7.3529999999999998E-2</v>
      </c>
      <c r="BJJ7" s="220">
        <f t="shared" si="28"/>
        <v>7.3529999999999998E-2</v>
      </c>
      <c r="BJK7" s="220">
        <f t="shared" si="28"/>
        <v>7.3529999999999998E-2</v>
      </c>
      <c r="BJL7" s="220">
        <f t="shared" si="28"/>
        <v>7.3529999999999998E-2</v>
      </c>
      <c r="BJM7" s="220">
        <f t="shared" si="28"/>
        <v>7.3529999999999998E-2</v>
      </c>
      <c r="BJN7" s="220">
        <f t="shared" si="28"/>
        <v>7.3529999999999998E-2</v>
      </c>
      <c r="BJO7" s="220">
        <f t="shared" si="28"/>
        <v>7.3529999999999998E-2</v>
      </c>
      <c r="BJP7" s="220">
        <f t="shared" si="28"/>
        <v>7.3529999999999998E-2</v>
      </c>
      <c r="BJQ7" s="220">
        <f t="shared" si="28"/>
        <v>7.3529999999999998E-2</v>
      </c>
      <c r="BJR7" s="220">
        <f t="shared" si="28"/>
        <v>7.3529999999999998E-2</v>
      </c>
      <c r="BJS7" s="220">
        <f t="shared" si="28"/>
        <v>7.3529999999999998E-2</v>
      </c>
      <c r="BJT7" s="220">
        <f t="shared" si="28"/>
        <v>7.3529999999999998E-2</v>
      </c>
      <c r="BJU7" s="220">
        <f t="shared" ref="BJU7:BMF7" si="29">ROUND($W7/365,5)</f>
        <v>7.3529999999999998E-2</v>
      </c>
      <c r="BJV7" s="220">
        <f t="shared" si="29"/>
        <v>7.3529999999999998E-2</v>
      </c>
      <c r="BJW7" s="220">
        <f t="shared" si="29"/>
        <v>7.3529999999999998E-2</v>
      </c>
      <c r="BJX7" s="220">
        <f t="shared" si="29"/>
        <v>7.3529999999999998E-2</v>
      </c>
      <c r="BJY7" s="220">
        <f t="shared" si="29"/>
        <v>7.3529999999999998E-2</v>
      </c>
      <c r="BJZ7" s="220">
        <f t="shared" si="29"/>
        <v>7.3529999999999998E-2</v>
      </c>
      <c r="BKA7" s="220">
        <f t="shared" si="29"/>
        <v>7.3529999999999998E-2</v>
      </c>
      <c r="BKB7" s="220">
        <f t="shared" si="29"/>
        <v>7.3529999999999998E-2</v>
      </c>
      <c r="BKC7" s="220">
        <f t="shared" si="29"/>
        <v>7.3529999999999998E-2</v>
      </c>
      <c r="BKD7" s="220">
        <f t="shared" si="29"/>
        <v>7.3529999999999998E-2</v>
      </c>
      <c r="BKE7" s="220">
        <f t="shared" si="29"/>
        <v>7.3529999999999998E-2</v>
      </c>
      <c r="BKF7" s="220">
        <f t="shared" si="29"/>
        <v>7.3529999999999998E-2</v>
      </c>
      <c r="BKG7" s="220">
        <f t="shared" si="29"/>
        <v>7.3529999999999998E-2</v>
      </c>
      <c r="BKH7" s="220">
        <f t="shared" si="29"/>
        <v>7.3529999999999998E-2</v>
      </c>
      <c r="BKI7" s="220">
        <f t="shared" si="29"/>
        <v>7.3529999999999998E-2</v>
      </c>
      <c r="BKJ7" s="220">
        <f t="shared" si="29"/>
        <v>7.3529999999999998E-2</v>
      </c>
      <c r="BKK7" s="220">
        <f t="shared" si="29"/>
        <v>7.3529999999999998E-2</v>
      </c>
      <c r="BKL7" s="220">
        <f t="shared" si="29"/>
        <v>7.3529999999999998E-2</v>
      </c>
      <c r="BKM7" s="220">
        <f t="shared" si="29"/>
        <v>7.3529999999999998E-2</v>
      </c>
      <c r="BKN7" s="220">
        <f t="shared" si="29"/>
        <v>7.3529999999999998E-2</v>
      </c>
      <c r="BKO7" s="220">
        <f t="shared" si="29"/>
        <v>7.3529999999999998E-2</v>
      </c>
      <c r="BKP7" s="220">
        <f t="shared" si="29"/>
        <v>7.3529999999999998E-2</v>
      </c>
      <c r="BKQ7" s="220">
        <f t="shared" si="29"/>
        <v>7.3529999999999998E-2</v>
      </c>
      <c r="BKR7" s="220">
        <f t="shared" si="29"/>
        <v>7.3529999999999998E-2</v>
      </c>
      <c r="BKS7" s="220">
        <f t="shared" si="29"/>
        <v>7.3529999999999998E-2</v>
      </c>
      <c r="BKT7" s="220">
        <f t="shared" si="29"/>
        <v>7.3529999999999998E-2</v>
      </c>
      <c r="BKU7" s="220">
        <f t="shared" si="29"/>
        <v>7.3529999999999998E-2</v>
      </c>
      <c r="BKV7" s="220">
        <f t="shared" si="29"/>
        <v>7.3529999999999998E-2</v>
      </c>
      <c r="BKW7" s="220">
        <f t="shared" si="29"/>
        <v>7.3529999999999998E-2</v>
      </c>
      <c r="BKX7" s="220">
        <f t="shared" si="29"/>
        <v>7.3529999999999998E-2</v>
      </c>
      <c r="BKY7" s="220">
        <f t="shared" si="29"/>
        <v>7.3529999999999998E-2</v>
      </c>
      <c r="BKZ7" s="220">
        <f t="shared" si="29"/>
        <v>7.3529999999999998E-2</v>
      </c>
      <c r="BLA7" s="220">
        <f t="shared" si="29"/>
        <v>7.3529999999999998E-2</v>
      </c>
      <c r="BLB7" s="220">
        <f t="shared" si="29"/>
        <v>7.3529999999999998E-2</v>
      </c>
      <c r="BLC7" s="220">
        <f t="shared" si="29"/>
        <v>7.3529999999999998E-2</v>
      </c>
      <c r="BLD7" s="220">
        <f t="shared" si="29"/>
        <v>7.3529999999999998E-2</v>
      </c>
      <c r="BLE7" s="220">
        <f t="shared" si="29"/>
        <v>7.3529999999999998E-2</v>
      </c>
      <c r="BLF7" s="220">
        <f t="shared" si="29"/>
        <v>7.3529999999999998E-2</v>
      </c>
      <c r="BLG7" s="220">
        <f t="shared" si="29"/>
        <v>7.3529999999999998E-2</v>
      </c>
      <c r="BLH7" s="220">
        <f t="shared" si="29"/>
        <v>7.3529999999999998E-2</v>
      </c>
      <c r="BLI7" s="220">
        <f t="shared" si="29"/>
        <v>7.3529999999999998E-2</v>
      </c>
      <c r="BLJ7" s="220">
        <f t="shared" si="29"/>
        <v>7.3529999999999998E-2</v>
      </c>
      <c r="BLK7" s="220">
        <f t="shared" si="29"/>
        <v>7.3529999999999998E-2</v>
      </c>
      <c r="BLL7" s="220">
        <f t="shared" si="29"/>
        <v>7.3529999999999998E-2</v>
      </c>
      <c r="BLM7" s="220">
        <f t="shared" si="29"/>
        <v>7.3529999999999998E-2</v>
      </c>
      <c r="BLN7" s="220">
        <f t="shared" si="29"/>
        <v>7.3529999999999998E-2</v>
      </c>
      <c r="BLO7" s="220">
        <f t="shared" si="29"/>
        <v>7.3529999999999998E-2</v>
      </c>
      <c r="BLP7" s="220">
        <f t="shared" si="29"/>
        <v>7.3529999999999998E-2</v>
      </c>
      <c r="BLQ7" s="220">
        <f t="shared" si="29"/>
        <v>7.3529999999999998E-2</v>
      </c>
      <c r="BLR7" s="220">
        <f t="shared" si="29"/>
        <v>7.3529999999999998E-2</v>
      </c>
      <c r="BLS7" s="220">
        <f t="shared" si="29"/>
        <v>7.3529999999999998E-2</v>
      </c>
      <c r="BLT7" s="220">
        <f t="shared" si="29"/>
        <v>7.3529999999999998E-2</v>
      </c>
      <c r="BLU7" s="220">
        <f t="shared" si="29"/>
        <v>7.3529999999999998E-2</v>
      </c>
      <c r="BLV7" s="220">
        <f t="shared" si="29"/>
        <v>7.3529999999999998E-2</v>
      </c>
      <c r="BLW7" s="220">
        <f t="shared" si="29"/>
        <v>7.3529999999999998E-2</v>
      </c>
      <c r="BLX7" s="220">
        <f t="shared" si="29"/>
        <v>7.3529999999999998E-2</v>
      </c>
      <c r="BLY7" s="220">
        <f t="shared" si="29"/>
        <v>7.3529999999999998E-2</v>
      </c>
      <c r="BLZ7" s="220">
        <f t="shared" si="29"/>
        <v>7.3529999999999998E-2</v>
      </c>
      <c r="BMA7" s="220">
        <f t="shared" si="29"/>
        <v>7.3529999999999998E-2</v>
      </c>
      <c r="BMB7" s="220">
        <f t="shared" si="29"/>
        <v>7.3529999999999998E-2</v>
      </c>
      <c r="BMC7" s="220">
        <f t="shared" si="29"/>
        <v>7.3529999999999998E-2</v>
      </c>
      <c r="BMD7" s="220">
        <f t="shared" si="29"/>
        <v>7.3529999999999998E-2</v>
      </c>
      <c r="BME7" s="220">
        <f t="shared" si="29"/>
        <v>7.3529999999999998E-2</v>
      </c>
      <c r="BMF7" s="220">
        <f t="shared" si="29"/>
        <v>7.3529999999999998E-2</v>
      </c>
      <c r="BMG7" s="220">
        <f t="shared" ref="BMG7:BOR7" si="30">ROUND($W7/365,5)</f>
        <v>7.3529999999999998E-2</v>
      </c>
      <c r="BMH7" s="220">
        <f t="shared" si="30"/>
        <v>7.3529999999999998E-2</v>
      </c>
      <c r="BMI7" s="220">
        <f t="shared" si="30"/>
        <v>7.3529999999999998E-2</v>
      </c>
      <c r="BMJ7" s="220">
        <f t="shared" si="30"/>
        <v>7.3529999999999998E-2</v>
      </c>
      <c r="BMK7" s="220">
        <f t="shared" si="30"/>
        <v>7.3529999999999998E-2</v>
      </c>
      <c r="BML7" s="220">
        <f t="shared" si="30"/>
        <v>7.3529999999999998E-2</v>
      </c>
      <c r="BMM7" s="220">
        <f t="shared" si="30"/>
        <v>7.3529999999999998E-2</v>
      </c>
      <c r="BMN7" s="220">
        <f t="shared" si="30"/>
        <v>7.3529999999999998E-2</v>
      </c>
      <c r="BMO7" s="220">
        <f t="shared" si="30"/>
        <v>7.3529999999999998E-2</v>
      </c>
      <c r="BMP7" s="220">
        <f t="shared" si="30"/>
        <v>7.3529999999999998E-2</v>
      </c>
      <c r="BMQ7" s="220">
        <f t="shared" si="30"/>
        <v>7.3529999999999998E-2</v>
      </c>
      <c r="BMR7" s="220">
        <f t="shared" si="30"/>
        <v>7.3529999999999998E-2</v>
      </c>
      <c r="BMS7" s="220">
        <f t="shared" si="30"/>
        <v>7.3529999999999998E-2</v>
      </c>
      <c r="BMT7" s="220">
        <f t="shared" si="30"/>
        <v>7.3529999999999998E-2</v>
      </c>
      <c r="BMU7" s="220">
        <f t="shared" si="30"/>
        <v>7.3529999999999998E-2</v>
      </c>
      <c r="BMV7" s="220">
        <f t="shared" si="30"/>
        <v>7.3529999999999998E-2</v>
      </c>
      <c r="BMW7" s="220">
        <f t="shared" si="30"/>
        <v>7.3529999999999998E-2</v>
      </c>
      <c r="BMX7" s="220">
        <f t="shared" si="30"/>
        <v>7.3529999999999998E-2</v>
      </c>
      <c r="BMY7" s="220">
        <f t="shared" si="30"/>
        <v>7.3529999999999998E-2</v>
      </c>
      <c r="BMZ7" s="220">
        <f t="shared" si="30"/>
        <v>7.3529999999999998E-2</v>
      </c>
      <c r="BNA7" s="220">
        <f t="shared" si="30"/>
        <v>7.3529999999999998E-2</v>
      </c>
      <c r="BNB7" s="220">
        <f t="shared" si="30"/>
        <v>7.3529999999999998E-2</v>
      </c>
      <c r="BNC7" s="220">
        <f t="shared" si="30"/>
        <v>7.3529999999999998E-2</v>
      </c>
      <c r="BND7" s="220">
        <f t="shared" si="30"/>
        <v>7.3529999999999998E-2</v>
      </c>
      <c r="BNE7" s="220">
        <f t="shared" si="30"/>
        <v>7.3529999999999998E-2</v>
      </c>
      <c r="BNF7" s="220">
        <f t="shared" si="30"/>
        <v>7.3529999999999998E-2</v>
      </c>
      <c r="BNG7" s="220">
        <f t="shared" si="30"/>
        <v>7.3529999999999998E-2</v>
      </c>
      <c r="BNH7" s="220">
        <f t="shared" si="30"/>
        <v>7.3529999999999998E-2</v>
      </c>
      <c r="BNI7" s="220">
        <f t="shared" si="30"/>
        <v>7.3529999999999998E-2</v>
      </c>
      <c r="BNJ7" s="220">
        <f t="shared" si="30"/>
        <v>7.3529999999999998E-2</v>
      </c>
      <c r="BNK7" s="220">
        <f t="shared" si="30"/>
        <v>7.3529999999999998E-2</v>
      </c>
      <c r="BNL7" s="220">
        <f t="shared" si="30"/>
        <v>7.3529999999999998E-2</v>
      </c>
      <c r="BNM7" s="220">
        <f t="shared" si="30"/>
        <v>7.3529999999999998E-2</v>
      </c>
      <c r="BNN7" s="220">
        <f t="shared" si="30"/>
        <v>7.3529999999999998E-2</v>
      </c>
      <c r="BNO7" s="220">
        <f t="shared" si="30"/>
        <v>7.3529999999999998E-2</v>
      </c>
      <c r="BNP7" s="220">
        <f t="shared" si="30"/>
        <v>7.3529999999999998E-2</v>
      </c>
      <c r="BNQ7" s="220">
        <f t="shared" si="30"/>
        <v>7.3529999999999998E-2</v>
      </c>
      <c r="BNR7" s="220">
        <f t="shared" si="30"/>
        <v>7.3529999999999998E-2</v>
      </c>
      <c r="BNS7" s="220">
        <f t="shared" si="30"/>
        <v>7.3529999999999998E-2</v>
      </c>
      <c r="BNT7" s="220">
        <f t="shared" si="30"/>
        <v>7.3529999999999998E-2</v>
      </c>
      <c r="BNU7" s="220">
        <f t="shared" si="30"/>
        <v>7.3529999999999998E-2</v>
      </c>
      <c r="BNV7" s="220">
        <f t="shared" si="30"/>
        <v>7.3529999999999998E-2</v>
      </c>
      <c r="BNW7" s="220">
        <f t="shared" si="30"/>
        <v>7.3529999999999998E-2</v>
      </c>
      <c r="BNX7" s="220">
        <f t="shared" si="30"/>
        <v>7.3529999999999998E-2</v>
      </c>
      <c r="BNY7" s="220">
        <f t="shared" si="30"/>
        <v>7.3529999999999998E-2</v>
      </c>
      <c r="BNZ7" s="220">
        <f t="shared" si="30"/>
        <v>7.3529999999999998E-2</v>
      </c>
      <c r="BOA7" s="220">
        <f t="shared" si="30"/>
        <v>7.3529999999999998E-2</v>
      </c>
      <c r="BOB7" s="220">
        <f t="shared" si="30"/>
        <v>7.3529999999999998E-2</v>
      </c>
      <c r="BOC7" s="220">
        <f t="shared" si="30"/>
        <v>7.3529999999999998E-2</v>
      </c>
      <c r="BOD7" s="220">
        <f t="shared" si="30"/>
        <v>7.3529999999999998E-2</v>
      </c>
      <c r="BOE7" s="220">
        <f t="shared" si="30"/>
        <v>7.3529999999999998E-2</v>
      </c>
      <c r="BOF7" s="220">
        <f t="shared" si="30"/>
        <v>7.3529999999999998E-2</v>
      </c>
      <c r="BOG7" s="220">
        <f t="shared" si="30"/>
        <v>7.3529999999999998E-2</v>
      </c>
      <c r="BOH7" s="220">
        <f t="shared" si="30"/>
        <v>7.3529999999999998E-2</v>
      </c>
      <c r="BOI7" s="220">
        <f t="shared" si="30"/>
        <v>7.3529999999999998E-2</v>
      </c>
      <c r="BOJ7" s="220">
        <f t="shared" si="30"/>
        <v>7.3529999999999998E-2</v>
      </c>
      <c r="BOK7" s="220">
        <f t="shared" si="30"/>
        <v>7.3529999999999998E-2</v>
      </c>
      <c r="BOL7" s="220">
        <f t="shared" si="30"/>
        <v>7.3529999999999998E-2</v>
      </c>
      <c r="BOM7" s="220">
        <f t="shared" si="30"/>
        <v>7.3529999999999998E-2</v>
      </c>
      <c r="BON7" s="220">
        <f t="shared" si="30"/>
        <v>7.3529999999999998E-2</v>
      </c>
      <c r="BOO7" s="220">
        <f t="shared" si="30"/>
        <v>7.3529999999999998E-2</v>
      </c>
      <c r="BOP7" s="220">
        <f t="shared" si="30"/>
        <v>7.3529999999999998E-2</v>
      </c>
      <c r="BOQ7" s="220">
        <f t="shared" si="30"/>
        <v>7.3529999999999998E-2</v>
      </c>
      <c r="BOR7" s="220">
        <f t="shared" si="30"/>
        <v>7.3529999999999998E-2</v>
      </c>
      <c r="BOS7" s="220">
        <f t="shared" ref="BOS7:BRD7" si="31">ROUND($W7/365,5)</f>
        <v>7.3529999999999998E-2</v>
      </c>
      <c r="BOT7" s="220">
        <f t="shared" si="31"/>
        <v>7.3529999999999998E-2</v>
      </c>
      <c r="BOU7" s="220">
        <f t="shared" si="31"/>
        <v>7.3529999999999998E-2</v>
      </c>
      <c r="BOV7" s="220">
        <f t="shared" si="31"/>
        <v>7.3529999999999998E-2</v>
      </c>
      <c r="BOW7" s="220">
        <f t="shared" si="31"/>
        <v>7.3529999999999998E-2</v>
      </c>
      <c r="BOX7" s="220">
        <f t="shared" si="31"/>
        <v>7.3529999999999998E-2</v>
      </c>
      <c r="BOY7" s="220">
        <f t="shared" si="31"/>
        <v>7.3529999999999998E-2</v>
      </c>
      <c r="BOZ7" s="220">
        <f t="shared" si="31"/>
        <v>7.3529999999999998E-2</v>
      </c>
      <c r="BPA7" s="220">
        <f t="shared" si="31"/>
        <v>7.3529999999999998E-2</v>
      </c>
      <c r="BPB7" s="220">
        <f t="shared" si="31"/>
        <v>7.3529999999999998E-2</v>
      </c>
      <c r="BPC7" s="220">
        <f t="shared" si="31"/>
        <v>7.3529999999999998E-2</v>
      </c>
      <c r="BPD7" s="220">
        <f t="shared" si="31"/>
        <v>7.3529999999999998E-2</v>
      </c>
      <c r="BPE7" s="220">
        <f t="shared" si="31"/>
        <v>7.3529999999999998E-2</v>
      </c>
      <c r="BPF7" s="220">
        <f t="shared" si="31"/>
        <v>7.3529999999999998E-2</v>
      </c>
      <c r="BPG7" s="220">
        <f t="shared" si="31"/>
        <v>7.3529999999999998E-2</v>
      </c>
      <c r="BPH7" s="220">
        <f t="shared" si="31"/>
        <v>7.3529999999999998E-2</v>
      </c>
      <c r="BPI7" s="220">
        <f t="shared" si="31"/>
        <v>7.3529999999999998E-2</v>
      </c>
      <c r="BPJ7" s="220">
        <f t="shared" si="31"/>
        <v>7.3529999999999998E-2</v>
      </c>
      <c r="BPK7" s="220">
        <f t="shared" si="31"/>
        <v>7.3529999999999998E-2</v>
      </c>
      <c r="BPL7" s="220">
        <f t="shared" si="31"/>
        <v>7.3529999999999998E-2</v>
      </c>
      <c r="BPM7" s="220">
        <f t="shared" si="31"/>
        <v>7.3529999999999998E-2</v>
      </c>
      <c r="BPN7" s="220">
        <f t="shared" si="31"/>
        <v>7.3529999999999998E-2</v>
      </c>
      <c r="BPO7" s="220">
        <f t="shared" si="31"/>
        <v>7.3529999999999998E-2</v>
      </c>
      <c r="BPP7" s="220">
        <f t="shared" si="31"/>
        <v>7.3529999999999998E-2</v>
      </c>
      <c r="BPQ7" s="220">
        <f t="shared" si="31"/>
        <v>7.3529999999999998E-2</v>
      </c>
      <c r="BPR7" s="220">
        <f t="shared" si="31"/>
        <v>7.3529999999999998E-2</v>
      </c>
      <c r="BPS7" s="220">
        <f t="shared" si="31"/>
        <v>7.3529999999999998E-2</v>
      </c>
      <c r="BPT7" s="220">
        <f t="shared" si="31"/>
        <v>7.3529999999999998E-2</v>
      </c>
      <c r="BPU7" s="220">
        <f t="shared" si="31"/>
        <v>7.3529999999999998E-2</v>
      </c>
      <c r="BPV7" s="220">
        <f t="shared" si="31"/>
        <v>7.3529999999999998E-2</v>
      </c>
      <c r="BPW7" s="220">
        <f t="shared" si="31"/>
        <v>7.3529999999999998E-2</v>
      </c>
      <c r="BPX7" s="220">
        <f t="shared" si="31"/>
        <v>7.3529999999999998E-2</v>
      </c>
      <c r="BPY7" s="220">
        <f t="shared" si="31"/>
        <v>7.3529999999999998E-2</v>
      </c>
      <c r="BPZ7" s="220">
        <f t="shared" si="31"/>
        <v>7.3529999999999998E-2</v>
      </c>
      <c r="BQA7" s="220">
        <f t="shared" si="31"/>
        <v>7.3529999999999998E-2</v>
      </c>
      <c r="BQB7" s="220">
        <f t="shared" si="31"/>
        <v>7.3529999999999998E-2</v>
      </c>
      <c r="BQC7" s="220">
        <f t="shared" si="31"/>
        <v>7.3529999999999998E-2</v>
      </c>
      <c r="BQD7" s="220">
        <f t="shared" si="31"/>
        <v>7.3529999999999998E-2</v>
      </c>
      <c r="BQE7" s="220">
        <f t="shared" si="31"/>
        <v>7.3529999999999998E-2</v>
      </c>
      <c r="BQF7" s="220">
        <f t="shared" si="31"/>
        <v>7.3529999999999998E-2</v>
      </c>
      <c r="BQG7" s="220">
        <f t="shared" si="31"/>
        <v>7.3529999999999998E-2</v>
      </c>
      <c r="BQH7" s="220">
        <f t="shared" si="31"/>
        <v>7.3529999999999998E-2</v>
      </c>
      <c r="BQI7" s="220">
        <f t="shared" si="31"/>
        <v>7.3529999999999998E-2</v>
      </c>
      <c r="BQJ7" s="220">
        <f t="shared" si="31"/>
        <v>7.3529999999999998E-2</v>
      </c>
      <c r="BQK7" s="220">
        <f t="shared" si="31"/>
        <v>7.3529999999999998E-2</v>
      </c>
      <c r="BQL7" s="220">
        <f t="shared" si="31"/>
        <v>7.3529999999999998E-2</v>
      </c>
      <c r="BQM7" s="220">
        <f t="shared" si="31"/>
        <v>7.3529999999999998E-2</v>
      </c>
      <c r="BQN7" s="220">
        <f t="shared" si="31"/>
        <v>7.3529999999999998E-2</v>
      </c>
      <c r="BQO7" s="220">
        <f t="shared" si="31"/>
        <v>7.3529999999999998E-2</v>
      </c>
      <c r="BQP7" s="220">
        <f t="shared" si="31"/>
        <v>7.3529999999999998E-2</v>
      </c>
      <c r="BQQ7" s="220">
        <f t="shared" si="31"/>
        <v>7.3529999999999998E-2</v>
      </c>
      <c r="BQR7" s="220">
        <f t="shared" si="31"/>
        <v>7.3529999999999998E-2</v>
      </c>
      <c r="BQS7" s="220">
        <f t="shared" si="31"/>
        <v>7.3529999999999998E-2</v>
      </c>
      <c r="BQT7" s="220">
        <f t="shared" si="31"/>
        <v>7.3529999999999998E-2</v>
      </c>
      <c r="BQU7" s="220">
        <f t="shared" si="31"/>
        <v>7.3529999999999998E-2</v>
      </c>
      <c r="BQV7" s="220">
        <f t="shared" si="31"/>
        <v>7.3529999999999998E-2</v>
      </c>
      <c r="BQW7" s="220">
        <f t="shared" si="31"/>
        <v>7.3529999999999998E-2</v>
      </c>
      <c r="BQX7" s="220">
        <f t="shared" si="31"/>
        <v>7.3529999999999998E-2</v>
      </c>
      <c r="BQY7" s="220">
        <f t="shared" si="31"/>
        <v>7.3529999999999998E-2</v>
      </c>
      <c r="BQZ7" s="220">
        <f t="shared" si="31"/>
        <v>7.3529999999999998E-2</v>
      </c>
      <c r="BRA7" s="220">
        <f t="shared" si="31"/>
        <v>7.3529999999999998E-2</v>
      </c>
      <c r="BRB7" s="220">
        <f t="shared" si="31"/>
        <v>7.3529999999999998E-2</v>
      </c>
      <c r="BRC7" s="220">
        <f t="shared" si="31"/>
        <v>7.3529999999999998E-2</v>
      </c>
      <c r="BRD7" s="220">
        <f t="shared" si="31"/>
        <v>7.3529999999999998E-2</v>
      </c>
      <c r="BRE7" s="220">
        <f t="shared" ref="BRE7:BTP7" si="32">ROUND($W7/365,5)</f>
        <v>7.3529999999999998E-2</v>
      </c>
      <c r="BRF7" s="220">
        <f t="shared" si="32"/>
        <v>7.3529999999999998E-2</v>
      </c>
      <c r="BRG7" s="220">
        <f t="shared" si="32"/>
        <v>7.3529999999999998E-2</v>
      </c>
      <c r="BRH7" s="220">
        <f t="shared" si="32"/>
        <v>7.3529999999999998E-2</v>
      </c>
      <c r="BRI7" s="220">
        <f t="shared" si="32"/>
        <v>7.3529999999999998E-2</v>
      </c>
      <c r="BRJ7" s="220">
        <f t="shared" si="32"/>
        <v>7.3529999999999998E-2</v>
      </c>
      <c r="BRK7" s="220">
        <f t="shared" si="32"/>
        <v>7.3529999999999998E-2</v>
      </c>
      <c r="BRL7" s="220">
        <f t="shared" si="32"/>
        <v>7.3529999999999998E-2</v>
      </c>
      <c r="BRM7" s="220">
        <f t="shared" si="32"/>
        <v>7.3529999999999998E-2</v>
      </c>
      <c r="BRN7" s="220">
        <f t="shared" si="32"/>
        <v>7.3529999999999998E-2</v>
      </c>
      <c r="BRO7" s="220">
        <f t="shared" si="32"/>
        <v>7.3529999999999998E-2</v>
      </c>
      <c r="BRP7" s="220">
        <f t="shared" si="32"/>
        <v>7.3529999999999998E-2</v>
      </c>
      <c r="BRQ7" s="220">
        <f t="shared" si="32"/>
        <v>7.3529999999999998E-2</v>
      </c>
      <c r="BRR7" s="220">
        <f t="shared" si="32"/>
        <v>7.3529999999999998E-2</v>
      </c>
      <c r="BRS7" s="220">
        <f t="shared" si="32"/>
        <v>7.3529999999999998E-2</v>
      </c>
      <c r="BRT7" s="220">
        <f t="shared" si="32"/>
        <v>7.3529999999999998E-2</v>
      </c>
      <c r="BRU7" s="220">
        <f t="shared" si="32"/>
        <v>7.3529999999999998E-2</v>
      </c>
      <c r="BRV7" s="220">
        <f t="shared" si="32"/>
        <v>7.3529999999999998E-2</v>
      </c>
      <c r="BRW7" s="220">
        <f t="shared" si="32"/>
        <v>7.3529999999999998E-2</v>
      </c>
      <c r="BRX7" s="220">
        <f t="shared" si="32"/>
        <v>7.3529999999999998E-2</v>
      </c>
      <c r="BRY7" s="220">
        <f t="shared" si="32"/>
        <v>7.3529999999999998E-2</v>
      </c>
      <c r="BRZ7" s="220">
        <f t="shared" si="32"/>
        <v>7.3529999999999998E-2</v>
      </c>
      <c r="BSA7" s="220">
        <f t="shared" si="32"/>
        <v>7.3529999999999998E-2</v>
      </c>
      <c r="BSB7" s="220">
        <f t="shared" si="32"/>
        <v>7.3529999999999998E-2</v>
      </c>
      <c r="BSC7" s="220">
        <f t="shared" si="32"/>
        <v>7.3529999999999998E-2</v>
      </c>
      <c r="BSD7" s="220">
        <f t="shared" si="32"/>
        <v>7.3529999999999998E-2</v>
      </c>
      <c r="BSE7" s="220">
        <f t="shared" si="32"/>
        <v>7.3529999999999998E-2</v>
      </c>
      <c r="BSF7" s="220">
        <f t="shared" si="32"/>
        <v>7.3529999999999998E-2</v>
      </c>
      <c r="BSG7" s="220">
        <f t="shared" si="32"/>
        <v>7.3529999999999998E-2</v>
      </c>
      <c r="BSH7" s="220">
        <f t="shared" si="32"/>
        <v>7.3529999999999998E-2</v>
      </c>
      <c r="BSI7" s="220">
        <f t="shared" si="32"/>
        <v>7.3529999999999998E-2</v>
      </c>
      <c r="BSJ7" s="220">
        <f t="shared" si="32"/>
        <v>7.3529999999999998E-2</v>
      </c>
      <c r="BSK7" s="220">
        <f t="shared" si="32"/>
        <v>7.3529999999999998E-2</v>
      </c>
      <c r="BSL7" s="220">
        <f t="shared" si="32"/>
        <v>7.3529999999999998E-2</v>
      </c>
      <c r="BSM7" s="220">
        <f t="shared" si="32"/>
        <v>7.3529999999999998E-2</v>
      </c>
      <c r="BSN7" s="220">
        <f t="shared" si="32"/>
        <v>7.3529999999999998E-2</v>
      </c>
      <c r="BSO7" s="220">
        <f t="shared" si="32"/>
        <v>7.3529999999999998E-2</v>
      </c>
      <c r="BSP7" s="220">
        <f t="shared" si="32"/>
        <v>7.3529999999999998E-2</v>
      </c>
      <c r="BSQ7" s="220">
        <f t="shared" si="32"/>
        <v>7.3529999999999998E-2</v>
      </c>
      <c r="BSR7" s="220">
        <f t="shared" si="32"/>
        <v>7.3529999999999998E-2</v>
      </c>
      <c r="BSS7" s="220">
        <f t="shared" si="32"/>
        <v>7.3529999999999998E-2</v>
      </c>
      <c r="BST7" s="220">
        <f t="shared" si="32"/>
        <v>7.3529999999999998E-2</v>
      </c>
      <c r="BSU7" s="220">
        <f t="shared" si="32"/>
        <v>7.3529999999999998E-2</v>
      </c>
      <c r="BSV7" s="220">
        <f t="shared" si="32"/>
        <v>7.3529999999999998E-2</v>
      </c>
      <c r="BSW7" s="220">
        <f t="shared" si="32"/>
        <v>7.3529999999999998E-2</v>
      </c>
      <c r="BSX7" s="220">
        <f t="shared" si="32"/>
        <v>7.3529999999999998E-2</v>
      </c>
      <c r="BSY7" s="220">
        <f t="shared" si="32"/>
        <v>7.3529999999999998E-2</v>
      </c>
      <c r="BSZ7" s="220">
        <f t="shared" si="32"/>
        <v>7.3529999999999998E-2</v>
      </c>
      <c r="BTA7" s="220">
        <f t="shared" si="32"/>
        <v>7.3529999999999998E-2</v>
      </c>
      <c r="BTB7" s="220">
        <f t="shared" si="32"/>
        <v>7.3529999999999998E-2</v>
      </c>
      <c r="BTC7" s="220">
        <f t="shared" si="32"/>
        <v>7.3529999999999998E-2</v>
      </c>
      <c r="BTD7" s="220">
        <f t="shared" si="32"/>
        <v>7.3529999999999998E-2</v>
      </c>
      <c r="BTE7" s="220">
        <f t="shared" si="32"/>
        <v>7.3529999999999998E-2</v>
      </c>
      <c r="BTF7" s="220">
        <f t="shared" si="32"/>
        <v>7.3529999999999998E-2</v>
      </c>
      <c r="BTG7" s="220">
        <f t="shared" si="32"/>
        <v>7.3529999999999998E-2</v>
      </c>
      <c r="BTH7" s="220">
        <f t="shared" si="32"/>
        <v>7.3529999999999998E-2</v>
      </c>
      <c r="BTI7" s="220">
        <f t="shared" si="32"/>
        <v>7.3529999999999998E-2</v>
      </c>
      <c r="BTJ7" s="220">
        <f t="shared" si="32"/>
        <v>7.3529999999999998E-2</v>
      </c>
      <c r="BTK7" s="220">
        <f t="shared" si="32"/>
        <v>7.3529999999999998E-2</v>
      </c>
      <c r="BTL7" s="220">
        <f t="shared" si="32"/>
        <v>7.3529999999999998E-2</v>
      </c>
      <c r="BTM7" s="220">
        <f t="shared" si="32"/>
        <v>7.3529999999999998E-2</v>
      </c>
      <c r="BTN7" s="220">
        <f t="shared" si="32"/>
        <v>7.3529999999999998E-2</v>
      </c>
      <c r="BTO7" s="220">
        <f t="shared" si="32"/>
        <v>7.3529999999999998E-2</v>
      </c>
      <c r="BTP7" s="220">
        <f t="shared" si="32"/>
        <v>7.3529999999999998E-2</v>
      </c>
      <c r="BTQ7" s="220">
        <f t="shared" ref="BTQ7:BWB7" si="33">ROUND($W7/365,5)</f>
        <v>7.3529999999999998E-2</v>
      </c>
      <c r="BTR7" s="220">
        <f t="shared" si="33"/>
        <v>7.3529999999999998E-2</v>
      </c>
      <c r="BTS7" s="220">
        <f t="shared" si="33"/>
        <v>7.3529999999999998E-2</v>
      </c>
      <c r="BTT7" s="220">
        <f t="shared" si="33"/>
        <v>7.3529999999999998E-2</v>
      </c>
      <c r="BTU7" s="220">
        <f t="shared" si="33"/>
        <v>7.3529999999999998E-2</v>
      </c>
      <c r="BTV7" s="220">
        <f t="shared" si="33"/>
        <v>7.3529999999999998E-2</v>
      </c>
      <c r="BTW7" s="220">
        <f t="shared" si="33"/>
        <v>7.3529999999999998E-2</v>
      </c>
      <c r="BTX7" s="220">
        <f t="shared" si="33"/>
        <v>7.3529999999999998E-2</v>
      </c>
      <c r="BTY7" s="220">
        <f t="shared" si="33"/>
        <v>7.3529999999999998E-2</v>
      </c>
      <c r="BTZ7" s="220">
        <f t="shared" si="33"/>
        <v>7.3529999999999998E-2</v>
      </c>
      <c r="BUA7" s="220">
        <f t="shared" si="33"/>
        <v>7.3529999999999998E-2</v>
      </c>
      <c r="BUB7" s="220">
        <f t="shared" si="33"/>
        <v>7.3529999999999998E-2</v>
      </c>
      <c r="BUC7" s="220">
        <f t="shared" si="33"/>
        <v>7.3529999999999998E-2</v>
      </c>
      <c r="BUD7" s="220">
        <f t="shared" si="33"/>
        <v>7.3529999999999998E-2</v>
      </c>
      <c r="BUE7" s="220">
        <f t="shared" si="33"/>
        <v>7.3529999999999998E-2</v>
      </c>
      <c r="BUF7" s="220">
        <f t="shared" si="33"/>
        <v>7.3529999999999998E-2</v>
      </c>
      <c r="BUG7" s="220">
        <f t="shared" si="33"/>
        <v>7.3529999999999998E-2</v>
      </c>
      <c r="BUH7" s="220">
        <f t="shared" si="33"/>
        <v>7.3529999999999998E-2</v>
      </c>
      <c r="BUI7" s="220">
        <f t="shared" si="33"/>
        <v>7.3529999999999998E-2</v>
      </c>
      <c r="BUJ7" s="220">
        <f t="shared" si="33"/>
        <v>7.3529999999999998E-2</v>
      </c>
      <c r="BUK7" s="220">
        <f t="shared" si="33"/>
        <v>7.3529999999999998E-2</v>
      </c>
      <c r="BUL7" s="220">
        <f t="shared" si="33"/>
        <v>7.3529999999999998E-2</v>
      </c>
      <c r="BUM7" s="220">
        <f t="shared" si="33"/>
        <v>7.3529999999999998E-2</v>
      </c>
      <c r="BUN7" s="220">
        <f t="shared" si="33"/>
        <v>7.3529999999999998E-2</v>
      </c>
      <c r="BUO7" s="220">
        <f t="shared" si="33"/>
        <v>7.3529999999999998E-2</v>
      </c>
      <c r="BUP7" s="220">
        <f t="shared" si="33"/>
        <v>7.3529999999999998E-2</v>
      </c>
      <c r="BUQ7" s="220">
        <f t="shared" si="33"/>
        <v>7.3529999999999998E-2</v>
      </c>
      <c r="BUR7" s="220">
        <f t="shared" si="33"/>
        <v>7.3529999999999998E-2</v>
      </c>
      <c r="BUS7" s="220">
        <f t="shared" si="33"/>
        <v>7.3529999999999998E-2</v>
      </c>
      <c r="BUT7" s="220">
        <f t="shared" si="33"/>
        <v>7.3529999999999998E-2</v>
      </c>
      <c r="BUU7" s="220">
        <f t="shared" si="33"/>
        <v>7.3529999999999998E-2</v>
      </c>
      <c r="BUV7" s="220">
        <f t="shared" si="33"/>
        <v>7.3529999999999998E-2</v>
      </c>
      <c r="BUW7" s="220">
        <f t="shared" si="33"/>
        <v>7.3529999999999998E-2</v>
      </c>
      <c r="BUX7" s="220">
        <f t="shared" si="33"/>
        <v>7.3529999999999998E-2</v>
      </c>
      <c r="BUY7" s="220">
        <f t="shared" si="33"/>
        <v>7.3529999999999998E-2</v>
      </c>
      <c r="BUZ7" s="220">
        <f t="shared" si="33"/>
        <v>7.3529999999999998E-2</v>
      </c>
      <c r="BVA7" s="220">
        <f t="shared" si="33"/>
        <v>7.3529999999999998E-2</v>
      </c>
      <c r="BVB7" s="220">
        <f t="shared" si="33"/>
        <v>7.3529999999999998E-2</v>
      </c>
      <c r="BVC7" s="220">
        <f t="shared" si="33"/>
        <v>7.3529999999999998E-2</v>
      </c>
      <c r="BVD7" s="220">
        <f t="shared" si="33"/>
        <v>7.3529999999999998E-2</v>
      </c>
      <c r="BVE7" s="220">
        <f t="shared" si="33"/>
        <v>7.3529999999999998E-2</v>
      </c>
      <c r="BVF7" s="220">
        <f t="shared" si="33"/>
        <v>7.3529999999999998E-2</v>
      </c>
      <c r="BVG7" s="220">
        <f t="shared" si="33"/>
        <v>7.3529999999999998E-2</v>
      </c>
      <c r="BVH7" s="220">
        <f t="shared" si="33"/>
        <v>7.3529999999999998E-2</v>
      </c>
      <c r="BVI7" s="220">
        <f t="shared" si="33"/>
        <v>7.3529999999999998E-2</v>
      </c>
      <c r="BVJ7" s="220">
        <f t="shared" si="33"/>
        <v>7.3529999999999998E-2</v>
      </c>
      <c r="BVK7" s="220">
        <f t="shared" si="33"/>
        <v>7.3529999999999998E-2</v>
      </c>
      <c r="BVL7" s="220">
        <f t="shared" si="33"/>
        <v>7.3529999999999998E-2</v>
      </c>
      <c r="BVM7" s="220">
        <f t="shared" si="33"/>
        <v>7.3529999999999998E-2</v>
      </c>
      <c r="BVN7" s="220">
        <f t="shared" si="33"/>
        <v>7.3529999999999998E-2</v>
      </c>
      <c r="BVO7" s="220">
        <f t="shared" si="33"/>
        <v>7.3529999999999998E-2</v>
      </c>
      <c r="BVP7" s="220">
        <f t="shared" si="33"/>
        <v>7.3529999999999998E-2</v>
      </c>
      <c r="BVQ7" s="220">
        <f t="shared" si="33"/>
        <v>7.3529999999999998E-2</v>
      </c>
      <c r="BVR7" s="220">
        <f t="shared" si="33"/>
        <v>7.3529999999999998E-2</v>
      </c>
      <c r="BVS7" s="220">
        <f t="shared" si="33"/>
        <v>7.3529999999999998E-2</v>
      </c>
      <c r="BVT7" s="220">
        <f t="shared" si="33"/>
        <v>7.3529999999999998E-2</v>
      </c>
      <c r="BVU7" s="220">
        <f t="shared" si="33"/>
        <v>7.3529999999999998E-2</v>
      </c>
      <c r="BVV7" s="220">
        <f t="shared" si="33"/>
        <v>7.3529999999999998E-2</v>
      </c>
      <c r="BVW7" s="220">
        <f t="shared" si="33"/>
        <v>7.3529999999999998E-2</v>
      </c>
      <c r="BVX7" s="220">
        <f t="shared" si="33"/>
        <v>7.3529999999999998E-2</v>
      </c>
      <c r="BVY7" s="220">
        <f t="shared" si="33"/>
        <v>7.3529999999999998E-2</v>
      </c>
      <c r="BVZ7" s="220">
        <f t="shared" si="33"/>
        <v>7.3529999999999998E-2</v>
      </c>
      <c r="BWA7" s="220">
        <f t="shared" si="33"/>
        <v>7.3529999999999998E-2</v>
      </c>
      <c r="BWB7" s="220">
        <f t="shared" si="33"/>
        <v>7.3529999999999998E-2</v>
      </c>
      <c r="BWC7" s="220">
        <f t="shared" ref="BWC7:BYN7" si="34">ROUND($W7/365,5)</f>
        <v>7.3529999999999998E-2</v>
      </c>
      <c r="BWD7" s="220">
        <f t="shared" si="34"/>
        <v>7.3529999999999998E-2</v>
      </c>
      <c r="BWE7" s="220">
        <f t="shared" si="34"/>
        <v>7.3529999999999998E-2</v>
      </c>
      <c r="BWF7" s="220">
        <f t="shared" si="34"/>
        <v>7.3529999999999998E-2</v>
      </c>
      <c r="BWG7" s="220">
        <f t="shared" si="34"/>
        <v>7.3529999999999998E-2</v>
      </c>
      <c r="BWH7" s="220">
        <f t="shared" si="34"/>
        <v>7.3529999999999998E-2</v>
      </c>
      <c r="BWI7" s="220">
        <f t="shared" si="34"/>
        <v>7.3529999999999998E-2</v>
      </c>
      <c r="BWJ7" s="220">
        <f t="shared" si="34"/>
        <v>7.3529999999999998E-2</v>
      </c>
      <c r="BWK7" s="220">
        <f t="shared" si="34"/>
        <v>7.3529999999999998E-2</v>
      </c>
      <c r="BWL7" s="220">
        <f t="shared" si="34"/>
        <v>7.3529999999999998E-2</v>
      </c>
      <c r="BWM7" s="220">
        <f t="shared" si="34"/>
        <v>7.3529999999999998E-2</v>
      </c>
      <c r="BWN7" s="220">
        <f t="shared" si="34"/>
        <v>7.3529999999999998E-2</v>
      </c>
      <c r="BWO7" s="220">
        <f t="shared" si="34"/>
        <v>7.3529999999999998E-2</v>
      </c>
      <c r="BWP7" s="220">
        <f t="shared" si="34"/>
        <v>7.3529999999999998E-2</v>
      </c>
      <c r="BWQ7" s="220">
        <f t="shared" si="34"/>
        <v>7.3529999999999998E-2</v>
      </c>
      <c r="BWR7" s="220">
        <f t="shared" si="34"/>
        <v>7.3529999999999998E-2</v>
      </c>
      <c r="BWS7" s="220">
        <f t="shared" si="34"/>
        <v>7.3529999999999998E-2</v>
      </c>
      <c r="BWT7" s="220">
        <f t="shared" si="34"/>
        <v>7.3529999999999998E-2</v>
      </c>
      <c r="BWU7" s="220">
        <f t="shared" si="34"/>
        <v>7.3529999999999998E-2</v>
      </c>
      <c r="BWV7" s="220">
        <f t="shared" si="34"/>
        <v>7.3529999999999998E-2</v>
      </c>
      <c r="BWW7" s="220">
        <f t="shared" si="34"/>
        <v>7.3529999999999998E-2</v>
      </c>
      <c r="BWX7" s="220">
        <f t="shared" si="34"/>
        <v>7.3529999999999998E-2</v>
      </c>
      <c r="BWY7" s="220">
        <f t="shared" si="34"/>
        <v>7.3529999999999998E-2</v>
      </c>
      <c r="BWZ7" s="220">
        <f t="shared" si="34"/>
        <v>7.3529999999999998E-2</v>
      </c>
      <c r="BXA7" s="220">
        <f t="shared" si="34"/>
        <v>7.3529999999999998E-2</v>
      </c>
      <c r="BXB7" s="220">
        <f t="shared" si="34"/>
        <v>7.3529999999999998E-2</v>
      </c>
      <c r="BXC7" s="220">
        <f t="shared" si="34"/>
        <v>7.3529999999999998E-2</v>
      </c>
      <c r="BXD7" s="220">
        <f t="shared" si="34"/>
        <v>7.3529999999999998E-2</v>
      </c>
      <c r="BXE7" s="220">
        <f t="shared" si="34"/>
        <v>7.3529999999999998E-2</v>
      </c>
      <c r="BXF7" s="220">
        <f t="shared" si="34"/>
        <v>7.3529999999999998E-2</v>
      </c>
      <c r="BXG7" s="220">
        <f t="shared" si="34"/>
        <v>7.3529999999999998E-2</v>
      </c>
      <c r="BXH7" s="220">
        <f t="shared" si="34"/>
        <v>7.3529999999999998E-2</v>
      </c>
      <c r="BXI7" s="220">
        <f t="shared" si="34"/>
        <v>7.3529999999999998E-2</v>
      </c>
      <c r="BXJ7" s="220">
        <f t="shared" si="34"/>
        <v>7.3529999999999998E-2</v>
      </c>
      <c r="BXK7" s="220">
        <f t="shared" si="34"/>
        <v>7.3529999999999998E-2</v>
      </c>
      <c r="BXL7" s="220">
        <f t="shared" si="34"/>
        <v>7.3529999999999998E-2</v>
      </c>
      <c r="BXM7" s="220">
        <f t="shared" si="34"/>
        <v>7.3529999999999998E-2</v>
      </c>
      <c r="BXN7" s="220">
        <f t="shared" si="34"/>
        <v>7.3529999999999998E-2</v>
      </c>
      <c r="BXO7" s="220">
        <f t="shared" si="34"/>
        <v>7.3529999999999998E-2</v>
      </c>
      <c r="BXP7" s="220">
        <f t="shared" si="34"/>
        <v>7.3529999999999998E-2</v>
      </c>
      <c r="BXQ7" s="220">
        <f t="shared" si="34"/>
        <v>7.3529999999999998E-2</v>
      </c>
      <c r="BXR7" s="220">
        <f t="shared" si="34"/>
        <v>7.3529999999999998E-2</v>
      </c>
      <c r="BXS7" s="220">
        <f t="shared" si="34"/>
        <v>7.3529999999999998E-2</v>
      </c>
      <c r="BXT7" s="220">
        <f t="shared" si="34"/>
        <v>7.3529999999999998E-2</v>
      </c>
      <c r="BXU7" s="220">
        <f t="shared" si="34"/>
        <v>7.3529999999999998E-2</v>
      </c>
      <c r="BXV7" s="220">
        <f t="shared" si="34"/>
        <v>7.3529999999999998E-2</v>
      </c>
      <c r="BXW7" s="220">
        <f t="shared" si="34"/>
        <v>7.3529999999999998E-2</v>
      </c>
      <c r="BXX7" s="220">
        <f t="shared" si="34"/>
        <v>7.3529999999999998E-2</v>
      </c>
      <c r="BXY7" s="220">
        <f t="shared" si="34"/>
        <v>7.3529999999999998E-2</v>
      </c>
      <c r="BXZ7" s="220">
        <f t="shared" si="34"/>
        <v>7.3529999999999998E-2</v>
      </c>
      <c r="BYA7" s="220">
        <f t="shared" si="34"/>
        <v>7.3529999999999998E-2</v>
      </c>
      <c r="BYB7" s="220">
        <f t="shared" si="34"/>
        <v>7.3529999999999998E-2</v>
      </c>
      <c r="BYC7" s="220">
        <f t="shared" si="34"/>
        <v>7.3529999999999998E-2</v>
      </c>
      <c r="BYD7" s="220">
        <f t="shared" si="34"/>
        <v>7.3529999999999998E-2</v>
      </c>
      <c r="BYE7" s="220">
        <f t="shared" si="34"/>
        <v>7.3529999999999998E-2</v>
      </c>
      <c r="BYF7" s="220">
        <f t="shared" si="34"/>
        <v>7.3529999999999998E-2</v>
      </c>
      <c r="BYG7" s="220">
        <f t="shared" si="34"/>
        <v>7.3529999999999998E-2</v>
      </c>
      <c r="BYH7" s="220">
        <f t="shared" si="34"/>
        <v>7.3529999999999998E-2</v>
      </c>
      <c r="BYI7" s="220">
        <f t="shared" si="34"/>
        <v>7.3529999999999998E-2</v>
      </c>
      <c r="BYJ7" s="220">
        <f t="shared" si="34"/>
        <v>7.3529999999999998E-2</v>
      </c>
      <c r="BYK7" s="220">
        <f t="shared" si="34"/>
        <v>7.3529999999999998E-2</v>
      </c>
      <c r="BYL7" s="220">
        <f t="shared" si="34"/>
        <v>7.3529999999999998E-2</v>
      </c>
      <c r="BYM7" s="220">
        <f t="shared" si="34"/>
        <v>7.3529999999999998E-2</v>
      </c>
      <c r="BYN7" s="220">
        <f t="shared" si="34"/>
        <v>7.3529999999999998E-2</v>
      </c>
      <c r="BYO7" s="220">
        <f t="shared" ref="BYO7:CAZ7" si="35">ROUND($W7/365,5)</f>
        <v>7.3529999999999998E-2</v>
      </c>
      <c r="BYP7" s="220">
        <f t="shared" si="35"/>
        <v>7.3529999999999998E-2</v>
      </c>
      <c r="BYQ7" s="220">
        <f t="shared" si="35"/>
        <v>7.3529999999999998E-2</v>
      </c>
      <c r="BYR7" s="220">
        <f t="shared" si="35"/>
        <v>7.3529999999999998E-2</v>
      </c>
      <c r="BYS7" s="220">
        <f t="shared" si="35"/>
        <v>7.3529999999999998E-2</v>
      </c>
      <c r="BYT7" s="220">
        <f t="shared" si="35"/>
        <v>7.3529999999999998E-2</v>
      </c>
      <c r="BYU7" s="220">
        <f t="shared" si="35"/>
        <v>7.3529999999999998E-2</v>
      </c>
      <c r="BYV7" s="220">
        <f t="shared" si="35"/>
        <v>7.3529999999999998E-2</v>
      </c>
      <c r="BYW7" s="220">
        <f t="shared" si="35"/>
        <v>7.3529999999999998E-2</v>
      </c>
      <c r="BYX7" s="220">
        <f t="shared" si="35"/>
        <v>7.3529999999999998E-2</v>
      </c>
      <c r="BYY7" s="220">
        <f t="shared" si="35"/>
        <v>7.3529999999999998E-2</v>
      </c>
      <c r="BYZ7" s="220">
        <f t="shared" si="35"/>
        <v>7.3529999999999998E-2</v>
      </c>
      <c r="BZA7" s="220">
        <f t="shared" si="35"/>
        <v>7.3529999999999998E-2</v>
      </c>
      <c r="BZB7" s="220">
        <f t="shared" si="35"/>
        <v>7.3529999999999998E-2</v>
      </c>
      <c r="BZC7" s="220">
        <f t="shared" si="35"/>
        <v>7.3529999999999998E-2</v>
      </c>
      <c r="BZD7" s="220">
        <f t="shared" si="35"/>
        <v>7.3529999999999998E-2</v>
      </c>
      <c r="BZE7" s="220">
        <f t="shared" si="35"/>
        <v>7.3529999999999998E-2</v>
      </c>
      <c r="BZF7" s="220">
        <f t="shared" si="35"/>
        <v>7.3529999999999998E-2</v>
      </c>
      <c r="BZG7" s="220">
        <f t="shared" si="35"/>
        <v>7.3529999999999998E-2</v>
      </c>
      <c r="BZH7" s="220">
        <f t="shared" si="35"/>
        <v>7.3529999999999998E-2</v>
      </c>
      <c r="BZI7" s="220">
        <f t="shared" si="35"/>
        <v>7.3529999999999998E-2</v>
      </c>
      <c r="BZJ7" s="220">
        <f t="shared" si="35"/>
        <v>7.3529999999999998E-2</v>
      </c>
      <c r="BZK7" s="220">
        <f t="shared" si="35"/>
        <v>7.3529999999999998E-2</v>
      </c>
      <c r="BZL7" s="220">
        <f t="shared" si="35"/>
        <v>7.3529999999999998E-2</v>
      </c>
      <c r="BZM7" s="220">
        <f t="shared" si="35"/>
        <v>7.3529999999999998E-2</v>
      </c>
      <c r="BZN7" s="220">
        <f t="shared" si="35"/>
        <v>7.3529999999999998E-2</v>
      </c>
      <c r="BZO7" s="220">
        <f t="shared" si="35"/>
        <v>7.3529999999999998E-2</v>
      </c>
      <c r="BZP7" s="220">
        <f t="shared" si="35"/>
        <v>7.3529999999999998E-2</v>
      </c>
      <c r="BZQ7" s="220">
        <f t="shared" si="35"/>
        <v>7.3529999999999998E-2</v>
      </c>
      <c r="BZR7" s="220">
        <f t="shared" si="35"/>
        <v>7.3529999999999998E-2</v>
      </c>
      <c r="BZS7" s="220">
        <f t="shared" si="35"/>
        <v>7.3529999999999998E-2</v>
      </c>
      <c r="BZT7" s="220">
        <f t="shared" si="35"/>
        <v>7.3529999999999998E-2</v>
      </c>
      <c r="BZU7" s="220">
        <f t="shared" si="35"/>
        <v>7.3529999999999998E-2</v>
      </c>
      <c r="BZV7" s="220">
        <f t="shared" si="35"/>
        <v>7.3529999999999998E-2</v>
      </c>
      <c r="BZW7" s="220">
        <f t="shared" si="35"/>
        <v>7.3529999999999998E-2</v>
      </c>
      <c r="BZX7" s="220">
        <f t="shared" si="35"/>
        <v>7.3529999999999998E-2</v>
      </c>
      <c r="BZY7" s="220">
        <f t="shared" si="35"/>
        <v>7.3529999999999998E-2</v>
      </c>
      <c r="BZZ7" s="220">
        <f t="shared" si="35"/>
        <v>7.3529999999999998E-2</v>
      </c>
      <c r="CAA7" s="220">
        <f t="shared" si="35"/>
        <v>7.3529999999999998E-2</v>
      </c>
      <c r="CAB7" s="220">
        <f t="shared" si="35"/>
        <v>7.3529999999999998E-2</v>
      </c>
      <c r="CAC7" s="220">
        <f t="shared" si="35"/>
        <v>7.3529999999999998E-2</v>
      </c>
      <c r="CAD7" s="220">
        <f t="shared" si="35"/>
        <v>7.3529999999999998E-2</v>
      </c>
      <c r="CAE7" s="220">
        <f t="shared" si="35"/>
        <v>7.3529999999999998E-2</v>
      </c>
      <c r="CAF7" s="220">
        <f t="shared" si="35"/>
        <v>7.3529999999999998E-2</v>
      </c>
      <c r="CAG7" s="220">
        <f t="shared" si="35"/>
        <v>7.3529999999999998E-2</v>
      </c>
      <c r="CAH7" s="220">
        <f t="shared" si="35"/>
        <v>7.3529999999999998E-2</v>
      </c>
      <c r="CAI7" s="220">
        <f t="shared" si="35"/>
        <v>7.3529999999999998E-2</v>
      </c>
      <c r="CAJ7" s="220">
        <f t="shared" si="35"/>
        <v>7.3529999999999998E-2</v>
      </c>
      <c r="CAK7" s="220">
        <f t="shared" si="35"/>
        <v>7.3529999999999998E-2</v>
      </c>
      <c r="CAL7" s="220">
        <f t="shared" si="35"/>
        <v>7.3529999999999998E-2</v>
      </c>
      <c r="CAM7" s="220">
        <f t="shared" si="35"/>
        <v>7.3529999999999998E-2</v>
      </c>
      <c r="CAN7" s="220">
        <f t="shared" si="35"/>
        <v>7.3529999999999998E-2</v>
      </c>
      <c r="CAO7" s="220">
        <f t="shared" si="35"/>
        <v>7.3529999999999998E-2</v>
      </c>
      <c r="CAP7" s="220">
        <f t="shared" si="35"/>
        <v>7.3529999999999998E-2</v>
      </c>
      <c r="CAQ7" s="220">
        <f t="shared" si="35"/>
        <v>7.3529999999999998E-2</v>
      </c>
      <c r="CAR7" s="220">
        <f t="shared" si="35"/>
        <v>7.3529999999999998E-2</v>
      </c>
      <c r="CAS7" s="220">
        <f t="shared" si="35"/>
        <v>7.3529999999999998E-2</v>
      </c>
      <c r="CAT7" s="220">
        <f t="shared" si="35"/>
        <v>7.3529999999999998E-2</v>
      </c>
      <c r="CAU7" s="220">
        <f t="shared" si="35"/>
        <v>7.3529999999999998E-2</v>
      </c>
      <c r="CAV7" s="220">
        <f t="shared" si="35"/>
        <v>7.3529999999999998E-2</v>
      </c>
      <c r="CAW7" s="220">
        <f t="shared" si="35"/>
        <v>7.3529999999999998E-2</v>
      </c>
      <c r="CAX7" s="220">
        <f t="shared" si="35"/>
        <v>7.3529999999999998E-2</v>
      </c>
      <c r="CAY7" s="220">
        <f t="shared" si="35"/>
        <v>7.3529999999999998E-2</v>
      </c>
      <c r="CAZ7" s="220">
        <f t="shared" si="35"/>
        <v>7.3529999999999998E-2</v>
      </c>
      <c r="CBA7" s="220">
        <f t="shared" ref="CBA7:CDL7" si="36">ROUND($W7/365,5)</f>
        <v>7.3529999999999998E-2</v>
      </c>
      <c r="CBB7" s="220">
        <f t="shared" si="36"/>
        <v>7.3529999999999998E-2</v>
      </c>
      <c r="CBC7" s="220">
        <f t="shared" si="36"/>
        <v>7.3529999999999998E-2</v>
      </c>
      <c r="CBD7" s="220">
        <f t="shared" si="36"/>
        <v>7.3529999999999998E-2</v>
      </c>
      <c r="CBE7" s="220">
        <f t="shared" si="36"/>
        <v>7.3529999999999998E-2</v>
      </c>
      <c r="CBF7" s="220">
        <f t="shared" si="36"/>
        <v>7.3529999999999998E-2</v>
      </c>
      <c r="CBG7" s="220">
        <f t="shared" si="36"/>
        <v>7.3529999999999998E-2</v>
      </c>
      <c r="CBH7" s="220">
        <f t="shared" si="36"/>
        <v>7.3529999999999998E-2</v>
      </c>
      <c r="CBI7" s="220">
        <f t="shared" si="36"/>
        <v>7.3529999999999998E-2</v>
      </c>
      <c r="CBJ7" s="220">
        <f t="shared" si="36"/>
        <v>7.3529999999999998E-2</v>
      </c>
      <c r="CBK7" s="220">
        <f t="shared" si="36"/>
        <v>7.3529999999999998E-2</v>
      </c>
      <c r="CBL7" s="220">
        <f t="shared" si="36"/>
        <v>7.3529999999999998E-2</v>
      </c>
      <c r="CBM7" s="220">
        <f t="shared" si="36"/>
        <v>7.3529999999999998E-2</v>
      </c>
      <c r="CBN7" s="220">
        <f t="shared" si="36"/>
        <v>7.3529999999999998E-2</v>
      </c>
      <c r="CBO7" s="220">
        <f t="shared" si="36"/>
        <v>7.3529999999999998E-2</v>
      </c>
      <c r="CBP7" s="220">
        <f t="shared" si="36"/>
        <v>7.3529999999999998E-2</v>
      </c>
      <c r="CBQ7" s="220">
        <f t="shared" si="36"/>
        <v>7.3529999999999998E-2</v>
      </c>
      <c r="CBR7" s="220">
        <f t="shared" si="36"/>
        <v>7.3529999999999998E-2</v>
      </c>
      <c r="CBS7" s="220">
        <f t="shared" si="36"/>
        <v>7.3529999999999998E-2</v>
      </c>
      <c r="CBT7" s="220">
        <f t="shared" si="36"/>
        <v>7.3529999999999998E-2</v>
      </c>
      <c r="CBU7" s="220">
        <f t="shared" si="36"/>
        <v>7.3529999999999998E-2</v>
      </c>
      <c r="CBV7" s="220">
        <f t="shared" si="36"/>
        <v>7.3529999999999998E-2</v>
      </c>
      <c r="CBW7" s="220">
        <f t="shared" si="36"/>
        <v>7.3529999999999998E-2</v>
      </c>
      <c r="CBX7" s="220">
        <f t="shared" si="36"/>
        <v>7.3529999999999998E-2</v>
      </c>
      <c r="CBY7" s="220">
        <f t="shared" si="36"/>
        <v>7.3529999999999998E-2</v>
      </c>
      <c r="CBZ7" s="220">
        <f t="shared" si="36"/>
        <v>7.3529999999999998E-2</v>
      </c>
      <c r="CCA7" s="220">
        <f t="shared" si="36"/>
        <v>7.3529999999999998E-2</v>
      </c>
      <c r="CCB7" s="220">
        <f t="shared" si="36"/>
        <v>7.3529999999999998E-2</v>
      </c>
      <c r="CCC7" s="220">
        <f t="shared" si="36"/>
        <v>7.3529999999999998E-2</v>
      </c>
      <c r="CCD7" s="220">
        <f t="shared" si="36"/>
        <v>7.3529999999999998E-2</v>
      </c>
      <c r="CCE7" s="220">
        <f t="shared" si="36"/>
        <v>7.3529999999999998E-2</v>
      </c>
      <c r="CCF7" s="220">
        <f t="shared" si="36"/>
        <v>7.3529999999999998E-2</v>
      </c>
      <c r="CCG7" s="220">
        <f t="shared" si="36"/>
        <v>7.3529999999999998E-2</v>
      </c>
      <c r="CCH7" s="220">
        <f t="shared" si="36"/>
        <v>7.3529999999999998E-2</v>
      </c>
      <c r="CCI7" s="220">
        <f t="shared" si="36"/>
        <v>7.3529999999999998E-2</v>
      </c>
      <c r="CCJ7" s="220">
        <f t="shared" si="36"/>
        <v>7.3529999999999998E-2</v>
      </c>
      <c r="CCK7" s="220">
        <f t="shared" si="36"/>
        <v>7.3529999999999998E-2</v>
      </c>
      <c r="CCL7" s="220">
        <f t="shared" si="36"/>
        <v>7.3529999999999998E-2</v>
      </c>
      <c r="CCM7" s="220">
        <f t="shared" si="36"/>
        <v>7.3529999999999998E-2</v>
      </c>
      <c r="CCN7" s="220">
        <f t="shared" si="36"/>
        <v>7.3529999999999998E-2</v>
      </c>
      <c r="CCO7" s="220">
        <f t="shared" si="36"/>
        <v>7.3529999999999998E-2</v>
      </c>
      <c r="CCP7" s="220">
        <f t="shared" si="36"/>
        <v>7.3529999999999998E-2</v>
      </c>
      <c r="CCQ7" s="220">
        <f t="shared" si="36"/>
        <v>7.3529999999999998E-2</v>
      </c>
      <c r="CCR7" s="220">
        <f t="shared" si="36"/>
        <v>7.3529999999999998E-2</v>
      </c>
      <c r="CCS7" s="220">
        <f t="shared" si="36"/>
        <v>7.3529999999999998E-2</v>
      </c>
      <c r="CCT7" s="220">
        <f t="shared" si="36"/>
        <v>7.3529999999999998E-2</v>
      </c>
      <c r="CCU7" s="220">
        <f t="shared" si="36"/>
        <v>7.3529999999999998E-2</v>
      </c>
      <c r="CCV7" s="220">
        <f t="shared" si="36"/>
        <v>7.3529999999999998E-2</v>
      </c>
      <c r="CCW7" s="220">
        <f t="shared" si="36"/>
        <v>7.3529999999999998E-2</v>
      </c>
      <c r="CCX7" s="220">
        <f t="shared" si="36"/>
        <v>7.3529999999999998E-2</v>
      </c>
      <c r="CCY7" s="220">
        <f t="shared" si="36"/>
        <v>7.3529999999999998E-2</v>
      </c>
      <c r="CCZ7" s="220">
        <f t="shared" si="36"/>
        <v>7.3529999999999998E-2</v>
      </c>
      <c r="CDA7" s="220">
        <f t="shared" si="36"/>
        <v>7.3529999999999998E-2</v>
      </c>
      <c r="CDB7" s="220">
        <f t="shared" si="36"/>
        <v>7.3529999999999998E-2</v>
      </c>
      <c r="CDC7" s="220">
        <f t="shared" si="36"/>
        <v>7.3529999999999998E-2</v>
      </c>
      <c r="CDD7" s="220">
        <f t="shared" si="36"/>
        <v>7.3529999999999998E-2</v>
      </c>
      <c r="CDE7" s="220">
        <f t="shared" si="36"/>
        <v>7.3529999999999998E-2</v>
      </c>
      <c r="CDF7" s="220">
        <f t="shared" si="36"/>
        <v>7.3529999999999998E-2</v>
      </c>
      <c r="CDG7" s="220">
        <f t="shared" si="36"/>
        <v>7.3529999999999998E-2</v>
      </c>
      <c r="CDH7" s="220">
        <f t="shared" si="36"/>
        <v>7.3529999999999998E-2</v>
      </c>
      <c r="CDI7" s="220">
        <f t="shared" si="36"/>
        <v>7.3529999999999998E-2</v>
      </c>
      <c r="CDJ7" s="220">
        <f t="shared" si="36"/>
        <v>7.3529999999999998E-2</v>
      </c>
      <c r="CDK7" s="220">
        <f t="shared" si="36"/>
        <v>7.3529999999999998E-2</v>
      </c>
      <c r="CDL7" s="220">
        <f t="shared" si="36"/>
        <v>7.3529999999999998E-2</v>
      </c>
      <c r="CDM7" s="220">
        <f t="shared" ref="CDM7:CFX7" si="37">ROUND($W7/365,5)</f>
        <v>7.3529999999999998E-2</v>
      </c>
      <c r="CDN7" s="220">
        <f t="shared" si="37"/>
        <v>7.3529999999999998E-2</v>
      </c>
      <c r="CDO7" s="220">
        <f t="shared" si="37"/>
        <v>7.3529999999999998E-2</v>
      </c>
      <c r="CDP7" s="220">
        <f t="shared" si="37"/>
        <v>7.3529999999999998E-2</v>
      </c>
      <c r="CDQ7" s="220">
        <f t="shared" si="37"/>
        <v>7.3529999999999998E-2</v>
      </c>
      <c r="CDR7" s="220">
        <f t="shared" si="37"/>
        <v>7.3529999999999998E-2</v>
      </c>
      <c r="CDS7" s="220">
        <f t="shared" si="37"/>
        <v>7.3529999999999998E-2</v>
      </c>
      <c r="CDT7" s="220">
        <f t="shared" si="37"/>
        <v>7.3529999999999998E-2</v>
      </c>
      <c r="CDU7" s="220">
        <f t="shared" si="37"/>
        <v>7.3529999999999998E-2</v>
      </c>
      <c r="CDV7" s="220">
        <f t="shared" si="37"/>
        <v>7.3529999999999998E-2</v>
      </c>
      <c r="CDW7" s="220">
        <f t="shared" si="37"/>
        <v>7.3529999999999998E-2</v>
      </c>
      <c r="CDX7" s="220">
        <f t="shared" si="37"/>
        <v>7.3529999999999998E-2</v>
      </c>
      <c r="CDY7" s="220">
        <f t="shared" si="37"/>
        <v>7.3529999999999998E-2</v>
      </c>
      <c r="CDZ7" s="220">
        <f t="shared" si="37"/>
        <v>7.3529999999999998E-2</v>
      </c>
      <c r="CEA7" s="220">
        <f t="shared" si="37"/>
        <v>7.3529999999999998E-2</v>
      </c>
      <c r="CEB7" s="220">
        <f t="shared" si="37"/>
        <v>7.3529999999999998E-2</v>
      </c>
      <c r="CEC7" s="220">
        <f t="shared" si="37"/>
        <v>7.3529999999999998E-2</v>
      </c>
      <c r="CED7" s="220">
        <f t="shared" si="37"/>
        <v>7.3529999999999998E-2</v>
      </c>
      <c r="CEE7" s="220">
        <f t="shared" si="37"/>
        <v>7.3529999999999998E-2</v>
      </c>
      <c r="CEF7" s="220">
        <f t="shared" si="37"/>
        <v>7.3529999999999998E-2</v>
      </c>
      <c r="CEG7" s="220">
        <f t="shared" si="37"/>
        <v>7.3529999999999998E-2</v>
      </c>
      <c r="CEH7" s="220">
        <f t="shared" si="37"/>
        <v>7.3529999999999998E-2</v>
      </c>
      <c r="CEI7" s="220">
        <f t="shared" si="37"/>
        <v>7.3529999999999998E-2</v>
      </c>
      <c r="CEJ7" s="220">
        <f t="shared" si="37"/>
        <v>7.3529999999999998E-2</v>
      </c>
      <c r="CEK7" s="220">
        <f t="shared" si="37"/>
        <v>7.3529999999999998E-2</v>
      </c>
      <c r="CEL7" s="220">
        <f t="shared" si="37"/>
        <v>7.3529999999999998E-2</v>
      </c>
      <c r="CEM7" s="220">
        <f t="shared" si="37"/>
        <v>7.3529999999999998E-2</v>
      </c>
      <c r="CEN7" s="220">
        <f t="shared" si="37"/>
        <v>7.3529999999999998E-2</v>
      </c>
      <c r="CEO7" s="220">
        <f t="shared" si="37"/>
        <v>7.3529999999999998E-2</v>
      </c>
      <c r="CEP7" s="220">
        <f t="shared" si="37"/>
        <v>7.3529999999999998E-2</v>
      </c>
      <c r="CEQ7" s="220">
        <f t="shared" si="37"/>
        <v>7.3529999999999998E-2</v>
      </c>
      <c r="CER7" s="220">
        <f t="shared" si="37"/>
        <v>7.3529999999999998E-2</v>
      </c>
      <c r="CES7" s="220">
        <f t="shared" si="37"/>
        <v>7.3529999999999998E-2</v>
      </c>
      <c r="CET7" s="220">
        <f t="shared" si="37"/>
        <v>7.3529999999999998E-2</v>
      </c>
      <c r="CEU7" s="220">
        <f t="shared" si="37"/>
        <v>7.3529999999999998E-2</v>
      </c>
      <c r="CEV7" s="220">
        <f t="shared" si="37"/>
        <v>7.3529999999999998E-2</v>
      </c>
      <c r="CEW7" s="220">
        <f t="shared" si="37"/>
        <v>7.3529999999999998E-2</v>
      </c>
      <c r="CEX7" s="220">
        <f t="shared" si="37"/>
        <v>7.3529999999999998E-2</v>
      </c>
      <c r="CEY7" s="220">
        <f t="shared" si="37"/>
        <v>7.3529999999999998E-2</v>
      </c>
      <c r="CEZ7" s="220">
        <f t="shared" si="37"/>
        <v>7.3529999999999998E-2</v>
      </c>
      <c r="CFA7" s="220">
        <f t="shared" si="37"/>
        <v>7.3529999999999998E-2</v>
      </c>
      <c r="CFB7" s="220">
        <f t="shared" si="37"/>
        <v>7.3529999999999998E-2</v>
      </c>
      <c r="CFC7" s="220">
        <f t="shared" si="37"/>
        <v>7.3529999999999998E-2</v>
      </c>
      <c r="CFD7" s="220">
        <f t="shared" si="37"/>
        <v>7.3529999999999998E-2</v>
      </c>
      <c r="CFE7" s="220">
        <f t="shared" si="37"/>
        <v>7.3529999999999998E-2</v>
      </c>
      <c r="CFF7" s="220">
        <f t="shared" si="37"/>
        <v>7.3529999999999998E-2</v>
      </c>
      <c r="CFG7" s="220">
        <f t="shared" si="37"/>
        <v>7.3529999999999998E-2</v>
      </c>
      <c r="CFH7" s="220">
        <f t="shared" si="37"/>
        <v>7.3529999999999998E-2</v>
      </c>
      <c r="CFI7" s="220">
        <f t="shared" si="37"/>
        <v>7.3529999999999998E-2</v>
      </c>
      <c r="CFJ7" s="220">
        <f t="shared" si="37"/>
        <v>7.3529999999999998E-2</v>
      </c>
      <c r="CFK7" s="220">
        <f t="shared" si="37"/>
        <v>7.3529999999999998E-2</v>
      </c>
      <c r="CFL7" s="220">
        <f t="shared" si="37"/>
        <v>7.3529999999999998E-2</v>
      </c>
      <c r="CFM7" s="220">
        <f t="shared" si="37"/>
        <v>7.3529999999999998E-2</v>
      </c>
      <c r="CFN7" s="220">
        <f t="shared" si="37"/>
        <v>7.3529999999999998E-2</v>
      </c>
      <c r="CFO7" s="220">
        <f t="shared" si="37"/>
        <v>7.3529999999999998E-2</v>
      </c>
      <c r="CFP7" s="220">
        <f t="shared" si="37"/>
        <v>7.3529999999999998E-2</v>
      </c>
      <c r="CFQ7" s="220">
        <f t="shared" si="37"/>
        <v>7.3529999999999998E-2</v>
      </c>
      <c r="CFR7" s="220">
        <f t="shared" si="37"/>
        <v>7.3529999999999998E-2</v>
      </c>
      <c r="CFS7" s="220">
        <f t="shared" si="37"/>
        <v>7.3529999999999998E-2</v>
      </c>
      <c r="CFT7" s="220">
        <f t="shared" si="37"/>
        <v>7.3529999999999998E-2</v>
      </c>
      <c r="CFU7" s="220">
        <f t="shared" si="37"/>
        <v>7.3529999999999998E-2</v>
      </c>
      <c r="CFV7" s="220">
        <f t="shared" si="37"/>
        <v>7.3529999999999998E-2</v>
      </c>
      <c r="CFW7" s="220">
        <f t="shared" si="37"/>
        <v>7.3529999999999998E-2</v>
      </c>
      <c r="CFX7" s="220">
        <f t="shared" si="37"/>
        <v>7.3529999999999998E-2</v>
      </c>
      <c r="CFY7" s="220">
        <f t="shared" ref="CFY7:CIJ7" si="38">ROUND($W7/365,5)</f>
        <v>7.3529999999999998E-2</v>
      </c>
      <c r="CFZ7" s="220">
        <f t="shared" si="38"/>
        <v>7.3529999999999998E-2</v>
      </c>
      <c r="CGA7" s="220">
        <f t="shared" si="38"/>
        <v>7.3529999999999998E-2</v>
      </c>
      <c r="CGB7" s="220">
        <f t="shared" si="38"/>
        <v>7.3529999999999998E-2</v>
      </c>
      <c r="CGC7" s="220">
        <f t="shared" si="38"/>
        <v>7.3529999999999998E-2</v>
      </c>
      <c r="CGD7" s="220">
        <f t="shared" si="38"/>
        <v>7.3529999999999998E-2</v>
      </c>
      <c r="CGE7" s="220">
        <f t="shared" si="38"/>
        <v>7.3529999999999998E-2</v>
      </c>
      <c r="CGF7" s="220">
        <f t="shared" si="38"/>
        <v>7.3529999999999998E-2</v>
      </c>
      <c r="CGG7" s="220">
        <f t="shared" si="38"/>
        <v>7.3529999999999998E-2</v>
      </c>
      <c r="CGH7" s="220">
        <f t="shared" si="38"/>
        <v>7.3529999999999998E-2</v>
      </c>
      <c r="CGI7" s="220">
        <f t="shared" si="38"/>
        <v>7.3529999999999998E-2</v>
      </c>
      <c r="CGJ7" s="220">
        <f t="shared" si="38"/>
        <v>7.3529999999999998E-2</v>
      </c>
      <c r="CGK7" s="220">
        <f t="shared" si="38"/>
        <v>7.3529999999999998E-2</v>
      </c>
      <c r="CGL7" s="220">
        <f t="shared" si="38"/>
        <v>7.3529999999999998E-2</v>
      </c>
      <c r="CGM7" s="220">
        <f t="shared" si="38"/>
        <v>7.3529999999999998E-2</v>
      </c>
      <c r="CGN7" s="220">
        <f t="shared" si="38"/>
        <v>7.3529999999999998E-2</v>
      </c>
      <c r="CGO7" s="220">
        <f t="shared" si="38"/>
        <v>7.3529999999999998E-2</v>
      </c>
      <c r="CGP7" s="220">
        <f t="shared" si="38"/>
        <v>7.3529999999999998E-2</v>
      </c>
      <c r="CGQ7" s="220">
        <f t="shared" si="38"/>
        <v>7.3529999999999998E-2</v>
      </c>
      <c r="CGR7" s="220">
        <f t="shared" si="38"/>
        <v>7.3529999999999998E-2</v>
      </c>
      <c r="CGS7" s="220">
        <f t="shared" si="38"/>
        <v>7.3529999999999998E-2</v>
      </c>
      <c r="CGT7" s="220">
        <f t="shared" si="38"/>
        <v>7.3529999999999998E-2</v>
      </c>
      <c r="CGU7" s="220">
        <f t="shared" si="38"/>
        <v>7.3529999999999998E-2</v>
      </c>
      <c r="CGV7" s="220">
        <f t="shared" si="38"/>
        <v>7.3529999999999998E-2</v>
      </c>
      <c r="CGW7" s="220">
        <f t="shared" si="38"/>
        <v>7.3529999999999998E-2</v>
      </c>
      <c r="CGX7" s="220">
        <f t="shared" si="38"/>
        <v>7.3529999999999998E-2</v>
      </c>
      <c r="CGY7" s="220">
        <f t="shared" si="38"/>
        <v>7.3529999999999998E-2</v>
      </c>
      <c r="CGZ7" s="220">
        <f t="shared" si="38"/>
        <v>7.3529999999999998E-2</v>
      </c>
      <c r="CHA7" s="220">
        <f t="shared" si="38"/>
        <v>7.3529999999999998E-2</v>
      </c>
      <c r="CHB7" s="220">
        <f t="shared" si="38"/>
        <v>7.3529999999999998E-2</v>
      </c>
      <c r="CHC7" s="220">
        <f t="shared" si="38"/>
        <v>7.3529999999999998E-2</v>
      </c>
      <c r="CHD7" s="220">
        <f t="shared" si="38"/>
        <v>7.3529999999999998E-2</v>
      </c>
      <c r="CHE7" s="220">
        <f t="shared" si="38"/>
        <v>7.3529999999999998E-2</v>
      </c>
      <c r="CHF7" s="220">
        <f t="shared" si="38"/>
        <v>7.3529999999999998E-2</v>
      </c>
      <c r="CHG7" s="220">
        <f t="shared" si="38"/>
        <v>7.3529999999999998E-2</v>
      </c>
      <c r="CHH7" s="220">
        <f t="shared" si="38"/>
        <v>7.3529999999999998E-2</v>
      </c>
      <c r="CHI7" s="220">
        <f t="shared" si="38"/>
        <v>7.3529999999999998E-2</v>
      </c>
      <c r="CHJ7" s="220">
        <f t="shared" si="38"/>
        <v>7.3529999999999998E-2</v>
      </c>
      <c r="CHK7" s="220">
        <f t="shared" si="38"/>
        <v>7.3529999999999998E-2</v>
      </c>
      <c r="CHL7" s="220">
        <f t="shared" si="38"/>
        <v>7.3529999999999998E-2</v>
      </c>
      <c r="CHM7" s="220">
        <f t="shared" si="38"/>
        <v>7.3529999999999998E-2</v>
      </c>
      <c r="CHN7" s="220">
        <f t="shared" si="38"/>
        <v>7.3529999999999998E-2</v>
      </c>
      <c r="CHO7" s="220">
        <f t="shared" si="38"/>
        <v>7.3529999999999998E-2</v>
      </c>
      <c r="CHP7" s="220">
        <f t="shared" si="38"/>
        <v>7.3529999999999998E-2</v>
      </c>
      <c r="CHQ7" s="220">
        <f t="shared" si="38"/>
        <v>7.3529999999999998E-2</v>
      </c>
      <c r="CHR7" s="220">
        <f t="shared" si="38"/>
        <v>7.3529999999999998E-2</v>
      </c>
      <c r="CHS7" s="220">
        <f t="shared" si="38"/>
        <v>7.3529999999999998E-2</v>
      </c>
      <c r="CHT7" s="220">
        <f t="shared" si="38"/>
        <v>7.3529999999999998E-2</v>
      </c>
      <c r="CHU7" s="220">
        <f t="shared" si="38"/>
        <v>7.3529999999999998E-2</v>
      </c>
      <c r="CHV7" s="220">
        <f t="shared" si="38"/>
        <v>7.3529999999999998E-2</v>
      </c>
      <c r="CHW7" s="220">
        <f t="shared" si="38"/>
        <v>7.3529999999999998E-2</v>
      </c>
      <c r="CHX7" s="220">
        <f t="shared" si="38"/>
        <v>7.3529999999999998E-2</v>
      </c>
      <c r="CHY7" s="220">
        <f t="shared" si="38"/>
        <v>7.3529999999999998E-2</v>
      </c>
      <c r="CHZ7" s="220">
        <f t="shared" si="38"/>
        <v>7.3529999999999998E-2</v>
      </c>
      <c r="CIA7" s="220">
        <f t="shared" si="38"/>
        <v>7.3529999999999998E-2</v>
      </c>
      <c r="CIB7" s="220">
        <f t="shared" si="38"/>
        <v>7.3529999999999998E-2</v>
      </c>
      <c r="CIC7" s="220">
        <f t="shared" si="38"/>
        <v>7.3529999999999998E-2</v>
      </c>
      <c r="CID7" s="220">
        <f t="shared" si="38"/>
        <v>7.3529999999999998E-2</v>
      </c>
      <c r="CIE7" s="220">
        <f t="shared" si="38"/>
        <v>7.3529999999999998E-2</v>
      </c>
      <c r="CIF7" s="220">
        <f t="shared" si="38"/>
        <v>7.3529999999999998E-2</v>
      </c>
      <c r="CIG7" s="220">
        <f t="shared" si="38"/>
        <v>7.3529999999999998E-2</v>
      </c>
      <c r="CIH7" s="220">
        <f t="shared" si="38"/>
        <v>7.3529999999999998E-2</v>
      </c>
      <c r="CII7" s="220">
        <f t="shared" si="38"/>
        <v>7.3529999999999998E-2</v>
      </c>
      <c r="CIJ7" s="220">
        <f t="shared" si="38"/>
        <v>7.3529999999999998E-2</v>
      </c>
      <c r="CIK7" s="220">
        <f t="shared" ref="CIK7:CKV7" si="39">ROUND($W7/365,5)</f>
        <v>7.3529999999999998E-2</v>
      </c>
      <c r="CIL7" s="220">
        <f t="shared" si="39"/>
        <v>7.3529999999999998E-2</v>
      </c>
      <c r="CIM7" s="220">
        <f t="shared" si="39"/>
        <v>7.3529999999999998E-2</v>
      </c>
      <c r="CIN7" s="220">
        <f t="shared" si="39"/>
        <v>7.3529999999999998E-2</v>
      </c>
      <c r="CIO7" s="220">
        <f t="shared" si="39"/>
        <v>7.3529999999999998E-2</v>
      </c>
      <c r="CIP7" s="220">
        <f t="shared" si="39"/>
        <v>7.3529999999999998E-2</v>
      </c>
      <c r="CIQ7" s="220">
        <f t="shared" si="39"/>
        <v>7.3529999999999998E-2</v>
      </c>
      <c r="CIR7" s="220">
        <f t="shared" si="39"/>
        <v>7.3529999999999998E-2</v>
      </c>
      <c r="CIS7" s="220">
        <f t="shared" si="39"/>
        <v>7.3529999999999998E-2</v>
      </c>
      <c r="CIT7" s="220">
        <f t="shared" si="39"/>
        <v>7.3529999999999998E-2</v>
      </c>
      <c r="CIU7" s="220">
        <f t="shared" si="39"/>
        <v>7.3529999999999998E-2</v>
      </c>
      <c r="CIV7" s="220">
        <f t="shared" si="39"/>
        <v>7.3529999999999998E-2</v>
      </c>
      <c r="CIW7" s="220">
        <f t="shared" si="39"/>
        <v>7.3529999999999998E-2</v>
      </c>
      <c r="CIX7" s="220">
        <f t="shared" si="39"/>
        <v>7.3529999999999998E-2</v>
      </c>
      <c r="CIY7" s="220">
        <f t="shared" si="39"/>
        <v>7.3529999999999998E-2</v>
      </c>
      <c r="CIZ7" s="220">
        <f t="shared" si="39"/>
        <v>7.3529999999999998E-2</v>
      </c>
      <c r="CJA7" s="220">
        <f t="shared" si="39"/>
        <v>7.3529999999999998E-2</v>
      </c>
      <c r="CJB7" s="220">
        <f t="shared" si="39"/>
        <v>7.3529999999999998E-2</v>
      </c>
      <c r="CJC7" s="220">
        <f t="shared" si="39"/>
        <v>7.3529999999999998E-2</v>
      </c>
      <c r="CJD7" s="220">
        <f t="shared" si="39"/>
        <v>7.3529999999999998E-2</v>
      </c>
      <c r="CJE7" s="220">
        <f t="shared" si="39"/>
        <v>7.3529999999999998E-2</v>
      </c>
      <c r="CJF7" s="220">
        <f t="shared" si="39"/>
        <v>7.3529999999999998E-2</v>
      </c>
      <c r="CJG7" s="220">
        <f t="shared" si="39"/>
        <v>7.3529999999999998E-2</v>
      </c>
      <c r="CJH7" s="220">
        <f t="shared" si="39"/>
        <v>7.3529999999999998E-2</v>
      </c>
      <c r="CJI7" s="220">
        <f t="shared" si="39"/>
        <v>7.3529999999999998E-2</v>
      </c>
      <c r="CJJ7" s="220">
        <f t="shared" si="39"/>
        <v>7.3529999999999998E-2</v>
      </c>
      <c r="CJK7" s="220">
        <f t="shared" si="39"/>
        <v>7.3529999999999998E-2</v>
      </c>
      <c r="CJL7" s="220">
        <f t="shared" si="39"/>
        <v>7.3529999999999998E-2</v>
      </c>
      <c r="CJM7" s="220">
        <f t="shared" si="39"/>
        <v>7.3529999999999998E-2</v>
      </c>
      <c r="CJN7" s="220">
        <f t="shared" si="39"/>
        <v>7.3529999999999998E-2</v>
      </c>
      <c r="CJO7" s="220">
        <f t="shared" si="39"/>
        <v>7.3529999999999998E-2</v>
      </c>
      <c r="CJP7" s="220">
        <f t="shared" si="39"/>
        <v>7.3529999999999998E-2</v>
      </c>
      <c r="CJQ7" s="220">
        <f t="shared" si="39"/>
        <v>7.3529999999999998E-2</v>
      </c>
      <c r="CJR7" s="220">
        <f t="shared" si="39"/>
        <v>7.3529999999999998E-2</v>
      </c>
      <c r="CJS7" s="220">
        <f t="shared" si="39"/>
        <v>7.3529999999999998E-2</v>
      </c>
      <c r="CJT7" s="220">
        <f t="shared" si="39"/>
        <v>7.3529999999999998E-2</v>
      </c>
      <c r="CJU7" s="220">
        <f t="shared" si="39"/>
        <v>7.3529999999999998E-2</v>
      </c>
      <c r="CJV7" s="220">
        <f t="shared" si="39"/>
        <v>7.3529999999999998E-2</v>
      </c>
      <c r="CJW7" s="220">
        <f t="shared" si="39"/>
        <v>7.3529999999999998E-2</v>
      </c>
      <c r="CJX7" s="220">
        <f t="shared" si="39"/>
        <v>7.3529999999999998E-2</v>
      </c>
      <c r="CJY7" s="220">
        <f t="shared" si="39"/>
        <v>7.3529999999999998E-2</v>
      </c>
      <c r="CJZ7" s="220">
        <f t="shared" si="39"/>
        <v>7.3529999999999998E-2</v>
      </c>
      <c r="CKA7" s="220">
        <f t="shared" si="39"/>
        <v>7.3529999999999998E-2</v>
      </c>
      <c r="CKB7" s="220">
        <f t="shared" si="39"/>
        <v>7.3529999999999998E-2</v>
      </c>
      <c r="CKC7" s="220">
        <f t="shared" si="39"/>
        <v>7.3529999999999998E-2</v>
      </c>
      <c r="CKD7" s="220">
        <f t="shared" si="39"/>
        <v>7.3529999999999998E-2</v>
      </c>
      <c r="CKE7" s="220">
        <f t="shared" si="39"/>
        <v>7.3529999999999998E-2</v>
      </c>
      <c r="CKF7" s="220">
        <f t="shared" si="39"/>
        <v>7.3529999999999998E-2</v>
      </c>
      <c r="CKG7" s="220">
        <f t="shared" si="39"/>
        <v>7.3529999999999998E-2</v>
      </c>
      <c r="CKH7" s="220">
        <f t="shared" si="39"/>
        <v>7.3529999999999998E-2</v>
      </c>
      <c r="CKI7" s="220">
        <f t="shared" si="39"/>
        <v>7.3529999999999998E-2</v>
      </c>
      <c r="CKJ7" s="220">
        <f t="shared" si="39"/>
        <v>7.3529999999999998E-2</v>
      </c>
      <c r="CKK7" s="220">
        <f t="shared" si="39"/>
        <v>7.3529999999999998E-2</v>
      </c>
      <c r="CKL7" s="220">
        <f t="shared" si="39"/>
        <v>7.3529999999999998E-2</v>
      </c>
      <c r="CKM7" s="220">
        <f t="shared" si="39"/>
        <v>7.3529999999999998E-2</v>
      </c>
      <c r="CKN7" s="220">
        <f t="shared" si="39"/>
        <v>7.3529999999999998E-2</v>
      </c>
      <c r="CKO7" s="220">
        <f t="shared" si="39"/>
        <v>7.3529999999999998E-2</v>
      </c>
      <c r="CKP7" s="220">
        <f t="shared" si="39"/>
        <v>7.3529999999999998E-2</v>
      </c>
      <c r="CKQ7" s="220">
        <f t="shared" si="39"/>
        <v>7.3529999999999998E-2</v>
      </c>
      <c r="CKR7" s="220">
        <f t="shared" si="39"/>
        <v>7.3529999999999998E-2</v>
      </c>
      <c r="CKS7" s="220">
        <f t="shared" si="39"/>
        <v>7.3529999999999998E-2</v>
      </c>
      <c r="CKT7" s="220">
        <f t="shared" si="39"/>
        <v>7.3529999999999998E-2</v>
      </c>
      <c r="CKU7" s="220">
        <f t="shared" si="39"/>
        <v>7.3529999999999998E-2</v>
      </c>
      <c r="CKV7" s="220">
        <f t="shared" si="39"/>
        <v>7.3529999999999998E-2</v>
      </c>
      <c r="CKW7" s="220">
        <f t="shared" ref="CKW7:CNH7" si="40">ROUND($W7/365,5)</f>
        <v>7.3529999999999998E-2</v>
      </c>
      <c r="CKX7" s="220">
        <f t="shared" si="40"/>
        <v>7.3529999999999998E-2</v>
      </c>
      <c r="CKY7" s="220">
        <f t="shared" si="40"/>
        <v>7.3529999999999998E-2</v>
      </c>
      <c r="CKZ7" s="220">
        <f t="shared" si="40"/>
        <v>7.3529999999999998E-2</v>
      </c>
      <c r="CLA7" s="220">
        <f t="shared" si="40"/>
        <v>7.3529999999999998E-2</v>
      </c>
      <c r="CLB7" s="220">
        <f t="shared" si="40"/>
        <v>7.3529999999999998E-2</v>
      </c>
      <c r="CLC7" s="220">
        <f t="shared" si="40"/>
        <v>7.3529999999999998E-2</v>
      </c>
      <c r="CLD7" s="220">
        <f t="shared" si="40"/>
        <v>7.3529999999999998E-2</v>
      </c>
      <c r="CLE7" s="220">
        <f t="shared" si="40"/>
        <v>7.3529999999999998E-2</v>
      </c>
      <c r="CLF7" s="220">
        <f t="shared" si="40"/>
        <v>7.3529999999999998E-2</v>
      </c>
      <c r="CLG7" s="220">
        <f t="shared" si="40"/>
        <v>7.3529999999999998E-2</v>
      </c>
      <c r="CLH7" s="220">
        <f t="shared" si="40"/>
        <v>7.3529999999999998E-2</v>
      </c>
      <c r="CLI7" s="220">
        <f t="shared" si="40"/>
        <v>7.3529999999999998E-2</v>
      </c>
      <c r="CLJ7" s="220">
        <f t="shared" si="40"/>
        <v>7.3529999999999998E-2</v>
      </c>
      <c r="CLK7" s="220">
        <f t="shared" si="40"/>
        <v>7.3529999999999998E-2</v>
      </c>
      <c r="CLL7" s="220">
        <f t="shared" si="40"/>
        <v>7.3529999999999998E-2</v>
      </c>
      <c r="CLM7" s="220">
        <f t="shared" si="40"/>
        <v>7.3529999999999998E-2</v>
      </c>
      <c r="CLN7" s="220">
        <f t="shared" si="40"/>
        <v>7.3529999999999998E-2</v>
      </c>
      <c r="CLO7" s="220">
        <f t="shared" si="40"/>
        <v>7.3529999999999998E-2</v>
      </c>
      <c r="CLP7" s="220">
        <f t="shared" si="40"/>
        <v>7.3529999999999998E-2</v>
      </c>
      <c r="CLQ7" s="220">
        <f t="shared" si="40"/>
        <v>7.3529999999999998E-2</v>
      </c>
      <c r="CLR7" s="220">
        <f t="shared" si="40"/>
        <v>7.3529999999999998E-2</v>
      </c>
      <c r="CLS7" s="220">
        <f t="shared" si="40"/>
        <v>7.3529999999999998E-2</v>
      </c>
      <c r="CLT7" s="220">
        <f t="shared" si="40"/>
        <v>7.3529999999999998E-2</v>
      </c>
      <c r="CLU7" s="220">
        <f t="shared" si="40"/>
        <v>7.3529999999999998E-2</v>
      </c>
      <c r="CLV7" s="220">
        <f t="shared" si="40"/>
        <v>7.3529999999999998E-2</v>
      </c>
      <c r="CLW7" s="220">
        <f t="shared" si="40"/>
        <v>7.3529999999999998E-2</v>
      </c>
      <c r="CLX7" s="220">
        <f t="shared" si="40"/>
        <v>7.3529999999999998E-2</v>
      </c>
      <c r="CLY7" s="220">
        <f t="shared" si="40"/>
        <v>7.3529999999999998E-2</v>
      </c>
      <c r="CLZ7" s="220">
        <f t="shared" si="40"/>
        <v>7.3529999999999998E-2</v>
      </c>
      <c r="CMA7" s="220">
        <f t="shared" si="40"/>
        <v>7.3529999999999998E-2</v>
      </c>
      <c r="CMB7" s="220">
        <f t="shared" si="40"/>
        <v>7.3529999999999998E-2</v>
      </c>
      <c r="CMC7" s="220">
        <f t="shared" si="40"/>
        <v>7.3529999999999998E-2</v>
      </c>
      <c r="CMD7" s="220">
        <f t="shared" si="40"/>
        <v>7.3529999999999998E-2</v>
      </c>
      <c r="CME7" s="220">
        <f t="shared" si="40"/>
        <v>7.3529999999999998E-2</v>
      </c>
      <c r="CMF7" s="220">
        <f t="shared" si="40"/>
        <v>7.3529999999999998E-2</v>
      </c>
      <c r="CMG7" s="220">
        <f t="shared" si="40"/>
        <v>7.3529999999999998E-2</v>
      </c>
      <c r="CMH7" s="220">
        <f t="shared" si="40"/>
        <v>7.3529999999999998E-2</v>
      </c>
      <c r="CMI7" s="220">
        <f t="shared" si="40"/>
        <v>7.3529999999999998E-2</v>
      </c>
      <c r="CMJ7" s="220">
        <f t="shared" si="40"/>
        <v>7.3529999999999998E-2</v>
      </c>
      <c r="CMK7" s="220">
        <f t="shared" si="40"/>
        <v>7.3529999999999998E-2</v>
      </c>
      <c r="CML7" s="220">
        <f t="shared" si="40"/>
        <v>7.3529999999999998E-2</v>
      </c>
      <c r="CMM7" s="220">
        <f t="shared" si="40"/>
        <v>7.3529999999999998E-2</v>
      </c>
      <c r="CMN7" s="220">
        <f t="shared" si="40"/>
        <v>7.3529999999999998E-2</v>
      </c>
      <c r="CMO7" s="220">
        <f t="shared" si="40"/>
        <v>7.3529999999999998E-2</v>
      </c>
      <c r="CMP7" s="220">
        <f t="shared" si="40"/>
        <v>7.3529999999999998E-2</v>
      </c>
      <c r="CMQ7" s="220">
        <f t="shared" si="40"/>
        <v>7.3529999999999998E-2</v>
      </c>
      <c r="CMR7" s="220">
        <f t="shared" si="40"/>
        <v>7.3529999999999998E-2</v>
      </c>
      <c r="CMS7" s="220">
        <f t="shared" si="40"/>
        <v>7.3529999999999998E-2</v>
      </c>
      <c r="CMT7" s="220">
        <f t="shared" si="40"/>
        <v>7.3529999999999998E-2</v>
      </c>
      <c r="CMU7" s="220">
        <f t="shared" si="40"/>
        <v>7.3529999999999998E-2</v>
      </c>
      <c r="CMV7" s="220">
        <f t="shared" si="40"/>
        <v>7.3529999999999998E-2</v>
      </c>
      <c r="CMW7" s="220">
        <f t="shared" si="40"/>
        <v>7.3529999999999998E-2</v>
      </c>
      <c r="CMX7" s="220">
        <f t="shared" si="40"/>
        <v>7.3529999999999998E-2</v>
      </c>
      <c r="CMY7" s="220">
        <f t="shared" si="40"/>
        <v>7.3529999999999998E-2</v>
      </c>
      <c r="CMZ7" s="220">
        <f t="shared" si="40"/>
        <v>7.3529999999999998E-2</v>
      </c>
      <c r="CNA7" s="220">
        <f t="shared" si="40"/>
        <v>7.3529999999999998E-2</v>
      </c>
      <c r="CNB7" s="220">
        <f t="shared" si="40"/>
        <v>7.3529999999999998E-2</v>
      </c>
      <c r="CNC7" s="220">
        <f t="shared" si="40"/>
        <v>7.3529999999999998E-2</v>
      </c>
      <c r="CND7" s="220">
        <f t="shared" si="40"/>
        <v>7.3529999999999998E-2</v>
      </c>
      <c r="CNE7" s="220">
        <f t="shared" si="40"/>
        <v>7.3529999999999998E-2</v>
      </c>
      <c r="CNF7" s="220">
        <f t="shared" si="40"/>
        <v>7.3529999999999998E-2</v>
      </c>
      <c r="CNG7" s="220">
        <f t="shared" si="40"/>
        <v>7.3529999999999998E-2</v>
      </c>
      <c r="CNH7" s="220">
        <f t="shared" si="40"/>
        <v>7.3529999999999998E-2</v>
      </c>
      <c r="CNI7" s="220">
        <f t="shared" ref="CNI7:CPT7" si="41">ROUND($W7/365,5)</f>
        <v>7.3529999999999998E-2</v>
      </c>
      <c r="CNJ7" s="220">
        <f t="shared" si="41"/>
        <v>7.3529999999999998E-2</v>
      </c>
      <c r="CNK7" s="220">
        <f t="shared" si="41"/>
        <v>7.3529999999999998E-2</v>
      </c>
      <c r="CNL7" s="220">
        <f t="shared" si="41"/>
        <v>7.3529999999999998E-2</v>
      </c>
      <c r="CNM7" s="220">
        <f t="shared" si="41"/>
        <v>7.3529999999999998E-2</v>
      </c>
      <c r="CNN7" s="220">
        <f t="shared" si="41"/>
        <v>7.3529999999999998E-2</v>
      </c>
      <c r="CNO7" s="220">
        <f t="shared" si="41"/>
        <v>7.3529999999999998E-2</v>
      </c>
      <c r="CNP7" s="220">
        <f t="shared" si="41"/>
        <v>7.3529999999999998E-2</v>
      </c>
      <c r="CNQ7" s="220">
        <f t="shared" si="41"/>
        <v>7.3529999999999998E-2</v>
      </c>
      <c r="CNR7" s="220">
        <f t="shared" si="41"/>
        <v>7.3529999999999998E-2</v>
      </c>
      <c r="CNS7" s="220">
        <f t="shared" si="41"/>
        <v>7.3529999999999998E-2</v>
      </c>
      <c r="CNT7" s="220">
        <f t="shared" si="41"/>
        <v>7.3529999999999998E-2</v>
      </c>
      <c r="CNU7" s="220">
        <f t="shared" si="41"/>
        <v>7.3529999999999998E-2</v>
      </c>
      <c r="CNV7" s="220">
        <f t="shared" si="41"/>
        <v>7.3529999999999998E-2</v>
      </c>
      <c r="CNW7" s="220">
        <f t="shared" si="41"/>
        <v>7.3529999999999998E-2</v>
      </c>
      <c r="CNX7" s="220">
        <f t="shared" si="41"/>
        <v>7.3529999999999998E-2</v>
      </c>
      <c r="CNY7" s="220">
        <f t="shared" si="41"/>
        <v>7.3529999999999998E-2</v>
      </c>
      <c r="CNZ7" s="220">
        <f t="shared" si="41"/>
        <v>7.3529999999999998E-2</v>
      </c>
      <c r="COA7" s="220">
        <f t="shared" si="41"/>
        <v>7.3529999999999998E-2</v>
      </c>
      <c r="COB7" s="220">
        <f t="shared" si="41"/>
        <v>7.3529999999999998E-2</v>
      </c>
      <c r="COC7" s="220">
        <f t="shared" si="41"/>
        <v>7.3529999999999998E-2</v>
      </c>
      <c r="COD7" s="220">
        <f t="shared" si="41"/>
        <v>7.3529999999999998E-2</v>
      </c>
      <c r="COE7" s="220">
        <f t="shared" si="41"/>
        <v>7.3529999999999998E-2</v>
      </c>
      <c r="COF7" s="220">
        <f t="shared" si="41"/>
        <v>7.3529999999999998E-2</v>
      </c>
      <c r="COG7" s="220">
        <f t="shared" si="41"/>
        <v>7.3529999999999998E-2</v>
      </c>
      <c r="COH7" s="220">
        <f t="shared" si="41"/>
        <v>7.3529999999999998E-2</v>
      </c>
      <c r="COI7" s="220">
        <f t="shared" si="41"/>
        <v>7.3529999999999998E-2</v>
      </c>
      <c r="COJ7" s="220">
        <f t="shared" si="41"/>
        <v>7.3529999999999998E-2</v>
      </c>
      <c r="COK7" s="220">
        <f t="shared" si="41"/>
        <v>7.3529999999999998E-2</v>
      </c>
      <c r="COL7" s="220">
        <f t="shared" si="41"/>
        <v>7.3529999999999998E-2</v>
      </c>
      <c r="COM7" s="220">
        <f t="shared" si="41"/>
        <v>7.3529999999999998E-2</v>
      </c>
      <c r="CON7" s="220">
        <f t="shared" si="41"/>
        <v>7.3529999999999998E-2</v>
      </c>
      <c r="COO7" s="220">
        <f t="shared" si="41"/>
        <v>7.3529999999999998E-2</v>
      </c>
      <c r="COP7" s="220">
        <f t="shared" si="41"/>
        <v>7.3529999999999998E-2</v>
      </c>
      <c r="COQ7" s="220">
        <f t="shared" si="41"/>
        <v>7.3529999999999998E-2</v>
      </c>
      <c r="COR7" s="220">
        <f t="shared" si="41"/>
        <v>7.3529999999999998E-2</v>
      </c>
      <c r="COS7" s="220">
        <f t="shared" si="41"/>
        <v>7.3529999999999998E-2</v>
      </c>
      <c r="COT7" s="220">
        <f t="shared" si="41"/>
        <v>7.3529999999999998E-2</v>
      </c>
      <c r="COU7" s="220">
        <f t="shared" si="41"/>
        <v>7.3529999999999998E-2</v>
      </c>
      <c r="COV7" s="220">
        <f t="shared" si="41"/>
        <v>7.3529999999999998E-2</v>
      </c>
      <c r="COW7" s="220">
        <f t="shared" si="41"/>
        <v>7.3529999999999998E-2</v>
      </c>
      <c r="COX7" s="220">
        <f t="shared" si="41"/>
        <v>7.3529999999999998E-2</v>
      </c>
      <c r="COY7" s="220">
        <f t="shared" si="41"/>
        <v>7.3529999999999998E-2</v>
      </c>
      <c r="COZ7" s="220">
        <f t="shared" si="41"/>
        <v>7.3529999999999998E-2</v>
      </c>
      <c r="CPA7" s="220">
        <f t="shared" si="41"/>
        <v>7.3529999999999998E-2</v>
      </c>
      <c r="CPB7" s="220">
        <f t="shared" si="41"/>
        <v>7.3529999999999998E-2</v>
      </c>
      <c r="CPC7" s="220">
        <f t="shared" si="41"/>
        <v>7.3529999999999998E-2</v>
      </c>
      <c r="CPD7" s="220">
        <f t="shared" si="41"/>
        <v>7.3529999999999998E-2</v>
      </c>
      <c r="CPE7" s="220">
        <f t="shared" si="41"/>
        <v>7.3529999999999998E-2</v>
      </c>
      <c r="CPF7" s="220">
        <f t="shared" si="41"/>
        <v>7.3529999999999998E-2</v>
      </c>
      <c r="CPG7" s="220">
        <f t="shared" si="41"/>
        <v>7.3529999999999998E-2</v>
      </c>
      <c r="CPH7" s="220">
        <f t="shared" si="41"/>
        <v>7.3529999999999998E-2</v>
      </c>
      <c r="CPI7" s="220">
        <f t="shared" si="41"/>
        <v>7.3529999999999998E-2</v>
      </c>
      <c r="CPJ7" s="220">
        <f t="shared" si="41"/>
        <v>7.3529999999999998E-2</v>
      </c>
      <c r="CPK7" s="220">
        <f t="shared" si="41"/>
        <v>7.3529999999999998E-2</v>
      </c>
      <c r="CPL7" s="220">
        <f t="shared" si="41"/>
        <v>7.3529999999999998E-2</v>
      </c>
      <c r="CPM7" s="220">
        <f t="shared" si="41"/>
        <v>7.3529999999999998E-2</v>
      </c>
      <c r="CPN7" s="220">
        <f t="shared" si="41"/>
        <v>7.3529999999999998E-2</v>
      </c>
      <c r="CPO7" s="220">
        <f t="shared" si="41"/>
        <v>7.3529999999999998E-2</v>
      </c>
      <c r="CPP7" s="220">
        <f t="shared" si="41"/>
        <v>7.3529999999999998E-2</v>
      </c>
      <c r="CPQ7" s="220">
        <f t="shared" si="41"/>
        <v>7.3529999999999998E-2</v>
      </c>
      <c r="CPR7" s="220">
        <f t="shared" si="41"/>
        <v>7.3529999999999998E-2</v>
      </c>
      <c r="CPS7" s="220">
        <f t="shared" si="41"/>
        <v>7.3529999999999998E-2</v>
      </c>
      <c r="CPT7" s="220">
        <f t="shared" si="41"/>
        <v>7.3529999999999998E-2</v>
      </c>
      <c r="CPU7" s="220">
        <f t="shared" ref="CPU7:CSF7" si="42">ROUND($W7/365,5)</f>
        <v>7.3529999999999998E-2</v>
      </c>
      <c r="CPV7" s="220">
        <f t="shared" si="42"/>
        <v>7.3529999999999998E-2</v>
      </c>
      <c r="CPW7" s="220">
        <f t="shared" si="42"/>
        <v>7.3529999999999998E-2</v>
      </c>
      <c r="CPX7" s="220">
        <f t="shared" si="42"/>
        <v>7.3529999999999998E-2</v>
      </c>
      <c r="CPY7" s="220">
        <f t="shared" si="42"/>
        <v>7.3529999999999998E-2</v>
      </c>
      <c r="CPZ7" s="220">
        <f t="shared" si="42"/>
        <v>7.3529999999999998E-2</v>
      </c>
      <c r="CQA7" s="220">
        <f t="shared" si="42"/>
        <v>7.3529999999999998E-2</v>
      </c>
      <c r="CQB7" s="220">
        <f t="shared" si="42"/>
        <v>7.3529999999999998E-2</v>
      </c>
      <c r="CQC7" s="220">
        <f t="shared" si="42"/>
        <v>7.3529999999999998E-2</v>
      </c>
      <c r="CQD7" s="220">
        <f t="shared" si="42"/>
        <v>7.3529999999999998E-2</v>
      </c>
      <c r="CQE7" s="220">
        <f t="shared" si="42"/>
        <v>7.3529999999999998E-2</v>
      </c>
      <c r="CQF7" s="220">
        <f t="shared" si="42"/>
        <v>7.3529999999999998E-2</v>
      </c>
      <c r="CQG7" s="220">
        <f t="shared" si="42"/>
        <v>7.3529999999999998E-2</v>
      </c>
      <c r="CQH7" s="220">
        <f t="shared" si="42"/>
        <v>7.3529999999999998E-2</v>
      </c>
      <c r="CQI7" s="220">
        <f t="shared" si="42"/>
        <v>7.3529999999999998E-2</v>
      </c>
      <c r="CQJ7" s="220">
        <f t="shared" si="42"/>
        <v>7.3529999999999998E-2</v>
      </c>
      <c r="CQK7" s="220">
        <f t="shared" si="42"/>
        <v>7.3529999999999998E-2</v>
      </c>
      <c r="CQL7" s="220">
        <f t="shared" si="42"/>
        <v>7.3529999999999998E-2</v>
      </c>
      <c r="CQM7" s="220">
        <f t="shared" si="42"/>
        <v>7.3529999999999998E-2</v>
      </c>
      <c r="CQN7" s="220">
        <f t="shared" si="42"/>
        <v>7.3529999999999998E-2</v>
      </c>
      <c r="CQO7" s="220">
        <f t="shared" si="42"/>
        <v>7.3529999999999998E-2</v>
      </c>
      <c r="CQP7" s="220">
        <f t="shared" si="42"/>
        <v>7.3529999999999998E-2</v>
      </c>
      <c r="CQQ7" s="220">
        <f t="shared" si="42"/>
        <v>7.3529999999999998E-2</v>
      </c>
      <c r="CQR7" s="220">
        <f t="shared" si="42"/>
        <v>7.3529999999999998E-2</v>
      </c>
      <c r="CQS7" s="220">
        <f t="shared" si="42"/>
        <v>7.3529999999999998E-2</v>
      </c>
      <c r="CQT7" s="220">
        <f t="shared" si="42"/>
        <v>7.3529999999999998E-2</v>
      </c>
      <c r="CQU7" s="220">
        <f t="shared" si="42"/>
        <v>7.3529999999999998E-2</v>
      </c>
      <c r="CQV7" s="220">
        <f t="shared" si="42"/>
        <v>7.3529999999999998E-2</v>
      </c>
      <c r="CQW7" s="220">
        <f t="shared" si="42"/>
        <v>7.3529999999999998E-2</v>
      </c>
      <c r="CQX7" s="220">
        <f t="shared" si="42"/>
        <v>7.3529999999999998E-2</v>
      </c>
      <c r="CQY7" s="220">
        <f t="shared" si="42"/>
        <v>7.3529999999999998E-2</v>
      </c>
      <c r="CQZ7" s="220">
        <f t="shared" si="42"/>
        <v>7.3529999999999998E-2</v>
      </c>
      <c r="CRA7" s="220">
        <f t="shared" si="42"/>
        <v>7.3529999999999998E-2</v>
      </c>
      <c r="CRB7" s="220">
        <f t="shared" si="42"/>
        <v>7.3529999999999998E-2</v>
      </c>
      <c r="CRC7" s="220">
        <f t="shared" si="42"/>
        <v>7.3529999999999998E-2</v>
      </c>
      <c r="CRD7" s="220">
        <f t="shared" si="42"/>
        <v>7.3529999999999998E-2</v>
      </c>
      <c r="CRE7" s="220">
        <f t="shared" si="42"/>
        <v>7.3529999999999998E-2</v>
      </c>
      <c r="CRF7" s="220">
        <f t="shared" si="42"/>
        <v>7.3529999999999998E-2</v>
      </c>
      <c r="CRG7" s="220">
        <f t="shared" si="42"/>
        <v>7.3529999999999998E-2</v>
      </c>
      <c r="CRH7" s="220">
        <f t="shared" si="42"/>
        <v>7.3529999999999998E-2</v>
      </c>
      <c r="CRI7" s="220">
        <f t="shared" si="42"/>
        <v>7.3529999999999998E-2</v>
      </c>
      <c r="CRJ7" s="220">
        <f t="shared" si="42"/>
        <v>7.3529999999999998E-2</v>
      </c>
      <c r="CRK7" s="220">
        <f t="shared" si="42"/>
        <v>7.3529999999999998E-2</v>
      </c>
      <c r="CRL7" s="220">
        <f t="shared" si="42"/>
        <v>7.3529999999999998E-2</v>
      </c>
      <c r="CRM7" s="220">
        <f t="shared" si="42"/>
        <v>7.3529999999999998E-2</v>
      </c>
      <c r="CRN7" s="220">
        <f t="shared" si="42"/>
        <v>7.3529999999999998E-2</v>
      </c>
      <c r="CRO7" s="220">
        <f t="shared" si="42"/>
        <v>7.3529999999999998E-2</v>
      </c>
      <c r="CRP7" s="220">
        <f t="shared" si="42"/>
        <v>7.3529999999999998E-2</v>
      </c>
      <c r="CRQ7" s="220">
        <f t="shared" si="42"/>
        <v>7.3529999999999998E-2</v>
      </c>
      <c r="CRR7" s="220">
        <f t="shared" si="42"/>
        <v>7.3529999999999998E-2</v>
      </c>
      <c r="CRS7" s="220">
        <f t="shared" si="42"/>
        <v>7.3529999999999998E-2</v>
      </c>
      <c r="CRT7" s="220">
        <f t="shared" si="42"/>
        <v>7.3529999999999998E-2</v>
      </c>
      <c r="CRU7" s="220">
        <f t="shared" si="42"/>
        <v>7.3529999999999998E-2</v>
      </c>
      <c r="CRV7" s="220">
        <f t="shared" si="42"/>
        <v>7.3529999999999998E-2</v>
      </c>
      <c r="CRW7" s="220">
        <f t="shared" si="42"/>
        <v>7.3529999999999998E-2</v>
      </c>
      <c r="CRX7" s="220">
        <f t="shared" si="42"/>
        <v>7.3529999999999998E-2</v>
      </c>
      <c r="CRY7" s="220">
        <f t="shared" si="42"/>
        <v>7.3529999999999998E-2</v>
      </c>
      <c r="CRZ7" s="220">
        <f t="shared" si="42"/>
        <v>7.3529999999999998E-2</v>
      </c>
      <c r="CSA7" s="220">
        <f t="shared" si="42"/>
        <v>7.3529999999999998E-2</v>
      </c>
      <c r="CSB7" s="220">
        <f t="shared" si="42"/>
        <v>7.3529999999999998E-2</v>
      </c>
      <c r="CSC7" s="220">
        <f t="shared" si="42"/>
        <v>7.3529999999999998E-2</v>
      </c>
      <c r="CSD7" s="220">
        <f t="shared" si="42"/>
        <v>7.3529999999999998E-2</v>
      </c>
      <c r="CSE7" s="220">
        <f t="shared" si="42"/>
        <v>7.3529999999999998E-2</v>
      </c>
      <c r="CSF7" s="220">
        <f t="shared" si="42"/>
        <v>7.3529999999999998E-2</v>
      </c>
      <c r="CSG7" s="220">
        <f t="shared" ref="CSG7:CUR7" si="43">ROUND($W7/365,5)</f>
        <v>7.3529999999999998E-2</v>
      </c>
      <c r="CSH7" s="220">
        <f t="shared" si="43"/>
        <v>7.3529999999999998E-2</v>
      </c>
      <c r="CSI7" s="220">
        <f t="shared" si="43"/>
        <v>7.3529999999999998E-2</v>
      </c>
      <c r="CSJ7" s="220">
        <f t="shared" si="43"/>
        <v>7.3529999999999998E-2</v>
      </c>
      <c r="CSK7" s="220">
        <f t="shared" si="43"/>
        <v>7.3529999999999998E-2</v>
      </c>
      <c r="CSL7" s="220">
        <f t="shared" si="43"/>
        <v>7.3529999999999998E-2</v>
      </c>
      <c r="CSM7" s="220">
        <f t="shared" si="43"/>
        <v>7.3529999999999998E-2</v>
      </c>
      <c r="CSN7" s="220">
        <f t="shared" si="43"/>
        <v>7.3529999999999998E-2</v>
      </c>
      <c r="CSO7" s="220">
        <f t="shared" si="43"/>
        <v>7.3529999999999998E-2</v>
      </c>
      <c r="CSP7" s="220">
        <f t="shared" si="43"/>
        <v>7.3529999999999998E-2</v>
      </c>
      <c r="CSQ7" s="220">
        <f t="shared" si="43"/>
        <v>7.3529999999999998E-2</v>
      </c>
      <c r="CSR7" s="220">
        <f t="shared" si="43"/>
        <v>7.3529999999999998E-2</v>
      </c>
      <c r="CSS7" s="220">
        <f t="shared" si="43"/>
        <v>7.3529999999999998E-2</v>
      </c>
      <c r="CST7" s="220">
        <f t="shared" si="43"/>
        <v>7.3529999999999998E-2</v>
      </c>
      <c r="CSU7" s="220">
        <f t="shared" si="43"/>
        <v>7.3529999999999998E-2</v>
      </c>
      <c r="CSV7" s="220">
        <f t="shared" si="43"/>
        <v>7.3529999999999998E-2</v>
      </c>
      <c r="CSW7" s="220">
        <f t="shared" si="43"/>
        <v>7.3529999999999998E-2</v>
      </c>
      <c r="CSX7" s="220">
        <f t="shared" si="43"/>
        <v>7.3529999999999998E-2</v>
      </c>
      <c r="CSY7" s="220">
        <f t="shared" si="43"/>
        <v>7.3529999999999998E-2</v>
      </c>
      <c r="CSZ7" s="220">
        <f t="shared" si="43"/>
        <v>7.3529999999999998E-2</v>
      </c>
      <c r="CTA7" s="220">
        <f t="shared" si="43"/>
        <v>7.3529999999999998E-2</v>
      </c>
      <c r="CTB7" s="220">
        <f t="shared" si="43"/>
        <v>7.3529999999999998E-2</v>
      </c>
      <c r="CTC7" s="220">
        <f t="shared" si="43"/>
        <v>7.3529999999999998E-2</v>
      </c>
      <c r="CTD7" s="220">
        <f t="shared" si="43"/>
        <v>7.3529999999999998E-2</v>
      </c>
      <c r="CTE7" s="220">
        <f t="shared" si="43"/>
        <v>7.3529999999999998E-2</v>
      </c>
      <c r="CTF7" s="220">
        <f t="shared" si="43"/>
        <v>7.3529999999999998E-2</v>
      </c>
      <c r="CTG7" s="220">
        <f t="shared" si="43"/>
        <v>7.3529999999999998E-2</v>
      </c>
      <c r="CTH7" s="220">
        <f t="shared" si="43"/>
        <v>7.3529999999999998E-2</v>
      </c>
      <c r="CTI7" s="220">
        <f t="shared" si="43"/>
        <v>7.3529999999999998E-2</v>
      </c>
      <c r="CTJ7" s="220">
        <f t="shared" si="43"/>
        <v>7.3529999999999998E-2</v>
      </c>
      <c r="CTK7" s="220">
        <f t="shared" si="43"/>
        <v>7.3529999999999998E-2</v>
      </c>
      <c r="CTL7" s="220">
        <f t="shared" si="43"/>
        <v>7.3529999999999998E-2</v>
      </c>
      <c r="CTM7" s="220">
        <f t="shared" si="43"/>
        <v>7.3529999999999998E-2</v>
      </c>
      <c r="CTN7" s="220">
        <f t="shared" si="43"/>
        <v>7.3529999999999998E-2</v>
      </c>
      <c r="CTO7" s="220">
        <f t="shared" si="43"/>
        <v>7.3529999999999998E-2</v>
      </c>
      <c r="CTP7" s="220">
        <f t="shared" si="43"/>
        <v>7.3529999999999998E-2</v>
      </c>
      <c r="CTQ7" s="220">
        <f t="shared" si="43"/>
        <v>7.3529999999999998E-2</v>
      </c>
      <c r="CTR7" s="220">
        <f t="shared" si="43"/>
        <v>7.3529999999999998E-2</v>
      </c>
      <c r="CTS7" s="220">
        <f t="shared" si="43"/>
        <v>7.3529999999999998E-2</v>
      </c>
      <c r="CTT7" s="220">
        <f t="shared" si="43"/>
        <v>7.3529999999999998E-2</v>
      </c>
      <c r="CTU7" s="220">
        <f t="shared" si="43"/>
        <v>7.3529999999999998E-2</v>
      </c>
      <c r="CTV7" s="220">
        <f t="shared" si="43"/>
        <v>7.3529999999999998E-2</v>
      </c>
      <c r="CTW7" s="220">
        <f t="shared" si="43"/>
        <v>7.3529999999999998E-2</v>
      </c>
      <c r="CTX7" s="220">
        <f t="shared" si="43"/>
        <v>7.3529999999999998E-2</v>
      </c>
      <c r="CTY7" s="220">
        <f t="shared" si="43"/>
        <v>7.3529999999999998E-2</v>
      </c>
      <c r="CTZ7" s="220">
        <f t="shared" si="43"/>
        <v>7.3529999999999998E-2</v>
      </c>
      <c r="CUA7" s="220">
        <f t="shared" si="43"/>
        <v>7.3529999999999998E-2</v>
      </c>
      <c r="CUB7" s="220">
        <f t="shared" si="43"/>
        <v>7.3529999999999998E-2</v>
      </c>
      <c r="CUC7" s="220">
        <f t="shared" si="43"/>
        <v>7.3529999999999998E-2</v>
      </c>
      <c r="CUD7" s="220">
        <f t="shared" si="43"/>
        <v>7.3529999999999998E-2</v>
      </c>
      <c r="CUE7" s="220">
        <f t="shared" si="43"/>
        <v>7.3529999999999998E-2</v>
      </c>
      <c r="CUF7" s="220">
        <f t="shared" si="43"/>
        <v>7.3529999999999998E-2</v>
      </c>
      <c r="CUG7" s="220">
        <f t="shared" si="43"/>
        <v>7.3529999999999998E-2</v>
      </c>
      <c r="CUH7" s="220">
        <f t="shared" si="43"/>
        <v>7.3529999999999998E-2</v>
      </c>
      <c r="CUI7" s="220">
        <f t="shared" si="43"/>
        <v>7.3529999999999998E-2</v>
      </c>
      <c r="CUJ7" s="220">
        <f t="shared" si="43"/>
        <v>7.3529999999999998E-2</v>
      </c>
      <c r="CUK7" s="220">
        <f t="shared" si="43"/>
        <v>7.3529999999999998E-2</v>
      </c>
      <c r="CUL7" s="220">
        <f t="shared" si="43"/>
        <v>7.3529999999999998E-2</v>
      </c>
      <c r="CUM7" s="220">
        <f t="shared" si="43"/>
        <v>7.3529999999999998E-2</v>
      </c>
      <c r="CUN7" s="220">
        <f t="shared" si="43"/>
        <v>7.3529999999999998E-2</v>
      </c>
      <c r="CUO7" s="220">
        <f t="shared" si="43"/>
        <v>7.3529999999999998E-2</v>
      </c>
      <c r="CUP7" s="220">
        <f t="shared" si="43"/>
        <v>7.3529999999999998E-2</v>
      </c>
      <c r="CUQ7" s="220">
        <f t="shared" si="43"/>
        <v>7.3529999999999998E-2</v>
      </c>
      <c r="CUR7" s="220">
        <f t="shared" si="43"/>
        <v>7.3529999999999998E-2</v>
      </c>
      <c r="CUS7" s="220">
        <f t="shared" ref="CUS7:CXD7" si="44">ROUND($W7/365,5)</f>
        <v>7.3529999999999998E-2</v>
      </c>
      <c r="CUT7" s="220">
        <f t="shared" si="44"/>
        <v>7.3529999999999998E-2</v>
      </c>
      <c r="CUU7" s="220">
        <f t="shared" si="44"/>
        <v>7.3529999999999998E-2</v>
      </c>
      <c r="CUV7" s="220">
        <f t="shared" si="44"/>
        <v>7.3529999999999998E-2</v>
      </c>
      <c r="CUW7" s="220">
        <f t="shared" si="44"/>
        <v>7.3529999999999998E-2</v>
      </c>
      <c r="CUX7" s="220">
        <f t="shared" si="44"/>
        <v>7.3529999999999998E-2</v>
      </c>
      <c r="CUY7" s="220">
        <f t="shared" si="44"/>
        <v>7.3529999999999998E-2</v>
      </c>
      <c r="CUZ7" s="220">
        <f t="shared" si="44"/>
        <v>7.3529999999999998E-2</v>
      </c>
      <c r="CVA7" s="220">
        <f t="shared" si="44"/>
        <v>7.3529999999999998E-2</v>
      </c>
      <c r="CVB7" s="220">
        <f t="shared" si="44"/>
        <v>7.3529999999999998E-2</v>
      </c>
      <c r="CVC7" s="220">
        <f t="shared" si="44"/>
        <v>7.3529999999999998E-2</v>
      </c>
      <c r="CVD7" s="220">
        <f t="shared" si="44"/>
        <v>7.3529999999999998E-2</v>
      </c>
      <c r="CVE7" s="220">
        <f t="shared" si="44"/>
        <v>7.3529999999999998E-2</v>
      </c>
      <c r="CVF7" s="220">
        <f t="shared" si="44"/>
        <v>7.3529999999999998E-2</v>
      </c>
      <c r="CVG7" s="220">
        <f t="shared" si="44"/>
        <v>7.3529999999999998E-2</v>
      </c>
      <c r="CVH7" s="220">
        <f t="shared" si="44"/>
        <v>7.3529999999999998E-2</v>
      </c>
      <c r="CVI7" s="220">
        <f t="shared" si="44"/>
        <v>7.3529999999999998E-2</v>
      </c>
      <c r="CVJ7" s="220">
        <f t="shared" si="44"/>
        <v>7.3529999999999998E-2</v>
      </c>
      <c r="CVK7" s="220">
        <f t="shared" si="44"/>
        <v>7.3529999999999998E-2</v>
      </c>
      <c r="CVL7" s="220">
        <f t="shared" si="44"/>
        <v>7.3529999999999998E-2</v>
      </c>
      <c r="CVM7" s="220">
        <f t="shared" si="44"/>
        <v>7.3529999999999998E-2</v>
      </c>
      <c r="CVN7" s="220">
        <f t="shared" si="44"/>
        <v>7.3529999999999998E-2</v>
      </c>
      <c r="CVO7" s="220">
        <f t="shared" si="44"/>
        <v>7.3529999999999998E-2</v>
      </c>
      <c r="CVP7" s="220">
        <f t="shared" si="44"/>
        <v>7.3529999999999998E-2</v>
      </c>
      <c r="CVQ7" s="220">
        <f t="shared" si="44"/>
        <v>7.3529999999999998E-2</v>
      </c>
      <c r="CVR7" s="220">
        <f t="shared" si="44"/>
        <v>7.3529999999999998E-2</v>
      </c>
      <c r="CVS7" s="220">
        <f t="shared" si="44"/>
        <v>7.3529999999999998E-2</v>
      </c>
      <c r="CVT7" s="220">
        <f t="shared" si="44"/>
        <v>7.3529999999999998E-2</v>
      </c>
      <c r="CVU7" s="220">
        <f t="shared" si="44"/>
        <v>7.3529999999999998E-2</v>
      </c>
      <c r="CVV7" s="220">
        <f t="shared" si="44"/>
        <v>7.3529999999999998E-2</v>
      </c>
      <c r="CVW7" s="220">
        <f t="shared" si="44"/>
        <v>7.3529999999999998E-2</v>
      </c>
      <c r="CVX7" s="220">
        <f t="shared" si="44"/>
        <v>7.3529999999999998E-2</v>
      </c>
      <c r="CVY7" s="220">
        <f t="shared" si="44"/>
        <v>7.3529999999999998E-2</v>
      </c>
      <c r="CVZ7" s="220">
        <f t="shared" si="44"/>
        <v>7.3529999999999998E-2</v>
      </c>
      <c r="CWA7" s="220">
        <f t="shared" si="44"/>
        <v>7.3529999999999998E-2</v>
      </c>
      <c r="CWB7" s="220">
        <f t="shared" si="44"/>
        <v>7.3529999999999998E-2</v>
      </c>
      <c r="CWC7" s="220">
        <f t="shared" si="44"/>
        <v>7.3529999999999998E-2</v>
      </c>
      <c r="CWD7" s="220">
        <f t="shared" si="44"/>
        <v>7.3529999999999998E-2</v>
      </c>
      <c r="CWE7" s="220">
        <f t="shared" si="44"/>
        <v>7.3529999999999998E-2</v>
      </c>
      <c r="CWF7" s="220">
        <f t="shared" si="44"/>
        <v>7.3529999999999998E-2</v>
      </c>
      <c r="CWG7" s="220">
        <f t="shared" si="44"/>
        <v>7.3529999999999998E-2</v>
      </c>
      <c r="CWH7" s="220">
        <f t="shared" si="44"/>
        <v>7.3529999999999998E-2</v>
      </c>
      <c r="CWI7" s="220">
        <f t="shared" si="44"/>
        <v>7.3529999999999998E-2</v>
      </c>
      <c r="CWJ7" s="220">
        <f t="shared" si="44"/>
        <v>7.3529999999999998E-2</v>
      </c>
      <c r="CWK7" s="220">
        <f t="shared" si="44"/>
        <v>7.3529999999999998E-2</v>
      </c>
      <c r="CWL7" s="220">
        <f t="shared" si="44"/>
        <v>7.3529999999999998E-2</v>
      </c>
      <c r="CWM7" s="220">
        <f t="shared" si="44"/>
        <v>7.3529999999999998E-2</v>
      </c>
      <c r="CWN7" s="220">
        <f t="shared" si="44"/>
        <v>7.3529999999999998E-2</v>
      </c>
      <c r="CWO7" s="220">
        <f t="shared" si="44"/>
        <v>7.3529999999999998E-2</v>
      </c>
      <c r="CWP7" s="220">
        <f t="shared" si="44"/>
        <v>7.3529999999999998E-2</v>
      </c>
      <c r="CWQ7" s="220">
        <f t="shared" si="44"/>
        <v>7.3529999999999998E-2</v>
      </c>
      <c r="CWR7" s="220">
        <f t="shared" si="44"/>
        <v>7.3529999999999998E-2</v>
      </c>
      <c r="CWS7" s="220">
        <f t="shared" si="44"/>
        <v>7.3529999999999998E-2</v>
      </c>
      <c r="CWT7" s="220">
        <f t="shared" si="44"/>
        <v>7.3529999999999998E-2</v>
      </c>
      <c r="CWU7" s="220">
        <f t="shared" si="44"/>
        <v>7.3529999999999998E-2</v>
      </c>
      <c r="CWV7" s="220">
        <f t="shared" si="44"/>
        <v>7.3529999999999998E-2</v>
      </c>
      <c r="CWW7" s="220">
        <f t="shared" si="44"/>
        <v>7.3529999999999998E-2</v>
      </c>
      <c r="CWX7" s="220">
        <f t="shared" si="44"/>
        <v>7.3529999999999998E-2</v>
      </c>
      <c r="CWY7" s="220">
        <f t="shared" si="44"/>
        <v>7.3529999999999998E-2</v>
      </c>
      <c r="CWZ7" s="220">
        <f t="shared" si="44"/>
        <v>7.3529999999999998E-2</v>
      </c>
      <c r="CXA7" s="220">
        <f t="shared" si="44"/>
        <v>7.3529999999999998E-2</v>
      </c>
      <c r="CXB7" s="220">
        <f t="shared" si="44"/>
        <v>7.3529999999999998E-2</v>
      </c>
      <c r="CXC7" s="220">
        <f t="shared" si="44"/>
        <v>7.3529999999999998E-2</v>
      </c>
      <c r="CXD7" s="220">
        <f t="shared" si="44"/>
        <v>7.3529999999999998E-2</v>
      </c>
      <c r="CXE7" s="220">
        <f t="shared" ref="CXE7:CZP7" si="45">ROUND($W7/365,5)</f>
        <v>7.3529999999999998E-2</v>
      </c>
      <c r="CXF7" s="220">
        <f t="shared" si="45"/>
        <v>7.3529999999999998E-2</v>
      </c>
      <c r="CXG7" s="220">
        <f t="shared" si="45"/>
        <v>7.3529999999999998E-2</v>
      </c>
      <c r="CXH7" s="220">
        <f t="shared" si="45"/>
        <v>7.3529999999999998E-2</v>
      </c>
      <c r="CXI7" s="220">
        <f t="shared" si="45"/>
        <v>7.3529999999999998E-2</v>
      </c>
      <c r="CXJ7" s="220">
        <f t="shared" si="45"/>
        <v>7.3529999999999998E-2</v>
      </c>
      <c r="CXK7" s="220">
        <f t="shared" si="45"/>
        <v>7.3529999999999998E-2</v>
      </c>
      <c r="CXL7" s="220">
        <f t="shared" si="45"/>
        <v>7.3529999999999998E-2</v>
      </c>
      <c r="CXM7" s="220">
        <f t="shared" si="45"/>
        <v>7.3529999999999998E-2</v>
      </c>
      <c r="CXN7" s="220">
        <f t="shared" si="45"/>
        <v>7.3529999999999998E-2</v>
      </c>
      <c r="CXO7" s="220">
        <f t="shared" si="45"/>
        <v>7.3529999999999998E-2</v>
      </c>
      <c r="CXP7" s="220">
        <f t="shared" si="45"/>
        <v>7.3529999999999998E-2</v>
      </c>
      <c r="CXQ7" s="220">
        <f t="shared" si="45"/>
        <v>7.3529999999999998E-2</v>
      </c>
      <c r="CXR7" s="220">
        <f t="shared" si="45"/>
        <v>7.3529999999999998E-2</v>
      </c>
      <c r="CXS7" s="220">
        <f t="shared" si="45"/>
        <v>7.3529999999999998E-2</v>
      </c>
      <c r="CXT7" s="220">
        <f t="shared" si="45"/>
        <v>7.3529999999999998E-2</v>
      </c>
      <c r="CXU7" s="220">
        <f t="shared" si="45"/>
        <v>7.3529999999999998E-2</v>
      </c>
      <c r="CXV7" s="220">
        <f t="shared" si="45"/>
        <v>7.3529999999999998E-2</v>
      </c>
      <c r="CXW7" s="220">
        <f t="shared" si="45"/>
        <v>7.3529999999999998E-2</v>
      </c>
      <c r="CXX7" s="220">
        <f t="shared" si="45"/>
        <v>7.3529999999999998E-2</v>
      </c>
      <c r="CXY7" s="220">
        <f t="shared" si="45"/>
        <v>7.3529999999999998E-2</v>
      </c>
      <c r="CXZ7" s="220">
        <f t="shared" si="45"/>
        <v>7.3529999999999998E-2</v>
      </c>
      <c r="CYA7" s="220">
        <f t="shared" si="45"/>
        <v>7.3529999999999998E-2</v>
      </c>
      <c r="CYB7" s="220">
        <f t="shared" si="45"/>
        <v>7.3529999999999998E-2</v>
      </c>
      <c r="CYC7" s="220">
        <f t="shared" si="45"/>
        <v>7.3529999999999998E-2</v>
      </c>
      <c r="CYD7" s="220">
        <f t="shared" si="45"/>
        <v>7.3529999999999998E-2</v>
      </c>
      <c r="CYE7" s="220">
        <f t="shared" si="45"/>
        <v>7.3529999999999998E-2</v>
      </c>
      <c r="CYF7" s="220">
        <f t="shared" si="45"/>
        <v>7.3529999999999998E-2</v>
      </c>
      <c r="CYG7" s="220">
        <f t="shared" si="45"/>
        <v>7.3529999999999998E-2</v>
      </c>
      <c r="CYH7" s="220">
        <f t="shared" si="45"/>
        <v>7.3529999999999998E-2</v>
      </c>
      <c r="CYI7" s="220">
        <f t="shared" si="45"/>
        <v>7.3529999999999998E-2</v>
      </c>
      <c r="CYJ7" s="220">
        <f t="shared" si="45"/>
        <v>7.3529999999999998E-2</v>
      </c>
      <c r="CYK7" s="220">
        <f t="shared" si="45"/>
        <v>7.3529999999999998E-2</v>
      </c>
      <c r="CYL7" s="220">
        <f t="shared" si="45"/>
        <v>7.3529999999999998E-2</v>
      </c>
      <c r="CYM7" s="220">
        <f t="shared" si="45"/>
        <v>7.3529999999999998E-2</v>
      </c>
      <c r="CYN7" s="220">
        <f t="shared" si="45"/>
        <v>7.3529999999999998E-2</v>
      </c>
      <c r="CYO7" s="220">
        <f t="shared" si="45"/>
        <v>7.3529999999999998E-2</v>
      </c>
      <c r="CYP7" s="220">
        <f t="shared" si="45"/>
        <v>7.3529999999999998E-2</v>
      </c>
      <c r="CYQ7" s="220">
        <f t="shared" si="45"/>
        <v>7.3529999999999998E-2</v>
      </c>
      <c r="CYR7" s="220">
        <f t="shared" si="45"/>
        <v>7.3529999999999998E-2</v>
      </c>
      <c r="CYS7" s="220">
        <f t="shared" si="45"/>
        <v>7.3529999999999998E-2</v>
      </c>
      <c r="CYT7" s="220">
        <f t="shared" si="45"/>
        <v>7.3529999999999998E-2</v>
      </c>
      <c r="CYU7" s="220">
        <f t="shared" si="45"/>
        <v>7.3529999999999998E-2</v>
      </c>
      <c r="CYV7" s="220">
        <f t="shared" si="45"/>
        <v>7.3529999999999998E-2</v>
      </c>
      <c r="CYW7" s="220">
        <f t="shared" si="45"/>
        <v>7.3529999999999998E-2</v>
      </c>
      <c r="CYX7" s="220">
        <f t="shared" si="45"/>
        <v>7.3529999999999998E-2</v>
      </c>
      <c r="CYY7" s="220">
        <f t="shared" si="45"/>
        <v>7.3529999999999998E-2</v>
      </c>
      <c r="CYZ7" s="220">
        <f t="shared" si="45"/>
        <v>7.3529999999999998E-2</v>
      </c>
      <c r="CZA7" s="220">
        <f t="shared" si="45"/>
        <v>7.3529999999999998E-2</v>
      </c>
      <c r="CZB7" s="220">
        <f t="shared" si="45"/>
        <v>7.3529999999999998E-2</v>
      </c>
      <c r="CZC7" s="220">
        <f t="shared" si="45"/>
        <v>7.3529999999999998E-2</v>
      </c>
      <c r="CZD7" s="220">
        <f t="shared" si="45"/>
        <v>7.3529999999999998E-2</v>
      </c>
      <c r="CZE7" s="220">
        <f t="shared" si="45"/>
        <v>7.3529999999999998E-2</v>
      </c>
      <c r="CZF7" s="220">
        <f t="shared" si="45"/>
        <v>7.3529999999999998E-2</v>
      </c>
      <c r="CZG7" s="220">
        <f t="shared" si="45"/>
        <v>7.3529999999999998E-2</v>
      </c>
      <c r="CZH7" s="220">
        <f t="shared" si="45"/>
        <v>7.3529999999999998E-2</v>
      </c>
      <c r="CZI7" s="220">
        <f t="shared" si="45"/>
        <v>7.3529999999999998E-2</v>
      </c>
      <c r="CZJ7" s="220">
        <f t="shared" si="45"/>
        <v>7.3529999999999998E-2</v>
      </c>
      <c r="CZK7" s="220">
        <f t="shared" si="45"/>
        <v>7.3529999999999998E-2</v>
      </c>
      <c r="CZL7" s="220">
        <f t="shared" si="45"/>
        <v>7.3529999999999998E-2</v>
      </c>
      <c r="CZM7" s="220">
        <f t="shared" si="45"/>
        <v>7.3529999999999998E-2</v>
      </c>
      <c r="CZN7" s="220">
        <f t="shared" si="45"/>
        <v>7.3529999999999998E-2</v>
      </c>
      <c r="CZO7" s="220">
        <f t="shared" si="45"/>
        <v>7.3529999999999998E-2</v>
      </c>
      <c r="CZP7" s="220">
        <f t="shared" si="45"/>
        <v>7.3529999999999998E-2</v>
      </c>
      <c r="CZQ7" s="220">
        <f t="shared" ref="CZQ7:DCB7" si="46">ROUND($W7/365,5)</f>
        <v>7.3529999999999998E-2</v>
      </c>
      <c r="CZR7" s="220">
        <f t="shared" si="46"/>
        <v>7.3529999999999998E-2</v>
      </c>
      <c r="CZS7" s="220">
        <f t="shared" si="46"/>
        <v>7.3529999999999998E-2</v>
      </c>
      <c r="CZT7" s="220">
        <f t="shared" si="46"/>
        <v>7.3529999999999998E-2</v>
      </c>
      <c r="CZU7" s="220">
        <f t="shared" si="46"/>
        <v>7.3529999999999998E-2</v>
      </c>
      <c r="CZV7" s="220">
        <f t="shared" si="46"/>
        <v>7.3529999999999998E-2</v>
      </c>
      <c r="CZW7" s="220">
        <f t="shared" si="46"/>
        <v>7.3529999999999998E-2</v>
      </c>
      <c r="CZX7" s="220">
        <f t="shared" si="46"/>
        <v>7.3529999999999998E-2</v>
      </c>
      <c r="CZY7" s="220">
        <f t="shared" si="46"/>
        <v>7.3529999999999998E-2</v>
      </c>
      <c r="CZZ7" s="220">
        <f t="shared" si="46"/>
        <v>7.3529999999999998E-2</v>
      </c>
      <c r="DAA7" s="220">
        <f t="shared" si="46"/>
        <v>7.3529999999999998E-2</v>
      </c>
      <c r="DAB7" s="220">
        <f t="shared" si="46"/>
        <v>7.3529999999999998E-2</v>
      </c>
      <c r="DAC7" s="220">
        <f t="shared" si="46"/>
        <v>7.3529999999999998E-2</v>
      </c>
      <c r="DAD7" s="220">
        <f t="shared" si="46"/>
        <v>7.3529999999999998E-2</v>
      </c>
      <c r="DAE7" s="220">
        <f t="shared" si="46"/>
        <v>7.3529999999999998E-2</v>
      </c>
      <c r="DAF7" s="220">
        <f t="shared" si="46"/>
        <v>7.3529999999999998E-2</v>
      </c>
      <c r="DAG7" s="220">
        <f t="shared" si="46"/>
        <v>7.3529999999999998E-2</v>
      </c>
      <c r="DAH7" s="220">
        <f t="shared" si="46"/>
        <v>7.3529999999999998E-2</v>
      </c>
      <c r="DAI7" s="220">
        <f t="shared" si="46"/>
        <v>7.3529999999999998E-2</v>
      </c>
      <c r="DAJ7" s="220">
        <f t="shared" si="46"/>
        <v>7.3529999999999998E-2</v>
      </c>
      <c r="DAK7" s="220">
        <f t="shared" si="46"/>
        <v>7.3529999999999998E-2</v>
      </c>
      <c r="DAL7" s="220">
        <f t="shared" si="46"/>
        <v>7.3529999999999998E-2</v>
      </c>
      <c r="DAM7" s="220">
        <f t="shared" si="46"/>
        <v>7.3529999999999998E-2</v>
      </c>
      <c r="DAN7" s="220">
        <f t="shared" si="46"/>
        <v>7.3529999999999998E-2</v>
      </c>
      <c r="DAO7" s="220">
        <f t="shared" si="46"/>
        <v>7.3529999999999998E-2</v>
      </c>
      <c r="DAP7" s="220">
        <f t="shared" si="46"/>
        <v>7.3529999999999998E-2</v>
      </c>
      <c r="DAQ7" s="220">
        <f t="shared" si="46"/>
        <v>7.3529999999999998E-2</v>
      </c>
      <c r="DAR7" s="220">
        <f t="shared" si="46"/>
        <v>7.3529999999999998E-2</v>
      </c>
      <c r="DAS7" s="220">
        <f t="shared" si="46"/>
        <v>7.3529999999999998E-2</v>
      </c>
      <c r="DAT7" s="220">
        <f t="shared" si="46"/>
        <v>7.3529999999999998E-2</v>
      </c>
      <c r="DAU7" s="220">
        <f t="shared" si="46"/>
        <v>7.3529999999999998E-2</v>
      </c>
      <c r="DAV7" s="220">
        <f t="shared" si="46"/>
        <v>7.3529999999999998E-2</v>
      </c>
      <c r="DAW7" s="220">
        <f t="shared" si="46"/>
        <v>7.3529999999999998E-2</v>
      </c>
      <c r="DAX7" s="220">
        <f t="shared" si="46"/>
        <v>7.3529999999999998E-2</v>
      </c>
      <c r="DAY7" s="220">
        <f t="shared" si="46"/>
        <v>7.3529999999999998E-2</v>
      </c>
      <c r="DAZ7" s="220">
        <f t="shared" si="46"/>
        <v>7.3529999999999998E-2</v>
      </c>
      <c r="DBA7" s="220">
        <f t="shared" si="46"/>
        <v>7.3529999999999998E-2</v>
      </c>
      <c r="DBB7" s="220">
        <f t="shared" si="46"/>
        <v>7.3529999999999998E-2</v>
      </c>
      <c r="DBC7" s="220">
        <f t="shared" si="46"/>
        <v>7.3529999999999998E-2</v>
      </c>
      <c r="DBD7" s="220">
        <f t="shared" si="46"/>
        <v>7.3529999999999998E-2</v>
      </c>
      <c r="DBE7" s="220">
        <f t="shared" si="46"/>
        <v>7.3529999999999998E-2</v>
      </c>
      <c r="DBF7" s="220">
        <f t="shared" si="46"/>
        <v>7.3529999999999998E-2</v>
      </c>
      <c r="DBG7" s="220">
        <f t="shared" si="46"/>
        <v>7.3529999999999998E-2</v>
      </c>
      <c r="DBH7" s="220">
        <f t="shared" si="46"/>
        <v>7.3529999999999998E-2</v>
      </c>
      <c r="DBI7" s="220">
        <f t="shared" si="46"/>
        <v>7.3529999999999998E-2</v>
      </c>
      <c r="DBJ7" s="220">
        <f t="shared" si="46"/>
        <v>7.3529999999999998E-2</v>
      </c>
      <c r="DBK7" s="220">
        <f t="shared" si="46"/>
        <v>7.3529999999999998E-2</v>
      </c>
      <c r="DBL7" s="220">
        <f t="shared" si="46"/>
        <v>7.3529999999999998E-2</v>
      </c>
      <c r="DBM7" s="220">
        <f t="shared" si="46"/>
        <v>7.3529999999999998E-2</v>
      </c>
      <c r="DBN7" s="220">
        <f t="shared" si="46"/>
        <v>7.3529999999999998E-2</v>
      </c>
      <c r="DBO7" s="220">
        <f t="shared" si="46"/>
        <v>7.3529999999999998E-2</v>
      </c>
      <c r="DBP7" s="220">
        <f t="shared" si="46"/>
        <v>7.3529999999999998E-2</v>
      </c>
      <c r="DBQ7" s="220">
        <f t="shared" si="46"/>
        <v>7.3529999999999998E-2</v>
      </c>
      <c r="DBR7" s="220">
        <f t="shared" si="46"/>
        <v>7.3529999999999998E-2</v>
      </c>
      <c r="DBS7" s="220">
        <f t="shared" si="46"/>
        <v>7.3529999999999998E-2</v>
      </c>
      <c r="DBT7" s="220">
        <f t="shared" si="46"/>
        <v>7.3529999999999998E-2</v>
      </c>
      <c r="DBU7" s="220">
        <f t="shared" si="46"/>
        <v>7.3529999999999998E-2</v>
      </c>
      <c r="DBV7" s="220">
        <f t="shared" si="46"/>
        <v>7.3529999999999998E-2</v>
      </c>
      <c r="DBW7" s="220">
        <f t="shared" si="46"/>
        <v>7.3529999999999998E-2</v>
      </c>
      <c r="DBX7" s="220">
        <f t="shared" si="46"/>
        <v>7.3529999999999998E-2</v>
      </c>
      <c r="DBY7" s="220">
        <f t="shared" si="46"/>
        <v>7.3529999999999998E-2</v>
      </c>
      <c r="DBZ7" s="220">
        <f t="shared" si="46"/>
        <v>7.3529999999999998E-2</v>
      </c>
      <c r="DCA7" s="220">
        <f t="shared" si="46"/>
        <v>7.3529999999999998E-2</v>
      </c>
      <c r="DCB7" s="220">
        <f t="shared" si="46"/>
        <v>7.3529999999999998E-2</v>
      </c>
      <c r="DCC7" s="220">
        <f t="shared" ref="DCC7:DEN7" si="47">ROUND($W7/365,5)</f>
        <v>7.3529999999999998E-2</v>
      </c>
      <c r="DCD7" s="220">
        <f t="shared" si="47"/>
        <v>7.3529999999999998E-2</v>
      </c>
      <c r="DCE7" s="220">
        <f t="shared" si="47"/>
        <v>7.3529999999999998E-2</v>
      </c>
      <c r="DCF7" s="220">
        <f t="shared" si="47"/>
        <v>7.3529999999999998E-2</v>
      </c>
      <c r="DCG7" s="220">
        <f t="shared" si="47"/>
        <v>7.3529999999999998E-2</v>
      </c>
      <c r="DCH7" s="220">
        <f t="shared" si="47"/>
        <v>7.3529999999999998E-2</v>
      </c>
      <c r="DCI7" s="220">
        <f t="shared" si="47"/>
        <v>7.3529999999999998E-2</v>
      </c>
      <c r="DCJ7" s="220">
        <f t="shared" si="47"/>
        <v>7.3529999999999998E-2</v>
      </c>
      <c r="DCK7" s="220">
        <f t="shared" si="47"/>
        <v>7.3529999999999998E-2</v>
      </c>
      <c r="DCL7" s="220">
        <f t="shared" si="47"/>
        <v>7.3529999999999998E-2</v>
      </c>
      <c r="DCM7" s="220">
        <f t="shared" si="47"/>
        <v>7.3529999999999998E-2</v>
      </c>
      <c r="DCN7" s="220">
        <f t="shared" si="47"/>
        <v>7.3529999999999998E-2</v>
      </c>
      <c r="DCO7" s="220">
        <f t="shared" si="47"/>
        <v>7.3529999999999998E-2</v>
      </c>
      <c r="DCP7" s="220">
        <f t="shared" si="47"/>
        <v>7.3529999999999998E-2</v>
      </c>
      <c r="DCQ7" s="220">
        <f t="shared" si="47"/>
        <v>7.3529999999999998E-2</v>
      </c>
      <c r="DCR7" s="220">
        <f t="shared" si="47"/>
        <v>7.3529999999999998E-2</v>
      </c>
      <c r="DCS7" s="220">
        <f t="shared" si="47"/>
        <v>7.3529999999999998E-2</v>
      </c>
      <c r="DCT7" s="220">
        <f t="shared" si="47"/>
        <v>7.3529999999999998E-2</v>
      </c>
      <c r="DCU7" s="220">
        <f t="shared" si="47"/>
        <v>7.3529999999999998E-2</v>
      </c>
      <c r="DCV7" s="220">
        <f t="shared" si="47"/>
        <v>7.3529999999999998E-2</v>
      </c>
      <c r="DCW7" s="220">
        <f t="shared" si="47"/>
        <v>7.3529999999999998E-2</v>
      </c>
      <c r="DCX7" s="220">
        <f t="shared" si="47"/>
        <v>7.3529999999999998E-2</v>
      </c>
      <c r="DCY7" s="220">
        <f t="shared" si="47"/>
        <v>7.3529999999999998E-2</v>
      </c>
      <c r="DCZ7" s="220">
        <f t="shared" si="47"/>
        <v>7.3529999999999998E-2</v>
      </c>
      <c r="DDA7" s="220">
        <f t="shared" si="47"/>
        <v>7.3529999999999998E-2</v>
      </c>
      <c r="DDB7" s="220">
        <f t="shared" si="47"/>
        <v>7.3529999999999998E-2</v>
      </c>
      <c r="DDC7" s="220">
        <f t="shared" si="47"/>
        <v>7.3529999999999998E-2</v>
      </c>
      <c r="DDD7" s="220">
        <f t="shared" si="47"/>
        <v>7.3529999999999998E-2</v>
      </c>
      <c r="DDE7" s="220">
        <f t="shared" si="47"/>
        <v>7.3529999999999998E-2</v>
      </c>
      <c r="DDF7" s="220">
        <f t="shared" si="47"/>
        <v>7.3529999999999998E-2</v>
      </c>
      <c r="DDG7" s="220">
        <f t="shared" si="47"/>
        <v>7.3529999999999998E-2</v>
      </c>
      <c r="DDH7" s="220">
        <f t="shared" si="47"/>
        <v>7.3529999999999998E-2</v>
      </c>
      <c r="DDI7" s="220">
        <f t="shared" si="47"/>
        <v>7.3529999999999998E-2</v>
      </c>
      <c r="DDJ7" s="220">
        <f t="shared" si="47"/>
        <v>7.3529999999999998E-2</v>
      </c>
      <c r="DDK7" s="220">
        <f t="shared" si="47"/>
        <v>7.3529999999999998E-2</v>
      </c>
      <c r="DDL7" s="220">
        <f t="shared" si="47"/>
        <v>7.3529999999999998E-2</v>
      </c>
      <c r="DDM7" s="220">
        <f t="shared" si="47"/>
        <v>7.3529999999999998E-2</v>
      </c>
      <c r="DDN7" s="220">
        <f t="shared" si="47"/>
        <v>7.3529999999999998E-2</v>
      </c>
      <c r="DDO7" s="220">
        <f t="shared" si="47"/>
        <v>7.3529999999999998E-2</v>
      </c>
      <c r="DDP7" s="220">
        <f t="shared" si="47"/>
        <v>7.3529999999999998E-2</v>
      </c>
      <c r="DDQ7" s="220">
        <f t="shared" si="47"/>
        <v>7.3529999999999998E-2</v>
      </c>
      <c r="DDR7" s="220">
        <f t="shared" si="47"/>
        <v>7.3529999999999998E-2</v>
      </c>
      <c r="DDS7" s="220">
        <f t="shared" si="47"/>
        <v>7.3529999999999998E-2</v>
      </c>
      <c r="DDT7" s="220">
        <f t="shared" si="47"/>
        <v>7.3529999999999998E-2</v>
      </c>
      <c r="DDU7" s="220">
        <f t="shared" si="47"/>
        <v>7.3529999999999998E-2</v>
      </c>
      <c r="DDV7" s="220">
        <f t="shared" si="47"/>
        <v>7.3529999999999998E-2</v>
      </c>
      <c r="DDW7" s="220">
        <f t="shared" si="47"/>
        <v>7.3529999999999998E-2</v>
      </c>
      <c r="DDX7" s="220">
        <f t="shared" si="47"/>
        <v>7.3529999999999998E-2</v>
      </c>
      <c r="DDY7" s="220">
        <f t="shared" si="47"/>
        <v>7.3529999999999998E-2</v>
      </c>
      <c r="DDZ7" s="220">
        <f t="shared" si="47"/>
        <v>7.3529999999999998E-2</v>
      </c>
      <c r="DEA7" s="220">
        <f t="shared" si="47"/>
        <v>7.3529999999999998E-2</v>
      </c>
      <c r="DEB7" s="220">
        <f t="shared" si="47"/>
        <v>7.3529999999999998E-2</v>
      </c>
      <c r="DEC7" s="220">
        <f t="shared" si="47"/>
        <v>7.3529999999999998E-2</v>
      </c>
      <c r="DED7" s="220">
        <f t="shared" si="47"/>
        <v>7.3529999999999998E-2</v>
      </c>
      <c r="DEE7" s="220">
        <f t="shared" si="47"/>
        <v>7.3529999999999998E-2</v>
      </c>
      <c r="DEF7" s="220">
        <f t="shared" si="47"/>
        <v>7.3529999999999998E-2</v>
      </c>
      <c r="DEG7" s="220">
        <f t="shared" si="47"/>
        <v>7.3529999999999998E-2</v>
      </c>
      <c r="DEH7" s="220">
        <f t="shared" si="47"/>
        <v>7.3529999999999998E-2</v>
      </c>
      <c r="DEI7" s="220">
        <f t="shared" si="47"/>
        <v>7.3529999999999998E-2</v>
      </c>
      <c r="DEJ7" s="220">
        <f t="shared" si="47"/>
        <v>7.3529999999999998E-2</v>
      </c>
      <c r="DEK7" s="220">
        <f t="shared" si="47"/>
        <v>7.3529999999999998E-2</v>
      </c>
      <c r="DEL7" s="220">
        <f t="shared" si="47"/>
        <v>7.3529999999999998E-2</v>
      </c>
      <c r="DEM7" s="220">
        <f t="shared" si="47"/>
        <v>7.3529999999999998E-2</v>
      </c>
      <c r="DEN7" s="220">
        <f t="shared" si="47"/>
        <v>7.3529999999999998E-2</v>
      </c>
      <c r="DEO7" s="220">
        <f t="shared" ref="DEO7:DGZ7" si="48">ROUND($W7/365,5)</f>
        <v>7.3529999999999998E-2</v>
      </c>
      <c r="DEP7" s="220">
        <f t="shared" si="48"/>
        <v>7.3529999999999998E-2</v>
      </c>
      <c r="DEQ7" s="220">
        <f t="shared" si="48"/>
        <v>7.3529999999999998E-2</v>
      </c>
      <c r="DER7" s="220">
        <f t="shared" si="48"/>
        <v>7.3529999999999998E-2</v>
      </c>
      <c r="DES7" s="220">
        <f t="shared" si="48"/>
        <v>7.3529999999999998E-2</v>
      </c>
      <c r="DET7" s="220">
        <f t="shared" si="48"/>
        <v>7.3529999999999998E-2</v>
      </c>
      <c r="DEU7" s="220">
        <f t="shared" si="48"/>
        <v>7.3529999999999998E-2</v>
      </c>
      <c r="DEV7" s="220">
        <f t="shared" si="48"/>
        <v>7.3529999999999998E-2</v>
      </c>
      <c r="DEW7" s="220">
        <f t="shared" si="48"/>
        <v>7.3529999999999998E-2</v>
      </c>
      <c r="DEX7" s="220">
        <f t="shared" si="48"/>
        <v>7.3529999999999998E-2</v>
      </c>
      <c r="DEY7" s="220">
        <f t="shared" si="48"/>
        <v>7.3529999999999998E-2</v>
      </c>
      <c r="DEZ7" s="220">
        <f t="shared" si="48"/>
        <v>7.3529999999999998E-2</v>
      </c>
      <c r="DFA7" s="220">
        <f t="shared" si="48"/>
        <v>7.3529999999999998E-2</v>
      </c>
      <c r="DFB7" s="220">
        <f t="shared" si="48"/>
        <v>7.3529999999999998E-2</v>
      </c>
      <c r="DFC7" s="220">
        <f t="shared" si="48"/>
        <v>7.3529999999999998E-2</v>
      </c>
      <c r="DFD7" s="220">
        <f t="shared" si="48"/>
        <v>7.3529999999999998E-2</v>
      </c>
      <c r="DFE7" s="220">
        <f t="shared" si="48"/>
        <v>7.3529999999999998E-2</v>
      </c>
      <c r="DFF7" s="220">
        <f t="shared" si="48"/>
        <v>7.3529999999999998E-2</v>
      </c>
      <c r="DFG7" s="220">
        <f t="shared" si="48"/>
        <v>7.3529999999999998E-2</v>
      </c>
      <c r="DFH7" s="220">
        <f t="shared" si="48"/>
        <v>7.3529999999999998E-2</v>
      </c>
      <c r="DFI7" s="220">
        <f t="shared" si="48"/>
        <v>7.3529999999999998E-2</v>
      </c>
      <c r="DFJ7" s="220">
        <f t="shared" si="48"/>
        <v>7.3529999999999998E-2</v>
      </c>
      <c r="DFK7" s="220">
        <f t="shared" si="48"/>
        <v>7.3529999999999998E-2</v>
      </c>
      <c r="DFL7" s="220">
        <f t="shared" si="48"/>
        <v>7.3529999999999998E-2</v>
      </c>
      <c r="DFM7" s="220">
        <f t="shared" si="48"/>
        <v>7.3529999999999998E-2</v>
      </c>
      <c r="DFN7" s="220">
        <f t="shared" si="48"/>
        <v>7.3529999999999998E-2</v>
      </c>
      <c r="DFO7" s="220">
        <f t="shared" si="48"/>
        <v>7.3529999999999998E-2</v>
      </c>
      <c r="DFP7" s="220">
        <f t="shared" si="48"/>
        <v>7.3529999999999998E-2</v>
      </c>
      <c r="DFQ7" s="220">
        <f t="shared" si="48"/>
        <v>7.3529999999999998E-2</v>
      </c>
      <c r="DFR7" s="220">
        <f t="shared" si="48"/>
        <v>7.3529999999999998E-2</v>
      </c>
      <c r="DFS7" s="220">
        <f t="shared" si="48"/>
        <v>7.3529999999999998E-2</v>
      </c>
      <c r="DFT7" s="220">
        <f t="shared" si="48"/>
        <v>7.3529999999999998E-2</v>
      </c>
      <c r="DFU7" s="220">
        <f t="shared" si="48"/>
        <v>7.3529999999999998E-2</v>
      </c>
      <c r="DFV7" s="220">
        <f t="shared" si="48"/>
        <v>7.3529999999999998E-2</v>
      </c>
      <c r="DFW7" s="220">
        <f t="shared" si="48"/>
        <v>7.3529999999999998E-2</v>
      </c>
      <c r="DFX7" s="220">
        <f t="shared" si="48"/>
        <v>7.3529999999999998E-2</v>
      </c>
      <c r="DFY7" s="220">
        <f t="shared" si="48"/>
        <v>7.3529999999999998E-2</v>
      </c>
      <c r="DFZ7" s="220">
        <f t="shared" si="48"/>
        <v>7.3529999999999998E-2</v>
      </c>
      <c r="DGA7" s="220">
        <f t="shared" si="48"/>
        <v>7.3529999999999998E-2</v>
      </c>
      <c r="DGB7" s="220">
        <f t="shared" si="48"/>
        <v>7.3529999999999998E-2</v>
      </c>
      <c r="DGC7" s="220">
        <f t="shared" si="48"/>
        <v>7.3529999999999998E-2</v>
      </c>
      <c r="DGD7" s="220">
        <f t="shared" si="48"/>
        <v>7.3529999999999998E-2</v>
      </c>
      <c r="DGE7" s="220">
        <f t="shared" si="48"/>
        <v>7.3529999999999998E-2</v>
      </c>
      <c r="DGF7" s="220">
        <f t="shared" si="48"/>
        <v>7.3529999999999998E-2</v>
      </c>
      <c r="DGG7" s="220">
        <f t="shared" si="48"/>
        <v>7.3529999999999998E-2</v>
      </c>
      <c r="DGH7" s="220">
        <f t="shared" si="48"/>
        <v>7.3529999999999998E-2</v>
      </c>
      <c r="DGI7" s="220">
        <f t="shared" si="48"/>
        <v>7.3529999999999998E-2</v>
      </c>
      <c r="DGJ7" s="220">
        <f t="shared" si="48"/>
        <v>7.3529999999999998E-2</v>
      </c>
      <c r="DGK7" s="220">
        <f t="shared" si="48"/>
        <v>7.3529999999999998E-2</v>
      </c>
      <c r="DGL7" s="220">
        <f t="shared" si="48"/>
        <v>7.3529999999999998E-2</v>
      </c>
      <c r="DGM7" s="220">
        <f t="shared" si="48"/>
        <v>7.3529999999999998E-2</v>
      </c>
      <c r="DGN7" s="220">
        <f t="shared" si="48"/>
        <v>7.3529999999999998E-2</v>
      </c>
      <c r="DGO7" s="220">
        <f t="shared" si="48"/>
        <v>7.3529999999999998E-2</v>
      </c>
      <c r="DGP7" s="220">
        <f t="shared" si="48"/>
        <v>7.3529999999999998E-2</v>
      </c>
      <c r="DGQ7" s="220">
        <f t="shared" si="48"/>
        <v>7.3529999999999998E-2</v>
      </c>
      <c r="DGR7" s="220">
        <f t="shared" si="48"/>
        <v>7.3529999999999998E-2</v>
      </c>
      <c r="DGS7" s="220">
        <f t="shared" si="48"/>
        <v>7.3529999999999998E-2</v>
      </c>
      <c r="DGT7" s="220">
        <f t="shared" si="48"/>
        <v>7.3529999999999998E-2</v>
      </c>
      <c r="DGU7" s="220">
        <f t="shared" si="48"/>
        <v>7.3529999999999998E-2</v>
      </c>
      <c r="DGV7" s="220">
        <f t="shared" si="48"/>
        <v>7.3529999999999998E-2</v>
      </c>
      <c r="DGW7" s="220">
        <f t="shared" si="48"/>
        <v>7.3529999999999998E-2</v>
      </c>
      <c r="DGX7" s="220">
        <f t="shared" si="48"/>
        <v>7.3529999999999998E-2</v>
      </c>
      <c r="DGY7" s="220">
        <f t="shared" si="48"/>
        <v>7.3529999999999998E-2</v>
      </c>
      <c r="DGZ7" s="220">
        <f t="shared" si="48"/>
        <v>7.3529999999999998E-2</v>
      </c>
      <c r="DHA7" s="220">
        <f t="shared" ref="DHA7:DJL7" si="49">ROUND($W7/365,5)</f>
        <v>7.3529999999999998E-2</v>
      </c>
      <c r="DHB7" s="220">
        <f t="shared" si="49"/>
        <v>7.3529999999999998E-2</v>
      </c>
      <c r="DHC7" s="220">
        <f t="shared" si="49"/>
        <v>7.3529999999999998E-2</v>
      </c>
      <c r="DHD7" s="220">
        <f t="shared" si="49"/>
        <v>7.3529999999999998E-2</v>
      </c>
      <c r="DHE7" s="220">
        <f t="shared" si="49"/>
        <v>7.3529999999999998E-2</v>
      </c>
      <c r="DHF7" s="220">
        <f t="shared" si="49"/>
        <v>7.3529999999999998E-2</v>
      </c>
      <c r="DHG7" s="220">
        <f t="shared" si="49"/>
        <v>7.3529999999999998E-2</v>
      </c>
      <c r="DHH7" s="220">
        <f t="shared" si="49"/>
        <v>7.3529999999999998E-2</v>
      </c>
      <c r="DHI7" s="220">
        <f t="shared" si="49"/>
        <v>7.3529999999999998E-2</v>
      </c>
      <c r="DHJ7" s="220">
        <f t="shared" si="49"/>
        <v>7.3529999999999998E-2</v>
      </c>
      <c r="DHK7" s="220">
        <f t="shared" si="49"/>
        <v>7.3529999999999998E-2</v>
      </c>
      <c r="DHL7" s="220">
        <f t="shared" si="49"/>
        <v>7.3529999999999998E-2</v>
      </c>
      <c r="DHM7" s="220">
        <f t="shared" si="49"/>
        <v>7.3529999999999998E-2</v>
      </c>
      <c r="DHN7" s="220">
        <f t="shared" si="49"/>
        <v>7.3529999999999998E-2</v>
      </c>
      <c r="DHO7" s="220">
        <f t="shared" si="49"/>
        <v>7.3529999999999998E-2</v>
      </c>
      <c r="DHP7" s="220">
        <f t="shared" si="49"/>
        <v>7.3529999999999998E-2</v>
      </c>
      <c r="DHQ7" s="220">
        <f t="shared" si="49"/>
        <v>7.3529999999999998E-2</v>
      </c>
      <c r="DHR7" s="220">
        <f t="shared" si="49"/>
        <v>7.3529999999999998E-2</v>
      </c>
      <c r="DHS7" s="220">
        <f t="shared" si="49"/>
        <v>7.3529999999999998E-2</v>
      </c>
      <c r="DHT7" s="220">
        <f t="shared" si="49"/>
        <v>7.3529999999999998E-2</v>
      </c>
      <c r="DHU7" s="220">
        <f t="shared" si="49"/>
        <v>7.3529999999999998E-2</v>
      </c>
      <c r="DHV7" s="220">
        <f t="shared" si="49"/>
        <v>7.3529999999999998E-2</v>
      </c>
      <c r="DHW7" s="220">
        <f t="shared" si="49"/>
        <v>7.3529999999999998E-2</v>
      </c>
      <c r="DHX7" s="220">
        <f t="shared" si="49"/>
        <v>7.3529999999999998E-2</v>
      </c>
      <c r="DHY7" s="220">
        <f t="shared" si="49"/>
        <v>7.3529999999999998E-2</v>
      </c>
      <c r="DHZ7" s="220">
        <f t="shared" si="49"/>
        <v>7.3529999999999998E-2</v>
      </c>
      <c r="DIA7" s="220">
        <f t="shared" si="49"/>
        <v>7.3529999999999998E-2</v>
      </c>
      <c r="DIB7" s="220">
        <f t="shared" si="49"/>
        <v>7.3529999999999998E-2</v>
      </c>
      <c r="DIC7" s="220">
        <f t="shared" si="49"/>
        <v>7.3529999999999998E-2</v>
      </c>
      <c r="DID7" s="220">
        <f t="shared" si="49"/>
        <v>7.3529999999999998E-2</v>
      </c>
      <c r="DIE7" s="220">
        <f t="shared" si="49"/>
        <v>7.3529999999999998E-2</v>
      </c>
      <c r="DIF7" s="220">
        <f t="shared" si="49"/>
        <v>7.3529999999999998E-2</v>
      </c>
      <c r="DIG7" s="220">
        <f t="shared" si="49"/>
        <v>7.3529999999999998E-2</v>
      </c>
      <c r="DIH7" s="220">
        <f t="shared" si="49"/>
        <v>7.3529999999999998E-2</v>
      </c>
      <c r="DII7" s="220">
        <f t="shared" si="49"/>
        <v>7.3529999999999998E-2</v>
      </c>
      <c r="DIJ7" s="220">
        <f t="shared" si="49"/>
        <v>7.3529999999999998E-2</v>
      </c>
      <c r="DIK7" s="220">
        <f t="shared" si="49"/>
        <v>7.3529999999999998E-2</v>
      </c>
      <c r="DIL7" s="220">
        <f t="shared" si="49"/>
        <v>7.3529999999999998E-2</v>
      </c>
      <c r="DIM7" s="220">
        <f t="shared" si="49"/>
        <v>7.3529999999999998E-2</v>
      </c>
      <c r="DIN7" s="220">
        <f t="shared" si="49"/>
        <v>7.3529999999999998E-2</v>
      </c>
      <c r="DIO7" s="220">
        <f t="shared" si="49"/>
        <v>7.3529999999999998E-2</v>
      </c>
      <c r="DIP7" s="220">
        <f t="shared" si="49"/>
        <v>7.3529999999999998E-2</v>
      </c>
      <c r="DIQ7" s="220">
        <f t="shared" si="49"/>
        <v>7.3529999999999998E-2</v>
      </c>
      <c r="DIR7" s="220">
        <f t="shared" si="49"/>
        <v>7.3529999999999998E-2</v>
      </c>
      <c r="DIS7" s="220">
        <f t="shared" si="49"/>
        <v>7.3529999999999998E-2</v>
      </c>
      <c r="DIT7" s="220">
        <f t="shared" si="49"/>
        <v>7.3529999999999998E-2</v>
      </c>
      <c r="DIU7" s="220">
        <f t="shared" si="49"/>
        <v>7.3529999999999998E-2</v>
      </c>
      <c r="DIV7" s="220">
        <f t="shared" si="49"/>
        <v>7.3529999999999998E-2</v>
      </c>
      <c r="DIW7" s="220">
        <f t="shared" si="49"/>
        <v>7.3529999999999998E-2</v>
      </c>
      <c r="DIX7" s="220">
        <f t="shared" si="49"/>
        <v>7.3529999999999998E-2</v>
      </c>
      <c r="DIY7" s="220">
        <f t="shared" si="49"/>
        <v>7.3529999999999998E-2</v>
      </c>
      <c r="DIZ7" s="220">
        <f t="shared" si="49"/>
        <v>7.3529999999999998E-2</v>
      </c>
      <c r="DJA7" s="220">
        <f t="shared" si="49"/>
        <v>7.3529999999999998E-2</v>
      </c>
      <c r="DJB7" s="220">
        <f t="shared" si="49"/>
        <v>7.3529999999999998E-2</v>
      </c>
      <c r="DJC7" s="220">
        <f t="shared" si="49"/>
        <v>7.3529999999999998E-2</v>
      </c>
      <c r="DJD7" s="220">
        <f t="shared" si="49"/>
        <v>7.3529999999999998E-2</v>
      </c>
      <c r="DJE7" s="220">
        <f t="shared" si="49"/>
        <v>7.3529999999999998E-2</v>
      </c>
      <c r="DJF7" s="220">
        <f t="shared" si="49"/>
        <v>7.3529999999999998E-2</v>
      </c>
      <c r="DJG7" s="220">
        <f t="shared" si="49"/>
        <v>7.3529999999999998E-2</v>
      </c>
      <c r="DJH7" s="220">
        <f t="shared" si="49"/>
        <v>7.3529999999999998E-2</v>
      </c>
      <c r="DJI7" s="220">
        <f t="shared" si="49"/>
        <v>7.3529999999999998E-2</v>
      </c>
      <c r="DJJ7" s="220">
        <f t="shared" si="49"/>
        <v>7.3529999999999998E-2</v>
      </c>
      <c r="DJK7" s="220">
        <f t="shared" si="49"/>
        <v>7.3529999999999998E-2</v>
      </c>
      <c r="DJL7" s="220">
        <f t="shared" si="49"/>
        <v>7.3529999999999998E-2</v>
      </c>
      <c r="DJM7" s="220">
        <f t="shared" ref="DJM7:DLX7" si="50">ROUND($W7/365,5)</f>
        <v>7.3529999999999998E-2</v>
      </c>
      <c r="DJN7" s="220">
        <f t="shared" si="50"/>
        <v>7.3529999999999998E-2</v>
      </c>
      <c r="DJO7" s="220">
        <f t="shared" si="50"/>
        <v>7.3529999999999998E-2</v>
      </c>
      <c r="DJP7" s="220">
        <f t="shared" si="50"/>
        <v>7.3529999999999998E-2</v>
      </c>
      <c r="DJQ7" s="220">
        <f t="shared" si="50"/>
        <v>7.3529999999999998E-2</v>
      </c>
      <c r="DJR7" s="220">
        <f t="shared" si="50"/>
        <v>7.3529999999999998E-2</v>
      </c>
      <c r="DJS7" s="220">
        <f t="shared" si="50"/>
        <v>7.3529999999999998E-2</v>
      </c>
      <c r="DJT7" s="220">
        <f t="shared" si="50"/>
        <v>7.3529999999999998E-2</v>
      </c>
      <c r="DJU7" s="220">
        <f t="shared" si="50"/>
        <v>7.3529999999999998E-2</v>
      </c>
      <c r="DJV7" s="220">
        <f t="shared" si="50"/>
        <v>7.3529999999999998E-2</v>
      </c>
      <c r="DJW7" s="220">
        <f t="shared" si="50"/>
        <v>7.3529999999999998E-2</v>
      </c>
      <c r="DJX7" s="220">
        <f t="shared" si="50"/>
        <v>7.3529999999999998E-2</v>
      </c>
      <c r="DJY7" s="220">
        <f t="shared" si="50"/>
        <v>7.3529999999999998E-2</v>
      </c>
      <c r="DJZ7" s="220">
        <f t="shared" si="50"/>
        <v>7.3529999999999998E-2</v>
      </c>
      <c r="DKA7" s="220">
        <f t="shared" si="50"/>
        <v>7.3529999999999998E-2</v>
      </c>
      <c r="DKB7" s="220">
        <f t="shared" si="50"/>
        <v>7.3529999999999998E-2</v>
      </c>
      <c r="DKC7" s="220">
        <f t="shared" si="50"/>
        <v>7.3529999999999998E-2</v>
      </c>
      <c r="DKD7" s="220">
        <f t="shared" si="50"/>
        <v>7.3529999999999998E-2</v>
      </c>
      <c r="DKE7" s="220">
        <f t="shared" si="50"/>
        <v>7.3529999999999998E-2</v>
      </c>
      <c r="DKF7" s="220">
        <f t="shared" si="50"/>
        <v>7.3529999999999998E-2</v>
      </c>
      <c r="DKG7" s="220">
        <f t="shared" si="50"/>
        <v>7.3529999999999998E-2</v>
      </c>
      <c r="DKH7" s="220">
        <f t="shared" si="50"/>
        <v>7.3529999999999998E-2</v>
      </c>
      <c r="DKI7" s="220">
        <f t="shared" si="50"/>
        <v>7.3529999999999998E-2</v>
      </c>
      <c r="DKJ7" s="220">
        <f t="shared" si="50"/>
        <v>7.3529999999999998E-2</v>
      </c>
      <c r="DKK7" s="220">
        <f t="shared" si="50"/>
        <v>7.3529999999999998E-2</v>
      </c>
      <c r="DKL7" s="220">
        <f t="shared" si="50"/>
        <v>7.3529999999999998E-2</v>
      </c>
      <c r="DKM7" s="220">
        <f t="shared" si="50"/>
        <v>7.3529999999999998E-2</v>
      </c>
      <c r="DKN7" s="220">
        <f t="shared" si="50"/>
        <v>7.3529999999999998E-2</v>
      </c>
      <c r="DKO7" s="220">
        <f t="shared" si="50"/>
        <v>7.3529999999999998E-2</v>
      </c>
      <c r="DKP7" s="220">
        <f t="shared" si="50"/>
        <v>7.3529999999999998E-2</v>
      </c>
      <c r="DKQ7" s="220">
        <f t="shared" si="50"/>
        <v>7.3529999999999998E-2</v>
      </c>
      <c r="DKR7" s="220">
        <f t="shared" si="50"/>
        <v>7.3529999999999998E-2</v>
      </c>
      <c r="DKS7" s="220">
        <f t="shared" si="50"/>
        <v>7.3529999999999998E-2</v>
      </c>
      <c r="DKT7" s="220">
        <f t="shared" si="50"/>
        <v>7.3529999999999998E-2</v>
      </c>
      <c r="DKU7" s="220">
        <f t="shared" si="50"/>
        <v>7.3529999999999998E-2</v>
      </c>
      <c r="DKV7" s="220">
        <f t="shared" si="50"/>
        <v>7.3529999999999998E-2</v>
      </c>
      <c r="DKW7" s="220">
        <f t="shared" si="50"/>
        <v>7.3529999999999998E-2</v>
      </c>
      <c r="DKX7" s="220">
        <f t="shared" si="50"/>
        <v>7.3529999999999998E-2</v>
      </c>
      <c r="DKY7" s="220">
        <f t="shared" si="50"/>
        <v>7.3529999999999998E-2</v>
      </c>
      <c r="DKZ7" s="220">
        <f t="shared" si="50"/>
        <v>7.3529999999999998E-2</v>
      </c>
      <c r="DLA7" s="220">
        <f t="shared" si="50"/>
        <v>7.3529999999999998E-2</v>
      </c>
      <c r="DLB7" s="220">
        <f t="shared" si="50"/>
        <v>7.3529999999999998E-2</v>
      </c>
      <c r="DLC7" s="220">
        <f t="shared" si="50"/>
        <v>7.3529999999999998E-2</v>
      </c>
      <c r="DLD7" s="220">
        <f t="shared" si="50"/>
        <v>7.3529999999999998E-2</v>
      </c>
      <c r="DLE7" s="220">
        <f t="shared" si="50"/>
        <v>7.3529999999999998E-2</v>
      </c>
      <c r="DLF7" s="220">
        <f t="shared" si="50"/>
        <v>7.3529999999999998E-2</v>
      </c>
      <c r="DLG7" s="220">
        <f t="shared" si="50"/>
        <v>7.3529999999999998E-2</v>
      </c>
      <c r="DLH7" s="220">
        <f t="shared" si="50"/>
        <v>7.3529999999999998E-2</v>
      </c>
      <c r="DLI7" s="220">
        <f t="shared" si="50"/>
        <v>7.3529999999999998E-2</v>
      </c>
      <c r="DLJ7" s="220">
        <f t="shared" si="50"/>
        <v>7.3529999999999998E-2</v>
      </c>
      <c r="DLK7" s="220">
        <f t="shared" si="50"/>
        <v>7.3529999999999998E-2</v>
      </c>
      <c r="DLL7" s="220">
        <f t="shared" si="50"/>
        <v>7.3529999999999998E-2</v>
      </c>
      <c r="DLM7" s="220">
        <f t="shared" si="50"/>
        <v>7.3529999999999998E-2</v>
      </c>
      <c r="DLN7" s="220">
        <f t="shared" si="50"/>
        <v>7.3529999999999998E-2</v>
      </c>
      <c r="DLO7" s="220">
        <f t="shared" si="50"/>
        <v>7.3529999999999998E-2</v>
      </c>
      <c r="DLP7" s="220">
        <f t="shared" si="50"/>
        <v>7.3529999999999998E-2</v>
      </c>
      <c r="DLQ7" s="220">
        <f t="shared" si="50"/>
        <v>7.3529999999999998E-2</v>
      </c>
      <c r="DLR7" s="220">
        <f t="shared" si="50"/>
        <v>7.3529999999999998E-2</v>
      </c>
      <c r="DLS7" s="220">
        <f t="shared" si="50"/>
        <v>7.3529999999999998E-2</v>
      </c>
      <c r="DLT7" s="220">
        <f t="shared" si="50"/>
        <v>7.3529999999999998E-2</v>
      </c>
      <c r="DLU7" s="220">
        <f t="shared" si="50"/>
        <v>7.3529999999999998E-2</v>
      </c>
      <c r="DLV7" s="220">
        <f t="shared" si="50"/>
        <v>7.3529999999999998E-2</v>
      </c>
      <c r="DLW7" s="220">
        <f t="shared" si="50"/>
        <v>7.3529999999999998E-2</v>
      </c>
      <c r="DLX7" s="220">
        <f t="shared" si="50"/>
        <v>7.3529999999999998E-2</v>
      </c>
      <c r="DLY7" s="220">
        <f t="shared" ref="DLY7:DOJ7" si="51">ROUND($W7/365,5)</f>
        <v>7.3529999999999998E-2</v>
      </c>
      <c r="DLZ7" s="220">
        <f t="shared" si="51"/>
        <v>7.3529999999999998E-2</v>
      </c>
      <c r="DMA7" s="220">
        <f t="shared" si="51"/>
        <v>7.3529999999999998E-2</v>
      </c>
      <c r="DMB7" s="220">
        <f t="shared" si="51"/>
        <v>7.3529999999999998E-2</v>
      </c>
      <c r="DMC7" s="220">
        <f t="shared" si="51"/>
        <v>7.3529999999999998E-2</v>
      </c>
      <c r="DMD7" s="220">
        <f t="shared" si="51"/>
        <v>7.3529999999999998E-2</v>
      </c>
      <c r="DME7" s="220">
        <f t="shared" si="51"/>
        <v>7.3529999999999998E-2</v>
      </c>
      <c r="DMF7" s="220">
        <f t="shared" si="51"/>
        <v>7.3529999999999998E-2</v>
      </c>
      <c r="DMG7" s="220">
        <f t="shared" si="51"/>
        <v>7.3529999999999998E-2</v>
      </c>
      <c r="DMH7" s="220">
        <f t="shared" si="51"/>
        <v>7.3529999999999998E-2</v>
      </c>
      <c r="DMI7" s="220">
        <f t="shared" si="51"/>
        <v>7.3529999999999998E-2</v>
      </c>
      <c r="DMJ7" s="220">
        <f t="shared" si="51"/>
        <v>7.3529999999999998E-2</v>
      </c>
      <c r="DMK7" s="220">
        <f t="shared" si="51"/>
        <v>7.3529999999999998E-2</v>
      </c>
      <c r="DML7" s="220">
        <f t="shared" si="51"/>
        <v>7.3529999999999998E-2</v>
      </c>
      <c r="DMM7" s="220">
        <f t="shared" si="51"/>
        <v>7.3529999999999998E-2</v>
      </c>
      <c r="DMN7" s="220">
        <f t="shared" si="51"/>
        <v>7.3529999999999998E-2</v>
      </c>
      <c r="DMO7" s="220">
        <f t="shared" si="51"/>
        <v>7.3529999999999998E-2</v>
      </c>
      <c r="DMP7" s="220">
        <f t="shared" si="51"/>
        <v>7.3529999999999998E-2</v>
      </c>
      <c r="DMQ7" s="220">
        <f t="shared" si="51"/>
        <v>7.3529999999999998E-2</v>
      </c>
      <c r="DMR7" s="220">
        <f t="shared" si="51"/>
        <v>7.3529999999999998E-2</v>
      </c>
      <c r="DMS7" s="220">
        <f t="shared" si="51"/>
        <v>7.3529999999999998E-2</v>
      </c>
      <c r="DMT7" s="220">
        <f t="shared" si="51"/>
        <v>7.3529999999999998E-2</v>
      </c>
      <c r="DMU7" s="220">
        <f t="shared" si="51"/>
        <v>7.3529999999999998E-2</v>
      </c>
      <c r="DMV7" s="220">
        <f t="shared" si="51"/>
        <v>7.3529999999999998E-2</v>
      </c>
      <c r="DMW7" s="220">
        <f t="shared" si="51"/>
        <v>7.3529999999999998E-2</v>
      </c>
      <c r="DMX7" s="220">
        <f t="shared" si="51"/>
        <v>7.3529999999999998E-2</v>
      </c>
      <c r="DMY7" s="220">
        <f t="shared" si="51"/>
        <v>7.3529999999999998E-2</v>
      </c>
      <c r="DMZ7" s="220">
        <f t="shared" si="51"/>
        <v>7.3529999999999998E-2</v>
      </c>
      <c r="DNA7" s="220">
        <f t="shared" si="51"/>
        <v>7.3529999999999998E-2</v>
      </c>
      <c r="DNB7" s="220">
        <f t="shared" si="51"/>
        <v>7.3529999999999998E-2</v>
      </c>
      <c r="DNC7" s="220">
        <f t="shared" si="51"/>
        <v>7.3529999999999998E-2</v>
      </c>
      <c r="DND7" s="220">
        <f t="shared" si="51"/>
        <v>7.3529999999999998E-2</v>
      </c>
      <c r="DNE7" s="220">
        <f t="shared" si="51"/>
        <v>7.3529999999999998E-2</v>
      </c>
      <c r="DNF7" s="220">
        <f t="shared" si="51"/>
        <v>7.3529999999999998E-2</v>
      </c>
      <c r="DNG7" s="220">
        <f t="shared" si="51"/>
        <v>7.3529999999999998E-2</v>
      </c>
      <c r="DNH7" s="220">
        <f t="shared" si="51"/>
        <v>7.3529999999999998E-2</v>
      </c>
      <c r="DNI7" s="220">
        <f t="shared" si="51"/>
        <v>7.3529999999999998E-2</v>
      </c>
      <c r="DNJ7" s="220">
        <f t="shared" si="51"/>
        <v>7.3529999999999998E-2</v>
      </c>
      <c r="DNK7" s="220">
        <f t="shared" si="51"/>
        <v>7.3529999999999998E-2</v>
      </c>
      <c r="DNL7" s="220">
        <f t="shared" si="51"/>
        <v>7.3529999999999998E-2</v>
      </c>
      <c r="DNM7" s="220">
        <f t="shared" si="51"/>
        <v>7.3529999999999998E-2</v>
      </c>
      <c r="DNN7" s="220">
        <f t="shared" si="51"/>
        <v>7.3529999999999998E-2</v>
      </c>
      <c r="DNO7" s="220">
        <f t="shared" si="51"/>
        <v>7.3529999999999998E-2</v>
      </c>
      <c r="DNP7" s="220">
        <f t="shared" si="51"/>
        <v>7.3529999999999998E-2</v>
      </c>
      <c r="DNQ7" s="220">
        <f t="shared" si="51"/>
        <v>7.3529999999999998E-2</v>
      </c>
      <c r="DNR7" s="220">
        <f t="shared" si="51"/>
        <v>7.3529999999999998E-2</v>
      </c>
      <c r="DNS7" s="220">
        <f t="shared" si="51"/>
        <v>7.3529999999999998E-2</v>
      </c>
      <c r="DNT7" s="220">
        <f t="shared" si="51"/>
        <v>7.3529999999999998E-2</v>
      </c>
      <c r="DNU7" s="220">
        <f t="shared" si="51"/>
        <v>7.3529999999999998E-2</v>
      </c>
      <c r="DNV7" s="220">
        <f t="shared" si="51"/>
        <v>7.3529999999999998E-2</v>
      </c>
      <c r="DNW7" s="220">
        <f t="shared" si="51"/>
        <v>7.3529999999999998E-2</v>
      </c>
      <c r="DNX7" s="220">
        <f t="shared" si="51"/>
        <v>7.3529999999999998E-2</v>
      </c>
      <c r="DNY7" s="220">
        <f t="shared" si="51"/>
        <v>7.3529999999999998E-2</v>
      </c>
      <c r="DNZ7" s="220">
        <f t="shared" si="51"/>
        <v>7.3529999999999998E-2</v>
      </c>
      <c r="DOA7" s="220">
        <f t="shared" si="51"/>
        <v>7.3529999999999998E-2</v>
      </c>
      <c r="DOB7" s="220">
        <f t="shared" si="51"/>
        <v>7.3529999999999998E-2</v>
      </c>
      <c r="DOC7" s="220">
        <f t="shared" si="51"/>
        <v>7.3529999999999998E-2</v>
      </c>
      <c r="DOD7" s="220">
        <f t="shared" si="51"/>
        <v>7.3529999999999998E-2</v>
      </c>
      <c r="DOE7" s="220">
        <f t="shared" si="51"/>
        <v>7.3529999999999998E-2</v>
      </c>
      <c r="DOF7" s="220">
        <f t="shared" si="51"/>
        <v>7.3529999999999998E-2</v>
      </c>
      <c r="DOG7" s="220">
        <f t="shared" si="51"/>
        <v>7.3529999999999998E-2</v>
      </c>
      <c r="DOH7" s="220">
        <f t="shared" si="51"/>
        <v>7.3529999999999998E-2</v>
      </c>
      <c r="DOI7" s="220">
        <f t="shared" si="51"/>
        <v>7.3529999999999998E-2</v>
      </c>
      <c r="DOJ7" s="220">
        <f t="shared" si="51"/>
        <v>7.3529999999999998E-2</v>
      </c>
      <c r="DOK7" s="220">
        <f t="shared" ref="DOK7:DQV7" si="52">ROUND($W7/365,5)</f>
        <v>7.3529999999999998E-2</v>
      </c>
      <c r="DOL7" s="220">
        <f t="shared" si="52"/>
        <v>7.3529999999999998E-2</v>
      </c>
      <c r="DOM7" s="220">
        <f t="shared" si="52"/>
        <v>7.3529999999999998E-2</v>
      </c>
      <c r="DON7" s="220">
        <f t="shared" si="52"/>
        <v>7.3529999999999998E-2</v>
      </c>
      <c r="DOO7" s="220">
        <f t="shared" si="52"/>
        <v>7.3529999999999998E-2</v>
      </c>
      <c r="DOP7" s="220">
        <f t="shared" si="52"/>
        <v>7.3529999999999998E-2</v>
      </c>
      <c r="DOQ7" s="220">
        <f t="shared" si="52"/>
        <v>7.3529999999999998E-2</v>
      </c>
      <c r="DOR7" s="220">
        <f t="shared" si="52"/>
        <v>7.3529999999999998E-2</v>
      </c>
      <c r="DOS7" s="220">
        <f t="shared" si="52"/>
        <v>7.3529999999999998E-2</v>
      </c>
      <c r="DOT7" s="220">
        <f t="shared" si="52"/>
        <v>7.3529999999999998E-2</v>
      </c>
      <c r="DOU7" s="220">
        <f t="shared" si="52"/>
        <v>7.3529999999999998E-2</v>
      </c>
      <c r="DOV7" s="220">
        <f t="shared" si="52"/>
        <v>7.3529999999999998E-2</v>
      </c>
      <c r="DOW7" s="220">
        <f t="shared" si="52"/>
        <v>7.3529999999999998E-2</v>
      </c>
      <c r="DOX7" s="220">
        <f t="shared" si="52"/>
        <v>7.3529999999999998E-2</v>
      </c>
      <c r="DOY7" s="220">
        <f t="shared" si="52"/>
        <v>7.3529999999999998E-2</v>
      </c>
      <c r="DOZ7" s="220">
        <f t="shared" si="52"/>
        <v>7.3529999999999998E-2</v>
      </c>
      <c r="DPA7" s="220">
        <f t="shared" si="52"/>
        <v>7.3529999999999998E-2</v>
      </c>
      <c r="DPB7" s="220">
        <f t="shared" si="52"/>
        <v>7.3529999999999998E-2</v>
      </c>
      <c r="DPC7" s="220">
        <f t="shared" si="52"/>
        <v>7.3529999999999998E-2</v>
      </c>
      <c r="DPD7" s="220">
        <f t="shared" si="52"/>
        <v>7.3529999999999998E-2</v>
      </c>
      <c r="DPE7" s="220">
        <f t="shared" si="52"/>
        <v>7.3529999999999998E-2</v>
      </c>
      <c r="DPF7" s="220">
        <f t="shared" si="52"/>
        <v>7.3529999999999998E-2</v>
      </c>
      <c r="DPG7" s="220">
        <f t="shared" si="52"/>
        <v>7.3529999999999998E-2</v>
      </c>
      <c r="DPH7" s="220">
        <f t="shared" si="52"/>
        <v>7.3529999999999998E-2</v>
      </c>
      <c r="DPI7" s="220">
        <f t="shared" si="52"/>
        <v>7.3529999999999998E-2</v>
      </c>
      <c r="DPJ7" s="220">
        <f t="shared" si="52"/>
        <v>7.3529999999999998E-2</v>
      </c>
      <c r="DPK7" s="220">
        <f t="shared" si="52"/>
        <v>7.3529999999999998E-2</v>
      </c>
      <c r="DPL7" s="220">
        <f t="shared" si="52"/>
        <v>7.3529999999999998E-2</v>
      </c>
      <c r="DPM7" s="220">
        <f t="shared" si="52"/>
        <v>7.3529999999999998E-2</v>
      </c>
      <c r="DPN7" s="220">
        <f t="shared" si="52"/>
        <v>7.3529999999999998E-2</v>
      </c>
      <c r="DPO7" s="220">
        <f t="shared" si="52"/>
        <v>7.3529999999999998E-2</v>
      </c>
      <c r="DPP7" s="220">
        <f t="shared" si="52"/>
        <v>7.3529999999999998E-2</v>
      </c>
      <c r="DPQ7" s="220">
        <f t="shared" si="52"/>
        <v>7.3529999999999998E-2</v>
      </c>
      <c r="DPR7" s="220">
        <f t="shared" si="52"/>
        <v>7.3529999999999998E-2</v>
      </c>
      <c r="DPS7" s="220">
        <f t="shared" si="52"/>
        <v>7.3529999999999998E-2</v>
      </c>
      <c r="DPT7" s="220">
        <f t="shared" si="52"/>
        <v>7.3529999999999998E-2</v>
      </c>
      <c r="DPU7" s="220">
        <f t="shared" si="52"/>
        <v>7.3529999999999998E-2</v>
      </c>
      <c r="DPV7" s="220">
        <f t="shared" si="52"/>
        <v>7.3529999999999998E-2</v>
      </c>
      <c r="DPW7" s="220">
        <f t="shared" si="52"/>
        <v>7.3529999999999998E-2</v>
      </c>
      <c r="DPX7" s="220">
        <f t="shared" si="52"/>
        <v>7.3529999999999998E-2</v>
      </c>
      <c r="DPY7" s="220">
        <f t="shared" si="52"/>
        <v>7.3529999999999998E-2</v>
      </c>
      <c r="DPZ7" s="220">
        <f t="shared" si="52"/>
        <v>7.3529999999999998E-2</v>
      </c>
      <c r="DQA7" s="220">
        <f t="shared" si="52"/>
        <v>7.3529999999999998E-2</v>
      </c>
      <c r="DQB7" s="220">
        <f t="shared" si="52"/>
        <v>7.3529999999999998E-2</v>
      </c>
      <c r="DQC7" s="220">
        <f t="shared" si="52"/>
        <v>7.3529999999999998E-2</v>
      </c>
      <c r="DQD7" s="220">
        <f t="shared" si="52"/>
        <v>7.3529999999999998E-2</v>
      </c>
      <c r="DQE7" s="220">
        <f t="shared" si="52"/>
        <v>7.3529999999999998E-2</v>
      </c>
      <c r="DQF7" s="220">
        <f t="shared" si="52"/>
        <v>7.3529999999999998E-2</v>
      </c>
      <c r="DQG7" s="220">
        <f t="shared" si="52"/>
        <v>7.3529999999999998E-2</v>
      </c>
      <c r="DQH7" s="220">
        <f t="shared" si="52"/>
        <v>7.3529999999999998E-2</v>
      </c>
      <c r="DQI7" s="220">
        <f t="shared" si="52"/>
        <v>7.3529999999999998E-2</v>
      </c>
      <c r="DQJ7" s="220">
        <f t="shared" si="52"/>
        <v>7.3529999999999998E-2</v>
      </c>
      <c r="DQK7" s="220">
        <f t="shared" si="52"/>
        <v>7.3529999999999998E-2</v>
      </c>
      <c r="DQL7" s="220">
        <f t="shared" si="52"/>
        <v>7.3529999999999998E-2</v>
      </c>
      <c r="DQM7" s="220">
        <f t="shared" si="52"/>
        <v>7.3529999999999998E-2</v>
      </c>
      <c r="DQN7" s="220">
        <f t="shared" si="52"/>
        <v>7.3529999999999998E-2</v>
      </c>
      <c r="DQO7" s="220">
        <f t="shared" si="52"/>
        <v>7.3529999999999998E-2</v>
      </c>
      <c r="DQP7" s="220">
        <f t="shared" si="52"/>
        <v>7.3529999999999998E-2</v>
      </c>
      <c r="DQQ7" s="220">
        <f t="shared" si="52"/>
        <v>7.3529999999999998E-2</v>
      </c>
      <c r="DQR7" s="220">
        <f t="shared" si="52"/>
        <v>7.3529999999999998E-2</v>
      </c>
      <c r="DQS7" s="220">
        <f t="shared" si="52"/>
        <v>7.3529999999999998E-2</v>
      </c>
      <c r="DQT7" s="220">
        <f t="shared" si="52"/>
        <v>7.3529999999999998E-2</v>
      </c>
      <c r="DQU7" s="220">
        <f t="shared" si="52"/>
        <v>7.3529999999999998E-2</v>
      </c>
      <c r="DQV7" s="220">
        <f t="shared" si="52"/>
        <v>7.3529999999999998E-2</v>
      </c>
      <c r="DQW7" s="220">
        <f t="shared" ref="DQW7:DTH7" si="53">ROUND($W7/365,5)</f>
        <v>7.3529999999999998E-2</v>
      </c>
      <c r="DQX7" s="220">
        <f t="shared" si="53"/>
        <v>7.3529999999999998E-2</v>
      </c>
      <c r="DQY7" s="220">
        <f t="shared" si="53"/>
        <v>7.3529999999999998E-2</v>
      </c>
      <c r="DQZ7" s="220">
        <f t="shared" si="53"/>
        <v>7.3529999999999998E-2</v>
      </c>
      <c r="DRA7" s="220">
        <f t="shared" si="53"/>
        <v>7.3529999999999998E-2</v>
      </c>
      <c r="DRB7" s="220">
        <f t="shared" si="53"/>
        <v>7.3529999999999998E-2</v>
      </c>
      <c r="DRC7" s="220">
        <f t="shared" si="53"/>
        <v>7.3529999999999998E-2</v>
      </c>
      <c r="DRD7" s="220">
        <f t="shared" si="53"/>
        <v>7.3529999999999998E-2</v>
      </c>
      <c r="DRE7" s="220">
        <f t="shared" si="53"/>
        <v>7.3529999999999998E-2</v>
      </c>
      <c r="DRF7" s="220">
        <f t="shared" si="53"/>
        <v>7.3529999999999998E-2</v>
      </c>
      <c r="DRG7" s="220">
        <f t="shared" si="53"/>
        <v>7.3529999999999998E-2</v>
      </c>
      <c r="DRH7" s="220">
        <f t="shared" si="53"/>
        <v>7.3529999999999998E-2</v>
      </c>
      <c r="DRI7" s="220">
        <f t="shared" si="53"/>
        <v>7.3529999999999998E-2</v>
      </c>
      <c r="DRJ7" s="220">
        <f t="shared" si="53"/>
        <v>7.3529999999999998E-2</v>
      </c>
      <c r="DRK7" s="220">
        <f t="shared" si="53"/>
        <v>7.3529999999999998E-2</v>
      </c>
      <c r="DRL7" s="220">
        <f t="shared" si="53"/>
        <v>7.3529999999999998E-2</v>
      </c>
      <c r="DRM7" s="220">
        <f t="shared" si="53"/>
        <v>7.3529999999999998E-2</v>
      </c>
      <c r="DRN7" s="220">
        <f t="shared" si="53"/>
        <v>7.3529999999999998E-2</v>
      </c>
      <c r="DRO7" s="220">
        <f t="shared" si="53"/>
        <v>7.3529999999999998E-2</v>
      </c>
      <c r="DRP7" s="220">
        <f t="shared" si="53"/>
        <v>7.3529999999999998E-2</v>
      </c>
      <c r="DRQ7" s="220">
        <f t="shared" si="53"/>
        <v>7.3529999999999998E-2</v>
      </c>
      <c r="DRR7" s="220">
        <f t="shared" si="53"/>
        <v>7.3529999999999998E-2</v>
      </c>
      <c r="DRS7" s="220">
        <f t="shared" si="53"/>
        <v>7.3529999999999998E-2</v>
      </c>
      <c r="DRT7" s="220">
        <f t="shared" si="53"/>
        <v>7.3529999999999998E-2</v>
      </c>
      <c r="DRU7" s="220">
        <f t="shared" si="53"/>
        <v>7.3529999999999998E-2</v>
      </c>
      <c r="DRV7" s="220">
        <f t="shared" si="53"/>
        <v>7.3529999999999998E-2</v>
      </c>
      <c r="DRW7" s="220">
        <f t="shared" si="53"/>
        <v>7.3529999999999998E-2</v>
      </c>
      <c r="DRX7" s="220">
        <f t="shared" si="53"/>
        <v>7.3529999999999998E-2</v>
      </c>
      <c r="DRY7" s="220">
        <f t="shared" si="53"/>
        <v>7.3529999999999998E-2</v>
      </c>
      <c r="DRZ7" s="220">
        <f t="shared" si="53"/>
        <v>7.3529999999999998E-2</v>
      </c>
      <c r="DSA7" s="220">
        <f t="shared" si="53"/>
        <v>7.3529999999999998E-2</v>
      </c>
      <c r="DSB7" s="220">
        <f t="shared" si="53"/>
        <v>7.3529999999999998E-2</v>
      </c>
      <c r="DSC7" s="220">
        <f t="shared" si="53"/>
        <v>7.3529999999999998E-2</v>
      </c>
      <c r="DSD7" s="220">
        <f t="shared" si="53"/>
        <v>7.3529999999999998E-2</v>
      </c>
      <c r="DSE7" s="220">
        <f t="shared" si="53"/>
        <v>7.3529999999999998E-2</v>
      </c>
      <c r="DSF7" s="220">
        <f t="shared" si="53"/>
        <v>7.3529999999999998E-2</v>
      </c>
      <c r="DSG7" s="220">
        <f t="shared" si="53"/>
        <v>7.3529999999999998E-2</v>
      </c>
      <c r="DSH7" s="220">
        <f t="shared" si="53"/>
        <v>7.3529999999999998E-2</v>
      </c>
      <c r="DSI7" s="220">
        <f t="shared" si="53"/>
        <v>7.3529999999999998E-2</v>
      </c>
      <c r="DSJ7" s="220">
        <f t="shared" si="53"/>
        <v>7.3529999999999998E-2</v>
      </c>
      <c r="DSK7" s="220">
        <f t="shared" si="53"/>
        <v>7.3529999999999998E-2</v>
      </c>
      <c r="DSL7" s="220">
        <f t="shared" si="53"/>
        <v>7.3529999999999998E-2</v>
      </c>
      <c r="DSM7" s="220">
        <f t="shared" si="53"/>
        <v>7.3529999999999998E-2</v>
      </c>
      <c r="DSN7" s="220">
        <f t="shared" si="53"/>
        <v>7.3529999999999998E-2</v>
      </c>
      <c r="DSO7" s="220">
        <f t="shared" si="53"/>
        <v>7.3529999999999998E-2</v>
      </c>
      <c r="DSP7" s="220">
        <f t="shared" si="53"/>
        <v>7.3529999999999998E-2</v>
      </c>
      <c r="DSQ7" s="220">
        <f t="shared" si="53"/>
        <v>7.3529999999999998E-2</v>
      </c>
      <c r="DSR7" s="220">
        <f t="shared" si="53"/>
        <v>7.3529999999999998E-2</v>
      </c>
      <c r="DSS7" s="220">
        <f t="shared" si="53"/>
        <v>7.3529999999999998E-2</v>
      </c>
      <c r="DST7" s="220">
        <f t="shared" si="53"/>
        <v>7.3529999999999998E-2</v>
      </c>
      <c r="DSU7" s="220">
        <f t="shared" si="53"/>
        <v>7.3529999999999998E-2</v>
      </c>
      <c r="DSV7" s="220">
        <f t="shared" si="53"/>
        <v>7.3529999999999998E-2</v>
      </c>
      <c r="DSW7" s="220">
        <f t="shared" si="53"/>
        <v>7.3529999999999998E-2</v>
      </c>
      <c r="DSX7" s="220">
        <f t="shared" si="53"/>
        <v>7.3529999999999998E-2</v>
      </c>
      <c r="DSY7" s="220">
        <f t="shared" si="53"/>
        <v>7.3529999999999998E-2</v>
      </c>
      <c r="DSZ7" s="220">
        <f t="shared" si="53"/>
        <v>7.3529999999999998E-2</v>
      </c>
      <c r="DTA7" s="220">
        <f t="shared" si="53"/>
        <v>7.3529999999999998E-2</v>
      </c>
      <c r="DTB7" s="220">
        <f t="shared" si="53"/>
        <v>7.3529999999999998E-2</v>
      </c>
      <c r="DTC7" s="220">
        <f t="shared" si="53"/>
        <v>7.3529999999999998E-2</v>
      </c>
      <c r="DTD7" s="220">
        <f t="shared" si="53"/>
        <v>7.3529999999999998E-2</v>
      </c>
      <c r="DTE7" s="220">
        <f t="shared" si="53"/>
        <v>7.3529999999999998E-2</v>
      </c>
      <c r="DTF7" s="220">
        <f t="shared" si="53"/>
        <v>7.3529999999999998E-2</v>
      </c>
      <c r="DTG7" s="220">
        <f t="shared" si="53"/>
        <v>7.3529999999999998E-2</v>
      </c>
      <c r="DTH7" s="220">
        <f t="shared" si="53"/>
        <v>7.3529999999999998E-2</v>
      </c>
      <c r="DTI7" s="220">
        <f t="shared" ref="DTI7:DVT7" si="54">ROUND($W7/365,5)</f>
        <v>7.3529999999999998E-2</v>
      </c>
      <c r="DTJ7" s="220">
        <f t="shared" si="54"/>
        <v>7.3529999999999998E-2</v>
      </c>
      <c r="DTK7" s="220">
        <f t="shared" si="54"/>
        <v>7.3529999999999998E-2</v>
      </c>
      <c r="DTL7" s="220">
        <f t="shared" si="54"/>
        <v>7.3529999999999998E-2</v>
      </c>
      <c r="DTM7" s="220">
        <f t="shared" si="54"/>
        <v>7.3529999999999998E-2</v>
      </c>
      <c r="DTN7" s="220">
        <f t="shared" si="54"/>
        <v>7.3529999999999998E-2</v>
      </c>
      <c r="DTO7" s="220">
        <f t="shared" si="54"/>
        <v>7.3529999999999998E-2</v>
      </c>
      <c r="DTP7" s="220">
        <f t="shared" si="54"/>
        <v>7.3529999999999998E-2</v>
      </c>
      <c r="DTQ7" s="220">
        <f t="shared" si="54"/>
        <v>7.3529999999999998E-2</v>
      </c>
      <c r="DTR7" s="220">
        <f t="shared" si="54"/>
        <v>7.3529999999999998E-2</v>
      </c>
      <c r="DTS7" s="220">
        <f t="shared" si="54"/>
        <v>7.3529999999999998E-2</v>
      </c>
      <c r="DTT7" s="220">
        <f t="shared" si="54"/>
        <v>7.3529999999999998E-2</v>
      </c>
      <c r="DTU7" s="220">
        <f t="shared" si="54"/>
        <v>7.3529999999999998E-2</v>
      </c>
      <c r="DTV7" s="220">
        <f t="shared" si="54"/>
        <v>7.3529999999999998E-2</v>
      </c>
      <c r="DTW7" s="220">
        <f t="shared" si="54"/>
        <v>7.3529999999999998E-2</v>
      </c>
      <c r="DTX7" s="220">
        <f t="shared" si="54"/>
        <v>7.3529999999999998E-2</v>
      </c>
      <c r="DTY7" s="220">
        <f t="shared" si="54"/>
        <v>7.3529999999999998E-2</v>
      </c>
      <c r="DTZ7" s="220">
        <f t="shared" si="54"/>
        <v>7.3529999999999998E-2</v>
      </c>
      <c r="DUA7" s="220">
        <f t="shared" si="54"/>
        <v>7.3529999999999998E-2</v>
      </c>
      <c r="DUB7" s="220">
        <f t="shared" si="54"/>
        <v>7.3529999999999998E-2</v>
      </c>
      <c r="DUC7" s="220">
        <f t="shared" si="54"/>
        <v>7.3529999999999998E-2</v>
      </c>
      <c r="DUD7" s="220">
        <f t="shared" si="54"/>
        <v>7.3529999999999998E-2</v>
      </c>
      <c r="DUE7" s="220">
        <f t="shared" si="54"/>
        <v>7.3529999999999998E-2</v>
      </c>
      <c r="DUF7" s="220">
        <f t="shared" si="54"/>
        <v>7.3529999999999998E-2</v>
      </c>
      <c r="DUG7" s="220">
        <f t="shared" si="54"/>
        <v>7.3529999999999998E-2</v>
      </c>
      <c r="DUH7" s="220">
        <f t="shared" si="54"/>
        <v>7.3529999999999998E-2</v>
      </c>
      <c r="DUI7" s="220">
        <f t="shared" si="54"/>
        <v>7.3529999999999998E-2</v>
      </c>
      <c r="DUJ7" s="220">
        <f t="shared" si="54"/>
        <v>7.3529999999999998E-2</v>
      </c>
      <c r="DUK7" s="220">
        <f t="shared" si="54"/>
        <v>7.3529999999999998E-2</v>
      </c>
      <c r="DUL7" s="220">
        <f t="shared" si="54"/>
        <v>7.3529999999999998E-2</v>
      </c>
      <c r="DUM7" s="220">
        <f t="shared" si="54"/>
        <v>7.3529999999999998E-2</v>
      </c>
      <c r="DUN7" s="220">
        <f t="shared" si="54"/>
        <v>7.3529999999999998E-2</v>
      </c>
      <c r="DUO7" s="220">
        <f t="shared" si="54"/>
        <v>7.3529999999999998E-2</v>
      </c>
      <c r="DUP7" s="220">
        <f t="shared" si="54"/>
        <v>7.3529999999999998E-2</v>
      </c>
      <c r="DUQ7" s="220">
        <f t="shared" si="54"/>
        <v>7.3529999999999998E-2</v>
      </c>
      <c r="DUR7" s="220">
        <f t="shared" si="54"/>
        <v>7.3529999999999998E-2</v>
      </c>
      <c r="DUS7" s="220">
        <f t="shared" si="54"/>
        <v>7.3529999999999998E-2</v>
      </c>
      <c r="DUT7" s="220">
        <f t="shared" si="54"/>
        <v>7.3529999999999998E-2</v>
      </c>
      <c r="DUU7" s="220">
        <f t="shared" si="54"/>
        <v>7.3529999999999998E-2</v>
      </c>
      <c r="DUV7" s="220">
        <f t="shared" si="54"/>
        <v>7.3529999999999998E-2</v>
      </c>
      <c r="DUW7" s="220">
        <f t="shared" si="54"/>
        <v>7.3529999999999998E-2</v>
      </c>
      <c r="DUX7" s="220">
        <f t="shared" si="54"/>
        <v>7.3529999999999998E-2</v>
      </c>
      <c r="DUY7" s="220">
        <f t="shared" si="54"/>
        <v>7.3529999999999998E-2</v>
      </c>
      <c r="DUZ7" s="220">
        <f t="shared" si="54"/>
        <v>7.3529999999999998E-2</v>
      </c>
      <c r="DVA7" s="220">
        <f t="shared" si="54"/>
        <v>7.3529999999999998E-2</v>
      </c>
      <c r="DVB7" s="220">
        <f t="shared" si="54"/>
        <v>7.3529999999999998E-2</v>
      </c>
      <c r="DVC7" s="220">
        <f t="shared" si="54"/>
        <v>7.3529999999999998E-2</v>
      </c>
      <c r="DVD7" s="220">
        <f t="shared" si="54"/>
        <v>7.3529999999999998E-2</v>
      </c>
      <c r="DVE7" s="220">
        <f t="shared" si="54"/>
        <v>7.3529999999999998E-2</v>
      </c>
      <c r="DVF7" s="220">
        <f t="shared" si="54"/>
        <v>7.3529999999999998E-2</v>
      </c>
      <c r="DVG7" s="220">
        <f t="shared" si="54"/>
        <v>7.3529999999999998E-2</v>
      </c>
      <c r="DVH7" s="220">
        <f t="shared" si="54"/>
        <v>7.3529999999999998E-2</v>
      </c>
      <c r="DVI7" s="220">
        <f t="shared" si="54"/>
        <v>7.3529999999999998E-2</v>
      </c>
      <c r="DVJ7" s="220">
        <f t="shared" si="54"/>
        <v>7.3529999999999998E-2</v>
      </c>
      <c r="DVK7" s="220">
        <f t="shared" si="54"/>
        <v>7.3529999999999998E-2</v>
      </c>
      <c r="DVL7" s="220">
        <f t="shared" si="54"/>
        <v>7.3529999999999998E-2</v>
      </c>
      <c r="DVM7" s="220">
        <f t="shared" si="54"/>
        <v>7.3529999999999998E-2</v>
      </c>
      <c r="DVN7" s="220">
        <f t="shared" si="54"/>
        <v>7.3529999999999998E-2</v>
      </c>
      <c r="DVO7" s="220">
        <f t="shared" si="54"/>
        <v>7.3529999999999998E-2</v>
      </c>
      <c r="DVP7" s="220">
        <f t="shared" si="54"/>
        <v>7.3529999999999998E-2</v>
      </c>
      <c r="DVQ7" s="220">
        <f t="shared" si="54"/>
        <v>7.3529999999999998E-2</v>
      </c>
      <c r="DVR7" s="220">
        <f t="shared" si="54"/>
        <v>7.3529999999999998E-2</v>
      </c>
      <c r="DVS7" s="220">
        <f t="shared" si="54"/>
        <v>7.3529999999999998E-2</v>
      </c>
      <c r="DVT7" s="220">
        <f t="shared" si="54"/>
        <v>7.3529999999999998E-2</v>
      </c>
      <c r="DVU7" s="220">
        <f t="shared" ref="DVU7:DYF7" si="55">ROUND($W7/365,5)</f>
        <v>7.3529999999999998E-2</v>
      </c>
      <c r="DVV7" s="220">
        <f t="shared" si="55"/>
        <v>7.3529999999999998E-2</v>
      </c>
      <c r="DVW7" s="220">
        <f t="shared" si="55"/>
        <v>7.3529999999999998E-2</v>
      </c>
      <c r="DVX7" s="220">
        <f t="shared" si="55"/>
        <v>7.3529999999999998E-2</v>
      </c>
      <c r="DVY7" s="220">
        <f t="shared" si="55"/>
        <v>7.3529999999999998E-2</v>
      </c>
      <c r="DVZ7" s="220">
        <f t="shared" si="55"/>
        <v>7.3529999999999998E-2</v>
      </c>
      <c r="DWA7" s="220">
        <f t="shared" si="55"/>
        <v>7.3529999999999998E-2</v>
      </c>
      <c r="DWB7" s="220">
        <f t="shared" si="55"/>
        <v>7.3529999999999998E-2</v>
      </c>
      <c r="DWC7" s="220">
        <f t="shared" si="55"/>
        <v>7.3529999999999998E-2</v>
      </c>
      <c r="DWD7" s="220">
        <f t="shared" si="55"/>
        <v>7.3529999999999998E-2</v>
      </c>
      <c r="DWE7" s="220">
        <f t="shared" si="55"/>
        <v>7.3529999999999998E-2</v>
      </c>
      <c r="DWF7" s="220">
        <f t="shared" si="55"/>
        <v>7.3529999999999998E-2</v>
      </c>
      <c r="DWG7" s="220">
        <f t="shared" si="55"/>
        <v>7.3529999999999998E-2</v>
      </c>
      <c r="DWH7" s="220">
        <f t="shared" si="55"/>
        <v>7.3529999999999998E-2</v>
      </c>
      <c r="DWI7" s="220">
        <f t="shared" si="55"/>
        <v>7.3529999999999998E-2</v>
      </c>
      <c r="DWJ7" s="220">
        <f t="shared" si="55"/>
        <v>7.3529999999999998E-2</v>
      </c>
      <c r="DWK7" s="220">
        <f t="shared" si="55"/>
        <v>7.3529999999999998E-2</v>
      </c>
      <c r="DWL7" s="220">
        <f t="shared" si="55"/>
        <v>7.3529999999999998E-2</v>
      </c>
      <c r="DWM7" s="220">
        <f t="shared" si="55"/>
        <v>7.3529999999999998E-2</v>
      </c>
      <c r="DWN7" s="220">
        <f t="shared" si="55"/>
        <v>7.3529999999999998E-2</v>
      </c>
      <c r="DWO7" s="220">
        <f t="shared" si="55"/>
        <v>7.3529999999999998E-2</v>
      </c>
      <c r="DWP7" s="220">
        <f t="shared" si="55"/>
        <v>7.3529999999999998E-2</v>
      </c>
      <c r="DWQ7" s="220">
        <f t="shared" si="55"/>
        <v>7.3529999999999998E-2</v>
      </c>
      <c r="DWR7" s="220">
        <f t="shared" si="55"/>
        <v>7.3529999999999998E-2</v>
      </c>
      <c r="DWS7" s="220">
        <f t="shared" si="55"/>
        <v>7.3529999999999998E-2</v>
      </c>
      <c r="DWT7" s="220">
        <f t="shared" si="55"/>
        <v>7.3529999999999998E-2</v>
      </c>
      <c r="DWU7" s="220">
        <f t="shared" si="55"/>
        <v>7.3529999999999998E-2</v>
      </c>
      <c r="DWV7" s="220">
        <f t="shared" si="55"/>
        <v>7.3529999999999998E-2</v>
      </c>
      <c r="DWW7" s="220">
        <f t="shared" si="55"/>
        <v>7.3529999999999998E-2</v>
      </c>
      <c r="DWX7" s="220">
        <f t="shared" si="55"/>
        <v>7.3529999999999998E-2</v>
      </c>
      <c r="DWY7" s="220">
        <f t="shared" si="55"/>
        <v>7.3529999999999998E-2</v>
      </c>
      <c r="DWZ7" s="220">
        <f t="shared" si="55"/>
        <v>7.3529999999999998E-2</v>
      </c>
      <c r="DXA7" s="220">
        <f t="shared" si="55"/>
        <v>7.3529999999999998E-2</v>
      </c>
      <c r="DXB7" s="220">
        <f t="shared" si="55"/>
        <v>7.3529999999999998E-2</v>
      </c>
      <c r="DXC7" s="220">
        <f t="shared" si="55"/>
        <v>7.3529999999999998E-2</v>
      </c>
      <c r="DXD7" s="220">
        <f t="shared" si="55"/>
        <v>7.3529999999999998E-2</v>
      </c>
      <c r="DXE7" s="220">
        <f t="shared" si="55"/>
        <v>7.3529999999999998E-2</v>
      </c>
      <c r="DXF7" s="220">
        <f t="shared" si="55"/>
        <v>7.3529999999999998E-2</v>
      </c>
      <c r="DXG7" s="220">
        <f t="shared" si="55"/>
        <v>7.3529999999999998E-2</v>
      </c>
      <c r="DXH7" s="220">
        <f t="shared" si="55"/>
        <v>7.3529999999999998E-2</v>
      </c>
      <c r="DXI7" s="220">
        <f t="shared" si="55"/>
        <v>7.3529999999999998E-2</v>
      </c>
      <c r="DXJ7" s="220">
        <f t="shared" si="55"/>
        <v>7.3529999999999998E-2</v>
      </c>
      <c r="DXK7" s="220">
        <f t="shared" si="55"/>
        <v>7.3529999999999998E-2</v>
      </c>
      <c r="DXL7" s="220">
        <f t="shared" si="55"/>
        <v>7.3529999999999998E-2</v>
      </c>
      <c r="DXM7" s="220">
        <f t="shared" si="55"/>
        <v>7.3529999999999998E-2</v>
      </c>
      <c r="DXN7" s="220">
        <f t="shared" si="55"/>
        <v>7.3529999999999998E-2</v>
      </c>
      <c r="DXO7" s="220">
        <f t="shared" si="55"/>
        <v>7.3529999999999998E-2</v>
      </c>
      <c r="DXP7" s="220">
        <f t="shared" si="55"/>
        <v>7.3529999999999998E-2</v>
      </c>
      <c r="DXQ7" s="220">
        <f t="shared" si="55"/>
        <v>7.3529999999999998E-2</v>
      </c>
      <c r="DXR7" s="220">
        <f t="shared" si="55"/>
        <v>7.3529999999999998E-2</v>
      </c>
      <c r="DXS7" s="220">
        <f t="shared" si="55"/>
        <v>7.3529999999999998E-2</v>
      </c>
      <c r="DXT7" s="220">
        <f t="shared" si="55"/>
        <v>7.3529999999999998E-2</v>
      </c>
      <c r="DXU7" s="220">
        <f t="shared" si="55"/>
        <v>7.3529999999999998E-2</v>
      </c>
      <c r="DXV7" s="220">
        <f t="shared" si="55"/>
        <v>7.3529999999999998E-2</v>
      </c>
      <c r="DXW7" s="220">
        <f t="shared" si="55"/>
        <v>7.3529999999999998E-2</v>
      </c>
      <c r="DXX7" s="220">
        <f t="shared" si="55"/>
        <v>7.3529999999999998E-2</v>
      </c>
      <c r="DXY7" s="220">
        <f t="shared" si="55"/>
        <v>7.3529999999999998E-2</v>
      </c>
      <c r="DXZ7" s="220">
        <f t="shared" si="55"/>
        <v>7.3529999999999998E-2</v>
      </c>
      <c r="DYA7" s="220">
        <f t="shared" si="55"/>
        <v>7.3529999999999998E-2</v>
      </c>
      <c r="DYB7" s="220">
        <f t="shared" si="55"/>
        <v>7.3529999999999998E-2</v>
      </c>
      <c r="DYC7" s="220">
        <f t="shared" si="55"/>
        <v>7.3529999999999998E-2</v>
      </c>
      <c r="DYD7" s="220">
        <f t="shared" si="55"/>
        <v>7.3529999999999998E-2</v>
      </c>
      <c r="DYE7" s="220">
        <f t="shared" si="55"/>
        <v>7.3529999999999998E-2</v>
      </c>
      <c r="DYF7" s="220">
        <f t="shared" si="55"/>
        <v>7.3529999999999998E-2</v>
      </c>
      <c r="DYG7" s="220">
        <f t="shared" ref="DYG7:EAR7" si="56">ROUND($W7/365,5)</f>
        <v>7.3529999999999998E-2</v>
      </c>
      <c r="DYH7" s="220">
        <f t="shared" si="56"/>
        <v>7.3529999999999998E-2</v>
      </c>
      <c r="DYI7" s="220">
        <f t="shared" si="56"/>
        <v>7.3529999999999998E-2</v>
      </c>
      <c r="DYJ7" s="220">
        <f t="shared" si="56"/>
        <v>7.3529999999999998E-2</v>
      </c>
      <c r="DYK7" s="220">
        <f t="shared" si="56"/>
        <v>7.3529999999999998E-2</v>
      </c>
      <c r="DYL7" s="220">
        <f t="shared" si="56"/>
        <v>7.3529999999999998E-2</v>
      </c>
      <c r="DYM7" s="220">
        <f t="shared" si="56"/>
        <v>7.3529999999999998E-2</v>
      </c>
      <c r="DYN7" s="220">
        <f t="shared" si="56"/>
        <v>7.3529999999999998E-2</v>
      </c>
      <c r="DYO7" s="220">
        <f t="shared" si="56"/>
        <v>7.3529999999999998E-2</v>
      </c>
      <c r="DYP7" s="220">
        <f t="shared" si="56"/>
        <v>7.3529999999999998E-2</v>
      </c>
      <c r="DYQ7" s="220">
        <f t="shared" si="56"/>
        <v>7.3529999999999998E-2</v>
      </c>
      <c r="DYR7" s="220">
        <f t="shared" si="56"/>
        <v>7.3529999999999998E-2</v>
      </c>
      <c r="DYS7" s="220">
        <f t="shared" si="56"/>
        <v>7.3529999999999998E-2</v>
      </c>
      <c r="DYT7" s="220">
        <f t="shared" si="56"/>
        <v>7.3529999999999998E-2</v>
      </c>
      <c r="DYU7" s="220">
        <f t="shared" si="56"/>
        <v>7.3529999999999998E-2</v>
      </c>
      <c r="DYV7" s="220">
        <f t="shared" si="56"/>
        <v>7.3529999999999998E-2</v>
      </c>
      <c r="DYW7" s="220">
        <f t="shared" si="56"/>
        <v>7.3529999999999998E-2</v>
      </c>
      <c r="DYX7" s="220">
        <f t="shared" si="56"/>
        <v>7.3529999999999998E-2</v>
      </c>
      <c r="DYY7" s="220">
        <f t="shared" si="56"/>
        <v>7.3529999999999998E-2</v>
      </c>
      <c r="DYZ7" s="220">
        <f t="shared" si="56"/>
        <v>7.3529999999999998E-2</v>
      </c>
      <c r="DZA7" s="220">
        <f t="shared" si="56"/>
        <v>7.3529999999999998E-2</v>
      </c>
      <c r="DZB7" s="220">
        <f t="shared" si="56"/>
        <v>7.3529999999999998E-2</v>
      </c>
      <c r="DZC7" s="220">
        <f t="shared" si="56"/>
        <v>7.3529999999999998E-2</v>
      </c>
      <c r="DZD7" s="220">
        <f t="shared" si="56"/>
        <v>7.3529999999999998E-2</v>
      </c>
      <c r="DZE7" s="220">
        <f t="shared" si="56"/>
        <v>7.3529999999999998E-2</v>
      </c>
      <c r="DZF7" s="220">
        <f t="shared" si="56"/>
        <v>7.3529999999999998E-2</v>
      </c>
      <c r="DZG7" s="220">
        <f t="shared" si="56"/>
        <v>7.3529999999999998E-2</v>
      </c>
      <c r="DZH7" s="220">
        <f t="shared" si="56"/>
        <v>7.3529999999999998E-2</v>
      </c>
      <c r="DZI7" s="220">
        <f t="shared" si="56"/>
        <v>7.3529999999999998E-2</v>
      </c>
      <c r="DZJ7" s="220">
        <f t="shared" si="56"/>
        <v>7.3529999999999998E-2</v>
      </c>
      <c r="DZK7" s="220">
        <f t="shared" si="56"/>
        <v>7.3529999999999998E-2</v>
      </c>
      <c r="DZL7" s="220">
        <f t="shared" si="56"/>
        <v>7.3529999999999998E-2</v>
      </c>
      <c r="DZM7" s="220">
        <f t="shared" si="56"/>
        <v>7.3529999999999998E-2</v>
      </c>
      <c r="DZN7" s="220">
        <f t="shared" si="56"/>
        <v>7.3529999999999998E-2</v>
      </c>
      <c r="DZO7" s="220">
        <f t="shared" si="56"/>
        <v>7.3529999999999998E-2</v>
      </c>
      <c r="DZP7" s="220">
        <f t="shared" si="56"/>
        <v>7.3529999999999998E-2</v>
      </c>
      <c r="DZQ7" s="220">
        <f t="shared" si="56"/>
        <v>7.3529999999999998E-2</v>
      </c>
      <c r="DZR7" s="220">
        <f t="shared" si="56"/>
        <v>7.3529999999999998E-2</v>
      </c>
      <c r="DZS7" s="220">
        <f t="shared" si="56"/>
        <v>7.3529999999999998E-2</v>
      </c>
      <c r="DZT7" s="220">
        <f t="shared" si="56"/>
        <v>7.3529999999999998E-2</v>
      </c>
      <c r="DZU7" s="220">
        <f t="shared" si="56"/>
        <v>7.3529999999999998E-2</v>
      </c>
      <c r="DZV7" s="220">
        <f t="shared" si="56"/>
        <v>7.3529999999999998E-2</v>
      </c>
      <c r="DZW7" s="220">
        <f t="shared" si="56"/>
        <v>7.3529999999999998E-2</v>
      </c>
      <c r="DZX7" s="220">
        <f t="shared" si="56"/>
        <v>7.3529999999999998E-2</v>
      </c>
      <c r="DZY7" s="220">
        <f t="shared" si="56"/>
        <v>7.3529999999999998E-2</v>
      </c>
      <c r="DZZ7" s="220">
        <f t="shared" si="56"/>
        <v>7.3529999999999998E-2</v>
      </c>
      <c r="EAA7" s="220">
        <f t="shared" si="56"/>
        <v>7.3529999999999998E-2</v>
      </c>
      <c r="EAB7" s="220">
        <f t="shared" si="56"/>
        <v>7.3529999999999998E-2</v>
      </c>
      <c r="EAC7" s="220">
        <f t="shared" si="56"/>
        <v>7.3529999999999998E-2</v>
      </c>
      <c r="EAD7" s="220">
        <f t="shared" si="56"/>
        <v>7.3529999999999998E-2</v>
      </c>
      <c r="EAE7" s="220">
        <f t="shared" si="56"/>
        <v>7.3529999999999998E-2</v>
      </c>
      <c r="EAF7" s="220">
        <f t="shared" si="56"/>
        <v>7.3529999999999998E-2</v>
      </c>
      <c r="EAG7" s="220">
        <f t="shared" si="56"/>
        <v>7.3529999999999998E-2</v>
      </c>
      <c r="EAH7" s="220">
        <f t="shared" si="56"/>
        <v>7.3529999999999998E-2</v>
      </c>
      <c r="EAI7" s="220">
        <f t="shared" si="56"/>
        <v>7.3529999999999998E-2</v>
      </c>
      <c r="EAJ7" s="220">
        <f t="shared" si="56"/>
        <v>7.3529999999999998E-2</v>
      </c>
      <c r="EAK7" s="220">
        <f t="shared" si="56"/>
        <v>7.3529999999999998E-2</v>
      </c>
      <c r="EAL7" s="220">
        <f t="shared" si="56"/>
        <v>7.3529999999999998E-2</v>
      </c>
      <c r="EAM7" s="220">
        <f t="shared" si="56"/>
        <v>7.3529999999999998E-2</v>
      </c>
      <c r="EAN7" s="220">
        <f t="shared" si="56"/>
        <v>7.3529999999999998E-2</v>
      </c>
      <c r="EAO7" s="220">
        <f t="shared" si="56"/>
        <v>7.3529999999999998E-2</v>
      </c>
      <c r="EAP7" s="220">
        <f t="shared" si="56"/>
        <v>7.3529999999999998E-2</v>
      </c>
      <c r="EAQ7" s="220">
        <f t="shared" si="56"/>
        <v>7.3529999999999998E-2</v>
      </c>
      <c r="EAR7" s="220">
        <f t="shared" si="56"/>
        <v>7.3529999999999998E-2</v>
      </c>
      <c r="EAS7" s="220">
        <f t="shared" ref="EAS7:EDD7" si="57">ROUND($W7/365,5)</f>
        <v>7.3529999999999998E-2</v>
      </c>
      <c r="EAT7" s="220">
        <f t="shared" si="57"/>
        <v>7.3529999999999998E-2</v>
      </c>
      <c r="EAU7" s="220">
        <f t="shared" si="57"/>
        <v>7.3529999999999998E-2</v>
      </c>
      <c r="EAV7" s="220">
        <f t="shared" si="57"/>
        <v>7.3529999999999998E-2</v>
      </c>
      <c r="EAW7" s="220">
        <f t="shared" si="57"/>
        <v>7.3529999999999998E-2</v>
      </c>
      <c r="EAX7" s="220">
        <f t="shared" si="57"/>
        <v>7.3529999999999998E-2</v>
      </c>
      <c r="EAY7" s="220">
        <f t="shared" si="57"/>
        <v>7.3529999999999998E-2</v>
      </c>
      <c r="EAZ7" s="220">
        <f t="shared" si="57"/>
        <v>7.3529999999999998E-2</v>
      </c>
      <c r="EBA7" s="220">
        <f t="shared" si="57"/>
        <v>7.3529999999999998E-2</v>
      </c>
      <c r="EBB7" s="220">
        <f t="shared" si="57"/>
        <v>7.3529999999999998E-2</v>
      </c>
      <c r="EBC7" s="220">
        <f t="shared" si="57"/>
        <v>7.3529999999999998E-2</v>
      </c>
      <c r="EBD7" s="220">
        <f t="shared" si="57"/>
        <v>7.3529999999999998E-2</v>
      </c>
      <c r="EBE7" s="220">
        <f t="shared" si="57"/>
        <v>7.3529999999999998E-2</v>
      </c>
      <c r="EBF7" s="220">
        <f t="shared" si="57"/>
        <v>7.3529999999999998E-2</v>
      </c>
      <c r="EBG7" s="220">
        <f t="shared" si="57"/>
        <v>7.3529999999999998E-2</v>
      </c>
      <c r="EBH7" s="220">
        <f t="shared" si="57"/>
        <v>7.3529999999999998E-2</v>
      </c>
      <c r="EBI7" s="220">
        <f t="shared" si="57"/>
        <v>7.3529999999999998E-2</v>
      </c>
      <c r="EBJ7" s="220">
        <f t="shared" si="57"/>
        <v>7.3529999999999998E-2</v>
      </c>
      <c r="EBK7" s="220">
        <f t="shared" si="57"/>
        <v>7.3529999999999998E-2</v>
      </c>
      <c r="EBL7" s="220">
        <f t="shared" si="57"/>
        <v>7.3529999999999998E-2</v>
      </c>
      <c r="EBM7" s="220">
        <f t="shared" si="57"/>
        <v>7.3529999999999998E-2</v>
      </c>
      <c r="EBN7" s="220">
        <f t="shared" si="57"/>
        <v>7.3529999999999998E-2</v>
      </c>
      <c r="EBO7" s="220">
        <f t="shared" si="57"/>
        <v>7.3529999999999998E-2</v>
      </c>
      <c r="EBP7" s="220">
        <f t="shared" si="57"/>
        <v>7.3529999999999998E-2</v>
      </c>
      <c r="EBQ7" s="220">
        <f t="shared" si="57"/>
        <v>7.3529999999999998E-2</v>
      </c>
      <c r="EBR7" s="220">
        <f t="shared" si="57"/>
        <v>7.3529999999999998E-2</v>
      </c>
      <c r="EBS7" s="220">
        <f t="shared" si="57"/>
        <v>7.3529999999999998E-2</v>
      </c>
      <c r="EBT7" s="220">
        <f t="shared" si="57"/>
        <v>7.3529999999999998E-2</v>
      </c>
      <c r="EBU7" s="220">
        <f t="shared" si="57"/>
        <v>7.3529999999999998E-2</v>
      </c>
      <c r="EBV7" s="220">
        <f t="shared" si="57"/>
        <v>7.3529999999999998E-2</v>
      </c>
      <c r="EBW7" s="220">
        <f t="shared" si="57"/>
        <v>7.3529999999999998E-2</v>
      </c>
      <c r="EBX7" s="220">
        <f t="shared" si="57"/>
        <v>7.3529999999999998E-2</v>
      </c>
      <c r="EBY7" s="220">
        <f t="shared" si="57"/>
        <v>7.3529999999999998E-2</v>
      </c>
      <c r="EBZ7" s="220">
        <f t="shared" si="57"/>
        <v>7.3529999999999998E-2</v>
      </c>
      <c r="ECA7" s="220">
        <f t="shared" si="57"/>
        <v>7.3529999999999998E-2</v>
      </c>
      <c r="ECB7" s="220">
        <f t="shared" si="57"/>
        <v>7.3529999999999998E-2</v>
      </c>
      <c r="ECC7" s="220">
        <f t="shared" si="57"/>
        <v>7.3529999999999998E-2</v>
      </c>
      <c r="ECD7" s="220">
        <f t="shared" si="57"/>
        <v>7.3529999999999998E-2</v>
      </c>
      <c r="ECE7" s="220">
        <f t="shared" si="57"/>
        <v>7.3529999999999998E-2</v>
      </c>
      <c r="ECF7" s="220">
        <f t="shared" si="57"/>
        <v>7.3529999999999998E-2</v>
      </c>
      <c r="ECG7" s="220">
        <f t="shared" si="57"/>
        <v>7.3529999999999998E-2</v>
      </c>
      <c r="ECH7" s="220">
        <f t="shared" si="57"/>
        <v>7.3529999999999998E-2</v>
      </c>
      <c r="ECI7" s="220">
        <f t="shared" si="57"/>
        <v>7.3529999999999998E-2</v>
      </c>
      <c r="ECJ7" s="220">
        <f t="shared" si="57"/>
        <v>7.3529999999999998E-2</v>
      </c>
      <c r="ECK7" s="220">
        <f t="shared" si="57"/>
        <v>7.3529999999999998E-2</v>
      </c>
      <c r="ECL7" s="220">
        <f t="shared" si="57"/>
        <v>7.3529999999999998E-2</v>
      </c>
      <c r="ECM7" s="220">
        <f t="shared" si="57"/>
        <v>7.3529999999999998E-2</v>
      </c>
      <c r="ECN7" s="220">
        <f t="shared" si="57"/>
        <v>7.3529999999999998E-2</v>
      </c>
      <c r="ECO7" s="220">
        <f t="shared" si="57"/>
        <v>7.3529999999999998E-2</v>
      </c>
      <c r="ECP7" s="220">
        <f t="shared" si="57"/>
        <v>7.3529999999999998E-2</v>
      </c>
      <c r="ECQ7" s="220">
        <f t="shared" si="57"/>
        <v>7.3529999999999998E-2</v>
      </c>
      <c r="ECR7" s="220">
        <f t="shared" si="57"/>
        <v>7.3529999999999998E-2</v>
      </c>
      <c r="ECS7" s="220">
        <f t="shared" si="57"/>
        <v>7.3529999999999998E-2</v>
      </c>
      <c r="ECT7" s="220">
        <f t="shared" si="57"/>
        <v>7.3529999999999998E-2</v>
      </c>
      <c r="ECU7" s="220">
        <f t="shared" si="57"/>
        <v>7.3529999999999998E-2</v>
      </c>
      <c r="ECV7" s="220">
        <f t="shared" si="57"/>
        <v>7.3529999999999998E-2</v>
      </c>
      <c r="ECW7" s="220">
        <f t="shared" si="57"/>
        <v>7.3529999999999998E-2</v>
      </c>
      <c r="ECX7" s="220">
        <f t="shared" si="57"/>
        <v>7.3529999999999998E-2</v>
      </c>
      <c r="ECY7" s="220">
        <f t="shared" si="57"/>
        <v>7.3529999999999998E-2</v>
      </c>
      <c r="ECZ7" s="220">
        <f t="shared" si="57"/>
        <v>7.3529999999999998E-2</v>
      </c>
      <c r="EDA7" s="220">
        <f t="shared" si="57"/>
        <v>7.3529999999999998E-2</v>
      </c>
      <c r="EDB7" s="220">
        <f t="shared" si="57"/>
        <v>7.3529999999999998E-2</v>
      </c>
      <c r="EDC7" s="220">
        <f t="shared" si="57"/>
        <v>7.3529999999999998E-2</v>
      </c>
      <c r="EDD7" s="220">
        <f t="shared" si="57"/>
        <v>7.3529999999999998E-2</v>
      </c>
      <c r="EDE7" s="220">
        <f t="shared" ref="EDE7:EFP7" si="58">ROUND($W7/365,5)</f>
        <v>7.3529999999999998E-2</v>
      </c>
      <c r="EDF7" s="220">
        <f t="shared" si="58"/>
        <v>7.3529999999999998E-2</v>
      </c>
      <c r="EDG7" s="220">
        <f t="shared" si="58"/>
        <v>7.3529999999999998E-2</v>
      </c>
      <c r="EDH7" s="220">
        <f t="shared" si="58"/>
        <v>7.3529999999999998E-2</v>
      </c>
      <c r="EDI7" s="220">
        <f t="shared" si="58"/>
        <v>7.3529999999999998E-2</v>
      </c>
      <c r="EDJ7" s="220">
        <f t="shared" si="58"/>
        <v>7.3529999999999998E-2</v>
      </c>
      <c r="EDK7" s="220">
        <f t="shared" si="58"/>
        <v>7.3529999999999998E-2</v>
      </c>
      <c r="EDL7" s="220">
        <f t="shared" si="58"/>
        <v>7.3529999999999998E-2</v>
      </c>
      <c r="EDM7" s="220">
        <f t="shared" si="58"/>
        <v>7.3529999999999998E-2</v>
      </c>
      <c r="EDN7" s="220">
        <f t="shared" si="58"/>
        <v>7.3529999999999998E-2</v>
      </c>
      <c r="EDO7" s="220">
        <f t="shared" si="58"/>
        <v>7.3529999999999998E-2</v>
      </c>
      <c r="EDP7" s="220">
        <f t="shared" si="58"/>
        <v>7.3529999999999998E-2</v>
      </c>
      <c r="EDQ7" s="220">
        <f t="shared" si="58"/>
        <v>7.3529999999999998E-2</v>
      </c>
      <c r="EDR7" s="220">
        <f t="shared" si="58"/>
        <v>7.3529999999999998E-2</v>
      </c>
      <c r="EDS7" s="220">
        <f t="shared" si="58"/>
        <v>7.3529999999999998E-2</v>
      </c>
      <c r="EDT7" s="220">
        <f t="shared" si="58"/>
        <v>7.3529999999999998E-2</v>
      </c>
      <c r="EDU7" s="220">
        <f t="shared" si="58"/>
        <v>7.3529999999999998E-2</v>
      </c>
      <c r="EDV7" s="220">
        <f t="shared" si="58"/>
        <v>7.3529999999999998E-2</v>
      </c>
      <c r="EDW7" s="220">
        <f t="shared" si="58"/>
        <v>7.3529999999999998E-2</v>
      </c>
      <c r="EDX7" s="220">
        <f t="shared" si="58"/>
        <v>7.3529999999999998E-2</v>
      </c>
      <c r="EDY7" s="220">
        <f t="shared" si="58"/>
        <v>7.3529999999999998E-2</v>
      </c>
      <c r="EDZ7" s="220">
        <f t="shared" si="58"/>
        <v>7.3529999999999998E-2</v>
      </c>
      <c r="EEA7" s="220">
        <f t="shared" si="58"/>
        <v>7.3529999999999998E-2</v>
      </c>
      <c r="EEB7" s="220">
        <f t="shared" si="58"/>
        <v>7.3529999999999998E-2</v>
      </c>
      <c r="EEC7" s="220">
        <f t="shared" si="58"/>
        <v>7.3529999999999998E-2</v>
      </c>
      <c r="EED7" s="220">
        <f t="shared" si="58"/>
        <v>7.3529999999999998E-2</v>
      </c>
      <c r="EEE7" s="220">
        <f t="shared" si="58"/>
        <v>7.3529999999999998E-2</v>
      </c>
      <c r="EEF7" s="220">
        <f t="shared" si="58"/>
        <v>7.3529999999999998E-2</v>
      </c>
      <c r="EEG7" s="220">
        <f t="shared" si="58"/>
        <v>7.3529999999999998E-2</v>
      </c>
      <c r="EEH7" s="220">
        <f t="shared" si="58"/>
        <v>7.3529999999999998E-2</v>
      </c>
      <c r="EEI7" s="220">
        <f t="shared" si="58"/>
        <v>7.3529999999999998E-2</v>
      </c>
      <c r="EEJ7" s="220">
        <f t="shared" si="58"/>
        <v>7.3529999999999998E-2</v>
      </c>
      <c r="EEK7" s="220">
        <f t="shared" si="58"/>
        <v>7.3529999999999998E-2</v>
      </c>
      <c r="EEL7" s="220">
        <f t="shared" si="58"/>
        <v>7.3529999999999998E-2</v>
      </c>
      <c r="EEM7" s="220">
        <f t="shared" si="58"/>
        <v>7.3529999999999998E-2</v>
      </c>
      <c r="EEN7" s="220">
        <f t="shared" si="58"/>
        <v>7.3529999999999998E-2</v>
      </c>
      <c r="EEO7" s="220">
        <f t="shared" si="58"/>
        <v>7.3529999999999998E-2</v>
      </c>
      <c r="EEP7" s="220">
        <f t="shared" si="58"/>
        <v>7.3529999999999998E-2</v>
      </c>
      <c r="EEQ7" s="220">
        <f t="shared" si="58"/>
        <v>7.3529999999999998E-2</v>
      </c>
      <c r="EER7" s="220">
        <f t="shared" si="58"/>
        <v>7.3529999999999998E-2</v>
      </c>
      <c r="EES7" s="220">
        <f t="shared" si="58"/>
        <v>7.3529999999999998E-2</v>
      </c>
      <c r="EET7" s="220">
        <f t="shared" si="58"/>
        <v>7.3529999999999998E-2</v>
      </c>
      <c r="EEU7" s="220">
        <f t="shared" si="58"/>
        <v>7.3529999999999998E-2</v>
      </c>
      <c r="EEV7" s="220">
        <f t="shared" si="58"/>
        <v>7.3529999999999998E-2</v>
      </c>
      <c r="EEW7" s="220">
        <f t="shared" si="58"/>
        <v>7.3529999999999998E-2</v>
      </c>
      <c r="EEX7" s="220">
        <f t="shared" si="58"/>
        <v>7.3529999999999998E-2</v>
      </c>
      <c r="EEY7" s="220">
        <f t="shared" si="58"/>
        <v>7.3529999999999998E-2</v>
      </c>
      <c r="EEZ7" s="220">
        <f t="shared" si="58"/>
        <v>7.3529999999999998E-2</v>
      </c>
      <c r="EFA7" s="220">
        <f t="shared" si="58"/>
        <v>7.3529999999999998E-2</v>
      </c>
      <c r="EFB7" s="220">
        <f t="shared" si="58"/>
        <v>7.3529999999999998E-2</v>
      </c>
      <c r="EFC7" s="220">
        <f t="shared" si="58"/>
        <v>7.3529999999999998E-2</v>
      </c>
      <c r="EFD7" s="220">
        <f t="shared" si="58"/>
        <v>7.3529999999999998E-2</v>
      </c>
      <c r="EFE7" s="220">
        <f t="shared" si="58"/>
        <v>7.3529999999999998E-2</v>
      </c>
      <c r="EFF7" s="220">
        <f t="shared" si="58"/>
        <v>7.3529999999999998E-2</v>
      </c>
      <c r="EFG7" s="220">
        <f t="shared" si="58"/>
        <v>7.3529999999999998E-2</v>
      </c>
      <c r="EFH7" s="220">
        <f t="shared" si="58"/>
        <v>7.3529999999999998E-2</v>
      </c>
      <c r="EFI7" s="220">
        <f t="shared" si="58"/>
        <v>7.3529999999999998E-2</v>
      </c>
      <c r="EFJ7" s="220">
        <f t="shared" si="58"/>
        <v>7.3529999999999998E-2</v>
      </c>
      <c r="EFK7" s="220">
        <f t="shared" si="58"/>
        <v>7.3529999999999998E-2</v>
      </c>
      <c r="EFL7" s="220">
        <f t="shared" si="58"/>
        <v>7.3529999999999998E-2</v>
      </c>
      <c r="EFM7" s="220">
        <f t="shared" si="58"/>
        <v>7.3529999999999998E-2</v>
      </c>
      <c r="EFN7" s="220">
        <f t="shared" si="58"/>
        <v>7.3529999999999998E-2</v>
      </c>
      <c r="EFO7" s="220">
        <f t="shared" si="58"/>
        <v>7.3529999999999998E-2</v>
      </c>
      <c r="EFP7" s="220">
        <f t="shared" si="58"/>
        <v>7.3529999999999998E-2</v>
      </c>
      <c r="EFQ7" s="220">
        <f t="shared" ref="EFQ7:EIB7" si="59">ROUND($W7/365,5)</f>
        <v>7.3529999999999998E-2</v>
      </c>
      <c r="EFR7" s="220">
        <f t="shared" si="59"/>
        <v>7.3529999999999998E-2</v>
      </c>
      <c r="EFS7" s="220">
        <f t="shared" si="59"/>
        <v>7.3529999999999998E-2</v>
      </c>
      <c r="EFT7" s="220">
        <f t="shared" si="59"/>
        <v>7.3529999999999998E-2</v>
      </c>
      <c r="EFU7" s="220">
        <f t="shared" si="59"/>
        <v>7.3529999999999998E-2</v>
      </c>
      <c r="EFV7" s="220">
        <f t="shared" si="59"/>
        <v>7.3529999999999998E-2</v>
      </c>
      <c r="EFW7" s="220">
        <f t="shared" si="59"/>
        <v>7.3529999999999998E-2</v>
      </c>
      <c r="EFX7" s="220">
        <f t="shared" si="59"/>
        <v>7.3529999999999998E-2</v>
      </c>
      <c r="EFY7" s="220">
        <f t="shared" si="59"/>
        <v>7.3529999999999998E-2</v>
      </c>
      <c r="EFZ7" s="220">
        <f t="shared" si="59"/>
        <v>7.3529999999999998E-2</v>
      </c>
      <c r="EGA7" s="220">
        <f t="shared" si="59"/>
        <v>7.3529999999999998E-2</v>
      </c>
      <c r="EGB7" s="220">
        <f t="shared" si="59"/>
        <v>7.3529999999999998E-2</v>
      </c>
      <c r="EGC7" s="220">
        <f t="shared" si="59"/>
        <v>7.3529999999999998E-2</v>
      </c>
      <c r="EGD7" s="220">
        <f t="shared" si="59"/>
        <v>7.3529999999999998E-2</v>
      </c>
      <c r="EGE7" s="220">
        <f t="shared" si="59"/>
        <v>7.3529999999999998E-2</v>
      </c>
      <c r="EGF7" s="220">
        <f t="shared" si="59"/>
        <v>7.3529999999999998E-2</v>
      </c>
      <c r="EGG7" s="220">
        <f t="shared" si="59"/>
        <v>7.3529999999999998E-2</v>
      </c>
      <c r="EGH7" s="220">
        <f t="shared" si="59"/>
        <v>7.3529999999999998E-2</v>
      </c>
      <c r="EGI7" s="220">
        <f t="shared" si="59"/>
        <v>7.3529999999999998E-2</v>
      </c>
      <c r="EGJ7" s="220">
        <f t="shared" si="59"/>
        <v>7.3529999999999998E-2</v>
      </c>
      <c r="EGK7" s="220">
        <f t="shared" si="59"/>
        <v>7.3529999999999998E-2</v>
      </c>
      <c r="EGL7" s="220">
        <f t="shared" si="59"/>
        <v>7.3529999999999998E-2</v>
      </c>
      <c r="EGM7" s="220">
        <f t="shared" si="59"/>
        <v>7.3529999999999998E-2</v>
      </c>
      <c r="EGN7" s="220">
        <f t="shared" si="59"/>
        <v>7.3529999999999998E-2</v>
      </c>
      <c r="EGO7" s="220">
        <f t="shared" si="59"/>
        <v>7.3529999999999998E-2</v>
      </c>
      <c r="EGP7" s="220">
        <f t="shared" si="59"/>
        <v>7.3529999999999998E-2</v>
      </c>
      <c r="EGQ7" s="220">
        <f t="shared" si="59"/>
        <v>7.3529999999999998E-2</v>
      </c>
      <c r="EGR7" s="220">
        <f t="shared" si="59"/>
        <v>7.3529999999999998E-2</v>
      </c>
      <c r="EGS7" s="220">
        <f t="shared" si="59"/>
        <v>7.3529999999999998E-2</v>
      </c>
      <c r="EGT7" s="220">
        <f t="shared" si="59"/>
        <v>7.3529999999999998E-2</v>
      </c>
      <c r="EGU7" s="220">
        <f t="shared" si="59"/>
        <v>7.3529999999999998E-2</v>
      </c>
      <c r="EGV7" s="220">
        <f t="shared" si="59"/>
        <v>7.3529999999999998E-2</v>
      </c>
      <c r="EGW7" s="220">
        <f t="shared" si="59"/>
        <v>7.3529999999999998E-2</v>
      </c>
      <c r="EGX7" s="220">
        <f t="shared" si="59"/>
        <v>7.3529999999999998E-2</v>
      </c>
      <c r="EGY7" s="220">
        <f t="shared" si="59"/>
        <v>7.3529999999999998E-2</v>
      </c>
      <c r="EGZ7" s="220">
        <f t="shared" si="59"/>
        <v>7.3529999999999998E-2</v>
      </c>
      <c r="EHA7" s="220">
        <f t="shared" si="59"/>
        <v>7.3529999999999998E-2</v>
      </c>
      <c r="EHB7" s="220">
        <f t="shared" si="59"/>
        <v>7.3529999999999998E-2</v>
      </c>
      <c r="EHC7" s="220">
        <f t="shared" si="59"/>
        <v>7.3529999999999998E-2</v>
      </c>
      <c r="EHD7" s="220">
        <f t="shared" si="59"/>
        <v>7.3529999999999998E-2</v>
      </c>
      <c r="EHE7" s="220">
        <f t="shared" si="59"/>
        <v>7.3529999999999998E-2</v>
      </c>
      <c r="EHF7" s="220">
        <f t="shared" si="59"/>
        <v>7.3529999999999998E-2</v>
      </c>
      <c r="EHG7" s="220">
        <f t="shared" si="59"/>
        <v>7.3529999999999998E-2</v>
      </c>
      <c r="EHH7" s="220">
        <f t="shared" si="59"/>
        <v>7.3529999999999998E-2</v>
      </c>
      <c r="EHI7" s="220">
        <f t="shared" si="59"/>
        <v>7.3529999999999998E-2</v>
      </c>
      <c r="EHJ7" s="220">
        <f t="shared" si="59"/>
        <v>7.3529999999999998E-2</v>
      </c>
      <c r="EHK7" s="220">
        <f t="shared" si="59"/>
        <v>7.3529999999999998E-2</v>
      </c>
      <c r="EHL7" s="220">
        <f t="shared" si="59"/>
        <v>7.3529999999999998E-2</v>
      </c>
      <c r="EHM7" s="220">
        <f t="shared" si="59"/>
        <v>7.3529999999999998E-2</v>
      </c>
      <c r="EHN7" s="220">
        <f t="shared" si="59"/>
        <v>7.3529999999999998E-2</v>
      </c>
      <c r="EHO7" s="220">
        <f t="shared" si="59"/>
        <v>7.3529999999999998E-2</v>
      </c>
      <c r="EHP7" s="220">
        <f t="shared" si="59"/>
        <v>7.3529999999999998E-2</v>
      </c>
      <c r="EHQ7" s="220">
        <f t="shared" si="59"/>
        <v>7.3529999999999998E-2</v>
      </c>
      <c r="EHR7" s="220">
        <f t="shared" si="59"/>
        <v>7.3529999999999998E-2</v>
      </c>
      <c r="EHS7" s="220">
        <f t="shared" si="59"/>
        <v>7.3529999999999998E-2</v>
      </c>
      <c r="EHT7" s="220">
        <f t="shared" si="59"/>
        <v>7.3529999999999998E-2</v>
      </c>
      <c r="EHU7" s="220">
        <f t="shared" si="59"/>
        <v>7.3529999999999998E-2</v>
      </c>
      <c r="EHV7" s="220">
        <f t="shared" si="59"/>
        <v>7.3529999999999998E-2</v>
      </c>
      <c r="EHW7" s="220">
        <f t="shared" si="59"/>
        <v>7.3529999999999998E-2</v>
      </c>
      <c r="EHX7" s="220">
        <f t="shared" si="59"/>
        <v>7.3529999999999998E-2</v>
      </c>
      <c r="EHY7" s="220">
        <f t="shared" si="59"/>
        <v>7.3529999999999998E-2</v>
      </c>
      <c r="EHZ7" s="220">
        <f t="shared" si="59"/>
        <v>7.3529999999999998E-2</v>
      </c>
      <c r="EIA7" s="220">
        <f t="shared" si="59"/>
        <v>7.3529999999999998E-2</v>
      </c>
      <c r="EIB7" s="220">
        <f t="shared" si="59"/>
        <v>7.3529999999999998E-2</v>
      </c>
      <c r="EIC7" s="220">
        <f t="shared" ref="EIC7:EKN7" si="60">ROUND($W7/365,5)</f>
        <v>7.3529999999999998E-2</v>
      </c>
      <c r="EID7" s="220">
        <f t="shared" si="60"/>
        <v>7.3529999999999998E-2</v>
      </c>
      <c r="EIE7" s="220">
        <f t="shared" si="60"/>
        <v>7.3529999999999998E-2</v>
      </c>
      <c r="EIF7" s="220">
        <f t="shared" si="60"/>
        <v>7.3529999999999998E-2</v>
      </c>
      <c r="EIG7" s="220">
        <f t="shared" si="60"/>
        <v>7.3529999999999998E-2</v>
      </c>
      <c r="EIH7" s="220">
        <f t="shared" si="60"/>
        <v>7.3529999999999998E-2</v>
      </c>
      <c r="EII7" s="220">
        <f t="shared" si="60"/>
        <v>7.3529999999999998E-2</v>
      </c>
      <c r="EIJ7" s="220">
        <f t="shared" si="60"/>
        <v>7.3529999999999998E-2</v>
      </c>
      <c r="EIK7" s="220">
        <f t="shared" si="60"/>
        <v>7.3529999999999998E-2</v>
      </c>
      <c r="EIL7" s="220">
        <f t="shared" si="60"/>
        <v>7.3529999999999998E-2</v>
      </c>
      <c r="EIM7" s="220">
        <f t="shared" si="60"/>
        <v>7.3529999999999998E-2</v>
      </c>
      <c r="EIN7" s="220">
        <f t="shared" si="60"/>
        <v>7.3529999999999998E-2</v>
      </c>
      <c r="EIO7" s="220">
        <f t="shared" si="60"/>
        <v>7.3529999999999998E-2</v>
      </c>
      <c r="EIP7" s="220">
        <f t="shared" si="60"/>
        <v>7.3529999999999998E-2</v>
      </c>
      <c r="EIQ7" s="220">
        <f t="shared" si="60"/>
        <v>7.3529999999999998E-2</v>
      </c>
      <c r="EIR7" s="220">
        <f t="shared" si="60"/>
        <v>7.3529999999999998E-2</v>
      </c>
      <c r="EIS7" s="220">
        <f t="shared" si="60"/>
        <v>7.3529999999999998E-2</v>
      </c>
      <c r="EIT7" s="220">
        <f t="shared" si="60"/>
        <v>7.3529999999999998E-2</v>
      </c>
      <c r="EIU7" s="220">
        <f t="shared" si="60"/>
        <v>7.3529999999999998E-2</v>
      </c>
      <c r="EIV7" s="220">
        <f t="shared" si="60"/>
        <v>7.3529999999999998E-2</v>
      </c>
      <c r="EIW7" s="220">
        <f t="shared" si="60"/>
        <v>7.3529999999999998E-2</v>
      </c>
      <c r="EIX7" s="220">
        <f t="shared" si="60"/>
        <v>7.3529999999999998E-2</v>
      </c>
      <c r="EIY7" s="220">
        <f t="shared" si="60"/>
        <v>7.3529999999999998E-2</v>
      </c>
      <c r="EIZ7" s="220">
        <f t="shared" si="60"/>
        <v>7.3529999999999998E-2</v>
      </c>
      <c r="EJA7" s="220">
        <f t="shared" si="60"/>
        <v>7.3529999999999998E-2</v>
      </c>
      <c r="EJB7" s="220">
        <f t="shared" si="60"/>
        <v>7.3529999999999998E-2</v>
      </c>
      <c r="EJC7" s="220">
        <f t="shared" si="60"/>
        <v>7.3529999999999998E-2</v>
      </c>
      <c r="EJD7" s="220">
        <f t="shared" si="60"/>
        <v>7.3529999999999998E-2</v>
      </c>
      <c r="EJE7" s="220">
        <f t="shared" si="60"/>
        <v>7.3529999999999998E-2</v>
      </c>
      <c r="EJF7" s="220">
        <f t="shared" si="60"/>
        <v>7.3529999999999998E-2</v>
      </c>
      <c r="EJG7" s="220">
        <f t="shared" si="60"/>
        <v>7.3529999999999998E-2</v>
      </c>
      <c r="EJH7" s="220">
        <f t="shared" si="60"/>
        <v>7.3529999999999998E-2</v>
      </c>
      <c r="EJI7" s="220">
        <f t="shared" si="60"/>
        <v>7.3529999999999998E-2</v>
      </c>
      <c r="EJJ7" s="220">
        <f t="shared" si="60"/>
        <v>7.3529999999999998E-2</v>
      </c>
      <c r="EJK7" s="220">
        <f t="shared" si="60"/>
        <v>7.3529999999999998E-2</v>
      </c>
      <c r="EJL7" s="220">
        <f t="shared" si="60"/>
        <v>7.3529999999999998E-2</v>
      </c>
      <c r="EJM7" s="220">
        <f t="shared" si="60"/>
        <v>7.3529999999999998E-2</v>
      </c>
      <c r="EJN7" s="220">
        <f t="shared" si="60"/>
        <v>7.3529999999999998E-2</v>
      </c>
      <c r="EJO7" s="220">
        <f t="shared" si="60"/>
        <v>7.3529999999999998E-2</v>
      </c>
      <c r="EJP7" s="220">
        <f t="shared" si="60"/>
        <v>7.3529999999999998E-2</v>
      </c>
      <c r="EJQ7" s="220">
        <f t="shared" si="60"/>
        <v>7.3529999999999998E-2</v>
      </c>
      <c r="EJR7" s="220">
        <f t="shared" si="60"/>
        <v>7.3529999999999998E-2</v>
      </c>
      <c r="EJS7" s="220">
        <f t="shared" si="60"/>
        <v>7.3529999999999998E-2</v>
      </c>
      <c r="EJT7" s="220">
        <f t="shared" si="60"/>
        <v>7.3529999999999998E-2</v>
      </c>
      <c r="EJU7" s="220">
        <f t="shared" si="60"/>
        <v>7.3529999999999998E-2</v>
      </c>
      <c r="EJV7" s="220">
        <f t="shared" si="60"/>
        <v>7.3529999999999998E-2</v>
      </c>
      <c r="EJW7" s="220">
        <f t="shared" si="60"/>
        <v>7.3529999999999998E-2</v>
      </c>
      <c r="EJX7" s="220">
        <f t="shared" si="60"/>
        <v>7.3529999999999998E-2</v>
      </c>
      <c r="EJY7" s="220">
        <f t="shared" si="60"/>
        <v>7.3529999999999998E-2</v>
      </c>
      <c r="EJZ7" s="220">
        <f t="shared" si="60"/>
        <v>7.3529999999999998E-2</v>
      </c>
      <c r="EKA7" s="220">
        <f t="shared" si="60"/>
        <v>7.3529999999999998E-2</v>
      </c>
      <c r="EKB7" s="220">
        <f t="shared" si="60"/>
        <v>7.3529999999999998E-2</v>
      </c>
      <c r="EKC7" s="220">
        <f t="shared" si="60"/>
        <v>7.3529999999999998E-2</v>
      </c>
      <c r="EKD7" s="220">
        <f t="shared" si="60"/>
        <v>7.3529999999999998E-2</v>
      </c>
      <c r="EKE7" s="220">
        <f t="shared" si="60"/>
        <v>7.3529999999999998E-2</v>
      </c>
      <c r="EKF7" s="220">
        <f t="shared" si="60"/>
        <v>7.3529999999999998E-2</v>
      </c>
      <c r="EKG7" s="220">
        <f t="shared" si="60"/>
        <v>7.3529999999999998E-2</v>
      </c>
      <c r="EKH7" s="220">
        <f t="shared" si="60"/>
        <v>7.3529999999999998E-2</v>
      </c>
      <c r="EKI7" s="220">
        <f t="shared" si="60"/>
        <v>7.3529999999999998E-2</v>
      </c>
      <c r="EKJ7" s="220">
        <f t="shared" si="60"/>
        <v>7.3529999999999998E-2</v>
      </c>
      <c r="EKK7" s="220">
        <f t="shared" si="60"/>
        <v>7.3529999999999998E-2</v>
      </c>
      <c r="EKL7" s="220">
        <f t="shared" si="60"/>
        <v>7.3529999999999998E-2</v>
      </c>
      <c r="EKM7" s="220">
        <f t="shared" si="60"/>
        <v>7.3529999999999998E-2</v>
      </c>
      <c r="EKN7" s="220">
        <f t="shared" si="60"/>
        <v>7.3529999999999998E-2</v>
      </c>
      <c r="EKO7" s="220">
        <f t="shared" ref="EKO7:EMZ7" si="61">ROUND($W7/365,5)</f>
        <v>7.3529999999999998E-2</v>
      </c>
      <c r="EKP7" s="220">
        <f t="shared" si="61"/>
        <v>7.3529999999999998E-2</v>
      </c>
      <c r="EKQ7" s="220">
        <f t="shared" si="61"/>
        <v>7.3529999999999998E-2</v>
      </c>
      <c r="EKR7" s="220">
        <f t="shared" si="61"/>
        <v>7.3529999999999998E-2</v>
      </c>
      <c r="EKS7" s="220">
        <f t="shared" si="61"/>
        <v>7.3529999999999998E-2</v>
      </c>
      <c r="EKT7" s="220">
        <f t="shared" si="61"/>
        <v>7.3529999999999998E-2</v>
      </c>
      <c r="EKU7" s="220">
        <f t="shared" si="61"/>
        <v>7.3529999999999998E-2</v>
      </c>
      <c r="EKV7" s="220">
        <f t="shared" si="61"/>
        <v>7.3529999999999998E-2</v>
      </c>
      <c r="EKW7" s="220">
        <f t="shared" si="61"/>
        <v>7.3529999999999998E-2</v>
      </c>
      <c r="EKX7" s="220">
        <f t="shared" si="61"/>
        <v>7.3529999999999998E-2</v>
      </c>
      <c r="EKY7" s="220">
        <f t="shared" si="61"/>
        <v>7.3529999999999998E-2</v>
      </c>
      <c r="EKZ7" s="220">
        <f t="shared" si="61"/>
        <v>7.3529999999999998E-2</v>
      </c>
      <c r="ELA7" s="220">
        <f t="shared" si="61"/>
        <v>7.3529999999999998E-2</v>
      </c>
      <c r="ELB7" s="220">
        <f t="shared" si="61"/>
        <v>7.3529999999999998E-2</v>
      </c>
      <c r="ELC7" s="220">
        <f t="shared" si="61"/>
        <v>7.3529999999999998E-2</v>
      </c>
      <c r="ELD7" s="220">
        <f t="shared" si="61"/>
        <v>7.3529999999999998E-2</v>
      </c>
      <c r="ELE7" s="220">
        <f t="shared" si="61"/>
        <v>7.3529999999999998E-2</v>
      </c>
      <c r="ELF7" s="220">
        <f t="shared" si="61"/>
        <v>7.3529999999999998E-2</v>
      </c>
      <c r="ELG7" s="220">
        <f t="shared" si="61"/>
        <v>7.3529999999999998E-2</v>
      </c>
      <c r="ELH7" s="220">
        <f t="shared" si="61"/>
        <v>7.3529999999999998E-2</v>
      </c>
      <c r="ELI7" s="220">
        <f t="shared" si="61"/>
        <v>7.3529999999999998E-2</v>
      </c>
      <c r="ELJ7" s="220">
        <f t="shared" si="61"/>
        <v>7.3529999999999998E-2</v>
      </c>
      <c r="ELK7" s="220">
        <f t="shared" si="61"/>
        <v>7.3529999999999998E-2</v>
      </c>
      <c r="ELL7" s="220">
        <f t="shared" si="61"/>
        <v>7.3529999999999998E-2</v>
      </c>
      <c r="ELM7" s="220">
        <f t="shared" si="61"/>
        <v>7.3529999999999998E-2</v>
      </c>
      <c r="ELN7" s="220">
        <f t="shared" si="61"/>
        <v>7.3529999999999998E-2</v>
      </c>
      <c r="ELO7" s="220">
        <f t="shared" si="61"/>
        <v>7.3529999999999998E-2</v>
      </c>
      <c r="ELP7" s="220">
        <f t="shared" si="61"/>
        <v>7.3529999999999998E-2</v>
      </c>
      <c r="ELQ7" s="220">
        <f t="shared" si="61"/>
        <v>7.3529999999999998E-2</v>
      </c>
      <c r="ELR7" s="220">
        <f t="shared" si="61"/>
        <v>7.3529999999999998E-2</v>
      </c>
      <c r="ELS7" s="220">
        <f t="shared" si="61"/>
        <v>7.3529999999999998E-2</v>
      </c>
      <c r="ELT7" s="220">
        <f t="shared" si="61"/>
        <v>7.3529999999999998E-2</v>
      </c>
      <c r="ELU7" s="220">
        <f t="shared" si="61"/>
        <v>7.3529999999999998E-2</v>
      </c>
      <c r="ELV7" s="220">
        <f t="shared" si="61"/>
        <v>7.3529999999999998E-2</v>
      </c>
      <c r="ELW7" s="220">
        <f t="shared" si="61"/>
        <v>7.3529999999999998E-2</v>
      </c>
      <c r="ELX7" s="220">
        <f t="shared" si="61"/>
        <v>7.3529999999999998E-2</v>
      </c>
      <c r="ELY7" s="220">
        <f t="shared" si="61"/>
        <v>7.3529999999999998E-2</v>
      </c>
      <c r="ELZ7" s="220">
        <f t="shared" si="61"/>
        <v>7.3529999999999998E-2</v>
      </c>
      <c r="EMA7" s="220">
        <f t="shared" si="61"/>
        <v>7.3529999999999998E-2</v>
      </c>
      <c r="EMB7" s="220">
        <f t="shared" si="61"/>
        <v>7.3529999999999998E-2</v>
      </c>
      <c r="EMC7" s="220">
        <f t="shared" si="61"/>
        <v>7.3529999999999998E-2</v>
      </c>
      <c r="EMD7" s="220">
        <f t="shared" si="61"/>
        <v>7.3529999999999998E-2</v>
      </c>
      <c r="EME7" s="220">
        <f t="shared" si="61"/>
        <v>7.3529999999999998E-2</v>
      </c>
      <c r="EMF7" s="220">
        <f t="shared" si="61"/>
        <v>7.3529999999999998E-2</v>
      </c>
      <c r="EMG7" s="220">
        <f t="shared" si="61"/>
        <v>7.3529999999999998E-2</v>
      </c>
      <c r="EMH7" s="220">
        <f t="shared" si="61"/>
        <v>7.3529999999999998E-2</v>
      </c>
      <c r="EMI7" s="220">
        <f t="shared" si="61"/>
        <v>7.3529999999999998E-2</v>
      </c>
      <c r="EMJ7" s="220">
        <f t="shared" si="61"/>
        <v>7.3529999999999998E-2</v>
      </c>
      <c r="EMK7" s="220">
        <f t="shared" si="61"/>
        <v>7.3529999999999998E-2</v>
      </c>
      <c r="EML7" s="220">
        <f t="shared" si="61"/>
        <v>7.3529999999999998E-2</v>
      </c>
      <c r="EMM7" s="220">
        <f t="shared" si="61"/>
        <v>7.3529999999999998E-2</v>
      </c>
      <c r="EMN7" s="220">
        <f t="shared" si="61"/>
        <v>7.3529999999999998E-2</v>
      </c>
      <c r="EMO7" s="220">
        <f t="shared" si="61"/>
        <v>7.3529999999999998E-2</v>
      </c>
      <c r="EMP7" s="220">
        <f t="shared" si="61"/>
        <v>7.3529999999999998E-2</v>
      </c>
      <c r="EMQ7" s="220">
        <f t="shared" si="61"/>
        <v>7.3529999999999998E-2</v>
      </c>
      <c r="EMR7" s="220">
        <f t="shared" si="61"/>
        <v>7.3529999999999998E-2</v>
      </c>
      <c r="EMS7" s="220">
        <f t="shared" si="61"/>
        <v>7.3529999999999998E-2</v>
      </c>
      <c r="EMT7" s="220">
        <f t="shared" si="61"/>
        <v>7.3529999999999998E-2</v>
      </c>
      <c r="EMU7" s="220">
        <f t="shared" si="61"/>
        <v>7.3529999999999998E-2</v>
      </c>
      <c r="EMV7" s="220">
        <f t="shared" si="61"/>
        <v>7.3529999999999998E-2</v>
      </c>
      <c r="EMW7" s="220">
        <f t="shared" si="61"/>
        <v>7.3529999999999998E-2</v>
      </c>
      <c r="EMX7" s="220">
        <f t="shared" si="61"/>
        <v>7.3529999999999998E-2</v>
      </c>
      <c r="EMY7" s="220">
        <f t="shared" si="61"/>
        <v>7.3529999999999998E-2</v>
      </c>
      <c r="EMZ7" s="220">
        <f t="shared" si="61"/>
        <v>7.3529999999999998E-2</v>
      </c>
      <c r="ENA7" s="220">
        <f t="shared" ref="ENA7:EPL7" si="62">ROUND($W7/365,5)</f>
        <v>7.3529999999999998E-2</v>
      </c>
      <c r="ENB7" s="220">
        <f t="shared" si="62"/>
        <v>7.3529999999999998E-2</v>
      </c>
      <c r="ENC7" s="220">
        <f t="shared" si="62"/>
        <v>7.3529999999999998E-2</v>
      </c>
      <c r="END7" s="220">
        <f t="shared" si="62"/>
        <v>7.3529999999999998E-2</v>
      </c>
      <c r="ENE7" s="220">
        <f t="shared" si="62"/>
        <v>7.3529999999999998E-2</v>
      </c>
      <c r="ENF7" s="220">
        <f t="shared" si="62"/>
        <v>7.3529999999999998E-2</v>
      </c>
      <c r="ENG7" s="220">
        <f t="shared" si="62"/>
        <v>7.3529999999999998E-2</v>
      </c>
      <c r="ENH7" s="220">
        <f t="shared" si="62"/>
        <v>7.3529999999999998E-2</v>
      </c>
      <c r="ENI7" s="220">
        <f t="shared" si="62"/>
        <v>7.3529999999999998E-2</v>
      </c>
      <c r="ENJ7" s="220">
        <f t="shared" si="62"/>
        <v>7.3529999999999998E-2</v>
      </c>
      <c r="ENK7" s="220">
        <f t="shared" si="62"/>
        <v>7.3529999999999998E-2</v>
      </c>
      <c r="ENL7" s="220">
        <f t="shared" si="62"/>
        <v>7.3529999999999998E-2</v>
      </c>
      <c r="ENM7" s="220">
        <f t="shared" si="62"/>
        <v>7.3529999999999998E-2</v>
      </c>
      <c r="ENN7" s="220">
        <f t="shared" si="62"/>
        <v>7.3529999999999998E-2</v>
      </c>
      <c r="ENO7" s="220">
        <f t="shared" si="62"/>
        <v>7.3529999999999998E-2</v>
      </c>
      <c r="ENP7" s="220">
        <f t="shared" si="62"/>
        <v>7.3529999999999998E-2</v>
      </c>
      <c r="ENQ7" s="220">
        <f t="shared" si="62"/>
        <v>7.3529999999999998E-2</v>
      </c>
      <c r="ENR7" s="220">
        <f t="shared" si="62"/>
        <v>7.3529999999999998E-2</v>
      </c>
      <c r="ENS7" s="220">
        <f t="shared" si="62"/>
        <v>7.3529999999999998E-2</v>
      </c>
      <c r="ENT7" s="220">
        <f t="shared" si="62"/>
        <v>7.3529999999999998E-2</v>
      </c>
      <c r="ENU7" s="220">
        <f t="shared" si="62"/>
        <v>7.3529999999999998E-2</v>
      </c>
      <c r="ENV7" s="220">
        <f t="shared" si="62"/>
        <v>7.3529999999999998E-2</v>
      </c>
      <c r="ENW7" s="220">
        <f t="shared" si="62"/>
        <v>7.3529999999999998E-2</v>
      </c>
      <c r="ENX7" s="220">
        <f t="shared" si="62"/>
        <v>7.3529999999999998E-2</v>
      </c>
      <c r="ENY7" s="220">
        <f t="shared" si="62"/>
        <v>7.3529999999999998E-2</v>
      </c>
      <c r="ENZ7" s="220">
        <f t="shared" si="62"/>
        <v>7.3529999999999998E-2</v>
      </c>
      <c r="EOA7" s="220">
        <f t="shared" si="62"/>
        <v>7.3529999999999998E-2</v>
      </c>
      <c r="EOB7" s="220">
        <f t="shared" si="62"/>
        <v>7.3529999999999998E-2</v>
      </c>
      <c r="EOC7" s="220">
        <f t="shared" si="62"/>
        <v>7.3529999999999998E-2</v>
      </c>
      <c r="EOD7" s="220">
        <f t="shared" si="62"/>
        <v>7.3529999999999998E-2</v>
      </c>
      <c r="EOE7" s="220">
        <f t="shared" si="62"/>
        <v>7.3529999999999998E-2</v>
      </c>
      <c r="EOF7" s="220">
        <f t="shared" si="62"/>
        <v>7.3529999999999998E-2</v>
      </c>
      <c r="EOG7" s="220">
        <f t="shared" si="62"/>
        <v>7.3529999999999998E-2</v>
      </c>
      <c r="EOH7" s="220">
        <f t="shared" si="62"/>
        <v>7.3529999999999998E-2</v>
      </c>
      <c r="EOI7" s="220">
        <f t="shared" si="62"/>
        <v>7.3529999999999998E-2</v>
      </c>
      <c r="EOJ7" s="220">
        <f t="shared" si="62"/>
        <v>7.3529999999999998E-2</v>
      </c>
      <c r="EOK7" s="220">
        <f t="shared" si="62"/>
        <v>7.3529999999999998E-2</v>
      </c>
      <c r="EOL7" s="220">
        <f t="shared" si="62"/>
        <v>7.3529999999999998E-2</v>
      </c>
      <c r="EOM7" s="220">
        <f t="shared" si="62"/>
        <v>7.3529999999999998E-2</v>
      </c>
      <c r="EON7" s="220">
        <f t="shared" si="62"/>
        <v>7.3529999999999998E-2</v>
      </c>
      <c r="EOO7" s="220">
        <f t="shared" si="62"/>
        <v>7.3529999999999998E-2</v>
      </c>
      <c r="EOP7" s="220">
        <f t="shared" si="62"/>
        <v>7.3529999999999998E-2</v>
      </c>
      <c r="EOQ7" s="220">
        <f t="shared" si="62"/>
        <v>7.3529999999999998E-2</v>
      </c>
      <c r="EOR7" s="220">
        <f t="shared" si="62"/>
        <v>7.3529999999999998E-2</v>
      </c>
      <c r="EOS7" s="220">
        <f t="shared" si="62"/>
        <v>7.3529999999999998E-2</v>
      </c>
      <c r="EOT7" s="220">
        <f t="shared" si="62"/>
        <v>7.3529999999999998E-2</v>
      </c>
      <c r="EOU7" s="220">
        <f t="shared" si="62"/>
        <v>7.3529999999999998E-2</v>
      </c>
      <c r="EOV7" s="220">
        <f t="shared" si="62"/>
        <v>7.3529999999999998E-2</v>
      </c>
      <c r="EOW7" s="220">
        <f t="shared" si="62"/>
        <v>7.3529999999999998E-2</v>
      </c>
      <c r="EOX7" s="220">
        <f t="shared" si="62"/>
        <v>7.3529999999999998E-2</v>
      </c>
      <c r="EOY7" s="220">
        <f t="shared" si="62"/>
        <v>7.3529999999999998E-2</v>
      </c>
      <c r="EOZ7" s="220">
        <f t="shared" si="62"/>
        <v>7.3529999999999998E-2</v>
      </c>
      <c r="EPA7" s="220">
        <f t="shared" si="62"/>
        <v>7.3529999999999998E-2</v>
      </c>
      <c r="EPB7" s="220">
        <f t="shared" si="62"/>
        <v>7.3529999999999998E-2</v>
      </c>
      <c r="EPC7" s="220">
        <f t="shared" si="62"/>
        <v>7.3529999999999998E-2</v>
      </c>
      <c r="EPD7" s="220">
        <f t="shared" si="62"/>
        <v>7.3529999999999998E-2</v>
      </c>
      <c r="EPE7" s="220">
        <f t="shared" si="62"/>
        <v>7.3529999999999998E-2</v>
      </c>
      <c r="EPF7" s="220">
        <f t="shared" si="62"/>
        <v>7.3529999999999998E-2</v>
      </c>
      <c r="EPG7" s="220">
        <f t="shared" si="62"/>
        <v>7.3529999999999998E-2</v>
      </c>
      <c r="EPH7" s="220">
        <f t="shared" si="62"/>
        <v>7.3529999999999998E-2</v>
      </c>
      <c r="EPI7" s="220">
        <f t="shared" si="62"/>
        <v>7.3529999999999998E-2</v>
      </c>
      <c r="EPJ7" s="220">
        <f t="shared" si="62"/>
        <v>7.3529999999999998E-2</v>
      </c>
      <c r="EPK7" s="220">
        <f t="shared" si="62"/>
        <v>7.3529999999999998E-2</v>
      </c>
      <c r="EPL7" s="220">
        <f t="shared" si="62"/>
        <v>7.3529999999999998E-2</v>
      </c>
      <c r="EPM7" s="220">
        <f t="shared" ref="EPM7:ERX7" si="63">ROUND($W7/365,5)</f>
        <v>7.3529999999999998E-2</v>
      </c>
      <c r="EPN7" s="220">
        <f t="shared" si="63"/>
        <v>7.3529999999999998E-2</v>
      </c>
      <c r="EPO7" s="220">
        <f t="shared" si="63"/>
        <v>7.3529999999999998E-2</v>
      </c>
      <c r="EPP7" s="220">
        <f t="shared" si="63"/>
        <v>7.3529999999999998E-2</v>
      </c>
      <c r="EPQ7" s="220">
        <f t="shared" si="63"/>
        <v>7.3529999999999998E-2</v>
      </c>
      <c r="EPR7" s="220">
        <f t="shared" si="63"/>
        <v>7.3529999999999998E-2</v>
      </c>
      <c r="EPS7" s="220">
        <f t="shared" si="63"/>
        <v>7.3529999999999998E-2</v>
      </c>
      <c r="EPT7" s="220">
        <f t="shared" si="63"/>
        <v>7.3529999999999998E-2</v>
      </c>
      <c r="EPU7" s="220">
        <f t="shared" si="63"/>
        <v>7.3529999999999998E-2</v>
      </c>
      <c r="EPV7" s="220">
        <f t="shared" si="63"/>
        <v>7.3529999999999998E-2</v>
      </c>
      <c r="EPW7" s="220">
        <f t="shared" si="63"/>
        <v>7.3529999999999998E-2</v>
      </c>
      <c r="EPX7" s="220">
        <f t="shared" si="63"/>
        <v>7.3529999999999998E-2</v>
      </c>
      <c r="EPY7" s="220">
        <f t="shared" si="63"/>
        <v>7.3529999999999998E-2</v>
      </c>
      <c r="EPZ7" s="220">
        <f t="shared" si="63"/>
        <v>7.3529999999999998E-2</v>
      </c>
      <c r="EQA7" s="220">
        <f t="shared" si="63"/>
        <v>7.3529999999999998E-2</v>
      </c>
      <c r="EQB7" s="220">
        <f t="shared" si="63"/>
        <v>7.3529999999999998E-2</v>
      </c>
      <c r="EQC7" s="220">
        <f t="shared" si="63"/>
        <v>7.3529999999999998E-2</v>
      </c>
      <c r="EQD7" s="220">
        <f t="shared" si="63"/>
        <v>7.3529999999999998E-2</v>
      </c>
      <c r="EQE7" s="220">
        <f t="shared" si="63"/>
        <v>7.3529999999999998E-2</v>
      </c>
      <c r="EQF7" s="220">
        <f t="shared" si="63"/>
        <v>7.3529999999999998E-2</v>
      </c>
      <c r="EQG7" s="220">
        <f t="shared" si="63"/>
        <v>7.3529999999999998E-2</v>
      </c>
      <c r="EQH7" s="220">
        <f t="shared" si="63"/>
        <v>7.3529999999999998E-2</v>
      </c>
      <c r="EQI7" s="220">
        <f t="shared" si="63"/>
        <v>7.3529999999999998E-2</v>
      </c>
      <c r="EQJ7" s="220">
        <f t="shared" si="63"/>
        <v>7.3529999999999998E-2</v>
      </c>
      <c r="EQK7" s="220">
        <f t="shared" si="63"/>
        <v>7.3529999999999998E-2</v>
      </c>
      <c r="EQL7" s="220">
        <f t="shared" si="63"/>
        <v>7.3529999999999998E-2</v>
      </c>
      <c r="EQM7" s="220">
        <f t="shared" si="63"/>
        <v>7.3529999999999998E-2</v>
      </c>
      <c r="EQN7" s="220">
        <f t="shared" si="63"/>
        <v>7.3529999999999998E-2</v>
      </c>
      <c r="EQO7" s="220">
        <f t="shared" si="63"/>
        <v>7.3529999999999998E-2</v>
      </c>
      <c r="EQP7" s="220">
        <f t="shared" si="63"/>
        <v>7.3529999999999998E-2</v>
      </c>
      <c r="EQQ7" s="220">
        <f t="shared" si="63"/>
        <v>7.3529999999999998E-2</v>
      </c>
      <c r="EQR7" s="220">
        <f t="shared" si="63"/>
        <v>7.3529999999999998E-2</v>
      </c>
      <c r="EQS7" s="220">
        <f t="shared" si="63"/>
        <v>7.3529999999999998E-2</v>
      </c>
      <c r="EQT7" s="220">
        <f t="shared" si="63"/>
        <v>7.3529999999999998E-2</v>
      </c>
      <c r="EQU7" s="220">
        <f t="shared" si="63"/>
        <v>7.3529999999999998E-2</v>
      </c>
      <c r="EQV7" s="220">
        <f t="shared" si="63"/>
        <v>7.3529999999999998E-2</v>
      </c>
      <c r="EQW7" s="220">
        <f t="shared" si="63"/>
        <v>7.3529999999999998E-2</v>
      </c>
      <c r="EQX7" s="220">
        <f t="shared" si="63"/>
        <v>7.3529999999999998E-2</v>
      </c>
      <c r="EQY7" s="220">
        <f t="shared" si="63"/>
        <v>7.3529999999999998E-2</v>
      </c>
      <c r="EQZ7" s="220">
        <f t="shared" si="63"/>
        <v>7.3529999999999998E-2</v>
      </c>
      <c r="ERA7" s="220">
        <f t="shared" si="63"/>
        <v>7.3529999999999998E-2</v>
      </c>
      <c r="ERB7" s="220">
        <f t="shared" si="63"/>
        <v>7.3529999999999998E-2</v>
      </c>
      <c r="ERC7" s="220">
        <f t="shared" si="63"/>
        <v>7.3529999999999998E-2</v>
      </c>
      <c r="ERD7" s="220">
        <f t="shared" si="63"/>
        <v>7.3529999999999998E-2</v>
      </c>
      <c r="ERE7" s="220">
        <f t="shared" si="63"/>
        <v>7.3529999999999998E-2</v>
      </c>
      <c r="ERF7" s="220">
        <f t="shared" si="63"/>
        <v>7.3529999999999998E-2</v>
      </c>
      <c r="ERG7" s="220">
        <f t="shared" si="63"/>
        <v>7.3529999999999998E-2</v>
      </c>
      <c r="ERH7" s="220">
        <f t="shared" si="63"/>
        <v>7.3529999999999998E-2</v>
      </c>
      <c r="ERI7" s="220">
        <f t="shared" si="63"/>
        <v>7.3529999999999998E-2</v>
      </c>
      <c r="ERJ7" s="220">
        <f t="shared" si="63"/>
        <v>7.3529999999999998E-2</v>
      </c>
      <c r="ERK7" s="220">
        <f t="shared" si="63"/>
        <v>7.3529999999999998E-2</v>
      </c>
      <c r="ERL7" s="220">
        <f t="shared" si="63"/>
        <v>7.3529999999999998E-2</v>
      </c>
      <c r="ERM7" s="220">
        <f t="shared" si="63"/>
        <v>7.3529999999999998E-2</v>
      </c>
      <c r="ERN7" s="220">
        <f t="shared" si="63"/>
        <v>7.3529999999999998E-2</v>
      </c>
      <c r="ERO7" s="220">
        <f t="shared" si="63"/>
        <v>7.3529999999999998E-2</v>
      </c>
      <c r="ERP7" s="220">
        <f t="shared" si="63"/>
        <v>7.3529999999999998E-2</v>
      </c>
      <c r="ERQ7" s="220">
        <f t="shared" si="63"/>
        <v>7.3529999999999998E-2</v>
      </c>
      <c r="ERR7" s="220">
        <f t="shared" si="63"/>
        <v>7.3529999999999998E-2</v>
      </c>
      <c r="ERS7" s="220">
        <f t="shared" si="63"/>
        <v>7.3529999999999998E-2</v>
      </c>
      <c r="ERT7" s="220">
        <f t="shared" si="63"/>
        <v>7.3529999999999998E-2</v>
      </c>
      <c r="ERU7" s="220">
        <f t="shared" si="63"/>
        <v>7.3529999999999998E-2</v>
      </c>
      <c r="ERV7" s="220">
        <f t="shared" si="63"/>
        <v>7.3529999999999998E-2</v>
      </c>
      <c r="ERW7" s="220">
        <f t="shared" si="63"/>
        <v>7.3529999999999998E-2</v>
      </c>
      <c r="ERX7" s="220">
        <f t="shared" si="63"/>
        <v>7.3529999999999998E-2</v>
      </c>
      <c r="ERY7" s="220">
        <f t="shared" ref="ERY7:EUJ7" si="64">ROUND($W7/365,5)</f>
        <v>7.3529999999999998E-2</v>
      </c>
      <c r="ERZ7" s="220">
        <f t="shared" si="64"/>
        <v>7.3529999999999998E-2</v>
      </c>
      <c r="ESA7" s="220">
        <f t="shared" si="64"/>
        <v>7.3529999999999998E-2</v>
      </c>
      <c r="ESB7" s="220">
        <f t="shared" si="64"/>
        <v>7.3529999999999998E-2</v>
      </c>
      <c r="ESC7" s="220">
        <f t="shared" si="64"/>
        <v>7.3529999999999998E-2</v>
      </c>
      <c r="ESD7" s="220">
        <f t="shared" si="64"/>
        <v>7.3529999999999998E-2</v>
      </c>
      <c r="ESE7" s="220">
        <f t="shared" si="64"/>
        <v>7.3529999999999998E-2</v>
      </c>
      <c r="ESF7" s="220">
        <f t="shared" si="64"/>
        <v>7.3529999999999998E-2</v>
      </c>
      <c r="ESG7" s="220">
        <f t="shared" si="64"/>
        <v>7.3529999999999998E-2</v>
      </c>
      <c r="ESH7" s="220">
        <f t="shared" si="64"/>
        <v>7.3529999999999998E-2</v>
      </c>
      <c r="ESI7" s="220">
        <f t="shared" si="64"/>
        <v>7.3529999999999998E-2</v>
      </c>
      <c r="ESJ7" s="220">
        <f t="shared" si="64"/>
        <v>7.3529999999999998E-2</v>
      </c>
      <c r="ESK7" s="220">
        <f t="shared" si="64"/>
        <v>7.3529999999999998E-2</v>
      </c>
      <c r="ESL7" s="220">
        <f t="shared" si="64"/>
        <v>7.3529999999999998E-2</v>
      </c>
      <c r="ESM7" s="220">
        <f t="shared" si="64"/>
        <v>7.3529999999999998E-2</v>
      </c>
      <c r="ESN7" s="220">
        <f t="shared" si="64"/>
        <v>7.3529999999999998E-2</v>
      </c>
      <c r="ESO7" s="220">
        <f t="shared" si="64"/>
        <v>7.3529999999999998E-2</v>
      </c>
      <c r="ESP7" s="220">
        <f t="shared" si="64"/>
        <v>7.3529999999999998E-2</v>
      </c>
      <c r="ESQ7" s="220">
        <f t="shared" si="64"/>
        <v>7.3529999999999998E-2</v>
      </c>
      <c r="ESR7" s="220">
        <f t="shared" si="64"/>
        <v>7.3529999999999998E-2</v>
      </c>
      <c r="ESS7" s="220">
        <f t="shared" si="64"/>
        <v>7.3529999999999998E-2</v>
      </c>
      <c r="EST7" s="220">
        <f t="shared" si="64"/>
        <v>7.3529999999999998E-2</v>
      </c>
      <c r="ESU7" s="220">
        <f t="shared" si="64"/>
        <v>7.3529999999999998E-2</v>
      </c>
      <c r="ESV7" s="220">
        <f t="shared" si="64"/>
        <v>7.3529999999999998E-2</v>
      </c>
      <c r="ESW7" s="220">
        <f t="shared" si="64"/>
        <v>7.3529999999999998E-2</v>
      </c>
      <c r="ESX7" s="220">
        <f t="shared" si="64"/>
        <v>7.3529999999999998E-2</v>
      </c>
      <c r="ESY7" s="220">
        <f t="shared" si="64"/>
        <v>7.3529999999999998E-2</v>
      </c>
      <c r="ESZ7" s="220">
        <f t="shared" si="64"/>
        <v>7.3529999999999998E-2</v>
      </c>
      <c r="ETA7" s="220">
        <f t="shared" si="64"/>
        <v>7.3529999999999998E-2</v>
      </c>
      <c r="ETB7" s="220">
        <f t="shared" si="64"/>
        <v>7.3529999999999998E-2</v>
      </c>
      <c r="ETC7" s="220">
        <f t="shared" si="64"/>
        <v>7.3529999999999998E-2</v>
      </c>
      <c r="ETD7" s="220">
        <f t="shared" si="64"/>
        <v>7.3529999999999998E-2</v>
      </c>
      <c r="ETE7" s="220">
        <f t="shared" si="64"/>
        <v>7.3529999999999998E-2</v>
      </c>
      <c r="ETF7" s="220">
        <f t="shared" si="64"/>
        <v>7.3529999999999998E-2</v>
      </c>
      <c r="ETG7" s="220">
        <f t="shared" si="64"/>
        <v>7.3529999999999998E-2</v>
      </c>
      <c r="ETH7" s="220">
        <f t="shared" si="64"/>
        <v>7.3529999999999998E-2</v>
      </c>
      <c r="ETI7" s="220">
        <f t="shared" si="64"/>
        <v>7.3529999999999998E-2</v>
      </c>
      <c r="ETJ7" s="220">
        <f t="shared" si="64"/>
        <v>7.3529999999999998E-2</v>
      </c>
      <c r="ETK7" s="220">
        <f t="shared" si="64"/>
        <v>7.3529999999999998E-2</v>
      </c>
      <c r="ETL7" s="220">
        <f t="shared" si="64"/>
        <v>7.3529999999999998E-2</v>
      </c>
      <c r="ETM7" s="220">
        <f t="shared" si="64"/>
        <v>7.3529999999999998E-2</v>
      </c>
      <c r="ETN7" s="220">
        <f t="shared" si="64"/>
        <v>7.3529999999999998E-2</v>
      </c>
      <c r="ETO7" s="220">
        <f t="shared" si="64"/>
        <v>7.3529999999999998E-2</v>
      </c>
      <c r="ETP7" s="220">
        <f t="shared" si="64"/>
        <v>7.3529999999999998E-2</v>
      </c>
      <c r="ETQ7" s="220">
        <f t="shared" si="64"/>
        <v>7.3529999999999998E-2</v>
      </c>
      <c r="ETR7" s="220">
        <f t="shared" si="64"/>
        <v>7.3529999999999998E-2</v>
      </c>
      <c r="ETS7" s="220">
        <f t="shared" si="64"/>
        <v>7.3529999999999998E-2</v>
      </c>
      <c r="ETT7" s="220">
        <f t="shared" si="64"/>
        <v>7.3529999999999998E-2</v>
      </c>
      <c r="ETU7" s="220">
        <f t="shared" si="64"/>
        <v>7.3529999999999998E-2</v>
      </c>
      <c r="ETV7" s="220">
        <f t="shared" si="64"/>
        <v>7.3529999999999998E-2</v>
      </c>
      <c r="ETW7" s="220">
        <f t="shared" si="64"/>
        <v>7.3529999999999998E-2</v>
      </c>
      <c r="ETX7" s="220">
        <f t="shared" si="64"/>
        <v>7.3529999999999998E-2</v>
      </c>
      <c r="ETY7" s="220">
        <f t="shared" si="64"/>
        <v>7.3529999999999998E-2</v>
      </c>
      <c r="ETZ7" s="220">
        <f t="shared" si="64"/>
        <v>7.3529999999999998E-2</v>
      </c>
      <c r="EUA7" s="220">
        <f t="shared" si="64"/>
        <v>7.3529999999999998E-2</v>
      </c>
      <c r="EUB7" s="220">
        <f t="shared" si="64"/>
        <v>7.3529999999999998E-2</v>
      </c>
      <c r="EUC7" s="220">
        <f t="shared" si="64"/>
        <v>7.3529999999999998E-2</v>
      </c>
      <c r="EUD7" s="220">
        <f t="shared" si="64"/>
        <v>7.3529999999999998E-2</v>
      </c>
      <c r="EUE7" s="220">
        <f t="shared" si="64"/>
        <v>7.3529999999999998E-2</v>
      </c>
      <c r="EUF7" s="220">
        <f t="shared" si="64"/>
        <v>7.3529999999999998E-2</v>
      </c>
      <c r="EUG7" s="220">
        <f t="shared" si="64"/>
        <v>7.3529999999999998E-2</v>
      </c>
      <c r="EUH7" s="220">
        <f t="shared" si="64"/>
        <v>7.3529999999999998E-2</v>
      </c>
      <c r="EUI7" s="220">
        <f t="shared" si="64"/>
        <v>7.3529999999999998E-2</v>
      </c>
      <c r="EUJ7" s="220">
        <f t="shared" si="64"/>
        <v>7.3529999999999998E-2</v>
      </c>
      <c r="EUK7" s="220">
        <f t="shared" ref="EUK7:EWV7" si="65">ROUND($W7/365,5)</f>
        <v>7.3529999999999998E-2</v>
      </c>
      <c r="EUL7" s="220">
        <f t="shared" si="65"/>
        <v>7.3529999999999998E-2</v>
      </c>
      <c r="EUM7" s="220">
        <f t="shared" si="65"/>
        <v>7.3529999999999998E-2</v>
      </c>
      <c r="EUN7" s="220">
        <f t="shared" si="65"/>
        <v>7.3529999999999998E-2</v>
      </c>
      <c r="EUO7" s="220">
        <f t="shared" si="65"/>
        <v>7.3529999999999998E-2</v>
      </c>
      <c r="EUP7" s="220">
        <f t="shared" si="65"/>
        <v>7.3529999999999998E-2</v>
      </c>
      <c r="EUQ7" s="220">
        <f t="shared" si="65"/>
        <v>7.3529999999999998E-2</v>
      </c>
      <c r="EUR7" s="220">
        <f t="shared" si="65"/>
        <v>7.3529999999999998E-2</v>
      </c>
      <c r="EUS7" s="220">
        <f t="shared" si="65"/>
        <v>7.3529999999999998E-2</v>
      </c>
      <c r="EUT7" s="220">
        <f t="shared" si="65"/>
        <v>7.3529999999999998E-2</v>
      </c>
      <c r="EUU7" s="220">
        <f t="shared" si="65"/>
        <v>7.3529999999999998E-2</v>
      </c>
      <c r="EUV7" s="220">
        <f t="shared" si="65"/>
        <v>7.3529999999999998E-2</v>
      </c>
      <c r="EUW7" s="220">
        <f t="shared" si="65"/>
        <v>7.3529999999999998E-2</v>
      </c>
      <c r="EUX7" s="220">
        <f t="shared" si="65"/>
        <v>7.3529999999999998E-2</v>
      </c>
      <c r="EUY7" s="220">
        <f t="shared" si="65"/>
        <v>7.3529999999999998E-2</v>
      </c>
      <c r="EUZ7" s="220">
        <f t="shared" si="65"/>
        <v>7.3529999999999998E-2</v>
      </c>
      <c r="EVA7" s="220">
        <f t="shared" si="65"/>
        <v>7.3529999999999998E-2</v>
      </c>
      <c r="EVB7" s="220">
        <f t="shared" si="65"/>
        <v>7.3529999999999998E-2</v>
      </c>
      <c r="EVC7" s="220">
        <f t="shared" si="65"/>
        <v>7.3529999999999998E-2</v>
      </c>
      <c r="EVD7" s="220">
        <f t="shared" si="65"/>
        <v>7.3529999999999998E-2</v>
      </c>
      <c r="EVE7" s="220">
        <f t="shared" si="65"/>
        <v>7.3529999999999998E-2</v>
      </c>
      <c r="EVF7" s="220">
        <f t="shared" si="65"/>
        <v>7.3529999999999998E-2</v>
      </c>
      <c r="EVG7" s="220">
        <f t="shared" si="65"/>
        <v>7.3529999999999998E-2</v>
      </c>
      <c r="EVH7" s="220">
        <f t="shared" si="65"/>
        <v>7.3529999999999998E-2</v>
      </c>
      <c r="EVI7" s="220">
        <f t="shared" si="65"/>
        <v>7.3529999999999998E-2</v>
      </c>
      <c r="EVJ7" s="220">
        <f t="shared" si="65"/>
        <v>7.3529999999999998E-2</v>
      </c>
      <c r="EVK7" s="220">
        <f t="shared" si="65"/>
        <v>7.3529999999999998E-2</v>
      </c>
      <c r="EVL7" s="220">
        <f t="shared" si="65"/>
        <v>7.3529999999999998E-2</v>
      </c>
      <c r="EVM7" s="220">
        <f t="shared" si="65"/>
        <v>7.3529999999999998E-2</v>
      </c>
      <c r="EVN7" s="220">
        <f t="shared" si="65"/>
        <v>7.3529999999999998E-2</v>
      </c>
      <c r="EVO7" s="220">
        <f t="shared" si="65"/>
        <v>7.3529999999999998E-2</v>
      </c>
      <c r="EVP7" s="220">
        <f t="shared" si="65"/>
        <v>7.3529999999999998E-2</v>
      </c>
      <c r="EVQ7" s="220">
        <f t="shared" si="65"/>
        <v>7.3529999999999998E-2</v>
      </c>
      <c r="EVR7" s="220">
        <f t="shared" si="65"/>
        <v>7.3529999999999998E-2</v>
      </c>
      <c r="EVS7" s="220">
        <f t="shared" si="65"/>
        <v>7.3529999999999998E-2</v>
      </c>
      <c r="EVT7" s="220">
        <f t="shared" si="65"/>
        <v>7.3529999999999998E-2</v>
      </c>
      <c r="EVU7" s="220">
        <f t="shared" si="65"/>
        <v>7.3529999999999998E-2</v>
      </c>
      <c r="EVV7" s="220">
        <f t="shared" si="65"/>
        <v>7.3529999999999998E-2</v>
      </c>
      <c r="EVW7" s="220">
        <f t="shared" si="65"/>
        <v>7.3529999999999998E-2</v>
      </c>
      <c r="EVX7" s="220">
        <f t="shared" si="65"/>
        <v>7.3529999999999998E-2</v>
      </c>
      <c r="EVY7" s="220">
        <f t="shared" si="65"/>
        <v>7.3529999999999998E-2</v>
      </c>
      <c r="EVZ7" s="220">
        <f t="shared" si="65"/>
        <v>7.3529999999999998E-2</v>
      </c>
      <c r="EWA7" s="220">
        <f t="shared" si="65"/>
        <v>7.3529999999999998E-2</v>
      </c>
      <c r="EWB7" s="220">
        <f t="shared" si="65"/>
        <v>7.3529999999999998E-2</v>
      </c>
      <c r="EWC7" s="220">
        <f t="shared" si="65"/>
        <v>7.3529999999999998E-2</v>
      </c>
      <c r="EWD7" s="220">
        <f t="shared" si="65"/>
        <v>7.3529999999999998E-2</v>
      </c>
      <c r="EWE7" s="220">
        <f t="shared" si="65"/>
        <v>7.3529999999999998E-2</v>
      </c>
      <c r="EWF7" s="220">
        <f t="shared" si="65"/>
        <v>7.3529999999999998E-2</v>
      </c>
      <c r="EWG7" s="220">
        <f t="shared" si="65"/>
        <v>7.3529999999999998E-2</v>
      </c>
      <c r="EWH7" s="220">
        <f t="shared" si="65"/>
        <v>7.3529999999999998E-2</v>
      </c>
      <c r="EWI7" s="220">
        <f t="shared" si="65"/>
        <v>7.3529999999999998E-2</v>
      </c>
      <c r="EWJ7" s="220">
        <f t="shared" si="65"/>
        <v>7.3529999999999998E-2</v>
      </c>
      <c r="EWK7" s="220">
        <f t="shared" si="65"/>
        <v>7.3529999999999998E-2</v>
      </c>
      <c r="EWL7" s="220">
        <f t="shared" si="65"/>
        <v>7.3529999999999998E-2</v>
      </c>
      <c r="EWM7" s="220">
        <f t="shared" si="65"/>
        <v>7.3529999999999998E-2</v>
      </c>
      <c r="EWN7" s="220">
        <f t="shared" si="65"/>
        <v>7.3529999999999998E-2</v>
      </c>
      <c r="EWO7" s="220">
        <f t="shared" si="65"/>
        <v>7.3529999999999998E-2</v>
      </c>
      <c r="EWP7" s="220">
        <f t="shared" si="65"/>
        <v>7.3529999999999998E-2</v>
      </c>
      <c r="EWQ7" s="220">
        <f t="shared" si="65"/>
        <v>7.3529999999999998E-2</v>
      </c>
      <c r="EWR7" s="220">
        <f t="shared" si="65"/>
        <v>7.3529999999999998E-2</v>
      </c>
      <c r="EWS7" s="220">
        <f t="shared" si="65"/>
        <v>7.3529999999999998E-2</v>
      </c>
      <c r="EWT7" s="220">
        <f t="shared" si="65"/>
        <v>7.3529999999999998E-2</v>
      </c>
      <c r="EWU7" s="220">
        <f t="shared" si="65"/>
        <v>7.3529999999999998E-2</v>
      </c>
      <c r="EWV7" s="220">
        <f t="shared" si="65"/>
        <v>7.3529999999999998E-2</v>
      </c>
      <c r="EWW7" s="220">
        <f t="shared" ref="EWW7:EZH7" si="66">ROUND($W7/365,5)</f>
        <v>7.3529999999999998E-2</v>
      </c>
      <c r="EWX7" s="220">
        <f t="shared" si="66"/>
        <v>7.3529999999999998E-2</v>
      </c>
      <c r="EWY7" s="220">
        <f t="shared" si="66"/>
        <v>7.3529999999999998E-2</v>
      </c>
      <c r="EWZ7" s="220">
        <f t="shared" si="66"/>
        <v>7.3529999999999998E-2</v>
      </c>
      <c r="EXA7" s="220">
        <f t="shared" si="66"/>
        <v>7.3529999999999998E-2</v>
      </c>
      <c r="EXB7" s="220">
        <f t="shared" si="66"/>
        <v>7.3529999999999998E-2</v>
      </c>
      <c r="EXC7" s="220">
        <f t="shared" si="66"/>
        <v>7.3529999999999998E-2</v>
      </c>
      <c r="EXD7" s="220">
        <f t="shared" si="66"/>
        <v>7.3529999999999998E-2</v>
      </c>
      <c r="EXE7" s="220">
        <f t="shared" si="66"/>
        <v>7.3529999999999998E-2</v>
      </c>
      <c r="EXF7" s="220">
        <f t="shared" si="66"/>
        <v>7.3529999999999998E-2</v>
      </c>
      <c r="EXG7" s="220">
        <f t="shared" si="66"/>
        <v>7.3529999999999998E-2</v>
      </c>
      <c r="EXH7" s="220">
        <f t="shared" si="66"/>
        <v>7.3529999999999998E-2</v>
      </c>
      <c r="EXI7" s="220">
        <f t="shared" si="66"/>
        <v>7.3529999999999998E-2</v>
      </c>
      <c r="EXJ7" s="220">
        <f t="shared" si="66"/>
        <v>7.3529999999999998E-2</v>
      </c>
      <c r="EXK7" s="220">
        <f t="shared" si="66"/>
        <v>7.3529999999999998E-2</v>
      </c>
      <c r="EXL7" s="220">
        <f t="shared" si="66"/>
        <v>7.3529999999999998E-2</v>
      </c>
      <c r="EXM7" s="220">
        <f t="shared" si="66"/>
        <v>7.3529999999999998E-2</v>
      </c>
      <c r="EXN7" s="220">
        <f t="shared" si="66"/>
        <v>7.3529999999999998E-2</v>
      </c>
      <c r="EXO7" s="220">
        <f t="shared" si="66"/>
        <v>7.3529999999999998E-2</v>
      </c>
      <c r="EXP7" s="220">
        <f t="shared" si="66"/>
        <v>7.3529999999999998E-2</v>
      </c>
      <c r="EXQ7" s="220">
        <f t="shared" si="66"/>
        <v>7.3529999999999998E-2</v>
      </c>
      <c r="EXR7" s="220">
        <f t="shared" si="66"/>
        <v>7.3529999999999998E-2</v>
      </c>
      <c r="EXS7" s="220">
        <f t="shared" si="66"/>
        <v>7.3529999999999998E-2</v>
      </c>
      <c r="EXT7" s="220">
        <f t="shared" si="66"/>
        <v>7.3529999999999998E-2</v>
      </c>
      <c r="EXU7" s="220">
        <f t="shared" si="66"/>
        <v>7.3529999999999998E-2</v>
      </c>
      <c r="EXV7" s="220">
        <f t="shared" si="66"/>
        <v>7.3529999999999998E-2</v>
      </c>
      <c r="EXW7" s="220">
        <f t="shared" si="66"/>
        <v>7.3529999999999998E-2</v>
      </c>
      <c r="EXX7" s="220">
        <f t="shared" si="66"/>
        <v>7.3529999999999998E-2</v>
      </c>
      <c r="EXY7" s="220">
        <f t="shared" si="66"/>
        <v>7.3529999999999998E-2</v>
      </c>
      <c r="EXZ7" s="220">
        <f t="shared" si="66"/>
        <v>7.3529999999999998E-2</v>
      </c>
      <c r="EYA7" s="220">
        <f t="shared" si="66"/>
        <v>7.3529999999999998E-2</v>
      </c>
      <c r="EYB7" s="220">
        <f t="shared" si="66"/>
        <v>7.3529999999999998E-2</v>
      </c>
      <c r="EYC7" s="220">
        <f t="shared" si="66"/>
        <v>7.3529999999999998E-2</v>
      </c>
      <c r="EYD7" s="220">
        <f t="shared" si="66"/>
        <v>7.3529999999999998E-2</v>
      </c>
      <c r="EYE7" s="220">
        <f t="shared" si="66"/>
        <v>7.3529999999999998E-2</v>
      </c>
      <c r="EYF7" s="220">
        <f t="shared" si="66"/>
        <v>7.3529999999999998E-2</v>
      </c>
      <c r="EYG7" s="220">
        <f t="shared" si="66"/>
        <v>7.3529999999999998E-2</v>
      </c>
      <c r="EYH7" s="220">
        <f t="shared" si="66"/>
        <v>7.3529999999999998E-2</v>
      </c>
      <c r="EYI7" s="220">
        <f t="shared" si="66"/>
        <v>7.3529999999999998E-2</v>
      </c>
      <c r="EYJ7" s="220">
        <f t="shared" si="66"/>
        <v>7.3529999999999998E-2</v>
      </c>
      <c r="EYK7" s="220">
        <f t="shared" si="66"/>
        <v>7.3529999999999998E-2</v>
      </c>
      <c r="EYL7" s="220">
        <f t="shared" si="66"/>
        <v>7.3529999999999998E-2</v>
      </c>
      <c r="EYM7" s="220">
        <f t="shared" si="66"/>
        <v>7.3529999999999998E-2</v>
      </c>
      <c r="EYN7" s="220">
        <f t="shared" si="66"/>
        <v>7.3529999999999998E-2</v>
      </c>
      <c r="EYO7" s="220">
        <f t="shared" si="66"/>
        <v>7.3529999999999998E-2</v>
      </c>
      <c r="EYP7" s="220">
        <f t="shared" si="66"/>
        <v>7.3529999999999998E-2</v>
      </c>
      <c r="EYQ7" s="220">
        <f t="shared" si="66"/>
        <v>7.3529999999999998E-2</v>
      </c>
      <c r="EYR7" s="220">
        <f t="shared" si="66"/>
        <v>7.3529999999999998E-2</v>
      </c>
      <c r="EYS7" s="220">
        <f t="shared" si="66"/>
        <v>7.3529999999999998E-2</v>
      </c>
      <c r="EYT7" s="220">
        <f t="shared" si="66"/>
        <v>7.3529999999999998E-2</v>
      </c>
      <c r="EYU7" s="220">
        <f t="shared" si="66"/>
        <v>7.3529999999999998E-2</v>
      </c>
      <c r="EYV7" s="220">
        <f t="shared" si="66"/>
        <v>7.3529999999999998E-2</v>
      </c>
      <c r="EYW7" s="220">
        <f t="shared" si="66"/>
        <v>7.3529999999999998E-2</v>
      </c>
      <c r="EYX7" s="220">
        <f t="shared" si="66"/>
        <v>7.3529999999999998E-2</v>
      </c>
      <c r="EYY7" s="220">
        <f t="shared" si="66"/>
        <v>7.3529999999999998E-2</v>
      </c>
      <c r="EYZ7" s="220">
        <f t="shared" si="66"/>
        <v>7.3529999999999998E-2</v>
      </c>
      <c r="EZA7" s="220">
        <f t="shared" si="66"/>
        <v>7.3529999999999998E-2</v>
      </c>
      <c r="EZB7" s="220">
        <f t="shared" si="66"/>
        <v>7.3529999999999998E-2</v>
      </c>
      <c r="EZC7" s="220">
        <f t="shared" si="66"/>
        <v>7.3529999999999998E-2</v>
      </c>
      <c r="EZD7" s="220">
        <f t="shared" si="66"/>
        <v>7.3529999999999998E-2</v>
      </c>
      <c r="EZE7" s="220">
        <f t="shared" si="66"/>
        <v>7.3529999999999998E-2</v>
      </c>
      <c r="EZF7" s="220">
        <f t="shared" si="66"/>
        <v>7.3529999999999998E-2</v>
      </c>
      <c r="EZG7" s="220">
        <f t="shared" si="66"/>
        <v>7.3529999999999998E-2</v>
      </c>
      <c r="EZH7" s="220">
        <f t="shared" si="66"/>
        <v>7.3529999999999998E-2</v>
      </c>
      <c r="EZI7" s="220">
        <f t="shared" ref="EZI7:FBT7" si="67">ROUND($W7/365,5)</f>
        <v>7.3529999999999998E-2</v>
      </c>
      <c r="EZJ7" s="220">
        <f t="shared" si="67"/>
        <v>7.3529999999999998E-2</v>
      </c>
      <c r="EZK7" s="220">
        <f t="shared" si="67"/>
        <v>7.3529999999999998E-2</v>
      </c>
      <c r="EZL7" s="220">
        <f t="shared" si="67"/>
        <v>7.3529999999999998E-2</v>
      </c>
      <c r="EZM7" s="220">
        <f t="shared" si="67"/>
        <v>7.3529999999999998E-2</v>
      </c>
      <c r="EZN7" s="220">
        <f t="shared" si="67"/>
        <v>7.3529999999999998E-2</v>
      </c>
      <c r="EZO7" s="220">
        <f t="shared" si="67"/>
        <v>7.3529999999999998E-2</v>
      </c>
      <c r="EZP7" s="220">
        <f t="shared" si="67"/>
        <v>7.3529999999999998E-2</v>
      </c>
      <c r="EZQ7" s="220">
        <f t="shared" si="67"/>
        <v>7.3529999999999998E-2</v>
      </c>
      <c r="EZR7" s="220">
        <f t="shared" si="67"/>
        <v>7.3529999999999998E-2</v>
      </c>
      <c r="EZS7" s="220">
        <f t="shared" si="67"/>
        <v>7.3529999999999998E-2</v>
      </c>
      <c r="EZT7" s="220">
        <f t="shared" si="67"/>
        <v>7.3529999999999998E-2</v>
      </c>
      <c r="EZU7" s="220">
        <f t="shared" si="67"/>
        <v>7.3529999999999998E-2</v>
      </c>
      <c r="EZV7" s="220">
        <f t="shared" si="67"/>
        <v>7.3529999999999998E-2</v>
      </c>
      <c r="EZW7" s="220">
        <f t="shared" si="67"/>
        <v>7.3529999999999998E-2</v>
      </c>
      <c r="EZX7" s="220">
        <f t="shared" si="67"/>
        <v>7.3529999999999998E-2</v>
      </c>
      <c r="EZY7" s="220">
        <f t="shared" si="67"/>
        <v>7.3529999999999998E-2</v>
      </c>
      <c r="EZZ7" s="220">
        <f t="shared" si="67"/>
        <v>7.3529999999999998E-2</v>
      </c>
      <c r="FAA7" s="220">
        <f t="shared" si="67"/>
        <v>7.3529999999999998E-2</v>
      </c>
      <c r="FAB7" s="220">
        <f t="shared" si="67"/>
        <v>7.3529999999999998E-2</v>
      </c>
      <c r="FAC7" s="220">
        <f t="shared" si="67"/>
        <v>7.3529999999999998E-2</v>
      </c>
      <c r="FAD7" s="220">
        <f t="shared" si="67"/>
        <v>7.3529999999999998E-2</v>
      </c>
      <c r="FAE7" s="220">
        <f t="shared" si="67"/>
        <v>7.3529999999999998E-2</v>
      </c>
      <c r="FAF7" s="220">
        <f t="shared" si="67"/>
        <v>7.3529999999999998E-2</v>
      </c>
      <c r="FAG7" s="220">
        <f t="shared" si="67"/>
        <v>7.3529999999999998E-2</v>
      </c>
      <c r="FAH7" s="220">
        <f t="shared" si="67"/>
        <v>7.3529999999999998E-2</v>
      </c>
      <c r="FAI7" s="220">
        <f t="shared" si="67"/>
        <v>7.3529999999999998E-2</v>
      </c>
      <c r="FAJ7" s="220">
        <f t="shared" si="67"/>
        <v>7.3529999999999998E-2</v>
      </c>
      <c r="FAK7" s="220">
        <f t="shared" si="67"/>
        <v>7.3529999999999998E-2</v>
      </c>
      <c r="FAL7" s="220">
        <f t="shared" si="67"/>
        <v>7.3529999999999998E-2</v>
      </c>
      <c r="FAM7" s="220">
        <f t="shared" si="67"/>
        <v>7.3529999999999998E-2</v>
      </c>
      <c r="FAN7" s="220">
        <f t="shared" si="67"/>
        <v>7.3529999999999998E-2</v>
      </c>
      <c r="FAO7" s="220">
        <f t="shared" si="67"/>
        <v>7.3529999999999998E-2</v>
      </c>
      <c r="FAP7" s="220">
        <f t="shared" si="67"/>
        <v>7.3529999999999998E-2</v>
      </c>
      <c r="FAQ7" s="220">
        <f t="shared" si="67"/>
        <v>7.3529999999999998E-2</v>
      </c>
      <c r="FAR7" s="220">
        <f t="shared" si="67"/>
        <v>7.3529999999999998E-2</v>
      </c>
      <c r="FAS7" s="220">
        <f t="shared" si="67"/>
        <v>7.3529999999999998E-2</v>
      </c>
      <c r="FAT7" s="220">
        <f t="shared" si="67"/>
        <v>7.3529999999999998E-2</v>
      </c>
      <c r="FAU7" s="220">
        <f t="shared" si="67"/>
        <v>7.3529999999999998E-2</v>
      </c>
      <c r="FAV7" s="220">
        <f t="shared" si="67"/>
        <v>7.3529999999999998E-2</v>
      </c>
      <c r="FAW7" s="220">
        <f t="shared" si="67"/>
        <v>7.3529999999999998E-2</v>
      </c>
      <c r="FAX7" s="220">
        <f t="shared" si="67"/>
        <v>7.3529999999999998E-2</v>
      </c>
      <c r="FAY7" s="220">
        <f t="shared" si="67"/>
        <v>7.3529999999999998E-2</v>
      </c>
      <c r="FAZ7" s="220">
        <f t="shared" si="67"/>
        <v>7.3529999999999998E-2</v>
      </c>
      <c r="FBA7" s="220">
        <f t="shared" si="67"/>
        <v>7.3529999999999998E-2</v>
      </c>
      <c r="FBB7" s="220">
        <f t="shared" si="67"/>
        <v>7.3529999999999998E-2</v>
      </c>
      <c r="FBC7" s="220">
        <f t="shared" si="67"/>
        <v>7.3529999999999998E-2</v>
      </c>
      <c r="FBD7" s="220">
        <f t="shared" si="67"/>
        <v>7.3529999999999998E-2</v>
      </c>
      <c r="FBE7" s="220">
        <f t="shared" si="67"/>
        <v>7.3529999999999998E-2</v>
      </c>
      <c r="FBF7" s="220">
        <f t="shared" si="67"/>
        <v>7.3529999999999998E-2</v>
      </c>
      <c r="FBG7" s="220">
        <f t="shared" si="67"/>
        <v>7.3529999999999998E-2</v>
      </c>
      <c r="FBH7" s="220">
        <f t="shared" si="67"/>
        <v>7.3529999999999998E-2</v>
      </c>
      <c r="FBI7" s="220">
        <f t="shared" si="67"/>
        <v>7.3529999999999998E-2</v>
      </c>
      <c r="FBJ7" s="220">
        <f t="shared" si="67"/>
        <v>7.3529999999999998E-2</v>
      </c>
      <c r="FBK7" s="220">
        <f t="shared" si="67"/>
        <v>7.3529999999999998E-2</v>
      </c>
      <c r="FBL7" s="220">
        <f t="shared" si="67"/>
        <v>7.3529999999999998E-2</v>
      </c>
      <c r="FBM7" s="220">
        <f t="shared" si="67"/>
        <v>7.3529999999999998E-2</v>
      </c>
      <c r="FBN7" s="220">
        <f t="shared" si="67"/>
        <v>7.3529999999999998E-2</v>
      </c>
      <c r="FBO7" s="220">
        <f t="shared" si="67"/>
        <v>7.3529999999999998E-2</v>
      </c>
      <c r="FBP7" s="220">
        <f t="shared" si="67"/>
        <v>7.3529999999999998E-2</v>
      </c>
      <c r="FBQ7" s="220">
        <f t="shared" si="67"/>
        <v>7.3529999999999998E-2</v>
      </c>
      <c r="FBR7" s="220">
        <f t="shared" si="67"/>
        <v>7.3529999999999998E-2</v>
      </c>
      <c r="FBS7" s="220">
        <f t="shared" si="67"/>
        <v>7.3529999999999998E-2</v>
      </c>
      <c r="FBT7" s="220">
        <f t="shared" si="67"/>
        <v>7.3529999999999998E-2</v>
      </c>
      <c r="FBU7" s="220">
        <f t="shared" ref="FBU7:FEF7" si="68">ROUND($W7/365,5)</f>
        <v>7.3529999999999998E-2</v>
      </c>
      <c r="FBV7" s="220">
        <f t="shared" si="68"/>
        <v>7.3529999999999998E-2</v>
      </c>
      <c r="FBW7" s="220">
        <f t="shared" si="68"/>
        <v>7.3529999999999998E-2</v>
      </c>
      <c r="FBX7" s="220">
        <f t="shared" si="68"/>
        <v>7.3529999999999998E-2</v>
      </c>
      <c r="FBY7" s="220">
        <f t="shared" si="68"/>
        <v>7.3529999999999998E-2</v>
      </c>
      <c r="FBZ7" s="220">
        <f t="shared" si="68"/>
        <v>7.3529999999999998E-2</v>
      </c>
      <c r="FCA7" s="220">
        <f t="shared" si="68"/>
        <v>7.3529999999999998E-2</v>
      </c>
      <c r="FCB7" s="220">
        <f t="shared" si="68"/>
        <v>7.3529999999999998E-2</v>
      </c>
      <c r="FCC7" s="220">
        <f t="shared" si="68"/>
        <v>7.3529999999999998E-2</v>
      </c>
      <c r="FCD7" s="220">
        <f t="shared" si="68"/>
        <v>7.3529999999999998E-2</v>
      </c>
      <c r="FCE7" s="220">
        <f t="shared" si="68"/>
        <v>7.3529999999999998E-2</v>
      </c>
      <c r="FCF7" s="220">
        <f t="shared" si="68"/>
        <v>7.3529999999999998E-2</v>
      </c>
      <c r="FCG7" s="220">
        <f t="shared" si="68"/>
        <v>7.3529999999999998E-2</v>
      </c>
      <c r="FCH7" s="220">
        <f t="shared" si="68"/>
        <v>7.3529999999999998E-2</v>
      </c>
      <c r="FCI7" s="220">
        <f t="shared" si="68"/>
        <v>7.3529999999999998E-2</v>
      </c>
      <c r="FCJ7" s="220">
        <f t="shared" si="68"/>
        <v>7.3529999999999998E-2</v>
      </c>
      <c r="FCK7" s="220">
        <f t="shared" si="68"/>
        <v>7.3529999999999998E-2</v>
      </c>
      <c r="FCL7" s="220">
        <f t="shared" si="68"/>
        <v>7.3529999999999998E-2</v>
      </c>
      <c r="FCM7" s="220">
        <f t="shared" si="68"/>
        <v>7.3529999999999998E-2</v>
      </c>
      <c r="FCN7" s="220">
        <f t="shared" si="68"/>
        <v>7.3529999999999998E-2</v>
      </c>
      <c r="FCO7" s="220">
        <f t="shared" si="68"/>
        <v>7.3529999999999998E-2</v>
      </c>
      <c r="FCP7" s="220">
        <f t="shared" si="68"/>
        <v>7.3529999999999998E-2</v>
      </c>
      <c r="FCQ7" s="220">
        <f t="shared" si="68"/>
        <v>7.3529999999999998E-2</v>
      </c>
      <c r="FCR7" s="220">
        <f t="shared" si="68"/>
        <v>7.3529999999999998E-2</v>
      </c>
      <c r="FCS7" s="220">
        <f t="shared" si="68"/>
        <v>7.3529999999999998E-2</v>
      </c>
      <c r="FCT7" s="220">
        <f t="shared" si="68"/>
        <v>7.3529999999999998E-2</v>
      </c>
      <c r="FCU7" s="220">
        <f t="shared" si="68"/>
        <v>7.3529999999999998E-2</v>
      </c>
      <c r="FCV7" s="220">
        <f t="shared" si="68"/>
        <v>7.3529999999999998E-2</v>
      </c>
      <c r="FCW7" s="220">
        <f t="shared" si="68"/>
        <v>7.3529999999999998E-2</v>
      </c>
      <c r="FCX7" s="220">
        <f t="shared" si="68"/>
        <v>7.3529999999999998E-2</v>
      </c>
      <c r="FCY7" s="220">
        <f t="shared" si="68"/>
        <v>7.3529999999999998E-2</v>
      </c>
      <c r="FCZ7" s="220">
        <f t="shared" si="68"/>
        <v>7.3529999999999998E-2</v>
      </c>
      <c r="FDA7" s="220">
        <f t="shared" si="68"/>
        <v>7.3529999999999998E-2</v>
      </c>
      <c r="FDB7" s="220">
        <f t="shared" si="68"/>
        <v>7.3529999999999998E-2</v>
      </c>
      <c r="FDC7" s="220">
        <f t="shared" si="68"/>
        <v>7.3529999999999998E-2</v>
      </c>
      <c r="FDD7" s="220">
        <f t="shared" si="68"/>
        <v>7.3529999999999998E-2</v>
      </c>
      <c r="FDE7" s="220">
        <f t="shared" si="68"/>
        <v>7.3529999999999998E-2</v>
      </c>
      <c r="FDF7" s="220">
        <f t="shared" si="68"/>
        <v>7.3529999999999998E-2</v>
      </c>
      <c r="FDG7" s="220">
        <f t="shared" si="68"/>
        <v>7.3529999999999998E-2</v>
      </c>
      <c r="FDH7" s="220">
        <f t="shared" si="68"/>
        <v>7.3529999999999998E-2</v>
      </c>
      <c r="FDI7" s="220">
        <f t="shared" si="68"/>
        <v>7.3529999999999998E-2</v>
      </c>
      <c r="FDJ7" s="220">
        <f t="shared" si="68"/>
        <v>7.3529999999999998E-2</v>
      </c>
      <c r="FDK7" s="220">
        <f t="shared" si="68"/>
        <v>7.3529999999999998E-2</v>
      </c>
      <c r="FDL7" s="220">
        <f t="shared" si="68"/>
        <v>7.3529999999999998E-2</v>
      </c>
      <c r="FDM7" s="220">
        <f t="shared" si="68"/>
        <v>7.3529999999999998E-2</v>
      </c>
      <c r="FDN7" s="220">
        <f t="shared" si="68"/>
        <v>7.3529999999999998E-2</v>
      </c>
      <c r="FDO7" s="220">
        <f t="shared" si="68"/>
        <v>7.3529999999999998E-2</v>
      </c>
      <c r="FDP7" s="220">
        <f t="shared" si="68"/>
        <v>7.3529999999999998E-2</v>
      </c>
      <c r="FDQ7" s="220">
        <f t="shared" si="68"/>
        <v>7.3529999999999998E-2</v>
      </c>
      <c r="FDR7" s="220">
        <f t="shared" si="68"/>
        <v>7.3529999999999998E-2</v>
      </c>
      <c r="FDS7" s="220">
        <f t="shared" si="68"/>
        <v>7.3529999999999998E-2</v>
      </c>
      <c r="FDT7" s="220">
        <f t="shared" si="68"/>
        <v>7.3529999999999998E-2</v>
      </c>
      <c r="FDU7" s="220">
        <f t="shared" si="68"/>
        <v>7.3529999999999998E-2</v>
      </c>
      <c r="FDV7" s="220">
        <f t="shared" si="68"/>
        <v>7.3529999999999998E-2</v>
      </c>
      <c r="FDW7" s="220">
        <f t="shared" si="68"/>
        <v>7.3529999999999998E-2</v>
      </c>
      <c r="FDX7" s="220">
        <f t="shared" si="68"/>
        <v>7.3529999999999998E-2</v>
      </c>
      <c r="FDY7" s="220">
        <f t="shared" si="68"/>
        <v>7.3529999999999998E-2</v>
      </c>
      <c r="FDZ7" s="220">
        <f t="shared" si="68"/>
        <v>7.3529999999999998E-2</v>
      </c>
      <c r="FEA7" s="220">
        <f t="shared" si="68"/>
        <v>7.3529999999999998E-2</v>
      </c>
      <c r="FEB7" s="220">
        <f t="shared" si="68"/>
        <v>7.3529999999999998E-2</v>
      </c>
      <c r="FEC7" s="220">
        <f t="shared" si="68"/>
        <v>7.3529999999999998E-2</v>
      </c>
      <c r="FED7" s="220">
        <f t="shared" si="68"/>
        <v>7.3529999999999998E-2</v>
      </c>
      <c r="FEE7" s="220">
        <f t="shared" si="68"/>
        <v>7.3529999999999998E-2</v>
      </c>
      <c r="FEF7" s="220">
        <f t="shared" si="68"/>
        <v>7.3529999999999998E-2</v>
      </c>
      <c r="FEG7" s="220">
        <f t="shared" ref="FEG7:FGR7" si="69">ROUND($W7/365,5)</f>
        <v>7.3529999999999998E-2</v>
      </c>
      <c r="FEH7" s="220">
        <f t="shared" si="69"/>
        <v>7.3529999999999998E-2</v>
      </c>
      <c r="FEI7" s="220">
        <f t="shared" si="69"/>
        <v>7.3529999999999998E-2</v>
      </c>
      <c r="FEJ7" s="220">
        <f t="shared" si="69"/>
        <v>7.3529999999999998E-2</v>
      </c>
      <c r="FEK7" s="220">
        <f t="shared" si="69"/>
        <v>7.3529999999999998E-2</v>
      </c>
      <c r="FEL7" s="220">
        <f t="shared" si="69"/>
        <v>7.3529999999999998E-2</v>
      </c>
      <c r="FEM7" s="220">
        <f t="shared" si="69"/>
        <v>7.3529999999999998E-2</v>
      </c>
      <c r="FEN7" s="220">
        <f t="shared" si="69"/>
        <v>7.3529999999999998E-2</v>
      </c>
      <c r="FEO7" s="220">
        <f t="shared" si="69"/>
        <v>7.3529999999999998E-2</v>
      </c>
      <c r="FEP7" s="220">
        <f t="shared" si="69"/>
        <v>7.3529999999999998E-2</v>
      </c>
      <c r="FEQ7" s="220">
        <f t="shared" si="69"/>
        <v>7.3529999999999998E-2</v>
      </c>
      <c r="FER7" s="220">
        <f t="shared" si="69"/>
        <v>7.3529999999999998E-2</v>
      </c>
      <c r="FES7" s="220">
        <f t="shared" si="69"/>
        <v>7.3529999999999998E-2</v>
      </c>
      <c r="FET7" s="220">
        <f t="shared" si="69"/>
        <v>7.3529999999999998E-2</v>
      </c>
      <c r="FEU7" s="220">
        <f t="shared" si="69"/>
        <v>7.3529999999999998E-2</v>
      </c>
      <c r="FEV7" s="220">
        <f t="shared" si="69"/>
        <v>7.3529999999999998E-2</v>
      </c>
      <c r="FEW7" s="220">
        <f t="shared" si="69"/>
        <v>7.3529999999999998E-2</v>
      </c>
      <c r="FEX7" s="220">
        <f t="shared" si="69"/>
        <v>7.3529999999999998E-2</v>
      </c>
      <c r="FEY7" s="220">
        <f t="shared" si="69"/>
        <v>7.3529999999999998E-2</v>
      </c>
      <c r="FEZ7" s="220">
        <f t="shared" si="69"/>
        <v>7.3529999999999998E-2</v>
      </c>
      <c r="FFA7" s="220">
        <f t="shared" si="69"/>
        <v>7.3529999999999998E-2</v>
      </c>
      <c r="FFB7" s="220">
        <f t="shared" si="69"/>
        <v>7.3529999999999998E-2</v>
      </c>
      <c r="FFC7" s="220">
        <f t="shared" si="69"/>
        <v>7.3529999999999998E-2</v>
      </c>
      <c r="FFD7" s="220">
        <f t="shared" si="69"/>
        <v>7.3529999999999998E-2</v>
      </c>
      <c r="FFE7" s="220">
        <f t="shared" si="69"/>
        <v>7.3529999999999998E-2</v>
      </c>
      <c r="FFF7" s="220">
        <f t="shared" si="69"/>
        <v>7.3529999999999998E-2</v>
      </c>
      <c r="FFG7" s="220">
        <f t="shared" si="69"/>
        <v>7.3529999999999998E-2</v>
      </c>
      <c r="FFH7" s="220">
        <f t="shared" si="69"/>
        <v>7.3529999999999998E-2</v>
      </c>
      <c r="FFI7" s="220">
        <f t="shared" si="69"/>
        <v>7.3529999999999998E-2</v>
      </c>
      <c r="FFJ7" s="220">
        <f t="shared" si="69"/>
        <v>7.3529999999999998E-2</v>
      </c>
      <c r="FFK7" s="220">
        <f t="shared" si="69"/>
        <v>7.3529999999999998E-2</v>
      </c>
      <c r="FFL7" s="220">
        <f t="shared" si="69"/>
        <v>7.3529999999999998E-2</v>
      </c>
      <c r="FFM7" s="220">
        <f t="shared" si="69"/>
        <v>7.3529999999999998E-2</v>
      </c>
      <c r="FFN7" s="220">
        <f t="shared" si="69"/>
        <v>7.3529999999999998E-2</v>
      </c>
      <c r="FFO7" s="220">
        <f t="shared" si="69"/>
        <v>7.3529999999999998E-2</v>
      </c>
      <c r="FFP7" s="220">
        <f t="shared" si="69"/>
        <v>7.3529999999999998E-2</v>
      </c>
      <c r="FFQ7" s="220">
        <f t="shared" si="69"/>
        <v>7.3529999999999998E-2</v>
      </c>
      <c r="FFR7" s="220">
        <f t="shared" si="69"/>
        <v>7.3529999999999998E-2</v>
      </c>
      <c r="FFS7" s="220">
        <f t="shared" si="69"/>
        <v>7.3529999999999998E-2</v>
      </c>
      <c r="FFT7" s="220">
        <f t="shared" si="69"/>
        <v>7.3529999999999998E-2</v>
      </c>
      <c r="FFU7" s="220">
        <f t="shared" si="69"/>
        <v>7.3529999999999998E-2</v>
      </c>
      <c r="FFV7" s="220">
        <f t="shared" si="69"/>
        <v>7.3529999999999998E-2</v>
      </c>
      <c r="FFW7" s="220">
        <f t="shared" si="69"/>
        <v>7.3529999999999998E-2</v>
      </c>
      <c r="FFX7" s="220">
        <f t="shared" si="69"/>
        <v>7.3529999999999998E-2</v>
      </c>
      <c r="FFY7" s="220">
        <f t="shared" si="69"/>
        <v>7.3529999999999998E-2</v>
      </c>
      <c r="FFZ7" s="220">
        <f t="shared" si="69"/>
        <v>7.3529999999999998E-2</v>
      </c>
      <c r="FGA7" s="220">
        <f t="shared" si="69"/>
        <v>7.3529999999999998E-2</v>
      </c>
      <c r="FGB7" s="220">
        <f t="shared" si="69"/>
        <v>7.3529999999999998E-2</v>
      </c>
      <c r="FGC7" s="220">
        <f t="shared" si="69"/>
        <v>7.3529999999999998E-2</v>
      </c>
      <c r="FGD7" s="220">
        <f t="shared" si="69"/>
        <v>7.3529999999999998E-2</v>
      </c>
      <c r="FGE7" s="220">
        <f t="shared" si="69"/>
        <v>7.3529999999999998E-2</v>
      </c>
      <c r="FGF7" s="220">
        <f t="shared" si="69"/>
        <v>7.3529999999999998E-2</v>
      </c>
      <c r="FGG7" s="220">
        <f t="shared" si="69"/>
        <v>7.3529999999999998E-2</v>
      </c>
      <c r="FGH7" s="220">
        <f t="shared" si="69"/>
        <v>7.3529999999999998E-2</v>
      </c>
      <c r="FGI7" s="220">
        <f t="shared" si="69"/>
        <v>7.3529999999999998E-2</v>
      </c>
      <c r="FGJ7" s="220">
        <f t="shared" si="69"/>
        <v>7.3529999999999998E-2</v>
      </c>
      <c r="FGK7" s="220">
        <f t="shared" si="69"/>
        <v>7.3529999999999998E-2</v>
      </c>
      <c r="FGL7" s="220">
        <f t="shared" si="69"/>
        <v>7.3529999999999998E-2</v>
      </c>
      <c r="FGM7" s="220">
        <f t="shared" si="69"/>
        <v>7.3529999999999998E-2</v>
      </c>
      <c r="FGN7" s="220">
        <f t="shared" si="69"/>
        <v>7.3529999999999998E-2</v>
      </c>
      <c r="FGO7" s="220">
        <f t="shared" si="69"/>
        <v>7.3529999999999998E-2</v>
      </c>
      <c r="FGP7" s="220">
        <f t="shared" si="69"/>
        <v>7.3529999999999998E-2</v>
      </c>
      <c r="FGQ7" s="220">
        <f t="shared" si="69"/>
        <v>7.3529999999999998E-2</v>
      </c>
      <c r="FGR7" s="220">
        <f t="shared" si="69"/>
        <v>7.3529999999999998E-2</v>
      </c>
      <c r="FGS7" s="220">
        <f t="shared" ref="FGS7:FJD7" si="70">ROUND($W7/365,5)</f>
        <v>7.3529999999999998E-2</v>
      </c>
      <c r="FGT7" s="220">
        <f t="shared" si="70"/>
        <v>7.3529999999999998E-2</v>
      </c>
      <c r="FGU7" s="220">
        <f t="shared" si="70"/>
        <v>7.3529999999999998E-2</v>
      </c>
      <c r="FGV7" s="220">
        <f t="shared" si="70"/>
        <v>7.3529999999999998E-2</v>
      </c>
      <c r="FGW7" s="220">
        <f t="shared" si="70"/>
        <v>7.3529999999999998E-2</v>
      </c>
      <c r="FGX7" s="220">
        <f t="shared" si="70"/>
        <v>7.3529999999999998E-2</v>
      </c>
      <c r="FGY7" s="220">
        <f t="shared" si="70"/>
        <v>7.3529999999999998E-2</v>
      </c>
      <c r="FGZ7" s="220">
        <f t="shared" si="70"/>
        <v>7.3529999999999998E-2</v>
      </c>
      <c r="FHA7" s="220">
        <f t="shared" si="70"/>
        <v>7.3529999999999998E-2</v>
      </c>
      <c r="FHB7" s="220">
        <f t="shared" si="70"/>
        <v>7.3529999999999998E-2</v>
      </c>
      <c r="FHC7" s="220">
        <f t="shared" si="70"/>
        <v>7.3529999999999998E-2</v>
      </c>
      <c r="FHD7" s="220">
        <f t="shared" si="70"/>
        <v>7.3529999999999998E-2</v>
      </c>
      <c r="FHE7" s="220">
        <f t="shared" si="70"/>
        <v>7.3529999999999998E-2</v>
      </c>
      <c r="FHF7" s="220">
        <f t="shared" si="70"/>
        <v>7.3529999999999998E-2</v>
      </c>
      <c r="FHG7" s="220">
        <f t="shared" si="70"/>
        <v>7.3529999999999998E-2</v>
      </c>
      <c r="FHH7" s="220">
        <f t="shared" si="70"/>
        <v>7.3529999999999998E-2</v>
      </c>
      <c r="FHI7" s="220">
        <f t="shared" si="70"/>
        <v>7.3529999999999998E-2</v>
      </c>
      <c r="FHJ7" s="220">
        <f t="shared" si="70"/>
        <v>7.3529999999999998E-2</v>
      </c>
      <c r="FHK7" s="220">
        <f t="shared" si="70"/>
        <v>7.3529999999999998E-2</v>
      </c>
      <c r="FHL7" s="220">
        <f t="shared" si="70"/>
        <v>7.3529999999999998E-2</v>
      </c>
      <c r="FHM7" s="220">
        <f t="shared" si="70"/>
        <v>7.3529999999999998E-2</v>
      </c>
      <c r="FHN7" s="220">
        <f t="shared" si="70"/>
        <v>7.3529999999999998E-2</v>
      </c>
      <c r="FHO7" s="220">
        <f t="shared" si="70"/>
        <v>7.3529999999999998E-2</v>
      </c>
      <c r="FHP7" s="220">
        <f t="shared" si="70"/>
        <v>7.3529999999999998E-2</v>
      </c>
      <c r="FHQ7" s="220">
        <f t="shared" si="70"/>
        <v>7.3529999999999998E-2</v>
      </c>
      <c r="FHR7" s="220">
        <f t="shared" si="70"/>
        <v>7.3529999999999998E-2</v>
      </c>
      <c r="FHS7" s="220">
        <f t="shared" si="70"/>
        <v>7.3529999999999998E-2</v>
      </c>
      <c r="FHT7" s="220">
        <f t="shared" si="70"/>
        <v>7.3529999999999998E-2</v>
      </c>
      <c r="FHU7" s="220">
        <f t="shared" si="70"/>
        <v>7.3529999999999998E-2</v>
      </c>
      <c r="FHV7" s="220">
        <f t="shared" si="70"/>
        <v>7.3529999999999998E-2</v>
      </c>
      <c r="FHW7" s="220">
        <f t="shared" si="70"/>
        <v>7.3529999999999998E-2</v>
      </c>
      <c r="FHX7" s="220">
        <f t="shared" si="70"/>
        <v>7.3529999999999998E-2</v>
      </c>
      <c r="FHY7" s="220">
        <f t="shared" si="70"/>
        <v>7.3529999999999998E-2</v>
      </c>
      <c r="FHZ7" s="220">
        <f t="shared" si="70"/>
        <v>7.3529999999999998E-2</v>
      </c>
      <c r="FIA7" s="220">
        <f t="shared" si="70"/>
        <v>7.3529999999999998E-2</v>
      </c>
      <c r="FIB7" s="220">
        <f t="shared" si="70"/>
        <v>7.3529999999999998E-2</v>
      </c>
      <c r="FIC7" s="220">
        <f t="shared" si="70"/>
        <v>7.3529999999999998E-2</v>
      </c>
      <c r="FID7" s="220">
        <f t="shared" si="70"/>
        <v>7.3529999999999998E-2</v>
      </c>
      <c r="FIE7" s="220">
        <f t="shared" si="70"/>
        <v>7.3529999999999998E-2</v>
      </c>
      <c r="FIF7" s="220">
        <f t="shared" si="70"/>
        <v>7.3529999999999998E-2</v>
      </c>
      <c r="FIG7" s="220">
        <f t="shared" si="70"/>
        <v>7.3529999999999998E-2</v>
      </c>
      <c r="FIH7" s="220">
        <f t="shared" si="70"/>
        <v>7.3529999999999998E-2</v>
      </c>
      <c r="FII7" s="220">
        <f t="shared" si="70"/>
        <v>7.3529999999999998E-2</v>
      </c>
      <c r="FIJ7" s="220">
        <f t="shared" si="70"/>
        <v>7.3529999999999998E-2</v>
      </c>
      <c r="FIK7" s="220">
        <f t="shared" si="70"/>
        <v>7.3529999999999998E-2</v>
      </c>
      <c r="FIL7" s="220">
        <f t="shared" si="70"/>
        <v>7.3529999999999998E-2</v>
      </c>
      <c r="FIM7" s="220">
        <f t="shared" si="70"/>
        <v>7.3529999999999998E-2</v>
      </c>
      <c r="FIN7" s="220">
        <f t="shared" si="70"/>
        <v>7.3529999999999998E-2</v>
      </c>
      <c r="FIO7" s="220">
        <f t="shared" si="70"/>
        <v>7.3529999999999998E-2</v>
      </c>
      <c r="FIP7" s="220">
        <f t="shared" si="70"/>
        <v>7.3529999999999998E-2</v>
      </c>
      <c r="FIQ7" s="220">
        <f t="shared" si="70"/>
        <v>7.3529999999999998E-2</v>
      </c>
      <c r="FIR7" s="220">
        <f t="shared" si="70"/>
        <v>7.3529999999999998E-2</v>
      </c>
      <c r="FIS7" s="220">
        <f t="shared" si="70"/>
        <v>7.3529999999999998E-2</v>
      </c>
      <c r="FIT7" s="220">
        <f t="shared" si="70"/>
        <v>7.3529999999999998E-2</v>
      </c>
      <c r="FIU7" s="220">
        <f t="shared" si="70"/>
        <v>7.3529999999999998E-2</v>
      </c>
      <c r="FIV7" s="220">
        <f t="shared" si="70"/>
        <v>7.3529999999999998E-2</v>
      </c>
      <c r="FIW7" s="220">
        <f t="shared" si="70"/>
        <v>7.3529999999999998E-2</v>
      </c>
      <c r="FIX7" s="220">
        <f t="shared" si="70"/>
        <v>7.3529999999999998E-2</v>
      </c>
      <c r="FIY7" s="220">
        <f t="shared" si="70"/>
        <v>7.3529999999999998E-2</v>
      </c>
      <c r="FIZ7" s="220">
        <f t="shared" si="70"/>
        <v>7.3529999999999998E-2</v>
      </c>
      <c r="FJA7" s="220">
        <f t="shared" si="70"/>
        <v>7.3529999999999998E-2</v>
      </c>
      <c r="FJB7" s="220">
        <f t="shared" si="70"/>
        <v>7.3529999999999998E-2</v>
      </c>
      <c r="FJC7" s="220">
        <f t="shared" si="70"/>
        <v>7.3529999999999998E-2</v>
      </c>
      <c r="FJD7" s="220">
        <f t="shared" si="70"/>
        <v>7.3529999999999998E-2</v>
      </c>
      <c r="FJE7" s="220">
        <f t="shared" ref="FJE7:FLP7" si="71">ROUND($W7/365,5)</f>
        <v>7.3529999999999998E-2</v>
      </c>
      <c r="FJF7" s="220">
        <f t="shared" si="71"/>
        <v>7.3529999999999998E-2</v>
      </c>
      <c r="FJG7" s="220">
        <f t="shared" si="71"/>
        <v>7.3529999999999998E-2</v>
      </c>
      <c r="FJH7" s="220">
        <f t="shared" si="71"/>
        <v>7.3529999999999998E-2</v>
      </c>
      <c r="FJI7" s="220">
        <f t="shared" si="71"/>
        <v>7.3529999999999998E-2</v>
      </c>
      <c r="FJJ7" s="220">
        <f t="shared" si="71"/>
        <v>7.3529999999999998E-2</v>
      </c>
      <c r="FJK7" s="220">
        <f t="shared" si="71"/>
        <v>7.3529999999999998E-2</v>
      </c>
      <c r="FJL7" s="220">
        <f t="shared" si="71"/>
        <v>7.3529999999999998E-2</v>
      </c>
      <c r="FJM7" s="220">
        <f t="shared" si="71"/>
        <v>7.3529999999999998E-2</v>
      </c>
      <c r="FJN7" s="220">
        <f t="shared" si="71"/>
        <v>7.3529999999999998E-2</v>
      </c>
      <c r="FJO7" s="220">
        <f t="shared" si="71"/>
        <v>7.3529999999999998E-2</v>
      </c>
      <c r="FJP7" s="220">
        <f t="shared" si="71"/>
        <v>7.3529999999999998E-2</v>
      </c>
      <c r="FJQ7" s="220">
        <f t="shared" si="71"/>
        <v>7.3529999999999998E-2</v>
      </c>
      <c r="FJR7" s="220">
        <f t="shared" si="71"/>
        <v>7.3529999999999998E-2</v>
      </c>
      <c r="FJS7" s="220">
        <f t="shared" si="71"/>
        <v>7.3529999999999998E-2</v>
      </c>
      <c r="FJT7" s="220">
        <f t="shared" si="71"/>
        <v>7.3529999999999998E-2</v>
      </c>
      <c r="FJU7" s="220">
        <f t="shared" si="71"/>
        <v>7.3529999999999998E-2</v>
      </c>
      <c r="FJV7" s="220">
        <f t="shared" si="71"/>
        <v>7.3529999999999998E-2</v>
      </c>
      <c r="FJW7" s="220">
        <f t="shared" si="71"/>
        <v>7.3529999999999998E-2</v>
      </c>
      <c r="FJX7" s="220">
        <f t="shared" si="71"/>
        <v>7.3529999999999998E-2</v>
      </c>
      <c r="FJY7" s="220">
        <f t="shared" si="71"/>
        <v>7.3529999999999998E-2</v>
      </c>
      <c r="FJZ7" s="220">
        <f t="shared" si="71"/>
        <v>7.3529999999999998E-2</v>
      </c>
      <c r="FKA7" s="220">
        <f t="shared" si="71"/>
        <v>7.3529999999999998E-2</v>
      </c>
      <c r="FKB7" s="220">
        <f t="shared" si="71"/>
        <v>7.3529999999999998E-2</v>
      </c>
      <c r="FKC7" s="220">
        <f t="shared" si="71"/>
        <v>7.3529999999999998E-2</v>
      </c>
      <c r="FKD7" s="220">
        <f t="shared" si="71"/>
        <v>7.3529999999999998E-2</v>
      </c>
      <c r="FKE7" s="220">
        <f t="shared" si="71"/>
        <v>7.3529999999999998E-2</v>
      </c>
      <c r="FKF7" s="220">
        <f t="shared" si="71"/>
        <v>7.3529999999999998E-2</v>
      </c>
      <c r="FKG7" s="220">
        <f t="shared" si="71"/>
        <v>7.3529999999999998E-2</v>
      </c>
      <c r="FKH7" s="220">
        <f t="shared" si="71"/>
        <v>7.3529999999999998E-2</v>
      </c>
      <c r="FKI7" s="220">
        <f t="shared" si="71"/>
        <v>7.3529999999999998E-2</v>
      </c>
      <c r="FKJ7" s="220">
        <f t="shared" si="71"/>
        <v>7.3529999999999998E-2</v>
      </c>
      <c r="FKK7" s="220">
        <f t="shared" si="71"/>
        <v>7.3529999999999998E-2</v>
      </c>
      <c r="FKL7" s="220">
        <f t="shared" si="71"/>
        <v>7.3529999999999998E-2</v>
      </c>
      <c r="FKM7" s="220">
        <f t="shared" si="71"/>
        <v>7.3529999999999998E-2</v>
      </c>
      <c r="FKN7" s="220">
        <f t="shared" si="71"/>
        <v>7.3529999999999998E-2</v>
      </c>
      <c r="FKO7" s="220">
        <f t="shared" si="71"/>
        <v>7.3529999999999998E-2</v>
      </c>
      <c r="FKP7" s="220">
        <f t="shared" si="71"/>
        <v>7.3529999999999998E-2</v>
      </c>
      <c r="FKQ7" s="220">
        <f t="shared" si="71"/>
        <v>7.3529999999999998E-2</v>
      </c>
      <c r="FKR7" s="220">
        <f t="shared" si="71"/>
        <v>7.3529999999999998E-2</v>
      </c>
      <c r="FKS7" s="220">
        <f t="shared" si="71"/>
        <v>7.3529999999999998E-2</v>
      </c>
      <c r="FKT7" s="220">
        <f t="shared" si="71"/>
        <v>7.3529999999999998E-2</v>
      </c>
      <c r="FKU7" s="220">
        <f t="shared" si="71"/>
        <v>7.3529999999999998E-2</v>
      </c>
      <c r="FKV7" s="220">
        <f t="shared" si="71"/>
        <v>7.3529999999999998E-2</v>
      </c>
      <c r="FKW7" s="220">
        <f t="shared" si="71"/>
        <v>7.3529999999999998E-2</v>
      </c>
      <c r="FKX7" s="220">
        <f t="shared" si="71"/>
        <v>7.3529999999999998E-2</v>
      </c>
      <c r="FKY7" s="220">
        <f t="shared" si="71"/>
        <v>7.3529999999999998E-2</v>
      </c>
      <c r="FKZ7" s="220">
        <f t="shared" si="71"/>
        <v>7.3529999999999998E-2</v>
      </c>
      <c r="FLA7" s="220">
        <f t="shared" si="71"/>
        <v>7.3529999999999998E-2</v>
      </c>
      <c r="FLB7" s="220">
        <f t="shared" si="71"/>
        <v>7.3529999999999998E-2</v>
      </c>
      <c r="FLC7" s="220">
        <f t="shared" si="71"/>
        <v>7.3529999999999998E-2</v>
      </c>
      <c r="FLD7" s="220">
        <f t="shared" si="71"/>
        <v>7.3529999999999998E-2</v>
      </c>
      <c r="FLE7" s="220">
        <f t="shared" si="71"/>
        <v>7.3529999999999998E-2</v>
      </c>
      <c r="FLF7" s="220">
        <f t="shared" si="71"/>
        <v>7.3529999999999998E-2</v>
      </c>
      <c r="FLG7" s="220">
        <f t="shared" si="71"/>
        <v>7.3529999999999998E-2</v>
      </c>
      <c r="FLH7" s="220">
        <f t="shared" si="71"/>
        <v>7.3529999999999998E-2</v>
      </c>
      <c r="FLI7" s="220">
        <f t="shared" si="71"/>
        <v>7.3529999999999998E-2</v>
      </c>
      <c r="FLJ7" s="220">
        <f t="shared" si="71"/>
        <v>7.3529999999999998E-2</v>
      </c>
      <c r="FLK7" s="220">
        <f t="shared" si="71"/>
        <v>7.3529999999999998E-2</v>
      </c>
      <c r="FLL7" s="220">
        <f t="shared" si="71"/>
        <v>7.3529999999999998E-2</v>
      </c>
      <c r="FLM7" s="220">
        <f t="shared" si="71"/>
        <v>7.3529999999999998E-2</v>
      </c>
      <c r="FLN7" s="220">
        <f t="shared" si="71"/>
        <v>7.3529999999999998E-2</v>
      </c>
      <c r="FLO7" s="220">
        <f t="shared" si="71"/>
        <v>7.3529999999999998E-2</v>
      </c>
      <c r="FLP7" s="220">
        <f t="shared" si="71"/>
        <v>7.3529999999999998E-2</v>
      </c>
      <c r="FLQ7" s="220">
        <f t="shared" ref="FLQ7:FOB7" si="72">ROUND($W7/365,5)</f>
        <v>7.3529999999999998E-2</v>
      </c>
      <c r="FLR7" s="220">
        <f t="shared" si="72"/>
        <v>7.3529999999999998E-2</v>
      </c>
      <c r="FLS7" s="220">
        <f t="shared" si="72"/>
        <v>7.3529999999999998E-2</v>
      </c>
      <c r="FLT7" s="220">
        <f t="shared" si="72"/>
        <v>7.3529999999999998E-2</v>
      </c>
      <c r="FLU7" s="220">
        <f t="shared" si="72"/>
        <v>7.3529999999999998E-2</v>
      </c>
      <c r="FLV7" s="220">
        <f t="shared" si="72"/>
        <v>7.3529999999999998E-2</v>
      </c>
      <c r="FLW7" s="220">
        <f t="shared" si="72"/>
        <v>7.3529999999999998E-2</v>
      </c>
      <c r="FLX7" s="220">
        <f t="shared" si="72"/>
        <v>7.3529999999999998E-2</v>
      </c>
      <c r="FLY7" s="220">
        <f t="shared" si="72"/>
        <v>7.3529999999999998E-2</v>
      </c>
      <c r="FLZ7" s="220">
        <f t="shared" si="72"/>
        <v>7.3529999999999998E-2</v>
      </c>
      <c r="FMA7" s="220">
        <f t="shared" si="72"/>
        <v>7.3529999999999998E-2</v>
      </c>
      <c r="FMB7" s="220">
        <f t="shared" si="72"/>
        <v>7.3529999999999998E-2</v>
      </c>
      <c r="FMC7" s="220">
        <f t="shared" si="72"/>
        <v>7.3529999999999998E-2</v>
      </c>
      <c r="FMD7" s="220">
        <f t="shared" si="72"/>
        <v>7.3529999999999998E-2</v>
      </c>
      <c r="FME7" s="220">
        <f t="shared" si="72"/>
        <v>7.3529999999999998E-2</v>
      </c>
      <c r="FMF7" s="220">
        <f t="shared" si="72"/>
        <v>7.3529999999999998E-2</v>
      </c>
      <c r="FMG7" s="220">
        <f t="shared" si="72"/>
        <v>7.3529999999999998E-2</v>
      </c>
      <c r="FMH7" s="220">
        <f t="shared" si="72"/>
        <v>7.3529999999999998E-2</v>
      </c>
      <c r="FMI7" s="220">
        <f t="shared" si="72"/>
        <v>7.3529999999999998E-2</v>
      </c>
      <c r="FMJ7" s="220">
        <f t="shared" si="72"/>
        <v>7.3529999999999998E-2</v>
      </c>
      <c r="FMK7" s="220">
        <f t="shared" si="72"/>
        <v>7.3529999999999998E-2</v>
      </c>
      <c r="FML7" s="220">
        <f t="shared" si="72"/>
        <v>7.3529999999999998E-2</v>
      </c>
      <c r="FMM7" s="220">
        <f t="shared" si="72"/>
        <v>7.3529999999999998E-2</v>
      </c>
      <c r="FMN7" s="220">
        <f t="shared" si="72"/>
        <v>7.3529999999999998E-2</v>
      </c>
      <c r="FMO7" s="220">
        <f t="shared" si="72"/>
        <v>7.3529999999999998E-2</v>
      </c>
      <c r="FMP7" s="220">
        <f t="shared" si="72"/>
        <v>7.3529999999999998E-2</v>
      </c>
      <c r="FMQ7" s="220">
        <f t="shared" si="72"/>
        <v>7.3529999999999998E-2</v>
      </c>
      <c r="FMR7" s="220">
        <f t="shared" si="72"/>
        <v>7.3529999999999998E-2</v>
      </c>
      <c r="FMS7" s="220">
        <f t="shared" si="72"/>
        <v>7.3529999999999998E-2</v>
      </c>
      <c r="FMT7" s="220">
        <f t="shared" si="72"/>
        <v>7.3529999999999998E-2</v>
      </c>
      <c r="FMU7" s="220">
        <f t="shared" si="72"/>
        <v>7.3529999999999998E-2</v>
      </c>
      <c r="FMV7" s="220">
        <f t="shared" si="72"/>
        <v>7.3529999999999998E-2</v>
      </c>
      <c r="FMW7" s="220">
        <f t="shared" si="72"/>
        <v>7.3529999999999998E-2</v>
      </c>
      <c r="FMX7" s="220">
        <f t="shared" si="72"/>
        <v>7.3529999999999998E-2</v>
      </c>
      <c r="FMY7" s="220">
        <f t="shared" si="72"/>
        <v>7.3529999999999998E-2</v>
      </c>
      <c r="FMZ7" s="220">
        <f t="shared" si="72"/>
        <v>7.3529999999999998E-2</v>
      </c>
      <c r="FNA7" s="220">
        <f t="shared" si="72"/>
        <v>7.3529999999999998E-2</v>
      </c>
      <c r="FNB7" s="220">
        <f t="shared" si="72"/>
        <v>7.3529999999999998E-2</v>
      </c>
      <c r="FNC7" s="220">
        <f t="shared" si="72"/>
        <v>7.3529999999999998E-2</v>
      </c>
      <c r="FND7" s="220">
        <f t="shared" si="72"/>
        <v>7.3529999999999998E-2</v>
      </c>
      <c r="FNE7" s="220">
        <f t="shared" si="72"/>
        <v>7.3529999999999998E-2</v>
      </c>
      <c r="FNF7" s="220">
        <f t="shared" si="72"/>
        <v>7.3529999999999998E-2</v>
      </c>
      <c r="FNG7" s="220">
        <f t="shared" si="72"/>
        <v>7.3529999999999998E-2</v>
      </c>
      <c r="FNH7" s="220">
        <f t="shared" si="72"/>
        <v>7.3529999999999998E-2</v>
      </c>
      <c r="FNI7" s="220">
        <f t="shared" si="72"/>
        <v>7.3529999999999998E-2</v>
      </c>
      <c r="FNJ7" s="220">
        <f t="shared" si="72"/>
        <v>7.3529999999999998E-2</v>
      </c>
      <c r="FNK7" s="220">
        <f t="shared" si="72"/>
        <v>7.3529999999999998E-2</v>
      </c>
      <c r="FNL7" s="220">
        <f t="shared" si="72"/>
        <v>7.3529999999999998E-2</v>
      </c>
      <c r="FNM7" s="220">
        <f t="shared" si="72"/>
        <v>7.3529999999999998E-2</v>
      </c>
      <c r="FNN7" s="220">
        <f t="shared" si="72"/>
        <v>7.3529999999999998E-2</v>
      </c>
      <c r="FNO7" s="220">
        <f t="shared" si="72"/>
        <v>7.3529999999999998E-2</v>
      </c>
      <c r="FNP7" s="220">
        <f t="shared" si="72"/>
        <v>7.3529999999999998E-2</v>
      </c>
      <c r="FNQ7" s="220">
        <f t="shared" si="72"/>
        <v>7.3529999999999998E-2</v>
      </c>
      <c r="FNR7" s="220">
        <f t="shared" si="72"/>
        <v>7.3529999999999998E-2</v>
      </c>
      <c r="FNS7" s="220">
        <f t="shared" si="72"/>
        <v>7.3529999999999998E-2</v>
      </c>
      <c r="FNT7" s="220">
        <f t="shared" si="72"/>
        <v>7.3529999999999998E-2</v>
      </c>
      <c r="FNU7" s="220">
        <f t="shared" si="72"/>
        <v>7.3529999999999998E-2</v>
      </c>
      <c r="FNV7" s="220">
        <f t="shared" si="72"/>
        <v>7.3529999999999998E-2</v>
      </c>
      <c r="FNW7" s="220">
        <f t="shared" si="72"/>
        <v>7.3529999999999998E-2</v>
      </c>
      <c r="FNX7" s="220">
        <f t="shared" si="72"/>
        <v>7.3529999999999998E-2</v>
      </c>
      <c r="FNY7" s="220">
        <f t="shared" si="72"/>
        <v>7.3529999999999998E-2</v>
      </c>
      <c r="FNZ7" s="220">
        <f t="shared" si="72"/>
        <v>7.3529999999999998E-2</v>
      </c>
      <c r="FOA7" s="220">
        <f t="shared" si="72"/>
        <v>7.3529999999999998E-2</v>
      </c>
      <c r="FOB7" s="220">
        <f t="shared" si="72"/>
        <v>7.3529999999999998E-2</v>
      </c>
      <c r="FOC7" s="220">
        <f t="shared" ref="FOC7:FQN7" si="73">ROUND($W7/365,5)</f>
        <v>7.3529999999999998E-2</v>
      </c>
      <c r="FOD7" s="220">
        <f t="shared" si="73"/>
        <v>7.3529999999999998E-2</v>
      </c>
      <c r="FOE7" s="220">
        <f t="shared" si="73"/>
        <v>7.3529999999999998E-2</v>
      </c>
      <c r="FOF7" s="220">
        <f t="shared" si="73"/>
        <v>7.3529999999999998E-2</v>
      </c>
      <c r="FOG7" s="220">
        <f t="shared" si="73"/>
        <v>7.3529999999999998E-2</v>
      </c>
      <c r="FOH7" s="220">
        <f t="shared" si="73"/>
        <v>7.3529999999999998E-2</v>
      </c>
      <c r="FOI7" s="220">
        <f t="shared" si="73"/>
        <v>7.3529999999999998E-2</v>
      </c>
      <c r="FOJ7" s="220">
        <f t="shared" si="73"/>
        <v>7.3529999999999998E-2</v>
      </c>
      <c r="FOK7" s="220">
        <f t="shared" si="73"/>
        <v>7.3529999999999998E-2</v>
      </c>
      <c r="FOL7" s="220">
        <f t="shared" si="73"/>
        <v>7.3529999999999998E-2</v>
      </c>
      <c r="FOM7" s="220">
        <f t="shared" si="73"/>
        <v>7.3529999999999998E-2</v>
      </c>
      <c r="FON7" s="220">
        <f t="shared" si="73"/>
        <v>7.3529999999999998E-2</v>
      </c>
      <c r="FOO7" s="220">
        <f t="shared" si="73"/>
        <v>7.3529999999999998E-2</v>
      </c>
      <c r="FOP7" s="220">
        <f t="shared" si="73"/>
        <v>7.3529999999999998E-2</v>
      </c>
      <c r="FOQ7" s="220">
        <f t="shared" si="73"/>
        <v>7.3529999999999998E-2</v>
      </c>
      <c r="FOR7" s="220">
        <f t="shared" si="73"/>
        <v>7.3529999999999998E-2</v>
      </c>
      <c r="FOS7" s="220">
        <f t="shared" si="73"/>
        <v>7.3529999999999998E-2</v>
      </c>
      <c r="FOT7" s="220">
        <f t="shared" si="73"/>
        <v>7.3529999999999998E-2</v>
      </c>
      <c r="FOU7" s="220">
        <f t="shared" si="73"/>
        <v>7.3529999999999998E-2</v>
      </c>
      <c r="FOV7" s="220">
        <f t="shared" si="73"/>
        <v>7.3529999999999998E-2</v>
      </c>
      <c r="FOW7" s="220">
        <f t="shared" si="73"/>
        <v>7.3529999999999998E-2</v>
      </c>
      <c r="FOX7" s="220">
        <f t="shared" si="73"/>
        <v>7.3529999999999998E-2</v>
      </c>
      <c r="FOY7" s="220">
        <f t="shared" si="73"/>
        <v>7.3529999999999998E-2</v>
      </c>
      <c r="FOZ7" s="220">
        <f t="shared" si="73"/>
        <v>7.3529999999999998E-2</v>
      </c>
      <c r="FPA7" s="220">
        <f t="shared" si="73"/>
        <v>7.3529999999999998E-2</v>
      </c>
      <c r="FPB7" s="220">
        <f t="shared" si="73"/>
        <v>7.3529999999999998E-2</v>
      </c>
      <c r="FPC7" s="220">
        <f t="shared" si="73"/>
        <v>7.3529999999999998E-2</v>
      </c>
      <c r="FPD7" s="220">
        <f t="shared" si="73"/>
        <v>7.3529999999999998E-2</v>
      </c>
      <c r="FPE7" s="220">
        <f t="shared" si="73"/>
        <v>7.3529999999999998E-2</v>
      </c>
      <c r="FPF7" s="220">
        <f t="shared" si="73"/>
        <v>7.3529999999999998E-2</v>
      </c>
      <c r="FPG7" s="220">
        <f t="shared" si="73"/>
        <v>7.3529999999999998E-2</v>
      </c>
      <c r="FPH7" s="220">
        <f t="shared" si="73"/>
        <v>7.3529999999999998E-2</v>
      </c>
      <c r="FPI7" s="220">
        <f t="shared" si="73"/>
        <v>7.3529999999999998E-2</v>
      </c>
      <c r="FPJ7" s="220">
        <f t="shared" si="73"/>
        <v>7.3529999999999998E-2</v>
      </c>
      <c r="FPK7" s="220">
        <f t="shared" si="73"/>
        <v>7.3529999999999998E-2</v>
      </c>
      <c r="FPL7" s="220">
        <f t="shared" si="73"/>
        <v>7.3529999999999998E-2</v>
      </c>
      <c r="FPM7" s="220">
        <f t="shared" si="73"/>
        <v>7.3529999999999998E-2</v>
      </c>
      <c r="FPN7" s="220">
        <f t="shared" si="73"/>
        <v>7.3529999999999998E-2</v>
      </c>
      <c r="FPO7" s="220">
        <f t="shared" si="73"/>
        <v>7.3529999999999998E-2</v>
      </c>
      <c r="FPP7" s="220">
        <f t="shared" si="73"/>
        <v>7.3529999999999998E-2</v>
      </c>
      <c r="FPQ7" s="220">
        <f t="shared" si="73"/>
        <v>7.3529999999999998E-2</v>
      </c>
      <c r="FPR7" s="220">
        <f t="shared" si="73"/>
        <v>7.3529999999999998E-2</v>
      </c>
      <c r="FPS7" s="220">
        <f t="shared" si="73"/>
        <v>7.3529999999999998E-2</v>
      </c>
      <c r="FPT7" s="220">
        <f t="shared" si="73"/>
        <v>7.3529999999999998E-2</v>
      </c>
      <c r="FPU7" s="220">
        <f t="shared" si="73"/>
        <v>7.3529999999999998E-2</v>
      </c>
      <c r="FPV7" s="220">
        <f t="shared" si="73"/>
        <v>7.3529999999999998E-2</v>
      </c>
      <c r="FPW7" s="220">
        <f t="shared" si="73"/>
        <v>7.3529999999999998E-2</v>
      </c>
      <c r="FPX7" s="220">
        <f t="shared" si="73"/>
        <v>7.3529999999999998E-2</v>
      </c>
      <c r="FPY7" s="220">
        <f t="shared" si="73"/>
        <v>7.3529999999999998E-2</v>
      </c>
      <c r="FPZ7" s="220">
        <f t="shared" si="73"/>
        <v>7.3529999999999998E-2</v>
      </c>
      <c r="FQA7" s="220">
        <f t="shared" si="73"/>
        <v>7.3529999999999998E-2</v>
      </c>
      <c r="FQB7" s="220">
        <f t="shared" si="73"/>
        <v>7.3529999999999998E-2</v>
      </c>
      <c r="FQC7" s="220">
        <f t="shared" si="73"/>
        <v>7.3529999999999998E-2</v>
      </c>
      <c r="FQD7" s="220">
        <f t="shared" si="73"/>
        <v>7.3529999999999998E-2</v>
      </c>
      <c r="FQE7" s="220">
        <f t="shared" si="73"/>
        <v>7.3529999999999998E-2</v>
      </c>
      <c r="FQF7" s="220">
        <f t="shared" si="73"/>
        <v>7.3529999999999998E-2</v>
      </c>
      <c r="FQG7" s="220">
        <f t="shared" si="73"/>
        <v>7.3529999999999998E-2</v>
      </c>
      <c r="FQH7" s="220">
        <f t="shared" si="73"/>
        <v>7.3529999999999998E-2</v>
      </c>
      <c r="FQI7" s="220">
        <f t="shared" si="73"/>
        <v>7.3529999999999998E-2</v>
      </c>
      <c r="FQJ7" s="220">
        <f t="shared" si="73"/>
        <v>7.3529999999999998E-2</v>
      </c>
      <c r="FQK7" s="220">
        <f t="shared" si="73"/>
        <v>7.3529999999999998E-2</v>
      </c>
      <c r="FQL7" s="220">
        <f t="shared" si="73"/>
        <v>7.3529999999999998E-2</v>
      </c>
      <c r="FQM7" s="220">
        <f t="shared" si="73"/>
        <v>7.3529999999999998E-2</v>
      </c>
      <c r="FQN7" s="220">
        <f t="shared" si="73"/>
        <v>7.3529999999999998E-2</v>
      </c>
      <c r="FQO7" s="220">
        <f t="shared" ref="FQO7:FSZ7" si="74">ROUND($W7/365,5)</f>
        <v>7.3529999999999998E-2</v>
      </c>
      <c r="FQP7" s="220">
        <f t="shared" si="74"/>
        <v>7.3529999999999998E-2</v>
      </c>
      <c r="FQQ7" s="220">
        <f t="shared" si="74"/>
        <v>7.3529999999999998E-2</v>
      </c>
      <c r="FQR7" s="220">
        <f t="shared" si="74"/>
        <v>7.3529999999999998E-2</v>
      </c>
      <c r="FQS7" s="220">
        <f t="shared" si="74"/>
        <v>7.3529999999999998E-2</v>
      </c>
      <c r="FQT7" s="220">
        <f t="shared" si="74"/>
        <v>7.3529999999999998E-2</v>
      </c>
      <c r="FQU7" s="220">
        <f t="shared" si="74"/>
        <v>7.3529999999999998E-2</v>
      </c>
      <c r="FQV7" s="220">
        <f t="shared" si="74"/>
        <v>7.3529999999999998E-2</v>
      </c>
      <c r="FQW7" s="220">
        <f t="shared" si="74"/>
        <v>7.3529999999999998E-2</v>
      </c>
      <c r="FQX7" s="220">
        <f t="shared" si="74"/>
        <v>7.3529999999999998E-2</v>
      </c>
      <c r="FQY7" s="220">
        <f t="shared" si="74"/>
        <v>7.3529999999999998E-2</v>
      </c>
      <c r="FQZ7" s="220">
        <f t="shared" si="74"/>
        <v>7.3529999999999998E-2</v>
      </c>
      <c r="FRA7" s="220">
        <f t="shared" si="74"/>
        <v>7.3529999999999998E-2</v>
      </c>
      <c r="FRB7" s="220">
        <f t="shared" si="74"/>
        <v>7.3529999999999998E-2</v>
      </c>
      <c r="FRC7" s="220">
        <f t="shared" si="74"/>
        <v>7.3529999999999998E-2</v>
      </c>
      <c r="FRD7" s="220">
        <f t="shared" si="74"/>
        <v>7.3529999999999998E-2</v>
      </c>
      <c r="FRE7" s="220">
        <f t="shared" si="74"/>
        <v>7.3529999999999998E-2</v>
      </c>
      <c r="FRF7" s="220">
        <f t="shared" si="74"/>
        <v>7.3529999999999998E-2</v>
      </c>
      <c r="FRG7" s="220">
        <f t="shared" si="74"/>
        <v>7.3529999999999998E-2</v>
      </c>
      <c r="FRH7" s="220">
        <f t="shared" si="74"/>
        <v>7.3529999999999998E-2</v>
      </c>
      <c r="FRI7" s="220">
        <f t="shared" si="74"/>
        <v>7.3529999999999998E-2</v>
      </c>
      <c r="FRJ7" s="220">
        <f t="shared" si="74"/>
        <v>7.3529999999999998E-2</v>
      </c>
      <c r="FRK7" s="220">
        <f t="shared" si="74"/>
        <v>7.3529999999999998E-2</v>
      </c>
      <c r="FRL7" s="220">
        <f t="shared" si="74"/>
        <v>7.3529999999999998E-2</v>
      </c>
      <c r="FRM7" s="220">
        <f t="shared" si="74"/>
        <v>7.3529999999999998E-2</v>
      </c>
      <c r="FRN7" s="220">
        <f t="shared" si="74"/>
        <v>7.3529999999999998E-2</v>
      </c>
      <c r="FRO7" s="220">
        <f t="shared" si="74"/>
        <v>7.3529999999999998E-2</v>
      </c>
      <c r="FRP7" s="220">
        <f t="shared" si="74"/>
        <v>7.3529999999999998E-2</v>
      </c>
      <c r="FRQ7" s="220">
        <f t="shared" si="74"/>
        <v>7.3529999999999998E-2</v>
      </c>
      <c r="FRR7" s="220">
        <f t="shared" si="74"/>
        <v>7.3529999999999998E-2</v>
      </c>
      <c r="FRS7" s="220">
        <f t="shared" si="74"/>
        <v>7.3529999999999998E-2</v>
      </c>
      <c r="FRT7" s="220">
        <f t="shared" si="74"/>
        <v>7.3529999999999998E-2</v>
      </c>
      <c r="FRU7" s="220">
        <f t="shared" si="74"/>
        <v>7.3529999999999998E-2</v>
      </c>
      <c r="FRV7" s="220">
        <f t="shared" si="74"/>
        <v>7.3529999999999998E-2</v>
      </c>
      <c r="FRW7" s="220">
        <f t="shared" si="74"/>
        <v>7.3529999999999998E-2</v>
      </c>
      <c r="FRX7" s="220">
        <f t="shared" si="74"/>
        <v>7.3529999999999998E-2</v>
      </c>
      <c r="FRY7" s="220">
        <f t="shared" si="74"/>
        <v>7.3529999999999998E-2</v>
      </c>
      <c r="FRZ7" s="220">
        <f t="shared" si="74"/>
        <v>7.3529999999999998E-2</v>
      </c>
      <c r="FSA7" s="220">
        <f t="shared" si="74"/>
        <v>7.3529999999999998E-2</v>
      </c>
      <c r="FSB7" s="220">
        <f t="shared" si="74"/>
        <v>7.3529999999999998E-2</v>
      </c>
      <c r="FSC7" s="220">
        <f t="shared" si="74"/>
        <v>7.3529999999999998E-2</v>
      </c>
      <c r="FSD7" s="220">
        <f t="shared" si="74"/>
        <v>7.3529999999999998E-2</v>
      </c>
      <c r="FSE7" s="220">
        <f t="shared" si="74"/>
        <v>7.3529999999999998E-2</v>
      </c>
      <c r="FSF7" s="220">
        <f t="shared" si="74"/>
        <v>7.3529999999999998E-2</v>
      </c>
      <c r="FSG7" s="220">
        <f t="shared" si="74"/>
        <v>7.3529999999999998E-2</v>
      </c>
      <c r="FSH7" s="220">
        <f t="shared" si="74"/>
        <v>7.3529999999999998E-2</v>
      </c>
      <c r="FSI7" s="220">
        <f t="shared" si="74"/>
        <v>7.3529999999999998E-2</v>
      </c>
      <c r="FSJ7" s="220">
        <f t="shared" si="74"/>
        <v>7.3529999999999998E-2</v>
      </c>
      <c r="FSK7" s="220">
        <f t="shared" si="74"/>
        <v>7.3529999999999998E-2</v>
      </c>
      <c r="FSL7" s="220">
        <f t="shared" si="74"/>
        <v>7.3529999999999998E-2</v>
      </c>
      <c r="FSM7" s="220">
        <f t="shared" si="74"/>
        <v>7.3529999999999998E-2</v>
      </c>
      <c r="FSN7" s="220">
        <f t="shared" si="74"/>
        <v>7.3529999999999998E-2</v>
      </c>
      <c r="FSO7" s="220">
        <f t="shared" si="74"/>
        <v>7.3529999999999998E-2</v>
      </c>
      <c r="FSP7" s="220">
        <f t="shared" si="74"/>
        <v>7.3529999999999998E-2</v>
      </c>
      <c r="FSQ7" s="220">
        <f t="shared" si="74"/>
        <v>7.3529999999999998E-2</v>
      </c>
      <c r="FSR7" s="220">
        <f t="shared" si="74"/>
        <v>7.3529999999999998E-2</v>
      </c>
      <c r="FSS7" s="220">
        <f t="shared" si="74"/>
        <v>7.3529999999999998E-2</v>
      </c>
      <c r="FST7" s="220">
        <f t="shared" si="74"/>
        <v>7.3529999999999998E-2</v>
      </c>
      <c r="FSU7" s="220">
        <f t="shared" si="74"/>
        <v>7.3529999999999998E-2</v>
      </c>
      <c r="FSV7" s="220">
        <f t="shared" si="74"/>
        <v>7.3529999999999998E-2</v>
      </c>
      <c r="FSW7" s="220">
        <f t="shared" si="74"/>
        <v>7.3529999999999998E-2</v>
      </c>
      <c r="FSX7" s="220">
        <f t="shared" si="74"/>
        <v>7.3529999999999998E-2</v>
      </c>
      <c r="FSY7" s="220">
        <f t="shared" si="74"/>
        <v>7.3529999999999998E-2</v>
      </c>
      <c r="FSZ7" s="220">
        <f t="shared" si="74"/>
        <v>7.3529999999999998E-2</v>
      </c>
      <c r="FTA7" s="220">
        <f t="shared" ref="FTA7:FVL7" si="75">ROUND($W7/365,5)</f>
        <v>7.3529999999999998E-2</v>
      </c>
      <c r="FTB7" s="220">
        <f t="shared" si="75"/>
        <v>7.3529999999999998E-2</v>
      </c>
      <c r="FTC7" s="220">
        <f t="shared" si="75"/>
        <v>7.3529999999999998E-2</v>
      </c>
      <c r="FTD7" s="220">
        <f t="shared" si="75"/>
        <v>7.3529999999999998E-2</v>
      </c>
      <c r="FTE7" s="220">
        <f t="shared" si="75"/>
        <v>7.3529999999999998E-2</v>
      </c>
      <c r="FTF7" s="220">
        <f t="shared" si="75"/>
        <v>7.3529999999999998E-2</v>
      </c>
      <c r="FTG7" s="220">
        <f t="shared" si="75"/>
        <v>7.3529999999999998E-2</v>
      </c>
      <c r="FTH7" s="220">
        <f t="shared" si="75"/>
        <v>7.3529999999999998E-2</v>
      </c>
      <c r="FTI7" s="220">
        <f t="shared" si="75"/>
        <v>7.3529999999999998E-2</v>
      </c>
      <c r="FTJ7" s="220">
        <f t="shared" si="75"/>
        <v>7.3529999999999998E-2</v>
      </c>
      <c r="FTK7" s="220">
        <f t="shared" si="75"/>
        <v>7.3529999999999998E-2</v>
      </c>
      <c r="FTL7" s="220">
        <f t="shared" si="75"/>
        <v>7.3529999999999998E-2</v>
      </c>
      <c r="FTM7" s="220">
        <f t="shared" si="75"/>
        <v>7.3529999999999998E-2</v>
      </c>
      <c r="FTN7" s="220">
        <f t="shared" si="75"/>
        <v>7.3529999999999998E-2</v>
      </c>
      <c r="FTO7" s="220">
        <f t="shared" si="75"/>
        <v>7.3529999999999998E-2</v>
      </c>
      <c r="FTP7" s="220">
        <f t="shared" si="75"/>
        <v>7.3529999999999998E-2</v>
      </c>
      <c r="FTQ7" s="220">
        <f t="shared" si="75"/>
        <v>7.3529999999999998E-2</v>
      </c>
      <c r="FTR7" s="220">
        <f t="shared" si="75"/>
        <v>7.3529999999999998E-2</v>
      </c>
      <c r="FTS7" s="220">
        <f t="shared" si="75"/>
        <v>7.3529999999999998E-2</v>
      </c>
      <c r="FTT7" s="220">
        <f t="shared" si="75"/>
        <v>7.3529999999999998E-2</v>
      </c>
      <c r="FTU7" s="220">
        <f t="shared" si="75"/>
        <v>7.3529999999999998E-2</v>
      </c>
      <c r="FTV7" s="220">
        <f t="shared" si="75"/>
        <v>7.3529999999999998E-2</v>
      </c>
      <c r="FTW7" s="220">
        <f t="shared" si="75"/>
        <v>7.3529999999999998E-2</v>
      </c>
      <c r="FTX7" s="220">
        <f t="shared" si="75"/>
        <v>7.3529999999999998E-2</v>
      </c>
      <c r="FTY7" s="220">
        <f t="shared" si="75"/>
        <v>7.3529999999999998E-2</v>
      </c>
      <c r="FTZ7" s="220">
        <f t="shared" si="75"/>
        <v>7.3529999999999998E-2</v>
      </c>
      <c r="FUA7" s="220">
        <f t="shared" si="75"/>
        <v>7.3529999999999998E-2</v>
      </c>
      <c r="FUB7" s="220">
        <f t="shared" si="75"/>
        <v>7.3529999999999998E-2</v>
      </c>
      <c r="FUC7" s="220">
        <f t="shared" si="75"/>
        <v>7.3529999999999998E-2</v>
      </c>
      <c r="FUD7" s="220">
        <f t="shared" si="75"/>
        <v>7.3529999999999998E-2</v>
      </c>
      <c r="FUE7" s="220">
        <f t="shared" si="75"/>
        <v>7.3529999999999998E-2</v>
      </c>
      <c r="FUF7" s="220">
        <f t="shared" si="75"/>
        <v>7.3529999999999998E-2</v>
      </c>
      <c r="FUG7" s="220">
        <f t="shared" si="75"/>
        <v>7.3529999999999998E-2</v>
      </c>
      <c r="FUH7" s="220">
        <f t="shared" si="75"/>
        <v>7.3529999999999998E-2</v>
      </c>
      <c r="FUI7" s="220">
        <f t="shared" si="75"/>
        <v>7.3529999999999998E-2</v>
      </c>
      <c r="FUJ7" s="220">
        <f t="shared" si="75"/>
        <v>7.3529999999999998E-2</v>
      </c>
      <c r="FUK7" s="220">
        <f t="shared" si="75"/>
        <v>7.3529999999999998E-2</v>
      </c>
      <c r="FUL7" s="220">
        <f t="shared" si="75"/>
        <v>7.3529999999999998E-2</v>
      </c>
      <c r="FUM7" s="220">
        <f t="shared" si="75"/>
        <v>7.3529999999999998E-2</v>
      </c>
      <c r="FUN7" s="220">
        <f t="shared" si="75"/>
        <v>7.3529999999999998E-2</v>
      </c>
      <c r="FUO7" s="220">
        <f t="shared" si="75"/>
        <v>7.3529999999999998E-2</v>
      </c>
      <c r="FUP7" s="220">
        <f t="shared" si="75"/>
        <v>7.3529999999999998E-2</v>
      </c>
      <c r="FUQ7" s="220">
        <f t="shared" si="75"/>
        <v>7.3529999999999998E-2</v>
      </c>
      <c r="FUR7" s="220">
        <f t="shared" si="75"/>
        <v>7.3529999999999998E-2</v>
      </c>
      <c r="FUS7" s="220">
        <f t="shared" si="75"/>
        <v>7.3529999999999998E-2</v>
      </c>
      <c r="FUT7" s="220">
        <f t="shared" si="75"/>
        <v>7.3529999999999998E-2</v>
      </c>
      <c r="FUU7" s="220">
        <f t="shared" si="75"/>
        <v>7.3529999999999998E-2</v>
      </c>
      <c r="FUV7" s="220">
        <f t="shared" si="75"/>
        <v>7.3529999999999998E-2</v>
      </c>
      <c r="FUW7" s="220">
        <f t="shared" si="75"/>
        <v>7.3529999999999998E-2</v>
      </c>
      <c r="FUX7" s="220">
        <f t="shared" si="75"/>
        <v>7.3529999999999998E-2</v>
      </c>
      <c r="FUY7" s="220">
        <f t="shared" si="75"/>
        <v>7.3529999999999998E-2</v>
      </c>
      <c r="FUZ7" s="220">
        <f t="shared" si="75"/>
        <v>7.3529999999999998E-2</v>
      </c>
      <c r="FVA7" s="220">
        <f t="shared" si="75"/>
        <v>7.3529999999999998E-2</v>
      </c>
      <c r="FVB7" s="220">
        <f t="shared" si="75"/>
        <v>7.3529999999999998E-2</v>
      </c>
      <c r="FVC7" s="220">
        <f t="shared" si="75"/>
        <v>7.3529999999999998E-2</v>
      </c>
      <c r="FVD7" s="220">
        <f t="shared" si="75"/>
        <v>7.3529999999999998E-2</v>
      </c>
      <c r="FVE7" s="220">
        <f t="shared" si="75"/>
        <v>7.3529999999999998E-2</v>
      </c>
      <c r="FVF7" s="220">
        <f t="shared" si="75"/>
        <v>7.3529999999999998E-2</v>
      </c>
      <c r="FVG7" s="220">
        <f t="shared" si="75"/>
        <v>7.3529999999999998E-2</v>
      </c>
      <c r="FVH7" s="220">
        <f t="shared" si="75"/>
        <v>7.3529999999999998E-2</v>
      </c>
      <c r="FVI7" s="220">
        <f t="shared" si="75"/>
        <v>7.3529999999999998E-2</v>
      </c>
      <c r="FVJ7" s="220">
        <f t="shared" si="75"/>
        <v>7.3529999999999998E-2</v>
      </c>
      <c r="FVK7" s="220">
        <f t="shared" si="75"/>
        <v>7.3529999999999998E-2</v>
      </c>
      <c r="FVL7" s="220">
        <f t="shared" si="75"/>
        <v>7.3529999999999998E-2</v>
      </c>
      <c r="FVM7" s="220">
        <f t="shared" ref="FVM7:FXX7" si="76">ROUND($W7/365,5)</f>
        <v>7.3529999999999998E-2</v>
      </c>
      <c r="FVN7" s="220">
        <f t="shared" si="76"/>
        <v>7.3529999999999998E-2</v>
      </c>
      <c r="FVO7" s="220">
        <f t="shared" si="76"/>
        <v>7.3529999999999998E-2</v>
      </c>
      <c r="FVP7" s="220">
        <f t="shared" si="76"/>
        <v>7.3529999999999998E-2</v>
      </c>
      <c r="FVQ7" s="220">
        <f t="shared" si="76"/>
        <v>7.3529999999999998E-2</v>
      </c>
      <c r="FVR7" s="220">
        <f t="shared" si="76"/>
        <v>7.3529999999999998E-2</v>
      </c>
      <c r="FVS7" s="220">
        <f t="shared" si="76"/>
        <v>7.3529999999999998E-2</v>
      </c>
      <c r="FVT7" s="220">
        <f t="shared" si="76"/>
        <v>7.3529999999999998E-2</v>
      </c>
      <c r="FVU7" s="220">
        <f t="shared" si="76"/>
        <v>7.3529999999999998E-2</v>
      </c>
      <c r="FVV7" s="220">
        <f t="shared" si="76"/>
        <v>7.3529999999999998E-2</v>
      </c>
      <c r="FVW7" s="220">
        <f t="shared" si="76"/>
        <v>7.3529999999999998E-2</v>
      </c>
      <c r="FVX7" s="220">
        <f t="shared" si="76"/>
        <v>7.3529999999999998E-2</v>
      </c>
      <c r="FVY7" s="220">
        <f t="shared" si="76"/>
        <v>7.3529999999999998E-2</v>
      </c>
      <c r="FVZ7" s="220">
        <f t="shared" si="76"/>
        <v>7.3529999999999998E-2</v>
      </c>
      <c r="FWA7" s="220">
        <f t="shared" si="76"/>
        <v>7.3529999999999998E-2</v>
      </c>
      <c r="FWB7" s="220">
        <f t="shared" si="76"/>
        <v>7.3529999999999998E-2</v>
      </c>
      <c r="FWC7" s="220">
        <f t="shared" si="76"/>
        <v>7.3529999999999998E-2</v>
      </c>
      <c r="FWD7" s="220">
        <f t="shared" si="76"/>
        <v>7.3529999999999998E-2</v>
      </c>
      <c r="FWE7" s="220">
        <f t="shared" si="76"/>
        <v>7.3529999999999998E-2</v>
      </c>
      <c r="FWF7" s="220">
        <f t="shared" si="76"/>
        <v>7.3529999999999998E-2</v>
      </c>
      <c r="FWG7" s="220">
        <f t="shared" si="76"/>
        <v>7.3529999999999998E-2</v>
      </c>
      <c r="FWH7" s="220">
        <f t="shared" si="76"/>
        <v>7.3529999999999998E-2</v>
      </c>
      <c r="FWI7" s="220">
        <f t="shared" si="76"/>
        <v>7.3529999999999998E-2</v>
      </c>
      <c r="FWJ7" s="220">
        <f t="shared" si="76"/>
        <v>7.3529999999999998E-2</v>
      </c>
      <c r="FWK7" s="220">
        <f t="shared" si="76"/>
        <v>7.3529999999999998E-2</v>
      </c>
      <c r="FWL7" s="220">
        <f t="shared" si="76"/>
        <v>7.3529999999999998E-2</v>
      </c>
      <c r="FWM7" s="220">
        <f t="shared" si="76"/>
        <v>7.3529999999999998E-2</v>
      </c>
      <c r="FWN7" s="220">
        <f t="shared" si="76"/>
        <v>7.3529999999999998E-2</v>
      </c>
      <c r="FWO7" s="220">
        <f t="shared" si="76"/>
        <v>7.3529999999999998E-2</v>
      </c>
      <c r="FWP7" s="220">
        <f t="shared" si="76"/>
        <v>7.3529999999999998E-2</v>
      </c>
      <c r="FWQ7" s="220">
        <f t="shared" si="76"/>
        <v>7.3529999999999998E-2</v>
      </c>
      <c r="FWR7" s="220">
        <f t="shared" si="76"/>
        <v>7.3529999999999998E-2</v>
      </c>
      <c r="FWS7" s="220">
        <f t="shared" si="76"/>
        <v>7.3529999999999998E-2</v>
      </c>
      <c r="FWT7" s="220">
        <f t="shared" si="76"/>
        <v>7.3529999999999998E-2</v>
      </c>
      <c r="FWU7" s="220">
        <f t="shared" si="76"/>
        <v>7.3529999999999998E-2</v>
      </c>
      <c r="FWV7" s="220">
        <f t="shared" si="76"/>
        <v>7.3529999999999998E-2</v>
      </c>
      <c r="FWW7" s="220">
        <f t="shared" si="76"/>
        <v>7.3529999999999998E-2</v>
      </c>
      <c r="FWX7" s="220">
        <f t="shared" si="76"/>
        <v>7.3529999999999998E-2</v>
      </c>
      <c r="FWY7" s="220">
        <f t="shared" si="76"/>
        <v>7.3529999999999998E-2</v>
      </c>
      <c r="FWZ7" s="220">
        <f t="shared" si="76"/>
        <v>7.3529999999999998E-2</v>
      </c>
      <c r="FXA7" s="220">
        <f t="shared" si="76"/>
        <v>7.3529999999999998E-2</v>
      </c>
      <c r="FXB7" s="220">
        <f t="shared" si="76"/>
        <v>7.3529999999999998E-2</v>
      </c>
      <c r="FXC7" s="220">
        <f t="shared" si="76"/>
        <v>7.3529999999999998E-2</v>
      </c>
      <c r="FXD7" s="220">
        <f t="shared" si="76"/>
        <v>7.3529999999999998E-2</v>
      </c>
      <c r="FXE7" s="220">
        <f t="shared" si="76"/>
        <v>7.3529999999999998E-2</v>
      </c>
      <c r="FXF7" s="220">
        <f t="shared" si="76"/>
        <v>7.3529999999999998E-2</v>
      </c>
      <c r="FXG7" s="220">
        <f t="shared" si="76"/>
        <v>7.3529999999999998E-2</v>
      </c>
      <c r="FXH7" s="220">
        <f t="shared" si="76"/>
        <v>7.3529999999999998E-2</v>
      </c>
      <c r="FXI7" s="220">
        <f t="shared" si="76"/>
        <v>7.3529999999999998E-2</v>
      </c>
      <c r="FXJ7" s="220">
        <f t="shared" si="76"/>
        <v>7.3529999999999998E-2</v>
      </c>
      <c r="FXK7" s="220">
        <f t="shared" si="76"/>
        <v>7.3529999999999998E-2</v>
      </c>
      <c r="FXL7" s="220">
        <f t="shared" si="76"/>
        <v>7.3529999999999998E-2</v>
      </c>
      <c r="FXM7" s="220">
        <f t="shared" si="76"/>
        <v>7.3529999999999998E-2</v>
      </c>
      <c r="FXN7" s="220">
        <f t="shared" si="76"/>
        <v>7.3529999999999998E-2</v>
      </c>
      <c r="FXO7" s="220">
        <f t="shared" si="76"/>
        <v>7.3529999999999998E-2</v>
      </c>
      <c r="FXP7" s="220">
        <f t="shared" si="76"/>
        <v>7.3529999999999998E-2</v>
      </c>
      <c r="FXQ7" s="220">
        <f t="shared" si="76"/>
        <v>7.3529999999999998E-2</v>
      </c>
      <c r="FXR7" s="220">
        <f t="shared" si="76"/>
        <v>7.3529999999999998E-2</v>
      </c>
      <c r="FXS7" s="220">
        <f t="shared" si="76"/>
        <v>7.3529999999999998E-2</v>
      </c>
      <c r="FXT7" s="220">
        <f t="shared" si="76"/>
        <v>7.3529999999999998E-2</v>
      </c>
      <c r="FXU7" s="220">
        <f t="shared" si="76"/>
        <v>7.3529999999999998E-2</v>
      </c>
      <c r="FXV7" s="220">
        <f t="shared" si="76"/>
        <v>7.3529999999999998E-2</v>
      </c>
      <c r="FXW7" s="220">
        <f t="shared" si="76"/>
        <v>7.3529999999999998E-2</v>
      </c>
      <c r="FXX7" s="220">
        <f t="shared" si="76"/>
        <v>7.3529999999999998E-2</v>
      </c>
      <c r="FXY7" s="220">
        <f t="shared" ref="FXY7:GAJ7" si="77">ROUND($W7/365,5)</f>
        <v>7.3529999999999998E-2</v>
      </c>
      <c r="FXZ7" s="220">
        <f t="shared" si="77"/>
        <v>7.3529999999999998E-2</v>
      </c>
      <c r="FYA7" s="220">
        <f t="shared" si="77"/>
        <v>7.3529999999999998E-2</v>
      </c>
      <c r="FYB7" s="220">
        <f t="shared" si="77"/>
        <v>7.3529999999999998E-2</v>
      </c>
      <c r="FYC7" s="220">
        <f t="shared" si="77"/>
        <v>7.3529999999999998E-2</v>
      </c>
      <c r="FYD7" s="220">
        <f t="shared" si="77"/>
        <v>7.3529999999999998E-2</v>
      </c>
      <c r="FYE7" s="220">
        <f t="shared" si="77"/>
        <v>7.3529999999999998E-2</v>
      </c>
      <c r="FYF7" s="220">
        <f t="shared" si="77"/>
        <v>7.3529999999999998E-2</v>
      </c>
      <c r="FYG7" s="220">
        <f t="shared" si="77"/>
        <v>7.3529999999999998E-2</v>
      </c>
      <c r="FYH7" s="220">
        <f t="shared" si="77"/>
        <v>7.3529999999999998E-2</v>
      </c>
      <c r="FYI7" s="220">
        <f t="shared" si="77"/>
        <v>7.3529999999999998E-2</v>
      </c>
      <c r="FYJ7" s="220">
        <f t="shared" si="77"/>
        <v>7.3529999999999998E-2</v>
      </c>
      <c r="FYK7" s="220">
        <f t="shared" si="77"/>
        <v>7.3529999999999998E-2</v>
      </c>
      <c r="FYL7" s="220">
        <f t="shared" si="77"/>
        <v>7.3529999999999998E-2</v>
      </c>
      <c r="FYM7" s="220">
        <f t="shared" si="77"/>
        <v>7.3529999999999998E-2</v>
      </c>
      <c r="FYN7" s="220">
        <f t="shared" si="77"/>
        <v>7.3529999999999998E-2</v>
      </c>
      <c r="FYO7" s="220">
        <f t="shared" si="77"/>
        <v>7.3529999999999998E-2</v>
      </c>
      <c r="FYP7" s="220">
        <f t="shared" si="77"/>
        <v>7.3529999999999998E-2</v>
      </c>
      <c r="FYQ7" s="220">
        <f t="shared" si="77"/>
        <v>7.3529999999999998E-2</v>
      </c>
      <c r="FYR7" s="220">
        <f t="shared" si="77"/>
        <v>7.3529999999999998E-2</v>
      </c>
      <c r="FYS7" s="220">
        <f t="shared" si="77"/>
        <v>7.3529999999999998E-2</v>
      </c>
      <c r="FYT7" s="220">
        <f t="shared" si="77"/>
        <v>7.3529999999999998E-2</v>
      </c>
      <c r="FYU7" s="220">
        <f t="shared" si="77"/>
        <v>7.3529999999999998E-2</v>
      </c>
      <c r="FYV7" s="220">
        <f t="shared" si="77"/>
        <v>7.3529999999999998E-2</v>
      </c>
      <c r="FYW7" s="220">
        <f t="shared" si="77"/>
        <v>7.3529999999999998E-2</v>
      </c>
      <c r="FYX7" s="220">
        <f t="shared" si="77"/>
        <v>7.3529999999999998E-2</v>
      </c>
      <c r="FYY7" s="220">
        <f t="shared" si="77"/>
        <v>7.3529999999999998E-2</v>
      </c>
      <c r="FYZ7" s="220">
        <f t="shared" si="77"/>
        <v>7.3529999999999998E-2</v>
      </c>
      <c r="FZA7" s="220">
        <f t="shared" si="77"/>
        <v>7.3529999999999998E-2</v>
      </c>
      <c r="FZB7" s="220">
        <f t="shared" si="77"/>
        <v>7.3529999999999998E-2</v>
      </c>
      <c r="FZC7" s="220">
        <f t="shared" si="77"/>
        <v>7.3529999999999998E-2</v>
      </c>
      <c r="FZD7" s="220">
        <f t="shared" si="77"/>
        <v>7.3529999999999998E-2</v>
      </c>
      <c r="FZE7" s="220">
        <f t="shared" si="77"/>
        <v>7.3529999999999998E-2</v>
      </c>
      <c r="FZF7" s="220">
        <f t="shared" si="77"/>
        <v>7.3529999999999998E-2</v>
      </c>
      <c r="FZG7" s="220">
        <f t="shared" si="77"/>
        <v>7.3529999999999998E-2</v>
      </c>
      <c r="FZH7" s="220">
        <f t="shared" si="77"/>
        <v>7.3529999999999998E-2</v>
      </c>
      <c r="FZI7" s="220">
        <f t="shared" si="77"/>
        <v>7.3529999999999998E-2</v>
      </c>
      <c r="FZJ7" s="220">
        <f t="shared" si="77"/>
        <v>7.3529999999999998E-2</v>
      </c>
      <c r="FZK7" s="220">
        <f t="shared" si="77"/>
        <v>7.3529999999999998E-2</v>
      </c>
      <c r="FZL7" s="220">
        <f t="shared" si="77"/>
        <v>7.3529999999999998E-2</v>
      </c>
      <c r="FZM7" s="220">
        <f t="shared" si="77"/>
        <v>7.3529999999999998E-2</v>
      </c>
      <c r="FZN7" s="220">
        <f t="shared" si="77"/>
        <v>7.3529999999999998E-2</v>
      </c>
      <c r="FZO7" s="220">
        <f t="shared" si="77"/>
        <v>7.3529999999999998E-2</v>
      </c>
      <c r="FZP7" s="220">
        <f t="shared" si="77"/>
        <v>7.3529999999999998E-2</v>
      </c>
      <c r="FZQ7" s="220">
        <f t="shared" si="77"/>
        <v>7.3529999999999998E-2</v>
      </c>
      <c r="FZR7" s="220">
        <f t="shared" si="77"/>
        <v>7.3529999999999998E-2</v>
      </c>
      <c r="FZS7" s="220">
        <f t="shared" si="77"/>
        <v>7.3529999999999998E-2</v>
      </c>
      <c r="FZT7" s="220">
        <f t="shared" si="77"/>
        <v>7.3529999999999998E-2</v>
      </c>
      <c r="FZU7" s="220">
        <f t="shared" si="77"/>
        <v>7.3529999999999998E-2</v>
      </c>
      <c r="FZV7" s="220">
        <f t="shared" si="77"/>
        <v>7.3529999999999998E-2</v>
      </c>
      <c r="FZW7" s="220">
        <f t="shared" si="77"/>
        <v>7.3529999999999998E-2</v>
      </c>
      <c r="FZX7" s="220">
        <f t="shared" si="77"/>
        <v>7.3529999999999998E-2</v>
      </c>
      <c r="FZY7" s="220">
        <f t="shared" si="77"/>
        <v>7.3529999999999998E-2</v>
      </c>
      <c r="FZZ7" s="220">
        <f t="shared" si="77"/>
        <v>7.3529999999999998E-2</v>
      </c>
      <c r="GAA7" s="220">
        <f t="shared" si="77"/>
        <v>7.3529999999999998E-2</v>
      </c>
      <c r="GAB7" s="220">
        <f t="shared" si="77"/>
        <v>7.3529999999999998E-2</v>
      </c>
      <c r="GAC7" s="220">
        <f t="shared" si="77"/>
        <v>7.3529999999999998E-2</v>
      </c>
      <c r="GAD7" s="220">
        <f t="shared" si="77"/>
        <v>7.3529999999999998E-2</v>
      </c>
      <c r="GAE7" s="220">
        <f t="shared" si="77"/>
        <v>7.3529999999999998E-2</v>
      </c>
      <c r="GAF7" s="220">
        <f t="shared" si="77"/>
        <v>7.3529999999999998E-2</v>
      </c>
      <c r="GAG7" s="220">
        <f t="shared" si="77"/>
        <v>7.3529999999999998E-2</v>
      </c>
      <c r="GAH7" s="220">
        <f t="shared" si="77"/>
        <v>7.3529999999999998E-2</v>
      </c>
      <c r="GAI7" s="220">
        <f t="shared" si="77"/>
        <v>7.3529999999999998E-2</v>
      </c>
      <c r="GAJ7" s="220">
        <f t="shared" si="77"/>
        <v>7.3529999999999998E-2</v>
      </c>
      <c r="GAK7" s="220">
        <f t="shared" ref="GAK7:GCV7" si="78">ROUND($W7/365,5)</f>
        <v>7.3529999999999998E-2</v>
      </c>
      <c r="GAL7" s="220">
        <f t="shared" si="78"/>
        <v>7.3529999999999998E-2</v>
      </c>
      <c r="GAM7" s="220">
        <f t="shared" si="78"/>
        <v>7.3529999999999998E-2</v>
      </c>
      <c r="GAN7" s="220">
        <f t="shared" si="78"/>
        <v>7.3529999999999998E-2</v>
      </c>
      <c r="GAO7" s="220">
        <f t="shared" si="78"/>
        <v>7.3529999999999998E-2</v>
      </c>
      <c r="GAP7" s="220">
        <f t="shared" si="78"/>
        <v>7.3529999999999998E-2</v>
      </c>
      <c r="GAQ7" s="220">
        <f t="shared" si="78"/>
        <v>7.3529999999999998E-2</v>
      </c>
      <c r="GAR7" s="220">
        <f t="shared" si="78"/>
        <v>7.3529999999999998E-2</v>
      </c>
      <c r="GAS7" s="220">
        <f t="shared" si="78"/>
        <v>7.3529999999999998E-2</v>
      </c>
      <c r="GAT7" s="220">
        <f t="shared" si="78"/>
        <v>7.3529999999999998E-2</v>
      </c>
      <c r="GAU7" s="220">
        <f t="shared" si="78"/>
        <v>7.3529999999999998E-2</v>
      </c>
      <c r="GAV7" s="220">
        <f t="shared" si="78"/>
        <v>7.3529999999999998E-2</v>
      </c>
      <c r="GAW7" s="220">
        <f t="shared" si="78"/>
        <v>7.3529999999999998E-2</v>
      </c>
      <c r="GAX7" s="220">
        <f t="shared" si="78"/>
        <v>7.3529999999999998E-2</v>
      </c>
      <c r="GAY7" s="220">
        <f t="shared" si="78"/>
        <v>7.3529999999999998E-2</v>
      </c>
      <c r="GAZ7" s="220">
        <f t="shared" si="78"/>
        <v>7.3529999999999998E-2</v>
      </c>
      <c r="GBA7" s="220">
        <f t="shared" si="78"/>
        <v>7.3529999999999998E-2</v>
      </c>
      <c r="GBB7" s="220">
        <f t="shared" si="78"/>
        <v>7.3529999999999998E-2</v>
      </c>
      <c r="GBC7" s="220">
        <f t="shared" si="78"/>
        <v>7.3529999999999998E-2</v>
      </c>
      <c r="GBD7" s="220">
        <f t="shared" si="78"/>
        <v>7.3529999999999998E-2</v>
      </c>
      <c r="GBE7" s="220">
        <f t="shared" si="78"/>
        <v>7.3529999999999998E-2</v>
      </c>
      <c r="GBF7" s="220">
        <f t="shared" si="78"/>
        <v>7.3529999999999998E-2</v>
      </c>
      <c r="GBG7" s="220">
        <f t="shared" si="78"/>
        <v>7.3529999999999998E-2</v>
      </c>
      <c r="GBH7" s="220">
        <f t="shared" si="78"/>
        <v>7.3529999999999998E-2</v>
      </c>
      <c r="GBI7" s="220">
        <f t="shared" si="78"/>
        <v>7.3529999999999998E-2</v>
      </c>
      <c r="GBJ7" s="220">
        <f t="shared" si="78"/>
        <v>7.3529999999999998E-2</v>
      </c>
      <c r="GBK7" s="220">
        <f t="shared" si="78"/>
        <v>7.3529999999999998E-2</v>
      </c>
      <c r="GBL7" s="220">
        <f t="shared" si="78"/>
        <v>7.3529999999999998E-2</v>
      </c>
      <c r="GBM7" s="220">
        <f t="shared" si="78"/>
        <v>7.3529999999999998E-2</v>
      </c>
      <c r="GBN7" s="220">
        <f t="shared" si="78"/>
        <v>7.3529999999999998E-2</v>
      </c>
      <c r="GBO7" s="220">
        <f t="shared" si="78"/>
        <v>7.3529999999999998E-2</v>
      </c>
      <c r="GBP7" s="220">
        <f t="shared" si="78"/>
        <v>7.3529999999999998E-2</v>
      </c>
      <c r="GBQ7" s="220">
        <f t="shared" si="78"/>
        <v>7.3529999999999998E-2</v>
      </c>
      <c r="GBR7" s="220">
        <f t="shared" si="78"/>
        <v>7.3529999999999998E-2</v>
      </c>
      <c r="GBS7" s="220">
        <f t="shared" si="78"/>
        <v>7.3529999999999998E-2</v>
      </c>
      <c r="GBT7" s="220">
        <f t="shared" si="78"/>
        <v>7.3529999999999998E-2</v>
      </c>
      <c r="GBU7" s="220">
        <f t="shared" si="78"/>
        <v>7.3529999999999998E-2</v>
      </c>
      <c r="GBV7" s="220">
        <f t="shared" si="78"/>
        <v>7.3529999999999998E-2</v>
      </c>
      <c r="GBW7" s="220">
        <f t="shared" si="78"/>
        <v>7.3529999999999998E-2</v>
      </c>
      <c r="GBX7" s="220">
        <f t="shared" si="78"/>
        <v>7.3529999999999998E-2</v>
      </c>
      <c r="GBY7" s="220">
        <f t="shared" si="78"/>
        <v>7.3529999999999998E-2</v>
      </c>
      <c r="GBZ7" s="220">
        <f t="shared" si="78"/>
        <v>7.3529999999999998E-2</v>
      </c>
      <c r="GCA7" s="220">
        <f t="shared" si="78"/>
        <v>7.3529999999999998E-2</v>
      </c>
      <c r="GCB7" s="220">
        <f t="shared" si="78"/>
        <v>7.3529999999999998E-2</v>
      </c>
      <c r="GCC7" s="220">
        <f t="shared" si="78"/>
        <v>7.3529999999999998E-2</v>
      </c>
      <c r="GCD7" s="220">
        <f t="shared" si="78"/>
        <v>7.3529999999999998E-2</v>
      </c>
      <c r="GCE7" s="220">
        <f t="shared" si="78"/>
        <v>7.3529999999999998E-2</v>
      </c>
      <c r="GCF7" s="220">
        <f t="shared" si="78"/>
        <v>7.3529999999999998E-2</v>
      </c>
      <c r="GCG7" s="220">
        <f t="shared" si="78"/>
        <v>7.3529999999999998E-2</v>
      </c>
      <c r="GCH7" s="220">
        <f t="shared" si="78"/>
        <v>7.3529999999999998E-2</v>
      </c>
      <c r="GCI7" s="220">
        <f t="shared" si="78"/>
        <v>7.3529999999999998E-2</v>
      </c>
      <c r="GCJ7" s="220">
        <f t="shared" si="78"/>
        <v>7.3529999999999998E-2</v>
      </c>
      <c r="GCK7" s="220">
        <f t="shared" si="78"/>
        <v>7.3529999999999998E-2</v>
      </c>
      <c r="GCL7" s="220">
        <f t="shared" si="78"/>
        <v>7.3529999999999998E-2</v>
      </c>
      <c r="GCM7" s="220">
        <f t="shared" si="78"/>
        <v>7.3529999999999998E-2</v>
      </c>
      <c r="GCN7" s="220">
        <f t="shared" si="78"/>
        <v>7.3529999999999998E-2</v>
      </c>
      <c r="GCO7" s="220">
        <f t="shared" si="78"/>
        <v>7.3529999999999998E-2</v>
      </c>
      <c r="GCP7" s="220">
        <f t="shared" si="78"/>
        <v>7.3529999999999998E-2</v>
      </c>
      <c r="GCQ7" s="220">
        <f t="shared" si="78"/>
        <v>7.3529999999999998E-2</v>
      </c>
      <c r="GCR7" s="220">
        <f t="shared" si="78"/>
        <v>7.3529999999999998E-2</v>
      </c>
      <c r="GCS7" s="220">
        <f t="shared" si="78"/>
        <v>7.3529999999999998E-2</v>
      </c>
      <c r="GCT7" s="220">
        <f t="shared" si="78"/>
        <v>7.3529999999999998E-2</v>
      </c>
      <c r="GCU7" s="220">
        <f t="shared" si="78"/>
        <v>7.3529999999999998E-2</v>
      </c>
      <c r="GCV7" s="220">
        <f t="shared" si="78"/>
        <v>7.3529999999999998E-2</v>
      </c>
      <c r="GCW7" s="220">
        <f t="shared" ref="GCW7:GFH7" si="79">ROUND($W7/365,5)</f>
        <v>7.3529999999999998E-2</v>
      </c>
      <c r="GCX7" s="220">
        <f t="shared" si="79"/>
        <v>7.3529999999999998E-2</v>
      </c>
      <c r="GCY7" s="220">
        <f t="shared" si="79"/>
        <v>7.3529999999999998E-2</v>
      </c>
      <c r="GCZ7" s="220">
        <f t="shared" si="79"/>
        <v>7.3529999999999998E-2</v>
      </c>
      <c r="GDA7" s="220">
        <f t="shared" si="79"/>
        <v>7.3529999999999998E-2</v>
      </c>
      <c r="GDB7" s="220">
        <f t="shared" si="79"/>
        <v>7.3529999999999998E-2</v>
      </c>
      <c r="GDC7" s="220">
        <f t="shared" si="79"/>
        <v>7.3529999999999998E-2</v>
      </c>
      <c r="GDD7" s="220">
        <f t="shared" si="79"/>
        <v>7.3529999999999998E-2</v>
      </c>
      <c r="GDE7" s="220">
        <f t="shared" si="79"/>
        <v>7.3529999999999998E-2</v>
      </c>
      <c r="GDF7" s="220">
        <f t="shared" si="79"/>
        <v>7.3529999999999998E-2</v>
      </c>
      <c r="GDG7" s="220">
        <f t="shared" si="79"/>
        <v>7.3529999999999998E-2</v>
      </c>
      <c r="GDH7" s="220">
        <f t="shared" si="79"/>
        <v>7.3529999999999998E-2</v>
      </c>
      <c r="GDI7" s="220">
        <f t="shared" si="79"/>
        <v>7.3529999999999998E-2</v>
      </c>
      <c r="GDJ7" s="220">
        <f t="shared" si="79"/>
        <v>7.3529999999999998E-2</v>
      </c>
      <c r="GDK7" s="220">
        <f t="shared" si="79"/>
        <v>7.3529999999999998E-2</v>
      </c>
      <c r="GDL7" s="220">
        <f t="shared" si="79"/>
        <v>7.3529999999999998E-2</v>
      </c>
      <c r="GDM7" s="220">
        <f t="shared" si="79"/>
        <v>7.3529999999999998E-2</v>
      </c>
      <c r="GDN7" s="220">
        <f t="shared" si="79"/>
        <v>7.3529999999999998E-2</v>
      </c>
      <c r="GDO7" s="220">
        <f t="shared" si="79"/>
        <v>7.3529999999999998E-2</v>
      </c>
      <c r="GDP7" s="220">
        <f t="shared" si="79"/>
        <v>7.3529999999999998E-2</v>
      </c>
      <c r="GDQ7" s="220">
        <f t="shared" si="79"/>
        <v>7.3529999999999998E-2</v>
      </c>
      <c r="GDR7" s="220">
        <f t="shared" si="79"/>
        <v>7.3529999999999998E-2</v>
      </c>
      <c r="GDS7" s="220">
        <f t="shared" si="79"/>
        <v>7.3529999999999998E-2</v>
      </c>
      <c r="GDT7" s="220">
        <f t="shared" si="79"/>
        <v>7.3529999999999998E-2</v>
      </c>
      <c r="GDU7" s="220">
        <f t="shared" si="79"/>
        <v>7.3529999999999998E-2</v>
      </c>
      <c r="GDV7" s="220">
        <f t="shared" si="79"/>
        <v>7.3529999999999998E-2</v>
      </c>
      <c r="GDW7" s="220">
        <f t="shared" si="79"/>
        <v>7.3529999999999998E-2</v>
      </c>
      <c r="GDX7" s="220">
        <f t="shared" si="79"/>
        <v>7.3529999999999998E-2</v>
      </c>
      <c r="GDY7" s="220">
        <f t="shared" si="79"/>
        <v>7.3529999999999998E-2</v>
      </c>
      <c r="GDZ7" s="220">
        <f t="shared" si="79"/>
        <v>7.3529999999999998E-2</v>
      </c>
      <c r="GEA7" s="220">
        <f t="shared" si="79"/>
        <v>7.3529999999999998E-2</v>
      </c>
      <c r="GEB7" s="220">
        <f t="shared" si="79"/>
        <v>7.3529999999999998E-2</v>
      </c>
      <c r="GEC7" s="220">
        <f t="shared" si="79"/>
        <v>7.3529999999999998E-2</v>
      </c>
      <c r="GED7" s="220">
        <f t="shared" si="79"/>
        <v>7.3529999999999998E-2</v>
      </c>
      <c r="GEE7" s="220">
        <f t="shared" si="79"/>
        <v>7.3529999999999998E-2</v>
      </c>
      <c r="GEF7" s="220">
        <f t="shared" si="79"/>
        <v>7.3529999999999998E-2</v>
      </c>
      <c r="GEG7" s="220">
        <f t="shared" si="79"/>
        <v>7.3529999999999998E-2</v>
      </c>
      <c r="GEH7" s="220">
        <f t="shared" si="79"/>
        <v>7.3529999999999998E-2</v>
      </c>
      <c r="GEI7" s="220">
        <f t="shared" si="79"/>
        <v>7.3529999999999998E-2</v>
      </c>
      <c r="GEJ7" s="220">
        <f t="shared" si="79"/>
        <v>7.3529999999999998E-2</v>
      </c>
      <c r="GEK7" s="220">
        <f t="shared" si="79"/>
        <v>7.3529999999999998E-2</v>
      </c>
      <c r="GEL7" s="220">
        <f t="shared" si="79"/>
        <v>7.3529999999999998E-2</v>
      </c>
      <c r="GEM7" s="220">
        <f t="shared" si="79"/>
        <v>7.3529999999999998E-2</v>
      </c>
      <c r="GEN7" s="220">
        <f t="shared" si="79"/>
        <v>7.3529999999999998E-2</v>
      </c>
      <c r="GEO7" s="220">
        <f t="shared" si="79"/>
        <v>7.3529999999999998E-2</v>
      </c>
      <c r="GEP7" s="220">
        <f t="shared" si="79"/>
        <v>7.3529999999999998E-2</v>
      </c>
      <c r="GEQ7" s="220">
        <f t="shared" si="79"/>
        <v>7.3529999999999998E-2</v>
      </c>
      <c r="GER7" s="220">
        <f t="shared" si="79"/>
        <v>7.3529999999999998E-2</v>
      </c>
      <c r="GES7" s="220">
        <f t="shared" si="79"/>
        <v>7.3529999999999998E-2</v>
      </c>
      <c r="GET7" s="220">
        <f t="shared" si="79"/>
        <v>7.3529999999999998E-2</v>
      </c>
      <c r="GEU7" s="220">
        <f t="shared" si="79"/>
        <v>7.3529999999999998E-2</v>
      </c>
      <c r="GEV7" s="220">
        <f t="shared" si="79"/>
        <v>7.3529999999999998E-2</v>
      </c>
      <c r="GEW7" s="220">
        <f t="shared" si="79"/>
        <v>7.3529999999999998E-2</v>
      </c>
      <c r="GEX7" s="220">
        <f t="shared" si="79"/>
        <v>7.3529999999999998E-2</v>
      </c>
      <c r="GEY7" s="220">
        <f t="shared" si="79"/>
        <v>7.3529999999999998E-2</v>
      </c>
      <c r="GEZ7" s="220">
        <f t="shared" si="79"/>
        <v>7.3529999999999998E-2</v>
      </c>
      <c r="GFA7" s="220">
        <f t="shared" si="79"/>
        <v>7.3529999999999998E-2</v>
      </c>
      <c r="GFB7" s="220">
        <f t="shared" si="79"/>
        <v>7.3529999999999998E-2</v>
      </c>
      <c r="GFC7" s="220">
        <f t="shared" si="79"/>
        <v>7.3529999999999998E-2</v>
      </c>
      <c r="GFD7" s="220">
        <f t="shared" si="79"/>
        <v>7.3529999999999998E-2</v>
      </c>
      <c r="GFE7" s="220">
        <f t="shared" si="79"/>
        <v>7.3529999999999998E-2</v>
      </c>
      <c r="GFF7" s="220">
        <f t="shared" si="79"/>
        <v>7.3529999999999998E-2</v>
      </c>
      <c r="GFG7" s="220">
        <f t="shared" si="79"/>
        <v>7.3529999999999998E-2</v>
      </c>
      <c r="GFH7" s="220">
        <f t="shared" si="79"/>
        <v>7.3529999999999998E-2</v>
      </c>
      <c r="GFI7" s="220">
        <f t="shared" ref="GFI7:GHT7" si="80">ROUND($W7/365,5)</f>
        <v>7.3529999999999998E-2</v>
      </c>
      <c r="GFJ7" s="220">
        <f t="shared" si="80"/>
        <v>7.3529999999999998E-2</v>
      </c>
      <c r="GFK7" s="220">
        <f t="shared" si="80"/>
        <v>7.3529999999999998E-2</v>
      </c>
      <c r="GFL7" s="220">
        <f t="shared" si="80"/>
        <v>7.3529999999999998E-2</v>
      </c>
      <c r="GFM7" s="220">
        <f t="shared" si="80"/>
        <v>7.3529999999999998E-2</v>
      </c>
      <c r="GFN7" s="220">
        <f t="shared" si="80"/>
        <v>7.3529999999999998E-2</v>
      </c>
      <c r="GFO7" s="220">
        <f t="shared" si="80"/>
        <v>7.3529999999999998E-2</v>
      </c>
      <c r="GFP7" s="220">
        <f t="shared" si="80"/>
        <v>7.3529999999999998E-2</v>
      </c>
      <c r="GFQ7" s="220">
        <f t="shared" si="80"/>
        <v>7.3529999999999998E-2</v>
      </c>
      <c r="GFR7" s="220">
        <f t="shared" si="80"/>
        <v>7.3529999999999998E-2</v>
      </c>
      <c r="GFS7" s="220">
        <f t="shared" si="80"/>
        <v>7.3529999999999998E-2</v>
      </c>
      <c r="GFT7" s="220">
        <f t="shared" si="80"/>
        <v>7.3529999999999998E-2</v>
      </c>
      <c r="GFU7" s="220">
        <f t="shared" si="80"/>
        <v>7.3529999999999998E-2</v>
      </c>
      <c r="GFV7" s="220">
        <f t="shared" si="80"/>
        <v>7.3529999999999998E-2</v>
      </c>
      <c r="GFW7" s="220">
        <f t="shared" si="80"/>
        <v>7.3529999999999998E-2</v>
      </c>
      <c r="GFX7" s="220">
        <f t="shared" si="80"/>
        <v>7.3529999999999998E-2</v>
      </c>
      <c r="GFY7" s="220">
        <f t="shared" si="80"/>
        <v>7.3529999999999998E-2</v>
      </c>
      <c r="GFZ7" s="220">
        <f t="shared" si="80"/>
        <v>7.3529999999999998E-2</v>
      </c>
      <c r="GGA7" s="220">
        <f t="shared" si="80"/>
        <v>7.3529999999999998E-2</v>
      </c>
      <c r="GGB7" s="220">
        <f t="shared" si="80"/>
        <v>7.3529999999999998E-2</v>
      </c>
      <c r="GGC7" s="220">
        <f t="shared" si="80"/>
        <v>7.3529999999999998E-2</v>
      </c>
      <c r="GGD7" s="220">
        <f t="shared" si="80"/>
        <v>7.3529999999999998E-2</v>
      </c>
      <c r="GGE7" s="220">
        <f t="shared" si="80"/>
        <v>7.3529999999999998E-2</v>
      </c>
      <c r="GGF7" s="220">
        <f t="shared" si="80"/>
        <v>7.3529999999999998E-2</v>
      </c>
      <c r="GGG7" s="220">
        <f t="shared" si="80"/>
        <v>7.3529999999999998E-2</v>
      </c>
      <c r="GGH7" s="220">
        <f t="shared" si="80"/>
        <v>7.3529999999999998E-2</v>
      </c>
      <c r="GGI7" s="220">
        <f t="shared" si="80"/>
        <v>7.3529999999999998E-2</v>
      </c>
      <c r="GGJ7" s="220">
        <f t="shared" si="80"/>
        <v>7.3529999999999998E-2</v>
      </c>
      <c r="GGK7" s="220">
        <f t="shared" si="80"/>
        <v>7.3529999999999998E-2</v>
      </c>
      <c r="GGL7" s="220">
        <f t="shared" si="80"/>
        <v>7.3529999999999998E-2</v>
      </c>
      <c r="GGM7" s="220">
        <f t="shared" si="80"/>
        <v>7.3529999999999998E-2</v>
      </c>
      <c r="GGN7" s="220">
        <f t="shared" si="80"/>
        <v>7.3529999999999998E-2</v>
      </c>
      <c r="GGO7" s="220">
        <f t="shared" si="80"/>
        <v>7.3529999999999998E-2</v>
      </c>
      <c r="GGP7" s="220">
        <f t="shared" si="80"/>
        <v>7.3529999999999998E-2</v>
      </c>
      <c r="GGQ7" s="220">
        <f t="shared" si="80"/>
        <v>7.3529999999999998E-2</v>
      </c>
      <c r="GGR7" s="220">
        <f t="shared" si="80"/>
        <v>7.3529999999999998E-2</v>
      </c>
      <c r="GGS7" s="220">
        <f t="shared" si="80"/>
        <v>7.3529999999999998E-2</v>
      </c>
      <c r="GGT7" s="220">
        <f t="shared" si="80"/>
        <v>7.3529999999999998E-2</v>
      </c>
      <c r="GGU7" s="220">
        <f t="shared" si="80"/>
        <v>7.3529999999999998E-2</v>
      </c>
      <c r="GGV7" s="220">
        <f t="shared" si="80"/>
        <v>7.3529999999999998E-2</v>
      </c>
      <c r="GGW7" s="220">
        <f t="shared" si="80"/>
        <v>7.3529999999999998E-2</v>
      </c>
      <c r="GGX7" s="220">
        <f t="shared" si="80"/>
        <v>7.3529999999999998E-2</v>
      </c>
      <c r="GGY7" s="220">
        <f t="shared" si="80"/>
        <v>7.3529999999999998E-2</v>
      </c>
      <c r="GGZ7" s="220">
        <f t="shared" si="80"/>
        <v>7.3529999999999998E-2</v>
      </c>
      <c r="GHA7" s="220">
        <f t="shared" si="80"/>
        <v>7.3529999999999998E-2</v>
      </c>
      <c r="GHB7" s="220">
        <f t="shared" si="80"/>
        <v>7.3529999999999998E-2</v>
      </c>
      <c r="GHC7" s="220">
        <f t="shared" si="80"/>
        <v>7.3529999999999998E-2</v>
      </c>
      <c r="GHD7" s="220">
        <f t="shared" si="80"/>
        <v>7.3529999999999998E-2</v>
      </c>
      <c r="GHE7" s="220">
        <f t="shared" si="80"/>
        <v>7.3529999999999998E-2</v>
      </c>
      <c r="GHF7" s="220">
        <f t="shared" si="80"/>
        <v>7.3529999999999998E-2</v>
      </c>
      <c r="GHG7" s="220">
        <f t="shared" si="80"/>
        <v>7.3529999999999998E-2</v>
      </c>
      <c r="GHH7" s="220">
        <f t="shared" si="80"/>
        <v>7.3529999999999998E-2</v>
      </c>
      <c r="GHI7" s="220">
        <f t="shared" si="80"/>
        <v>7.3529999999999998E-2</v>
      </c>
      <c r="GHJ7" s="220">
        <f t="shared" si="80"/>
        <v>7.3529999999999998E-2</v>
      </c>
      <c r="GHK7" s="220">
        <f t="shared" si="80"/>
        <v>7.3529999999999998E-2</v>
      </c>
      <c r="GHL7" s="220">
        <f t="shared" si="80"/>
        <v>7.3529999999999998E-2</v>
      </c>
      <c r="GHM7" s="220">
        <f t="shared" si="80"/>
        <v>7.3529999999999998E-2</v>
      </c>
      <c r="GHN7" s="220">
        <f t="shared" si="80"/>
        <v>7.3529999999999998E-2</v>
      </c>
      <c r="GHO7" s="220">
        <f t="shared" si="80"/>
        <v>7.3529999999999998E-2</v>
      </c>
      <c r="GHP7" s="220">
        <f t="shared" si="80"/>
        <v>7.3529999999999998E-2</v>
      </c>
      <c r="GHQ7" s="220">
        <f t="shared" si="80"/>
        <v>7.3529999999999998E-2</v>
      </c>
      <c r="GHR7" s="220">
        <f t="shared" si="80"/>
        <v>7.3529999999999998E-2</v>
      </c>
      <c r="GHS7" s="220">
        <f t="shared" si="80"/>
        <v>7.3529999999999998E-2</v>
      </c>
      <c r="GHT7" s="220">
        <f t="shared" si="80"/>
        <v>7.3529999999999998E-2</v>
      </c>
      <c r="GHU7" s="220">
        <f t="shared" ref="GHU7:GKF7" si="81">ROUND($W7/365,5)</f>
        <v>7.3529999999999998E-2</v>
      </c>
      <c r="GHV7" s="220">
        <f t="shared" si="81"/>
        <v>7.3529999999999998E-2</v>
      </c>
      <c r="GHW7" s="220">
        <f t="shared" si="81"/>
        <v>7.3529999999999998E-2</v>
      </c>
      <c r="GHX7" s="220">
        <f t="shared" si="81"/>
        <v>7.3529999999999998E-2</v>
      </c>
      <c r="GHY7" s="220">
        <f t="shared" si="81"/>
        <v>7.3529999999999998E-2</v>
      </c>
      <c r="GHZ7" s="220">
        <f t="shared" si="81"/>
        <v>7.3529999999999998E-2</v>
      </c>
      <c r="GIA7" s="220">
        <f t="shared" si="81"/>
        <v>7.3529999999999998E-2</v>
      </c>
      <c r="GIB7" s="220">
        <f t="shared" si="81"/>
        <v>7.3529999999999998E-2</v>
      </c>
      <c r="GIC7" s="220">
        <f t="shared" si="81"/>
        <v>7.3529999999999998E-2</v>
      </c>
      <c r="GID7" s="220">
        <f t="shared" si="81"/>
        <v>7.3529999999999998E-2</v>
      </c>
      <c r="GIE7" s="220">
        <f t="shared" si="81"/>
        <v>7.3529999999999998E-2</v>
      </c>
      <c r="GIF7" s="220">
        <f t="shared" si="81"/>
        <v>7.3529999999999998E-2</v>
      </c>
      <c r="GIG7" s="220">
        <f t="shared" si="81"/>
        <v>7.3529999999999998E-2</v>
      </c>
      <c r="GIH7" s="220">
        <f t="shared" si="81"/>
        <v>7.3529999999999998E-2</v>
      </c>
      <c r="GII7" s="220">
        <f t="shared" si="81"/>
        <v>7.3529999999999998E-2</v>
      </c>
      <c r="GIJ7" s="220">
        <f t="shared" si="81"/>
        <v>7.3529999999999998E-2</v>
      </c>
      <c r="GIK7" s="220">
        <f t="shared" si="81"/>
        <v>7.3529999999999998E-2</v>
      </c>
      <c r="GIL7" s="220">
        <f t="shared" si="81"/>
        <v>7.3529999999999998E-2</v>
      </c>
      <c r="GIM7" s="220">
        <f t="shared" si="81"/>
        <v>7.3529999999999998E-2</v>
      </c>
      <c r="GIN7" s="220">
        <f t="shared" si="81"/>
        <v>7.3529999999999998E-2</v>
      </c>
      <c r="GIO7" s="220">
        <f t="shared" si="81"/>
        <v>7.3529999999999998E-2</v>
      </c>
      <c r="GIP7" s="220">
        <f t="shared" si="81"/>
        <v>7.3529999999999998E-2</v>
      </c>
      <c r="GIQ7" s="220">
        <f t="shared" si="81"/>
        <v>7.3529999999999998E-2</v>
      </c>
      <c r="GIR7" s="220">
        <f t="shared" si="81"/>
        <v>7.3529999999999998E-2</v>
      </c>
      <c r="GIS7" s="220">
        <f t="shared" si="81"/>
        <v>7.3529999999999998E-2</v>
      </c>
      <c r="GIT7" s="220">
        <f t="shared" si="81"/>
        <v>7.3529999999999998E-2</v>
      </c>
      <c r="GIU7" s="220">
        <f t="shared" si="81"/>
        <v>7.3529999999999998E-2</v>
      </c>
      <c r="GIV7" s="220">
        <f t="shared" si="81"/>
        <v>7.3529999999999998E-2</v>
      </c>
      <c r="GIW7" s="220">
        <f t="shared" si="81"/>
        <v>7.3529999999999998E-2</v>
      </c>
      <c r="GIX7" s="220">
        <f t="shared" si="81"/>
        <v>7.3529999999999998E-2</v>
      </c>
      <c r="GIY7" s="220">
        <f t="shared" si="81"/>
        <v>7.3529999999999998E-2</v>
      </c>
      <c r="GIZ7" s="220">
        <f t="shared" si="81"/>
        <v>7.3529999999999998E-2</v>
      </c>
      <c r="GJA7" s="220">
        <f t="shared" si="81"/>
        <v>7.3529999999999998E-2</v>
      </c>
      <c r="GJB7" s="220">
        <f t="shared" si="81"/>
        <v>7.3529999999999998E-2</v>
      </c>
      <c r="GJC7" s="220">
        <f t="shared" si="81"/>
        <v>7.3529999999999998E-2</v>
      </c>
      <c r="GJD7" s="220">
        <f t="shared" si="81"/>
        <v>7.3529999999999998E-2</v>
      </c>
      <c r="GJE7" s="220">
        <f t="shared" si="81"/>
        <v>7.3529999999999998E-2</v>
      </c>
      <c r="GJF7" s="220">
        <f t="shared" si="81"/>
        <v>7.3529999999999998E-2</v>
      </c>
      <c r="GJG7" s="220">
        <f t="shared" si="81"/>
        <v>7.3529999999999998E-2</v>
      </c>
      <c r="GJH7" s="220">
        <f t="shared" si="81"/>
        <v>7.3529999999999998E-2</v>
      </c>
      <c r="GJI7" s="220">
        <f t="shared" si="81"/>
        <v>7.3529999999999998E-2</v>
      </c>
      <c r="GJJ7" s="220">
        <f t="shared" si="81"/>
        <v>7.3529999999999998E-2</v>
      </c>
      <c r="GJK7" s="220">
        <f t="shared" si="81"/>
        <v>7.3529999999999998E-2</v>
      </c>
      <c r="GJL7" s="220">
        <f t="shared" si="81"/>
        <v>7.3529999999999998E-2</v>
      </c>
      <c r="GJM7" s="220">
        <f t="shared" si="81"/>
        <v>7.3529999999999998E-2</v>
      </c>
      <c r="GJN7" s="220">
        <f t="shared" si="81"/>
        <v>7.3529999999999998E-2</v>
      </c>
      <c r="GJO7" s="220">
        <f t="shared" si="81"/>
        <v>7.3529999999999998E-2</v>
      </c>
      <c r="GJP7" s="220">
        <f t="shared" si="81"/>
        <v>7.3529999999999998E-2</v>
      </c>
      <c r="GJQ7" s="220">
        <f t="shared" si="81"/>
        <v>7.3529999999999998E-2</v>
      </c>
      <c r="GJR7" s="220">
        <f t="shared" si="81"/>
        <v>7.3529999999999998E-2</v>
      </c>
      <c r="GJS7" s="220">
        <f t="shared" si="81"/>
        <v>7.3529999999999998E-2</v>
      </c>
      <c r="GJT7" s="220">
        <f t="shared" si="81"/>
        <v>7.3529999999999998E-2</v>
      </c>
      <c r="GJU7" s="220">
        <f t="shared" si="81"/>
        <v>7.3529999999999998E-2</v>
      </c>
      <c r="GJV7" s="220">
        <f t="shared" si="81"/>
        <v>7.3529999999999998E-2</v>
      </c>
      <c r="GJW7" s="220">
        <f t="shared" si="81"/>
        <v>7.3529999999999998E-2</v>
      </c>
      <c r="GJX7" s="220">
        <f t="shared" si="81"/>
        <v>7.3529999999999998E-2</v>
      </c>
      <c r="GJY7" s="220">
        <f t="shared" si="81"/>
        <v>7.3529999999999998E-2</v>
      </c>
      <c r="GJZ7" s="220">
        <f t="shared" si="81"/>
        <v>7.3529999999999998E-2</v>
      </c>
      <c r="GKA7" s="220">
        <f t="shared" si="81"/>
        <v>7.3529999999999998E-2</v>
      </c>
      <c r="GKB7" s="220">
        <f t="shared" si="81"/>
        <v>7.3529999999999998E-2</v>
      </c>
      <c r="GKC7" s="220">
        <f t="shared" si="81"/>
        <v>7.3529999999999998E-2</v>
      </c>
      <c r="GKD7" s="220">
        <f t="shared" si="81"/>
        <v>7.3529999999999998E-2</v>
      </c>
      <c r="GKE7" s="220">
        <f t="shared" si="81"/>
        <v>7.3529999999999998E-2</v>
      </c>
      <c r="GKF7" s="220">
        <f t="shared" si="81"/>
        <v>7.3529999999999998E-2</v>
      </c>
      <c r="GKG7" s="220">
        <f t="shared" ref="GKG7:GMR7" si="82">ROUND($W7/365,5)</f>
        <v>7.3529999999999998E-2</v>
      </c>
      <c r="GKH7" s="220">
        <f t="shared" si="82"/>
        <v>7.3529999999999998E-2</v>
      </c>
      <c r="GKI7" s="220">
        <f t="shared" si="82"/>
        <v>7.3529999999999998E-2</v>
      </c>
      <c r="GKJ7" s="220">
        <f t="shared" si="82"/>
        <v>7.3529999999999998E-2</v>
      </c>
      <c r="GKK7" s="220">
        <f t="shared" si="82"/>
        <v>7.3529999999999998E-2</v>
      </c>
      <c r="GKL7" s="220">
        <f t="shared" si="82"/>
        <v>7.3529999999999998E-2</v>
      </c>
      <c r="GKM7" s="220">
        <f t="shared" si="82"/>
        <v>7.3529999999999998E-2</v>
      </c>
      <c r="GKN7" s="220">
        <f t="shared" si="82"/>
        <v>7.3529999999999998E-2</v>
      </c>
      <c r="GKO7" s="220">
        <f t="shared" si="82"/>
        <v>7.3529999999999998E-2</v>
      </c>
      <c r="GKP7" s="220">
        <f t="shared" si="82"/>
        <v>7.3529999999999998E-2</v>
      </c>
      <c r="GKQ7" s="220">
        <f t="shared" si="82"/>
        <v>7.3529999999999998E-2</v>
      </c>
      <c r="GKR7" s="220">
        <f t="shared" si="82"/>
        <v>7.3529999999999998E-2</v>
      </c>
      <c r="GKS7" s="220">
        <f t="shared" si="82"/>
        <v>7.3529999999999998E-2</v>
      </c>
      <c r="GKT7" s="220">
        <f t="shared" si="82"/>
        <v>7.3529999999999998E-2</v>
      </c>
      <c r="GKU7" s="220">
        <f t="shared" si="82"/>
        <v>7.3529999999999998E-2</v>
      </c>
      <c r="GKV7" s="220">
        <f t="shared" si="82"/>
        <v>7.3529999999999998E-2</v>
      </c>
      <c r="GKW7" s="220">
        <f t="shared" si="82"/>
        <v>7.3529999999999998E-2</v>
      </c>
      <c r="GKX7" s="220">
        <f t="shared" si="82"/>
        <v>7.3529999999999998E-2</v>
      </c>
      <c r="GKY7" s="220">
        <f t="shared" si="82"/>
        <v>7.3529999999999998E-2</v>
      </c>
      <c r="GKZ7" s="220">
        <f t="shared" si="82"/>
        <v>7.3529999999999998E-2</v>
      </c>
      <c r="GLA7" s="220">
        <f t="shared" si="82"/>
        <v>7.3529999999999998E-2</v>
      </c>
      <c r="GLB7" s="220">
        <f t="shared" si="82"/>
        <v>7.3529999999999998E-2</v>
      </c>
      <c r="GLC7" s="220">
        <f t="shared" si="82"/>
        <v>7.3529999999999998E-2</v>
      </c>
      <c r="GLD7" s="220">
        <f t="shared" si="82"/>
        <v>7.3529999999999998E-2</v>
      </c>
      <c r="GLE7" s="220">
        <f t="shared" si="82"/>
        <v>7.3529999999999998E-2</v>
      </c>
      <c r="GLF7" s="220">
        <f t="shared" si="82"/>
        <v>7.3529999999999998E-2</v>
      </c>
      <c r="GLG7" s="220">
        <f t="shared" si="82"/>
        <v>7.3529999999999998E-2</v>
      </c>
      <c r="GLH7" s="220">
        <f t="shared" si="82"/>
        <v>7.3529999999999998E-2</v>
      </c>
      <c r="GLI7" s="220">
        <f t="shared" si="82"/>
        <v>7.3529999999999998E-2</v>
      </c>
      <c r="GLJ7" s="220">
        <f t="shared" si="82"/>
        <v>7.3529999999999998E-2</v>
      </c>
      <c r="GLK7" s="220">
        <f t="shared" si="82"/>
        <v>7.3529999999999998E-2</v>
      </c>
      <c r="GLL7" s="220">
        <f t="shared" si="82"/>
        <v>7.3529999999999998E-2</v>
      </c>
      <c r="GLM7" s="220">
        <f t="shared" si="82"/>
        <v>7.3529999999999998E-2</v>
      </c>
      <c r="GLN7" s="220">
        <f t="shared" si="82"/>
        <v>7.3529999999999998E-2</v>
      </c>
      <c r="GLO7" s="220">
        <f t="shared" si="82"/>
        <v>7.3529999999999998E-2</v>
      </c>
      <c r="GLP7" s="220">
        <f t="shared" si="82"/>
        <v>7.3529999999999998E-2</v>
      </c>
      <c r="GLQ7" s="220">
        <f t="shared" si="82"/>
        <v>7.3529999999999998E-2</v>
      </c>
      <c r="GLR7" s="220">
        <f t="shared" si="82"/>
        <v>7.3529999999999998E-2</v>
      </c>
      <c r="GLS7" s="220">
        <f t="shared" si="82"/>
        <v>7.3529999999999998E-2</v>
      </c>
      <c r="GLT7" s="220">
        <f t="shared" si="82"/>
        <v>7.3529999999999998E-2</v>
      </c>
      <c r="GLU7" s="220">
        <f t="shared" si="82"/>
        <v>7.3529999999999998E-2</v>
      </c>
      <c r="GLV7" s="220">
        <f t="shared" si="82"/>
        <v>7.3529999999999998E-2</v>
      </c>
      <c r="GLW7" s="220">
        <f t="shared" si="82"/>
        <v>7.3529999999999998E-2</v>
      </c>
      <c r="GLX7" s="220">
        <f t="shared" si="82"/>
        <v>7.3529999999999998E-2</v>
      </c>
      <c r="GLY7" s="220">
        <f t="shared" si="82"/>
        <v>7.3529999999999998E-2</v>
      </c>
      <c r="GLZ7" s="220">
        <f t="shared" si="82"/>
        <v>7.3529999999999998E-2</v>
      </c>
      <c r="GMA7" s="220">
        <f t="shared" si="82"/>
        <v>7.3529999999999998E-2</v>
      </c>
      <c r="GMB7" s="220">
        <f t="shared" si="82"/>
        <v>7.3529999999999998E-2</v>
      </c>
      <c r="GMC7" s="220">
        <f t="shared" si="82"/>
        <v>7.3529999999999998E-2</v>
      </c>
      <c r="GMD7" s="220">
        <f t="shared" si="82"/>
        <v>7.3529999999999998E-2</v>
      </c>
      <c r="GME7" s="220">
        <f t="shared" si="82"/>
        <v>7.3529999999999998E-2</v>
      </c>
      <c r="GMF7" s="220">
        <f t="shared" si="82"/>
        <v>7.3529999999999998E-2</v>
      </c>
      <c r="GMG7" s="220">
        <f t="shared" si="82"/>
        <v>7.3529999999999998E-2</v>
      </c>
      <c r="GMH7" s="220">
        <f t="shared" si="82"/>
        <v>7.3529999999999998E-2</v>
      </c>
      <c r="GMI7" s="220">
        <f t="shared" si="82"/>
        <v>7.3529999999999998E-2</v>
      </c>
      <c r="GMJ7" s="220">
        <f t="shared" si="82"/>
        <v>7.3529999999999998E-2</v>
      </c>
      <c r="GMK7" s="220">
        <f t="shared" si="82"/>
        <v>7.3529999999999998E-2</v>
      </c>
      <c r="GML7" s="220">
        <f t="shared" si="82"/>
        <v>7.3529999999999998E-2</v>
      </c>
      <c r="GMM7" s="220">
        <f t="shared" si="82"/>
        <v>7.3529999999999998E-2</v>
      </c>
      <c r="GMN7" s="220">
        <f t="shared" si="82"/>
        <v>7.3529999999999998E-2</v>
      </c>
      <c r="GMO7" s="220">
        <f t="shared" si="82"/>
        <v>7.3529999999999998E-2</v>
      </c>
      <c r="GMP7" s="220">
        <f t="shared" si="82"/>
        <v>7.3529999999999998E-2</v>
      </c>
      <c r="GMQ7" s="220">
        <f t="shared" si="82"/>
        <v>7.3529999999999998E-2</v>
      </c>
      <c r="GMR7" s="220">
        <f t="shared" si="82"/>
        <v>7.3529999999999998E-2</v>
      </c>
      <c r="GMS7" s="220">
        <f t="shared" ref="GMS7:GPD7" si="83">ROUND($W7/365,5)</f>
        <v>7.3529999999999998E-2</v>
      </c>
      <c r="GMT7" s="220">
        <f t="shared" si="83"/>
        <v>7.3529999999999998E-2</v>
      </c>
      <c r="GMU7" s="220">
        <f t="shared" si="83"/>
        <v>7.3529999999999998E-2</v>
      </c>
      <c r="GMV7" s="220">
        <f t="shared" si="83"/>
        <v>7.3529999999999998E-2</v>
      </c>
      <c r="GMW7" s="220">
        <f t="shared" si="83"/>
        <v>7.3529999999999998E-2</v>
      </c>
      <c r="GMX7" s="220">
        <f t="shared" si="83"/>
        <v>7.3529999999999998E-2</v>
      </c>
      <c r="GMY7" s="220">
        <f t="shared" si="83"/>
        <v>7.3529999999999998E-2</v>
      </c>
      <c r="GMZ7" s="220">
        <f t="shared" si="83"/>
        <v>7.3529999999999998E-2</v>
      </c>
      <c r="GNA7" s="220">
        <f t="shared" si="83"/>
        <v>7.3529999999999998E-2</v>
      </c>
      <c r="GNB7" s="220">
        <f t="shared" si="83"/>
        <v>7.3529999999999998E-2</v>
      </c>
      <c r="GNC7" s="220">
        <f t="shared" si="83"/>
        <v>7.3529999999999998E-2</v>
      </c>
      <c r="GND7" s="220">
        <f t="shared" si="83"/>
        <v>7.3529999999999998E-2</v>
      </c>
      <c r="GNE7" s="220">
        <f t="shared" si="83"/>
        <v>7.3529999999999998E-2</v>
      </c>
      <c r="GNF7" s="220">
        <f t="shared" si="83"/>
        <v>7.3529999999999998E-2</v>
      </c>
      <c r="GNG7" s="220">
        <f t="shared" si="83"/>
        <v>7.3529999999999998E-2</v>
      </c>
      <c r="GNH7" s="220">
        <f t="shared" si="83"/>
        <v>7.3529999999999998E-2</v>
      </c>
      <c r="GNI7" s="220">
        <f t="shared" si="83"/>
        <v>7.3529999999999998E-2</v>
      </c>
      <c r="GNJ7" s="220">
        <f t="shared" si="83"/>
        <v>7.3529999999999998E-2</v>
      </c>
      <c r="GNK7" s="220">
        <f t="shared" si="83"/>
        <v>7.3529999999999998E-2</v>
      </c>
      <c r="GNL7" s="220">
        <f t="shared" si="83"/>
        <v>7.3529999999999998E-2</v>
      </c>
      <c r="GNM7" s="220">
        <f t="shared" si="83"/>
        <v>7.3529999999999998E-2</v>
      </c>
      <c r="GNN7" s="220">
        <f t="shared" si="83"/>
        <v>7.3529999999999998E-2</v>
      </c>
      <c r="GNO7" s="220">
        <f t="shared" si="83"/>
        <v>7.3529999999999998E-2</v>
      </c>
      <c r="GNP7" s="220">
        <f t="shared" si="83"/>
        <v>7.3529999999999998E-2</v>
      </c>
      <c r="GNQ7" s="220">
        <f t="shared" si="83"/>
        <v>7.3529999999999998E-2</v>
      </c>
      <c r="GNR7" s="220">
        <f t="shared" si="83"/>
        <v>7.3529999999999998E-2</v>
      </c>
      <c r="GNS7" s="220">
        <f t="shared" si="83"/>
        <v>7.3529999999999998E-2</v>
      </c>
      <c r="GNT7" s="220">
        <f t="shared" si="83"/>
        <v>7.3529999999999998E-2</v>
      </c>
      <c r="GNU7" s="220">
        <f t="shared" si="83"/>
        <v>7.3529999999999998E-2</v>
      </c>
      <c r="GNV7" s="220">
        <f t="shared" si="83"/>
        <v>7.3529999999999998E-2</v>
      </c>
      <c r="GNW7" s="220">
        <f t="shared" si="83"/>
        <v>7.3529999999999998E-2</v>
      </c>
      <c r="GNX7" s="220">
        <f t="shared" si="83"/>
        <v>7.3529999999999998E-2</v>
      </c>
      <c r="GNY7" s="220">
        <f t="shared" si="83"/>
        <v>7.3529999999999998E-2</v>
      </c>
      <c r="GNZ7" s="220">
        <f t="shared" si="83"/>
        <v>7.3529999999999998E-2</v>
      </c>
      <c r="GOA7" s="220">
        <f t="shared" si="83"/>
        <v>7.3529999999999998E-2</v>
      </c>
      <c r="GOB7" s="220">
        <f t="shared" si="83"/>
        <v>7.3529999999999998E-2</v>
      </c>
      <c r="GOC7" s="220">
        <f t="shared" si="83"/>
        <v>7.3529999999999998E-2</v>
      </c>
      <c r="GOD7" s="220">
        <f t="shared" si="83"/>
        <v>7.3529999999999998E-2</v>
      </c>
      <c r="GOE7" s="220">
        <f t="shared" si="83"/>
        <v>7.3529999999999998E-2</v>
      </c>
      <c r="GOF7" s="220">
        <f t="shared" si="83"/>
        <v>7.3529999999999998E-2</v>
      </c>
      <c r="GOG7" s="220">
        <f t="shared" si="83"/>
        <v>7.3529999999999998E-2</v>
      </c>
      <c r="GOH7" s="220">
        <f t="shared" si="83"/>
        <v>7.3529999999999998E-2</v>
      </c>
      <c r="GOI7" s="220">
        <f t="shared" si="83"/>
        <v>7.3529999999999998E-2</v>
      </c>
      <c r="GOJ7" s="220">
        <f t="shared" si="83"/>
        <v>7.3529999999999998E-2</v>
      </c>
      <c r="GOK7" s="220">
        <f t="shared" si="83"/>
        <v>7.3529999999999998E-2</v>
      </c>
      <c r="GOL7" s="220">
        <f t="shared" si="83"/>
        <v>7.3529999999999998E-2</v>
      </c>
      <c r="GOM7" s="220">
        <f t="shared" si="83"/>
        <v>7.3529999999999998E-2</v>
      </c>
      <c r="GON7" s="220">
        <f t="shared" si="83"/>
        <v>7.3529999999999998E-2</v>
      </c>
      <c r="GOO7" s="220">
        <f t="shared" si="83"/>
        <v>7.3529999999999998E-2</v>
      </c>
      <c r="GOP7" s="220">
        <f t="shared" si="83"/>
        <v>7.3529999999999998E-2</v>
      </c>
      <c r="GOQ7" s="220">
        <f t="shared" si="83"/>
        <v>7.3529999999999998E-2</v>
      </c>
      <c r="GOR7" s="220">
        <f t="shared" si="83"/>
        <v>7.3529999999999998E-2</v>
      </c>
      <c r="GOS7" s="220">
        <f t="shared" si="83"/>
        <v>7.3529999999999998E-2</v>
      </c>
      <c r="GOT7" s="220">
        <f t="shared" si="83"/>
        <v>7.3529999999999998E-2</v>
      </c>
      <c r="GOU7" s="220">
        <f t="shared" si="83"/>
        <v>7.3529999999999998E-2</v>
      </c>
      <c r="GOV7" s="220">
        <f t="shared" si="83"/>
        <v>7.3529999999999998E-2</v>
      </c>
      <c r="GOW7" s="220">
        <f t="shared" si="83"/>
        <v>7.3529999999999998E-2</v>
      </c>
      <c r="GOX7" s="220">
        <f t="shared" si="83"/>
        <v>7.3529999999999998E-2</v>
      </c>
      <c r="GOY7" s="220">
        <f t="shared" si="83"/>
        <v>7.3529999999999998E-2</v>
      </c>
      <c r="GOZ7" s="220">
        <f t="shared" si="83"/>
        <v>7.3529999999999998E-2</v>
      </c>
      <c r="GPA7" s="220">
        <f t="shared" si="83"/>
        <v>7.3529999999999998E-2</v>
      </c>
      <c r="GPB7" s="220">
        <f t="shared" si="83"/>
        <v>7.3529999999999998E-2</v>
      </c>
      <c r="GPC7" s="220">
        <f t="shared" si="83"/>
        <v>7.3529999999999998E-2</v>
      </c>
      <c r="GPD7" s="220">
        <f t="shared" si="83"/>
        <v>7.3529999999999998E-2</v>
      </c>
      <c r="GPE7" s="220">
        <f t="shared" ref="GPE7:GRP7" si="84">ROUND($W7/365,5)</f>
        <v>7.3529999999999998E-2</v>
      </c>
      <c r="GPF7" s="220">
        <f t="shared" si="84"/>
        <v>7.3529999999999998E-2</v>
      </c>
      <c r="GPG7" s="220">
        <f t="shared" si="84"/>
        <v>7.3529999999999998E-2</v>
      </c>
      <c r="GPH7" s="220">
        <f t="shared" si="84"/>
        <v>7.3529999999999998E-2</v>
      </c>
      <c r="GPI7" s="220">
        <f t="shared" si="84"/>
        <v>7.3529999999999998E-2</v>
      </c>
      <c r="GPJ7" s="220">
        <f t="shared" si="84"/>
        <v>7.3529999999999998E-2</v>
      </c>
      <c r="GPK7" s="220">
        <f t="shared" si="84"/>
        <v>7.3529999999999998E-2</v>
      </c>
      <c r="GPL7" s="220">
        <f t="shared" si="84"/>
        <v>7.3529999999999998E-2</v>
      </c>
      <c r="GPM7" s="220">
        <f t="shared" si="84"/>
        <v>7.3529999999999998E-2</v>
      </c>
      <c r="GPN7" s="220">
        <f t="shared" si="84"/>
        <v>7.3529999999999998E-2</v>
      </c>
      <c r="GPO7" s="220">
        <f t="shared" si="84"/>
        <v>7.3529999999999998E-2</v>
      </c>
      <c r="GPP7" s="220">
        <f t="shared" si="84"/>
        <v>7.3529999999999998E-2</v>
      </c>
      <c r="GPQ7" s="220">
        <f t="shared" si="84"/>
        <v>7.3529999999999998E-2</v>
      </c>
      <c r="GPR7" s="220">
        <f t="shared" si="84"/>
        <v>7.3529999999999998E-2</v>
      </c>
      <c r="GPS7" s="220">
        <f t="shared" si="84"/>
        <v>7.3529999999999998E-2</v>
      </c>
      <c r="GPT7" s="220">
        <f t="shared" si="84"/>
        <v>7.3529999999999998E-2</v>
      </c>
      <c r="GPU7" s="220">
        <f t="shared" si="84"/>
        <v>7.3529999999999998E-2</v>
      </c>
      <c r="GPV7" s="220">
        <f t="shared" si="84"/>
        <v>7.3529999999999998E-2</v>
      </c>
      <c r="GPW7" s="220">
        <f t="shared" si="84"/>
        <v>7.3529999999999998E-2</v>
      </c>
      <c r="GPX7" s="220">
        <f t="shared" si="84"/>
        <v>7.3529999999999998E-2</v>
      </c>
      <c r="GPY7" s="220">
        <f t="shared" si="84"/>
        <v>7.3529999999999998E-2</v>
      </c>
      <c r="GPZ7" s="220">
        <f t="shared" si="84"/>
        <v>7.3529999999999998E-2</v>
      </c>
      <c r="GQA7" s="220">
        <f t="shared" si="84"/>
        <v>7.3529999999999998E-2</v>
      </c>
      <c r="GQB7" s="220">
        <f t="shared" si="84"/>
        <v>7.3529999999999998E-2</v>
      </c>
      <c r="GQC7" s="220">
        <f t="shared" si="84"/>
        <v>7.3529999999999998E-2</v>
      </c>
      <c r="GQD7" s="220">
        <f t="shared" si="84"/>
        <v>7.3529999999999998E-2</v>
      </c>
      <c r="GQE7" s="220">
        <f t="shared" si="84"/>
        <v>7.3529999999999998E-2</v>
      </c>
      <c r="GQF7" s="220">
        <f t="shared" si="84"/>
        <v>7.3529999999999998E-2</v>
      </c>
      <c r="GQG7" s="220">
        <f t="shared" si="84"/>
        <v>7.3529999999999998E-2</v>
      </c>
      <c r="GQH7" s="220">
        <f t="shared" si="84"/>
        <v>7.3529999999999998E-2</v>
      </c>
      <c r="GQI7" s="220">
        <f t="shared" si="84"/>
        <v>7.3529999999999998E-2</v>
      </c>
      <c r="GQJ7" s="220">
        <f t="shared" si="84"/>
        <v>7.3529999999999998E-2</v>
      </c>
      <c r="GQK7" s="220">
        <f t="shared" si="84"/>
        <v>7.3529999999999998E-2</v>
      </c>
      <c r="GQL7" s="220">
        <f t="shared" si="84"/>
        <v>7.3529999999999998E-2</v>
      </c>
      <c r="GQM7" s="220">
        <f t="shared" si="84"/>
        <v>7.3529999999999998E-2</v>
      </c>
      <c r="GQN7" s="220">
        <f t="shared" si="84"/>
        <v>7.3529999999999998E-2</v>
      </c>
      <c r="GQO7" s="220">
        <f t="shared" si="84"/>
        <v>7.3529999999999998E-2</v>
      </c>
      <c r="GQP7" s="220">
        <f t="shared" si="84"/>
        <v>7.3529999999999998E-2</v>
      </c>
      <c r="GQQ7" s="220">
        <f t="shared" si="84"/>
        <v>7.3529999999999998E-2</v>
      </c>
      <c r="GQR7" s="220">
        <f t="shared" si="84"/>
        <v>7.3529999999999998E-2</v>
      </c>
      <c r="GQS7" s="220">
        <f t="shared" si="84"/>
        <v>7.3529999999999998E-2</v>
      </c>
      <c r="GQT7" s="220">
        <f t="shared" si="84"/>
        <v>7.3529999999999998E-2</v>
      </c>
      <c r="GQU7" s="220">
        <f t="shared" si="84"/>
        <v>7.3529999999999998E-2</v>
      </c>
      <c r="GQV7" s="220">
        <f t="shared" si="84"/>
        <v>7.3529999999999998E-2</v>
      </c>
      <c r="GQW7" s="220">
        <f t="shared" si="84"/>
        <v>7.3529999999999998E-2</v>
      </c>
      <c r="GQX7" s="220">
        <f t="shared" si="84"/>
        <v>7.3529999999999998E-2</v>
      </c>
      <c r="GQY7" s="220">
        <f t="shared" si="84"/>
        <v>7.3529999999999998E-2</v>
      </c>
      <c r="GQZ7" s="220">
        <f t="shared" si="84"/>
        <v>7.3529999999999998E-2</v>
      </c>
      <c r="GRA7" s="220">
        <f t="shared" si="84"/>
        <v>7.3529999999999998E-2</v>
      </c>
      <c r="GRB7" s="220">
        <f t="shared" si="84"/>
        <v>7.3529999999999998E-2</v>
      </c>
      <c r="GRC7" s="220">
        <f t="shared" si="84"/>
        <v>7.3529999999999998E-2</v>
      </c>
      <c r="GRD7" s="220">
        <f t="shared" si="84"/>
        <v>7.3529999999999998E-2</v>
      </c>
      <c r="GRE7" s="220">
        <f t="shared" si="84"/>
        <v>7.3529999999999998E-2</v>
      </c>
      <c r="GRF7" s="220">
        <f t="shared" si="84"/>
        <v>7.3529999999999998E-2</v>
      </c>
      <c r="GRG7" s="220">
        <f t="shared" si="84"/>
        <v>7.3529999999999998E-2</v>
      </c>
      <c r="GRH7" s="220">
        <f t="shared" si="84"/>
        <v>7.3529999999999998E-2</v>
      </c>
      <c r="GRI7" s="220">
        <f t="shared" si="84"/>
        <v>7.3529999999999998E-2</v>
      </c>
      <c r="GRJ7" s="220">
        <f t="shared" si="84"/>
        <v>7.3529999999999998E-2</v>
      </c>
      <c r="GRK7" s="220">
        <f t="shared" si="84"/>
        <v>7.3529999999999998E-2</v>
      </c>
      <c r="GRL7" s="220">
        <f t="shared" si="84"/>
        <v>7.3529999999999998E-2</v>
      </c>
      <c r="GRM7" s="220">
        <f t="shared" si="84"/>
        <v>7.3529999999999998E-2</v>
      </c>
      <c r="GRN7" s="220">
        <f t="shared" si="84"/>
        <v>7.3529999999999998E-2</v>
      </c>
      <c r="GRO7" s="220">
        <f t="shared" si="84"/>
        <v>7.3529999999999998E-2</v>
      </c>
      <c r="GRP7" s="220">
        <f t="shared" si="84"/>
        <v>7.3529999999999998E-2</v>
      </c>
      <c r="GRQ7" s="220">
        <f t="shared" ref="GRQ7:GUB7" si="85">ROUND($W7/365,5)</f>
        <v>7.3529999999999998E-2</v>
      </c>
      <c r="GRR7" s="220">
        <f t="shared" si="85"/>
        <v>7.3529999999999998E-2</v>
      </c>
      <c r="GRS7" s="220">
        <f t="shared" si="85"/>
        <v>7.3529999999999998E-2</v>
      </c>
      <c r="GRT7" s="220">
        <f t="shared" si="85"/>
        <v>7.3529999999999998E-2</v>
      </c>
      <c r="GRU7" s="220">
        <f t="shared" si="85"/>
        <v>7.3529999999999998E-2</v>
      </c>
      <c r="GRV7" s="220">
        <f t="shared" si="85"/>
        <v>7.3529999999999998E-2</v>
      </c>
      <c r="GRW7" s="220">
        <f t="shared" si="85"/>
        <v>7.3529999999999998E-2</v>
      </c>
      <c r="GRX7" s="220">
        <f t="shared" si="85"/>
        <v>7.3529999999999998E-2</v>
      </c>
      <c r="GRY7" s="220">
        <f t="shared" si="85"/>
        <v>7.3529999999999998E-2</v>
      </c>
      <c r="GRZ7" s="220">
        <f t="shared" si="85"/>
        <v>7.3529999999999998E-2</v>
      </c>
      <c r="GSA7" s="220">
        <f t="shared" si="85"/>
        <v>7.3529999999999998E-2</v>
      </c>
      <c r="GSB7" s="220">
        <f t="shared" si="85"/>
        <v>7.3529999999999998E-2</v>
      </c>
      <c r="GSC7" s="220">
        <f t="shared" si="85"/>
        <v>7.3529999999999998E-2</v>
      </c>
      <c r="GSD7" s="220">
        <f t="shared" si="85"/>
        <v>7.3529999999999998E-2</v>
      </c>
      <c r="GSE7" s="220">
        <f t="shared" si="85"/>
        <v>7.3529999999999998E-2</v>
      </c>
      <c r="GSF7" s="220">
        <f t="shared" si="85"/>
        <v>7.3529999999999998E-2</v>
      </c>
      <c r="GSG7" s="220">
        <f t="shared" si="85"/>
        <v>7.3529999999999998E-2</v>
      </c>
      <c r="GSH7" s="220">
        <f t="shared" si="85"/>
        <v>7.3529999999999998E-2</v>
      </c>
      <c r="GSI7" s="220">
        <f t="shared" si="85"/>
        <v>7.3529999999999998E-2</v>
      </c>
      <c r="GSJ7" s="220">
        <f t="shared" si="85"/>
        <v>7.3529999999999998E-2</v>
      </c>
      <c r="GSK7" s="220">
        <f t="shared" si="85"/>
        <v>7.3529999999999998E-2</v>
      </c>
      <c r="GSL7" s="220">
        <f t="shared" si="85"/>
        <v>7.3529999999999998E-2</v>
      </c>
      <c r="GSM7" s="220">
        <f t="shared" si="85"/>
        <v>7.3529999999999998E-2</v>
      </c>
      <c r="GSN7" s="220">
        <f t="shared" si="85"/>
        <v>7.3529999999999998E-2</v>
      </c>
      <c r="GSO7" s="220">
        <f t="shared" si="85"/>
        <v>7.3529999999999998E-2</v>
      </c>
      <c r="GSP7" s="220">
        <f t="shared" si="85"/>
        <v>7.3529999999999998E-2</v>
      </c>
      <c r="GSQ7" s="220">
        <f t="shared" si="85"/>
        <v>7.3529999999999998E-2</v>
      </c>
      <c r="GSR7" s="220">
        <f t="shared" si="85"/>
        <v>7.3529999999999998E-2</v>
      </c>
      <c r="GSS7" s="220">
        <f t="shared" si="85"/>
        <v>7.3529999999999998E-2</v>
      </c>
      <c r="GST7" s="220">
        <f t="shared" si="85"/>
        <v>7.3529999999999998E-2</v>
      </c>
      <c r="GSU7" s="220">
        <f t="shared" si="85"/>
        <v>7.3529999999999998E-2</v>
      </c>
      <c r="GSV7" s="220">
        <f t="shared" si="85"/>
        <v>7.3529999999999998E-2</v>
      </c>
      <c r="GSW7" s="220">
        <f t="shared" si="85"/>
        <v>7.3529999999999998E-2</v>
      </c>
      <c r="GSX7" s="220">
        <f t="shared" si="85"/>
        <v>7.3529999999999998E-2</v>
      </c>
      <c r="GSY7" s="220">
        <f t="shared" si="85"/>
        <v>7.3529999999999998E-2</v>
      </c>
      <c r="GSZ7" s="220">
        <f t="shared" si="85"/>
        <v>7.3529999999999998E-2</v>
      </c>
      <c r="GTA7" s="220">
        <f t="shared" si="85"/>
        <v>7.3529999999999998E-2</v>
      </c>
      <c r="GTB7" s="220">
        <f t="shared" si="85"/>
        <v>7.3529999999999998E-2</v>
      </c>
      <c r="GTC7" s="220">
        <f t="shared" si="85"/>
        <v>7.3529999999999998E-2</v>
      </c>
      <c r="GTD7" s="220">
        <f t="shared" si="85"/>
        <v>7.3529999999999998E-2</v>
      </c>
      <c r="GTE7" s="220">
        <f t="shared" si="85"/>
        <v>7.3529999999999998E-2</v>
      </c>
      <c r="GTF7" s="220">
        <f t="shared" si="85"/>
        <v>7.3529999999999998E-2</v>
      </c>
      <c r="GTG7" s="220">
        <f t="shared" si="85"/>
        <v>7.3529999999999998E-2</v>
      </c>
      <c r="GTH7" s="220">
        <f t="shared" si="85"/>
        <v>7.3529999999999998E-2</v>
      </c>
      <c r="GTI7" s="220">
        <f t="shared" si="85"/>
        <v>7.3529999999999998E-2</v>
      </c>
      <c r="GTJ7" s="220">
        <f t="shared" si="85"/>
        <v>7.3529999999999998E-2</v>
      </c>
      <c r="GTK7" s="220">
        <f t="shared" si="85"/>
        <v>7.3529999999999998E-2</v>
      </c>
      <c r="GTL7" s="220">
        <f t="shared" si="85"/>
        <v>7.3529999999999998E-2</v>
      </c>
      <c r="GTM7" s="220">
        <f t="shared" si="85"/>
        <v>7.3529999999999998E-2</v>
      </c>
      <c r="GTN7" s="220">
        <f t="shared" si="85"/>
        <v>7.3529999999999998E-2</v>
      </c>
      <c r="GTO7" s="220">
        <f t="shared" si="85"/>
        <v>7.3529999999999998E-2</v>
      </c>
      <c r="GTP7" s="220">
        <f t="shared" si="85"/>
        <v>7.3529999999999998E-2</v>
      </c>
      <c r="GTQ7" s="220">
        <f t="shared" si="85"/>
        <v>7.3529999999999998E-2</v>
      </c>
      <c r="GTR7" s="220">
        <f t="shared" si="85"/>
        <v>7.3529999999999998E-2</v>
      </c>
      <c r="GTS7" s="220">
        <f t="shared" si="85"/>
        <v>7.3529999999999998E-2</v>
      </c>
      <c r="GTT7" s="220">
        <f t="shared" si="85"/>
        <v>7.3529999999999998E-2</v>
      </c>
      <c r="GTU7" s="220">
        <f t="shared" si="85"/>
        <v>7.3529999999999998E-2</v>
      </c>
      <c r="GTV7" s="220">
        <f t="shared" si="85"/>
        <v>7.3529999999999998E-2</v>
      </c>
      <c r="GTW7" s="220">
        <f t="shared" si="85"/>
        <v>7.3529999999999998E-2</v>
      </c>
      <c r="GTX7" s="220">
        <f t="shared" si="85"/>
        <v>7.3529999999999998E-2</v>
      </c>
      <c r="GTY7" s="220">
        <f t="shared" si="85"/>
        <v>7.3529999999999998E-2</v>
      </c>
      <c r="GTZ7" s="220">
        <f t="shared" si="85"/>
        <v>7.3529999999999998E-2</v>
      </c>
      <c r="GUA7" s="220">
        <f t="shared" si="85"/>
        <v>7.3529999999999998E-2</v>
      </c>
      <c r="GUB7" s="220">
        <f t="shared" si="85"/>
        <v>7.3529999999999998E-2</v>
      </c>
      <c r="GUC7" s="220">
        <f t="shared" ref="GUC7:GWN7" si="86">ROUND($W7/365,5)</f>
        <v>7.3529999999999998E-2</v>
      </c>
      <c r="GUD7" s="220">
        <f t="shared" si="86"/>
        <v>7.3529999999999998E-2</v>
      </c>
      <c r="GUE7" s="220">
        <f t="shared" si="86"/>
        <v>7.3529999999999998E-2</v>
      </c>
      <c r="GUF7" s="220">
        <f t="shared" si="86"/>
        <v>7.3529999999999998E-2</v>
      </c>
      <c r="GUG7" s="220">
        <f t="shared" si="86"/>
        <v>7.3529999999999998E-2</v>
      </c>
      <c r="GUH7" s="220">
        <f t="shared" si="86"/>
        <v>7.3529999999999998E-2</v>
      </c>
      <c r="GUI7" s="220">
        <f t="shared" si="86"/>
        <v>7.3529999999999998E-2</v>
      </c>
      <c r="GUJ7" s="220">
        <f t="shared" si="86"/>
        <v>7.3529999999999998E-2</v>
      </c>
      <c r="GUK7" s="220">
        <f t="shared" si="86"/>
        <v>7.3529999999999998E-2</v>
      </c>
      <c r="GUL7" s="220">
        <f t="shared" si="86"/>
        <v>7.3529999999999998E-2</v>
      </c>
      <c r="GUM7" s="220">
        <f t="shared" si="86"/>
        <v>7.3529999999999998E-2</v>
      </c>
      <c r="GUN7" s="220">
        <f t="shared" si="86"/>
        <v>7.3529999999999998E-2</v>
      </c>
      <c r="GUO7" s="220">
        <f t="shared" si="86"/>
        <v>7.3529999999999998E-2</v>
      </c>
      <c r="GUP7" s="220">
        <f t="shared" si="86"/>
        <v>7.3529999999999998E-2</v>
      </c>
      <c r="GUQ7" s="220">
        <f t="shared" si="86"/>
        <v>7.3529999999999998E-2</v>
      </c>
      <c r="GUR7" s="220">
        <f t="shared" si="86"/>
        <v>7.3529999999999998E-2</v>
      </c>
      <c r="GUS7" s="220">
        <f t="shared" si="86"/>
        <v>7.3529999999999998E-2</v>
      </c>
      <c r="GUT7" s="220">
        <f t="shared" si="86"/>
        <v>7.3529999999999998E-2</v>
      </c>
      <c r="GUU7" s="220">
        <f t="shared" si="86"/>
        <v>7.3529999999999998E-2</v>
      </c>
      <c r="GUV7" s="220">
        <f t="shared" si="86"/>
        <v>7.3529999999999998E-2</v>
      </c>
      <c r="GUW7" s="220">
        <f t="shared" si="86"/>
        <v>7.3529999999999998E-2</v>
      </c>
      <c r="GUX7" s="220">
        <f t="shared" si="86"/>
        <v>7.3529999999999998E-2</v>
      </c>
      <c r="GUY7" s="220">
        <f t="shared" si="86"/>
        <v>7.3529999999999998E-2</v>
      </c>
      <c r="GUZ7" s="220">
        <f t="shared" si="86"/>
        <v>7.3529999999999998E-2</v>
      </c>
      <c r="GVA7" s="220">
        <f t="shared" si="86"/>
        <v>7.3529999999999998E-2</v>
      </c>
      <c r="GVB7" s="220">
        <f t="shared" si="86"/>
        <v>7.3529999999999998E-2</v>
      </c>
      <c r="GVC7" s="220">
        <f t="shared" si="86"/>
        <v>7.3529999999999998E-2</v>
      </c>
      <c r="GVD7" s="220">
        <f t="shared" si="86"/>
        <v>7.3529999999999998E-2</v>
      </c>
      <c r="GVE7" s="220">
        <f t="shared" si="86"/>
        <v>7.3529999999999998E-2</v>
      </c>
      <c r="GVF7" s="220">
        <f t="shared" si="86"/>
        <v>7.3529999999999998E-2</v>
      </c>
      <c r="GVG7" s="220">
        <f t="shared" si="86"/>
        <v>7.3529999999999998E-2</v>
      </c>
      <c r="GVH7" s="220">
        <f t="shared" si="86"/>
        <v>7.3529999999999998E-2</v>
      </c>
      <c r="GVI7" s="220">
        <f t="shared" si="86"/>
        <v>7.3529999999999998E-2</v>
      </c>
      <c r="GVJ7" s="220">
        <f t="shared" si="86"/>
        <v>7.3529999999999998E-2</v>
      </c>
      <c r="GVK7" s="220">
        <f t="shared" si="86"/>
        <v>7.3529999999999998E-2</v>
      </c>
      <c r="GVL7" s="220">
        <f t="shared" si="86"/>
        <v>7.3529999999999998E-2</v>
      </c>
      <c r="GVM7" s="220">
        <f t="shared" si="86"/>
        <v>7.3529999999999998E-2</v>
      </c>
      <c r="GVN7" s="220">
        <f t="shared" si="86"/>
        <v>7.3529999999999998E-2</v>
      </c>
      <c r="GVO7" s="220">
        <f t="shared" si="86"/>
        <v>7.3529999999999998E-2</v>
      </c>
      <c r="GVP7" s="220">
        <f t="shared" si="86"/>
        <v>7.3529999999999998E-2</v>
      </c>
      <c r="GVQ7" s="220">
        <f t="shared" si="86"/>
        <v>7.3529999999999998E-2</v>
      </c>
      <c r="GVR7" s="220">
        <f t="shared" si="86"/>
        <v>7.3529999999999998E-2</v>
      </c>
      <c r="GVS7" s="220">
        <f t="shared" si="86"/>
        <v>7.3529999999999998E-2</v>
      </c>
      <c r="GVT7" s="220">
        <f t="shared" si="86"/>
        <v>7.3529999999999998E-2</v>
      </c>
      <c r="GVU7" s="220">
        <f t="shared" si="86"/>
        <v>7.3529999999999998E-2</v>
      </c>
      <c r="GVV7" s="220">
        <f t="shared" si="86"/>
        <v>7.3529999999999998E-2</v>
      </c>
      <c r="GVW7" s="220">
        <f t="shared" si="86"/>
        <v>7.3529999999999998E-2</v>
      </c>
      <c r="GVX7" s="220">
        <f t="shared" si="86"/>
        <v>7.3529999999999998E-2</v>
      </c>
      <c r="GVY7" s="220">
        <f t="shared" si="86"/>
        <v>7.3529999999999998E-2</v>
      </c>
      <c r="GVZ7" s="220">
        <f t="shared" si="86"/>
        <v>7.3529999999999998E-2</v>
      </c>
      <c r="GWA7" s="220">
        <f t="shared" si="86"/>
        <v>7.3529999999999998E-2</v>
      </c>
      <c r="GWB7" s="220">
        <f t="shared" si="86"/>
        <v>7.3529999999999998E-2</v>
      </c>
      <c r="GWC7" s="220">
        <f t="shared" si="86"/>
        <v>7.3529999999999998E-2</v>
      </c>
      <c r="GWD7" s="220">
        <f t="shared" si="86"/>
        <v>7.3529999999999998E-2</v>
      </c>
      <c r="GWE7" s="220">
        <f t="shared" si="86"/>
        <v>7.3529999999999998E-2</v>
      </c>
      <c r="GWF7" s="220">
        <f t="shared" si="86"/>
        <v>7.3529999999999998E-2</v>
      </c>
      <c r="GWG7" s="220">
        <f t="shared" si="86"/>
        <v>7.3529999999999998E-2</v>
      </c>
      <c r="GWH7" s="220">
        <f t="shared" si="86"/>
        <v>7.3529999999999998E-2</v>
      </c>
      <c r="GWI7" s="220">
        <f t="shared" si="86"/>
        <v>7.3529999999999998E-2</v>
      </c>
      <c r="GWJ7" s="220">
        <f t="shared" si="86"/>
        <v>7.3529999999999998E-2</v>
      </c>
      <c r="GWK7" s="220">
        <f t="shared" si="86"/>
        <v>7.3529999999999998E-2</v>
      </c>
      <c r="GWL7" s="220">
        <f t="shared" si="86"/>
        <v>7.3529999999999998E-2</v>
      </c>
      <c r="GWM7" s="220">
        <f t="shared" si="86"/>
        <v>7.3529999999999998E-2</v>
      </c>
      <c r="GWN7" s="220">
        <f t="shared" si="86"/>
        <v>7.3529999999999998E-2</v>
      </c>
      <c r="GWO7" s="220">
        <f t="shared" ref="GWO7:GYZ7" si="87">ROUND($W7/365,5)</f>
        <v>7.3529999999999998E-2</v>
      </c>
      <c r="GWP7" s="220">
        <f t="shared" si="87"/>
        <v>7.3529999999999998E-2</v>
      </c>
      <c r="GWQ7" s="220">
        <f t="shared" si="87"/>
        <v>7.3529999999999998E-2</v>
      </c>
      <c r="GWR7" s="220">
        <f t="shared" si="87"/>
        <v>7.3529999999999998E-2</v>
      </c>
      <c r="GWS7" s="220">
        <f t="shared" si="87"/>
        <v>7.3529999999999998E-2</v>
      </c>
      <c r="GWT7" s="220">
        <f t="shared" si="87"/>
        <v>7.3529999999999998E-2</v>
      </c>
      <c r="GWU7" s="220">
        <f t="shared" si="87"/>
        <v>7.3529999999999998E-2</v>
      </c>
      <c r="GWV7" s="220">
        <f t="shared" si="87"/>
        <v>7.3529999999999998E-2</v>
      </c>
      <c r="GWW7" s="220">
        <f t="shared" si="87"/>
        <v>7.3529999999999998E-2</v>
      </c>
      <c r="GWX7" s="220">
        <f t="shared" si="87"/>
        <v>7.3529999999999998E-2</v>
      </c>
      <c r="GWY7" s="220">
        <f t="shared" si="87"/>
        <v>7.3529999999999998E-2</v>
      </c>
      <c r="GWZ7" s="220">
        <f t="shared" si="87"/>
        <v>7.3529999999999998E-2</v>
      </c>
      <c r="GXA7" s="220">
        <f t="shared" si="87"/>
        <v>7.3529999999999998E-2</v>
      </c>
      <c r="GXB7" s="220">
        <f t="shared" si="87"/>
        <v>7.3529999999999998E-2</v>
      </c>
      <c r="GXC7" s="220">
        <f t="shared" si="87"/>
        <v>7.3529999999999998E-2</v>
      </c>
      <c r="GXD7" s="220">
        <f t="shared" si="87"/>
        <v>7.3529999999999998E-2</v>
      </c>
      <c r="GXE7" s="220">
        <f t="shared" si="87"/>
        <v>7.3529999999999998E-2</v>
      </c>
      <c r="GXF7" s="220">
        <f t="shared" si="87"/>
        <v>7.3529999999999998E-2</v>
      </c>
      <c r="GXG7" s="220">
        <f t="shared" si="87"/>
        <v>7.3529999999999998E-2</v>
      </c>
      <c r="GXH7" s="220">
        <f t="shared" si="87"/>
        <v>7.3529999999999998E-2</v>
      </c>
      <c r="GXI7" s="220">
        <f t="shared" si="87"/>
        <v>7.3529999999999998E-2</v>
      </c>
      <c r="GXJ7" s="220">
        <f t="shared" si="87"/>
        <v>7.3529999999999998E-2</v>
      </c>
      <c r="GXK7" s="220">
        <f t="shared" si="87"/>
        <v>7.3529999999999998E-2</v>
      </c>
      <c r="GXL7" s="220">
        <f t="shared" si="87"/>
        <v>7.3529999999999998E-2</v>
      </c>
      <c r="GXM7" s="220">
        <f t="shared" si="87"/>
        <v>7.3529999999999998E-2</v>
      </c>
      <c r="GXN7" s="220">
        <f t="shared" si="87"/>
        <v>7.3529999999999998E-2</v>
      </c>
      <c r="GXO7" s="220">
        <f t="shared" si="87"/>
        <v>7.3529999999999998E-2</v>
      </c>
      <c r="GXP7" s="220">
        <f t="shared" si="87"/>
        <v>7.3529999999999998E-2</v>
      </c>
      <c r="GXQ7" s="220">
        <f t="shared" si="87"/>
        <v>7.3529999999999998E-2</v>
      </c>
      <c r="GXR7" s="220">
        <f t="shared" si="87"/>
        <v>7.3529999999999998E-2</v>
      </c>
      <c r="GXS7" s="220">
        <f t="shared" si="87"/>
        <v>7.3529999999999998E-2</v>
      </c>
      <c r="GXT7" s="220">
        <f t="shared" si="87"/>
        <v>7.3529999999999998E-2</v>
      </c>
      <c r="GXU7" s="220">
        <f t="shared" si="87"/>
        <v>7.3529999999999998E-2</v>
      </c>
      <c r="GXV7" s="220">
        <f t="shared" si="87"/>
        <v>7.3529999999999998E-2</v>
      </c>
      <c r="GXW7" s="220">
        <f t="shared" si="87"/>
        <v>7.3529999999999998E-2</v>
      </c>
      <c r="GXX7" s="220">
        <f t="shared" si="87"/>
        <v>7.3529999999999998E-2</v>
      </c>
      <c r="GXY7" s="220">
        <f t="shared" si="87"/>
        <v>7.3529999999999998E-2</v>
      </c>
      <c r="GXZ7" s="220">
        <f t="shared" si="87"/>
        <v>7.3529999999999998E-2</v>
      </c>
      <c r="GYA7" s="220">
        <f t="shared" si="87"/>
        <v>7.3529999999999998E-2</v>
      </c>
      <c r="GYB7" s="220">
        <f t="shared" si="87"/>
        <v>7.3529999999999998E-2</v>
      </c>
      <c r="GYC7" s="220">
        <f t="shared" si="87"/>
        <v>7.3529999999999998E-2</v>
      </c>
      <c r="GYD7" s="220">
        <f t="shared" si="87"/>
        <v>7.3529999999999998E-2</v>
      </c>
      <c r="GYE7" s="220">
        <f t="shared" si="87"/>
        <v>7.3529999999999998E-2</v>
      </c>
      <c r="GYF7" s="220">
        <f t="shared" si="87"/>
        <v>7.3529999999999998E-2</v>
      </c>
      <c r="GYG7" s="220">
        <f t="shared" si="87"/>
        <v>7.3529999999999998E-2</v>
      </c>
      <c r="GYH7" s="220">
        <f t="shared" si="87"/>
        <v>7.3529999999999998E-2</v>
      </c>
      <c r="GYI7" s="220">
        <f t="shared" si="87"/>
        <v>7.3529999999999998E-2</v>
      </c>
      <c r="GYJ7" s="220">
        <f t="shared" si="87"/>
        <v>7.3529999999999998E-2</v>
      </c>
      <c r="GYK7" s="220">
        <f t="shared" si="87"/>
        <v>7.3529999999999998E-2</v>
      </c>
      <c r="GYL7" s="220">
        <f t="shared" si="87"/>
        <v>7.3529999999999998E-2</v>
      </c>
      <c r="GYM7" s="220">
        <f t="shared" si="87"/>
        <v>7.3529999999999998E-2</v>
      </c>
      <c r="GYN7" s="220">
        <f t="shared" si="87"/>
        <v>7.3529999999999998E-2</v>
      </c>
      <c r="GYO7" s="220">
        <f t="shared" si="87"/>
        <v>7.3529999999999998E-2</v>
      </c>
      <c r="GYP7" s="220">
        <f t="shared" si="87"/>
        <v>7.3529999999999998E-2</v>
      </c>
      <c r="GYQ7" s="220">
        <f t="shared" si="87"/>
        <v>7.3529999999999998E-2</v>
      </c>
      <c r="GYR7" s="220">
        <f t="shared" si="87"/>
        <v>7.3529999999999998E-2</v>
      </c>
      <c r="GYS7" s="220">
        <f t="shared" si="87"/>
        <v>7.3529999999999998E-2</v>
      </c>
      <c r="GYT7" s="220">
        <f t="shared" si="87"/>
        <v>7.3529999999999998E-2</v>
      </c>
      <c r="GYU7" s="220">
        <f t="shared" si="87"/>
        <v>7.3529999999999998E-2</v>
      </c>
      <c r="GYV7" s="220">
        <f t="shared" si="87"/>
        <v>7.3529999999999998E-2</v>
      </c>
      <c r="GYW7" s="220">
        <f t="shared" si="87"/>
        <v>7.3529999999999998E-2</v>
      </c>
      <c r="GYX7" s="220">
        <f t="shared" si="87"/>
        <v>7.3529999999999998E-2</v>
      </c>
      <c r="GYY7" s="220">
        <f t="shared" si="87"/>
        <v>7.3529999999999998E-2</v>
      </c>
      <c r="GYZ7" s="220">
        <f t="shared" si="87"/>
        <v>7.3529999999999998E-2</v>
      </c>
      <c r="GZA7" s="220">
        <f t="shared" ref="GZA7:HBL7" si="88">ROUND($W7/365,5)</f>
        <v>7.3529999999999998E-2</v>
      </c>
      <c r="GZB7" s="220">
        <f t="shared" si="88"/>
        <v>7.3529999999999998E-2</v>
      </c>
      <c r="GZC7" s="220">
        <f t="shared" si="88"/>
        <v>7.3529999999999998E-2</v>
      </c>
      <c r="GZD7" s="220">
        <f t="shared" si="88"/>
        <v>7.3529999999999998E-2</v>
      </c>
      <c r="GZE7" s="220">
        <f t="shared" si="88"/>
        <v>7.3529999999999998E-2</v>
      </c>
      <c r="GZF7" s="220">
        <f t="shared" si="88"/>
        <v>7.3529999999999998E-2</v>
      </c>
      <c r="GZG7" s="220">
        <f t="shared" si="88"/>
        <v>7.3529999999999998E-2</v>
      </c>
      <c r="GZH7" s="220">
        <f t="shared" si="88"/>
        <v>7.3529999999999998E-2</v>
      </c>
      <c r="GZI7" s="220">
        <f t="shared" si="88"/>
        <v>7.3529999999999998E-2</v>
      </c>
      <c r="GZJ7" s="220">
        <f t="shared" si="88"/>
        <v>7.3529999999999998E-2</v>
      </c>
      <c r="GZK7" s="220">
        <f t="shared" si="88"/>
        <v>7.3529999999999998E-2</v>
      </c>
      <c r="GZL7" s="220">
        <f t="shared" si="88"/>
        <v>7.3529999999999998E-2</v>
      </c>
      <c r="GZM7" s="220">
        <f t="shared" si="88"/>
        <v>7.3529999999999998E-2</v>
      </c>
      <c r="GZN7" s="220">
        <f t="shared" si="88"/>
        <v>7.3529999999999998E-2</v>
      </c>
      <c r="GZO7" s="220">
        <f t="shared" si="88"/>
        <v>7.3529999999999998E-2</v>
      </c>
      <c r="GZP7" s="220">
        <f t="shared" si="88"/>
        <v>7.3529999999999998E-2</v>
      </c>
      <c r="GZQ7" s="220">
        <f t="shared" si="88"/>
        <v>7.3529999999999998E-2</v>
      </c>
      <c r="GZR7" s="220">
        <f t="shared" si="88"/>
        <v>7.3529999999999998E-2</v>
      </c>
      <c r="GZS7" s="220">
        <f t="shared" si="88"/>
        <v>7.3529999999999998E-2</v>
      </c>
      <c r="GZT7" s="220">
        <f t="shared" si="88"/>
        <v>7.3529999999999998E-2</v>
      </c>
      <c r="GZU7" s="220">
        <f t="shared" si="88"/>
        <v>7.3529999999999998E-2</v>
      </c>
      <c r="GZV7" s="220">
        <f t="shared" si="88"/>
        <v>7.3529999999999998E-2</v>
      </c>
      <c r="GZW7" s="220">
        <f t="shared" si="88"/>
        <v>7.3529999999999998E-2</v>
      </c>
      <c r="GZX7" s="220">
        <f t="shared" si="88"/>
        <v>7.3529999999999998E-2</v>
      </c>
      <c r="GZY7" s="220">
        <f t="shared" si="88"/>
        <v>7.3529999999999998E-2</v>
      </c>
      <c r="GZZ7" s="220">
        <f t="shared" si="88"/>
        <v>7.3529999999999998E-2</v>
      </c>
      <c r="HAA7" s="220">
        <f t="shared" si="88"/>
        <v>7.3529999999999998E-2</v>
      </c>
      <c r="HAB7" s="220">
        <f t="shared" si="88"/>
        <v>7.3529999999999998E-2</v>
      </c>
      <c r="HAC7" s="220">
        <f t="shared" si="88"/>
        <v>7.3529999999999998E-2</v>
      </c>
      <c r="HAD7" s="220">
        <f t="shared" si="88"/>
        <v>7.3529999999999998E-2</v>
      </c>
      <c r="HAE7" s="220">
        <f t="shared" si="88"/>
        <v>7.3529999999999998E-2</v>
      </c>
      <c r="HAF7" s="220">
        <f t="shared" si="88"/>
        <v>7.3529999999999998E-2</v>
      </c>
      <c r="HAG7" s="220">
        <f t="shared" si="88"/>
        <v>7.3529999999999998E-2</v>
      </c>
      <c r="HAH7" s="220">
        <f t="shared" si="88"/>
        <v>7.3529999999999998E-2</v>
      </c>
      <c r="HAI7" s="220">
        <f t="shared" si="88"/>
        <v>7.3529999999999998E-2</v>
      </c>
      <c r="HAJ7" s="220">
        <f t="shared" si="88"/>
        <v>7.3529999999999998E-2</v>
      </c>
      <c r="HAK7" s="220">
        <f t="shared" si="88"/>
        <v>7.3529999999999998E-2</v>
      </c>
      <c r="HAL7" s="220">
        <f t="shared" si="88"/>
        <v>7.3529999999999998E-2</v>
      </c>
      <c r="HAM7" s="220">
        <f t="shared" si="88"/>
        <v>7.3529999999999998E-2</v>
      </c>
      <c r="HAN7" s="220">
        <f t="shared" si="88"/>
        <v>7.3529999999999998E-2</v>
      </c>
      <c r="HAO7" s="220">
        <f t="shared" si="88"/>
        <v>7.3529999999999998E-2</v>
      </c>
      <c r="HAP7" s="220">
        <f t="shared" si="88"/>
        <v>7.3529999999999998E-2</v>
      </c>
      <c r="HAQ7" s="220">
        <f t="shared" si="88"/>
        <v>7.3529999999999998E-2</v>
      </c>
      <c r="HAR7" s="220">
        <f t="shared" si="88"/>
        <v>7.3529999999999998E-2</v>
      </c>
      <c r="HAS7" s="220">
        <f t="shared" si="88"/>
        <v>7.3529999999999998E-2</v>
      </c>
      <c r="HAT7" s="220">
        <f t="shared" si="88"/>
        <v>7.3529999999999998E-2</v>
      </c>
      <c r="HAU7" s="220">
        <f t="shared" si="88"/>
        <v>7.3529999999999998E-2</v>
      </c>
      <c r="HAV7" s="220">
        <f t="shared" si="88"/>
        <v>7.3529999999999998E-2</v>
      </c>
      <c r="HAW7" s="220">
        <f t="shared" si="88"/>
        <v>7.3529999999999998E-2</v>
      </c>
      <c r="HAX7" s="220">
        <f t="shared" si="88"/>
        <v>7.3529999999999998E-2</v>
      </c>
      <c r="HAY7" s="220">
        <f t="shared" si="88"/>
        <v>7.3529999999999998E-2</v>
      </c>
      <c r="HAZ7" s="220">
        <f t="shared" si="88"/>
        <v>7.3529999999999998E-2</v>
      </c>
      <c r="HBA7" s="220">
        <f t="shared" si="88"/>
        <v>7.3529999999999998E-2</v>
      </c>
      <c r="HBB7" s="220">
        <f t="shared" si="88"/>
        <v>7.3529999999999998E-2</v>
      </c>
      <c r="HBC7" s="220">
        <f t="shared" si="88"/>
        <v>7.3529999999999998E-2</v>
      </c>
      <c r="HBD7" s="220">
        <f t="shared" si="88"/>
        <v>7.3529999999999998E-2</v>
      </c>
      <c r="HBE7" s="220">
        <f t="shared" si="88"/>
        <v>7.3529999999999998E-2</v>
      </c>
      <c r="HBF7" s="220">
        <f t="shared" si="88"/>
        <v>7.3529999999999998E-2</v>
      </c>
      <c r="HBG7" s="220">
        <f t="shared" si="88"/>
        <v>7.3529999999999998E-2</v>
      </c>
      <c r="HBH7" s="220">
        <f t="shared" si="88"/>
        <v>7.3529999999999998E-2</v>
      </c>
      <c r="HBI7" s="220">
        <f t="shared" si="88"/>
        <v>7.3529999999999998E-2</v>
      </c>
      <c r="HBJ7" s="220">
        <f t="shared" si="88"/>
        <v>7.3529999999999998E-2</v>
      </c>
      <c r="HBK7" s="220">
        <f t="shared" si="88"/>
        <v>7.3529999999999998E-2</v>
      </c>
      <c r="HBL7" s="220">
        <f t="shared" si="88"/>
        <v>7.3529999999999998E-2</v>
      </c>
      <c r="HBM7" s="220">
        <f t="shared" ref="HBM7:HDX7" si="89">ROUND($W7/365,5)</f>
        <v>7.3529999999999998E-2</v>
      </c>
      <c r="HBN7" s="220">
        <f t="shared" si="89"/>
        <v>7.3529999999999998E-2</v>
      </c>
      <c r="HBO7" s="220">
        <f t="shared" si="89"/>
        <v>7.3529999999999998E-2</v>
      </c>
      <c r="HBP7" s="220">
        <f t="shared" si="89"/>
        <v>7.3529999999999998E-2</v>
      </c>
      <c r="HBQ7" s="220">
        <f t="shared" si="89"/>
        <v>7.3529999999999998E-2</v>
      </c>
      <c r="HBR7" s="220">
        <f t="shared" si="89"/>
        <v>7.3529999999999998E-2</v>
      </c>
      <c r="HBS7" s="220">
        <f t="shared" si="89"/>
        <v>7.3529999999999998E-2</v>
      </c>
      <c r="HBT7" s="220">
        <f t="shared" si="89"/>
        <v>7.3529999999999998E-2</v>
      </c>
      <c r="HBU7" s="220">
        <f t="shared" si="89"/>
        <v>7.3529999999999998E-2</v>
      </c>
      <c r="HBV7" s="220">
        <f t="shared" si="89"/>
        <v>7.3529999999999998E-2</v>
      </c>
      <c r="HBW7" s="220">
        <f t="shared" si="89"/>
        <v>7.3529999999999998E-2</v>
      </c>
      <c r="HBX7" s="220">
        <f t="shared" si="89"/>
        <v>7.3529999999999998E-2</v>
      </c>
      <c r="HBY7" s="220">
        <f t="shared" si="89"/>
        <v>7.3529999999999998E-2</v>
      </c>
      <c r="HBZ7" s="220">
        <f t="shared" si="89"/>
        <v>7.3529999999999998E-2</v>
      </c>
      <c r="HCA7" s="220">
        <f t="shared" si="89"/>
        <v>7.3529999999999998E-2</v>
      </c>
      <c r="HCB7" s="220">
        <f t="shared" si="89"/>
        <v>7.3529999999999998E-2</v>
      </c>
      <c r="HCC7" s="220">
        <f t="shared" si="89"/>
        <v>7.3529999999999998E-2</v>
      </c>
      <c r="HCD7" s="220">
        <f t="shared" si="89"/>
        <v>7.3529999999999998E-2</v>
      </c>
      <c r="HCE7" s="220">
        <f t="shared" si="89"/>
        <v>7.3529999999999998E-2</v>
      </c>
      <c r="HCF7" s="220">
        <f t="shared" si="89"/>
        <v>7.3529999999999998E-2</v>
      </c>
      <c r="HCG7" s="220">
        <f t="shared" si="89"/>
        <v>7.3529999999999998E-2</v>
      </c>
      <c r="HCH7" s="220">
        <f t="shared" si="89"/>
        <v>7.3529999999999998E-2</v>
      </c>
      <c r="HCI7" s="220">
        <f t="shared" si="89"/>
        <v>7.3529999999999998E-2</v>
      </c>
      <c r="HCJ7" s="220">
        <f t="shared" si="89"/>
        <v>7.3529999999999998E-2</v>
      </c>
      <c r="HCK7" s="220">
        <f t="shared" si="89"/>
        <v>7.3529999999999998E-2</v>
      </c>
      <c r="HCL7" s="220">
        <f t="shared" si="89"/>
        <v>7.3529999999999998E-2</v>
      </c>
      <c r="HCM7" s="220">
        <f t="shared" si="89"/>
        <v>7.3529999999999998E-2</v>
      </c>
      <c r="HCN7" s="220">
        <f t="shared" si="89"/>
        <v>7.3529999999999998E-2</v>
      </c>
      <c r="HCO7" s="220">
        <f t="shared" si="89"/>
        <v>7.3529999999999998E-2</v>
      </c>
      <c r="HCP7" s="220">
        <f t="shared" si="89"/>
        <v>7.3529999999999998E-2</v>
      </c>
      <c r="HCQ7" s="220">
        <f t="shared" si="89"/>
        <v>7.3529999999999998E-2</v>
      </c>
      <c r="HCR7" s="220">
        <f t="shared" si="89"/>
        <v>7.3529999999999998E-2</v>
      </c>
      <c r="HCS7" s="220">
        <f t="shared" si="89"/>
        <v>7.3529999999999998E-2</v>
      </c>
      <c r="HCT7" s="220">
        <f t="shared" si="89"/>
        <v>7.3529999999999998E-2</v>
      </c>
      <c r="HCU7" s="220">
        <f t="shared" si="89"/>
        <v>7.3529999999999998E-2</v>
      </c>
      <c r="HCV7" s="220">
        <f t="shared" si="89"/>
        <v>7.3529999999999998E-2</v>
      </c>
      <c r="HCW7" s="220">
        <f t="shared" si="89"/>
        <v>7.3529999999999998E-2</v>
      </c>
      <c r="HCX7" s="220">
        <f t="shared" si="89"/>
        <v>7.3529999999999998E-2</v>
      </c>
      <c r="HCY7" s="220">
        <f t="shared" si="89"/>
        <v>7.3529999999999998E-2</v>
      </c>
      <c r="HCZ7" s="220">
        <f t="shared" si="89"/>
        <v>7.3529999999999998E-2</v>
      </c>
      <c r="HDA7" s="220">
        <f t="shared" si="89"/>
        <v>7.3529999999999998E-2</v>
      </c>
      <c r="HDB7" s="220">
        <f t="shared" si="89"/>
        <v>7.3529999999999998E-2</v>
      </c>
      <c r="HDC7" s="220">
        <f t="shared" si="89"/>
        <v>7.3529999999999998E-2</v>
      </c>
      <c r="HDD7" s="220">
        <f t="shared" si="89"/>
        <v>7.3529999999999998E-2</v>
      </c>
      <c r="HDE7" s="220">
        <f t="shared" si="89"/>
        <v>7.3529999999999998E-2</v>
      </c>
      <c r="HDF7" s="220">
        <f t="shared" si="89"/>
        <v>7.3529999999999998E-2</v>
      </c>
      <c r="HDG7" s="220">
        <f t="shared" si="89"/>
        <v>7.3529999999999998E-2</v>
      </c>
      <c r="HDH7" s="220">
        <f t="shared" si="89"/>
        <v>7.3529999999999998E-2</v>
      </c>
      <c r="HDI7" s="220">
        <f t="shared" si="89"/>
        <v>7.3529999999999998E-2</v>
      </c>
      <c r="HDJ7" s="220">
        <f t="shared" si="89"/>
        <v>7.3529999999999998E-2</v>
      </c>
      <c r="HDK7" s="220">
        <f t="shared" si="89"/>
        <v>7.3529999999999998E-2</v>
      </c>
      <c r="HDL7" s="220">
        <f t="shared" si="89"/>
        <v>7.3529999999999998E-2</v>
      </c>
      <c r="HDM7" s="220">
        <f t="shared" si="89"/>
        <v>7.3529999999999998E-2</v>
      </c>
      <c r="HDN7" s="220">
        <f t="shared" si="89"/>
        <v>7.3529999999999998E-2</v>
      </c>
      <c r="HDO7" s="220">
        <f t="shared" si="89"/>
        <v>7.3529999999999998E-2</v>
      </c>
      <c r="HDP7" s="220">
        <f t="shared" si="89"/>
        <v>7.3529999999999998E-2</v>
      </c>
      <c r="HDQ7" s="220">
        <f t="shared" si="89"/>
        <v>7.3529999999999998E-2</v>
      </c>
      <c r="HDR7" s="220">
        <f t="shared" si="89"/>
        <v>7.3529999999999998E-2</v>
      </c>
      <c r="HDS7" s="220">
        <f t="shared" si="89"/>
        <v>7.3529999999999998E-2</v>
      </c>
      <c r="HDT7" s="220">
        <f t="shared" si="89"/>
        <v>7.3529999999999998E-2</v>
      </c>
      <c r="HDU7" s="220">
        <f t="shared" si="89"/>
        <v>7.3529999999999998E-2</v>
      </c>
      <c r="HDV7" s="220">
        <f t="shared" si="89"/>
        <v>7.3529999999999998E-2</v>
      </c>
      <c r="HDW7" s="220">
        <f t="shared" si="89"/>
        <v>7.3529999999999998E-2</v>
      </c>
      <c r="HDX7" s="220">
        <f t="shared" si="89"/>
        <v>7.3529999999999998E-2</v>
      </c>
      <c r="HDY7" s="220">
        <f t="shared" ref="HDY7:HGJ7" si="90">ROUND($W7/365,5)</f>
        <v>7.3529999999999998E-2</v>
      </c>
      <c r="HDZ7" s="220">
        <f t="shared" si="90"/>
        <v>7.3529999999999998E-2</v>
      </c>
      <c r="HEA7" s="220">
        <f t="shared" si="90"/>
        <v>7.3529999999999998E-2</v>
      </c>
      <c r="HEB7" s="220">
        <f t="shared" si="90"/>
        <v>7.3529999999999998E-2</v>
      </c>
      <c r="HEC7" s="220">
        <f t="shared" si="90"/>
        <v>7.3529999999999998E-2</v>
      </c>
      <c r="HED7" s="220">
        <f t="shared" si="90"/>
        <v>7.3529999999999998E-2</v>
      </c>
      <c r="HEE7" s="220">
        <f t="shared" si="90"/>
        <v>7.3529999999999998E-2</v>
      </c>
      <c r="HEF7" s="220">
        <f t="shared" si="90"/>
        <v>7.3529999999999998E-2</v>
      </c>
      <c r="HEG7" s="220">
        <f t="shared" si="90"/>
        <v>7.3529999999999998E-2</v>
      </c>
      <c r="HEH7" s="220">
        <f t="shared" si="90"/>
        <v>7.3529999999999998E-2</v>
      </c>
      <c r="HEI7" s="220">
        <f t="shared" si="90"/>
        <v>7.3529999999999998E-2</v>
      </c>
      <c r="HEJ7" s="220">
        <f t="shared" si="90"/>
        <v>7.3529999999999998E-2</v>
      </c>
      <c r="HEK7" s="220">
        <f t="shared" si="90"/>
        <v>7.3529999999999998E-2</v>
      </c>
      <c r="HEL7" s="220">
        <f t="shared" si="90"/>
        <v>7.3529999999999998E-2</v>
      </c>
      <c r="HEM7" s="220">
        <f t="shared" si="90"/>
        <v>7.3529999999999998E-2</v>
      </c>
      <c r="HEN7" s="220">
        <f t="shared" si="90"/>
        <v>7.3529999999999998E-2</v>
      </c>
      <c r="HEO7" s="220">
        <f t="shared" si="90"/>
        <v>7.3529999999999998E-2</v>
      </c>
      <c r="HEP7" s="220">
        <f t="shared" si="90"/>
        <v>7.3529999999999998E-2</v>
      </c>
      <c r="HEQ7" s="220">
        <f t="shared" si="90"/>
        <v>7.3529999999999998E-2</v>
      </c>
      <c r="HER7" s="220">
        <f t="shared" si="90"/>
        <v>7.3529999999999998E-2</v>
      </c>
      <c r="HES7" s="220">
        <f t="shared" si="90"/>
        <v>7.3529999999999998E-2</v>
      </c>
      <c r="HET7" s="220">
        <f t="shared" si="90"/>
        <v>7.3529999999999998E-2</v>
      </c>
      <c r="HEU7" s="220">
        <f t="shared" si="90"/>
        <v>7.3529999999999998E-2</v>
      </c>
      <c r="HEV7" s="220">
        <f t="shared" si="90"/>
        <v>7.3529999999999998E-2</v>
      </c>
      <c r="HEW7" s="220">
        <f t="shared" si="90"/>
        <v>7.3529999999999998E-2</v>
      </c>
      <c r="HEX7" s="220">
        <f t="shared" si="90"/>
        <v>7.3529999999999998E-2</v>
      </c>
      <c r="HEY7" s="220">
        <f t="shared" si="90"/>
        <v>7.3529999999999998E-2</v>
      </c>
      <c r="HEZ7" s="220">
        <f t="shared" si="90"/>
        <v>7.3529999999999998E-2</v>
      </c>
      <c r="HFA7" s="220">
        <f t="shared" si="90"/>
        <v>7.3529999999999998E-2</v>
      </c>
      <c r="HFB7" s="220">
        <f t="shared" si="90"/>
        <v>7.3529999999999998E-2</v>
      </c>
      <c r="HFC7" s="220">
        <f t="shared" si="90"/>
        <v>7.3529999999999998E-2</v>
      </c>
      <c r="HFD7" s="220">
        <f t="shared" si="90"/>
        <v>7.3529999999999998E-2</v>
      </c>
      <c r="HFE7" s="220">
        <f t="shared" si="90"/>
        <v>7.3529999999999998E-2</v>
      </c>
      <c r="HFF7" s="220">
        <f t="shared" si="90"/>
        <v>7.3529999999999998E-2</v>
      </c>
      <c r="HFG7" s="220">
        <f t="shared" si="90"/>
        <v>7.3529999999999998E-2</v>
      </c>
      <c r="HFH7" s="220">
        <f t="shared" si="90"/>
        <v>7.3529999999999998E-2</v>
      </c>
      <c r="HFI7" s="220">
        <f t="shared" si="90"/>
        <v>7.3529999999999998E-2</v>
      </c>
      <c r="HFJ7" s="220">
        <f t="shared" si="90"/>
        <v>7.3529999999999998E-2</v>
      </c>
      <c r="HFK7" s="220">
        <f t="shared" si="90"/>
        <v>7.3529999999999998E-2</v>
      </c>
      <c r="HFL7" s="220">
        <f t="shared" si="90"/>
        <v>7.3529999999999998E-2</v>
      </c>
      <c r="HFM7" s="220">
        <f t="shared" si="90"/>
        <v>7.3529999999999998E-2</v>
      </c>
      <c r="HFN7" s="220">
        <f t="shared" si="90"/>
        <v>7.3529999999999998E-2</v>
      </c>
      <c r="HFO7" s="220">
        <f t="shared" si="90"/>
        <v>7.3529999999999998E-2</v>
      </c>
      <c r="HFP7" s="220">
        <f t="shared" si="90"/>
        <v>7.3529999999999998E-2</v>
      </c>
      <c r="HFQ7" s="220">
        <f t="shared" si="90"/>
        <v>7.3529999999999998E-2</v>
      </c>
      <c r="HFR7" s="220">
        <f t="shared" si="90"/>
        <v>7.3529999999999998E-2</v>
      </c>
      <c r="HFS7" s="220">
        <f t="shared" si="90"/>
        <v>7.3529999999999998E-2</v>
      </c>
      <c r="HFT7" s="220">
        <f t="shared" si="90"/>
        <v>7.3529999999999998E-2</v>
      </c>
      <c r="HFU7" s="220">
        <f t="shared" si="90"/>
        <v>7.3529999999999998E-2</v>
      </c>
      <c r="HFV7" s="220">
        <f t="shared" si="90"/>
        <v>7.3529999999999998E-2</v>
      </c>
      <c r="HFW7" s="220">
        <f t="shared" si="90"/>
        <v>7.3529999999999998E-2</v>
      </c>
      <c r="HFX7" s="220">
        <f t="shared" si="90"/>
        <v>7.3529999999999998E-2</v>
      </c>
      <c r="HFY7" s="220">
        <f t="shared" si="90"/>
        <v>7.3529999999999998E-2</v>
      </c>
      <c r="HFZ7" s="220">
        <f t="shared" si="90"/>
        <v>7.3529999999999998E-2</v>
      </c>
      <c r="HGA7" s="220">
        <f t="shared" si="90"/>
        <v>7.3529999999999998E-2</v>
      </c>
      <c r="HGB7" s="220">
        <f t="shared" si="90"/>
        <v>7.3529999999999998E-2</v>
      </c>
      <c r="HGC7" s="220">
        <f t="shared" si="90"/>
        <v>7.3529999999999998E-2</v>
      </c>
      <c r="HGD7" s="220">
        <f t="shared" si="90"/>
        <v>7.3529999999999998E-2</v>
      </c>
      <c r="HGE7" s="220">
        <f t="shared" si="90"/>
        <v>7.3529999999999998E-2</v>
      </c>
      <c r="HGF7" s="220">
        <f t="shared" si="90"/>
        <v>7.3529999999999998E-2</v>
      </c>
      <c r="HGG7" s="220">
        <f t="shared" si="90"/>
        <v>7.3529999999999998E-2</v>
      </c>
      <c r="HGH7" s="220">
        <f t="shared" si="90"/>
        <v>7.3529999999999998E-2</v>
      </c>
      <c r="HGI7" s="220">
        <f t="shared" si="90"/>
        <v>7.3529999999999998E-2</v>
      </c>
      <c r="HGJ7" s="220">
        <f t="shared" si="90"/>
        <v>7.3529999999999998E-2</v>
      </c>
      <c r="HGK7" s="220">
        <f t="shared" ref="HGK7:HIV7" si="91">ROUND($W7/365,5)</f>
        <v>7.3529999999999998E-2</v>
      </c>
      <c r="HGL7" s="220">
        <f t="shared" si="91"/>
        <v>7.3529999999999998E-2</v>
      </c>
      <c r="HGM7" s="220">
        <f t="shared" si="91"/>
        <v>7.3529999999999998E-2</v>
      </c>
      <c r="HGN7" s="220">
        <f t="shared" si="91"/>
        <v>7.3529999999999998E-2</v>
      </c>
      <c r="HGO7" s="220">
        <f t="shared" si="91"/>
        <v>7.3529999999999998E-2</v>
      </c>
      <c r="HGP7" s="220">
        <f t="shared" si="91"/>
        <v>7.3529999999999998E-2</v>
      </c>
      <c r="HGQ7" s="220">
        <f t="shared" si="91"/>
        <v>7.3529999999999998E-2</v>
      </c>
      <c r="HGR7" s="220">
        <f t="shared" si="91"/>
        <v>7.3529999999999998E-2</v>
      </c>
      <c r="HGS7" s="220">
        <f t="shared" si="91"/>
        <v>7.3529999999999998E-2</v>
      </c>
      <c r="HGT7" s="220">
        <f t="shared" si="91"/>
        <v>7.3529999999999998E-2</v>
      </c>
      <c r="HGU7" s="220">
        <f t="shared" si="91"/>
        <v>7.3529999999999998E-2</v>
      </c>
      <c r="HGV7" s="220">
        <f t="shared" si="91"/>
        <v>7.3529999999999998E-2</v>
      </c>
      <c r="HGW7" s="220">
        <f t="shared" si="91"/>
        <v>7.3529999999999998E-2</v>
      </c>
      <c r="HGX7" s="220">
        <f t="shared" si="91"/>
        <v>7.3529999999999998E-2</v>
      </c>
      <c r="HGY7" s="220">
        <f t="shared" si="91"/>
        <v>7.3529999999999998E-2</v>
      </c>
      <c r="HGZ7" s="220">
        <f t="shared" si="91"/>
        <v>7.3529999999999998E-2</v>
      </c>
      <c r="HHA7" s="220">
        <f t="shared" si="91"/>
        <v>7.3529999999999998E-2</v>
      </c>
      <c r="HHB7" s="220">
        <f t="shared" si="91"/>
        <v>7.3529999999999998E-2</v>
      </c>
      <c r="HHC7" s="220">
        <f t="shared" si="91"/>
        <v>7.3529999999999998E-2</v>
      </c>
      <c r="HHD7" s="220">
        <f t="shared" si="91"/>
        <v>7.3529999999999998E-2</v>
      </c>
      <c r="HHE7" s="220">
        <f t="shared" si="91"/>
        <v>7.3529999999999998E-2</v>
      </c>
      <c r="HHF7" s="220">
        <f t="shared" si="91"/>
        <v>7.3529999999999998E-2</v>
      </c>
      <c r="HHG7" s="220">
        <f t="shared" si="91"/>
        <v>7.3529999999999998E-2</v>
      </c>
      <c r="HHH7" s="220">
        <f t="shared" si="91"/>
        <v>7.3529999999999998E-2</v>
      </c>
      <c r="HHI7" s="220">
        <f t="shared" si="91"/>
        <v>7.3529999999999998E-2</v>
      </c>
      <c r="HHJ7" s="220">
        <f t="shared" si="91"/>
        <v>7.3529999999999998E-2</v>
      </c>
      <c r="HHK7" s="220">
        <f t="shared" si="91"/>
        <v>7.3529999999999998E-2</v>
      </c>
      <c r="HHL7" s="220">
        <f t="shared" si="91"/>
        <v>7.3529999999999998E-2</v>
      </c>
      <c r="HHM7" s="220">
        <f t="shared" si="91"/>
        <v>7.3529999999999998E-2</v>
      </c>
      <c r="HHN7" s="220">
        <f t="shared" si="91"/>
        <v>7.3529999999999998E-2</v>
      </c>
      <c r="HHO7" s="220">
        <f t="shared" si="91"/>
        <v>7.3529999999999998E-2</v>
      </c>
      <c r="HHP7" s="220">
        <f t="shared" si="91"/>
        <v>7.3529999999999998E-2</v>
      </c>
      <c r="HHQ7" s="220">
        <f t="shared" si="91"/>
        <v>7.3529999999999998E-2</v>
      </c>
      <c r="HHR7" s="220">
        <f t="shared" si="91"/>
        <v>7.3529999999999998E-2</v>
      </c>
      <c r="HHS7" s="220">
        <f t="shared" si="91"/>
        <v>7.3529999999999998E-2</v>
      </c>
      <c r="HHT7" s="220">
        <f t="shared" si="91"/>
        <v>7.3529999999999998E-2</v>
      </c>
      <c r="HHU7" s="220">
        <f t="shared" si="91"/>
        <v>7.3529999999999998E-2</v>
      </c>
      <c r="HHV7" s="220">
        <f t="shared" si="91"/>
        <v>7.3529999999999998E-2</v>
      </c>
      <c r="HHW7" s="220">
        <f t="shared" si="91"/>
        <v>7.3529999999999998E-2</v>
      </c>
      <c r="HHX7" s="220">
        <f t="shared" si="91"/>
        <v>7.3529999999999998E-2</v>
      </c>
      <c r="HHY7" s="220">
        <f t="shared" si="91"/>
        <v>7.3529999999999998E-2</v>
      </c>
      <c r="HHZ7" s="220">
        <f t="shared" si="91"/>
        <v>7.3529999999999998E-2</v>
      </c>
      <c r="HIA7" s="220">
        <f t="shared" si="91"/>
        <v>7.3529999999999998E-2</v>
      </c>
      <c r="HIB7" s="220">
        <f t="shared" si="91"/>
        <v>7.3529999999999998E-2</v>
      </c>
      <c r="HIC7" s="220">
        <f t="shared" si="91"/>
        <v>7.3529999999999998E-2</v>
      </c>
      <c r="HID7" s="220">
        <f t="shared" si="91"/>
        <v>7.3529999999999998E-2</v>
      </c>
      <c r="HIE7" s="220">
        <f t="shared" si="91"/>
        <v>7.3529999999999998E-2</v>
      </c>
      <c r="HIF7" s="220">
        <f t="shared" si="91"/>
        <v>7.3529999999999998E-2</v>
      </c>
      <c r="HIG7" s="220">
        <f t="shared" si="91"/>
        <v>7.3529999999999998E-2</v>
      </c>
      <c r="HIH7" s="220">
        <f t="shared" si="91"/>
        <v>7.3529999999999998E-2</v>
      </c>
      <c r="HII7" s="220">
        <f t="shared" si="91"/>
        <v>7.3529999999999998E-2</v>
      </c>
      <c r="HIJ7" s="220">
        <f t="shared" si="91"/>
        <v>7.3529999999999998E-2</v>
      </c>
      <c r="HIK7" s="220">
        <f t="shared" si="91"/>
        <v>7.3529999999999998E-2</v>
      </c>
      <c r="HIL7" s="220">
        <f t="shared" si="91"/>
        <v>7.3529999999999998E-2</v>
      </c>
      <c r="HIM7" s="220">
        <f t="shared" si="91"/>
        <v>7.3529999999999998E-2</v>
      </c>
      <c r="HIN7" s="220">
        <f t="shared" si="91"/>
        <v>7.3529999999999998E-2</v>
      </c>
      <c r="HIO7" s="220">
        <f t="shared" si="91"/>
        <v>7.3529999999999998E-2</v>
      </c>
      <c r="HIP7" s="220">
        <f t="shared" si="91"/>
        <v>7.3529999999999998E-2</v>
      </c>
      <c r="HIQ7" s="220">
        <f t="shared" si="91"/>
        <v>7.3529999999999998E-2</v>
      </c>
      <c r="HIR7" s="220">
        <f t="shared" si="91"/>
        <v>7.3529999999999998E-2</v>
      </c>
      <c r="HIS7" s="220">
        <f t="shared" si="91"/>
        <v>7.3529999999999998E-2</v>
      </c>
      <c r="HIT7" s="220">
        <f t="shared" si="91"/>
        <v>7.3529999999999998E-2</v>
      </c>
      <c r="HIU7" s="220">
        <f t="shared" si="91"/>
        <v>7.3529999999999998E-2</v>
      </c>
      <c r="HIV7" s="220">
        <f t="shared" si="91"/>
        <v>7.3529999999999998E-2</v>
      </c>
      <c r="HIW7" s="220">
        <f t="shared" ref="HIW7:HLH7" si="92">ROUND($W7/365,5)</f>
        <v>7.3529999999999998E-2</v>
      </c>
      <c r="HIX7" s="220">
        <f t="shared" si="92"/>
        <v>7.3529999999999998E-2</v>
      </c>
      <c r="HIY7" s="220">
        <f t="shared" si="92"/>
        <v>7.3529999999999998E-2</v>
      </c>
      <c r="HIZ7" s="220">
        <f t="shared" si="92"/>
        <v>7.3529999999999998E-2</v>
      </c>
      <c r="HJA7" s="220">
        <f t="shared" si="92"/>
        <v>7.3529999999999998E-2</v>
      </c>
      <c r="HJB7" s="220">
        <f t="shared" si="92"/>
        <v>7.3529999999999998E-2</v>
      </c>
      <c r="HJC7" s="220">
        <f t="shared" si="92"/>
        <v>7.3529999999999998E-2</v>
      </c>
      <c r="HJD7" s="220">
        <f t="shared" si="92"/>
        <v>7.3529999999999998E-2</v>
      </c>
      <c r="HJE7" s="220">
        <f t="shared" si="92"/>
        <v>7.3529999999999998E-2</v>
      </c>
      <c r="HJF7" s="220">
        <f t="shared" si="92"/>
        <v>7.3529999999999998E-2</v>
      </c>
      <c r="HJG7" s="220">
        <f t="shared" si="92"/>
        <v>7.3529999999999998E-2</v>
      </c>
      <c r="HJH7" s="220">
        <f t="shared" si="92"/>
        <v>7.3529999999999998E-2</v>
      </c>
      <c r="HJI7" s="220">
        <f t="shared" si="92"/>
        <v>7.3529999999999998E-2</v>
      </c>
      <c r="HJJ7" s="220">
        <f t="shared" si="92"/>
        <v>7.3529999999999998E-2</v>
      </c>
      <c r="HJK7" s="220">
        <f t="shared" si="92"/>
        <v>7.3529999999999998E-2</v>
      </c>
      <c r="HJL7" s="220">
        <f t="shared" si="92"/>
        <v>7.3529999999999998E-2</v>
      </c>
      <c r="HJM7" s="220">
        <f t="shared" si="92"/>
        <v>7.3529999999999998E-2</v>
      </c>
      <c r="HJN7" s="220">
        <f t="shared" si="92"/>
        <v>7.3529999999999998E-2</v>
      </c>
      <c r="HJO7" s="220">
        <f t="shared" si="92"/>
        <v>7.3529999999999998E-2</v>
      </c>
      <c r="HJP7" s="220">
        <f t="shared" si="92"/>
        <v>7.3529999999999998E-2</v>
      </c>
      <c r="HJQ7" s="220">
        <f t="shared" si="92"/>
        <v>7.3529999999999998E-2</v>
      </c>
      <c r="HJR7" s="220">
        <f t="shared" si="92"/>
        <v>7.3529999999999998E-2</v>
      </c>
      <c r="HJS7" s="220">
        <f t="shared" si="92"/>
        <v>7.3529999999999998E-2</v>
      </c>
      <c r="HJT7" s="220">
        <f t="shared" si="92"/>
        <v>7.3529999999999998E-2</v>
      </c>
      <c r="HJU7" s="220">
        <f t="shared" si="92"/>
        <v>7.3529999999999998E-2</v>
      </c>
      <c r="HJV7" s="220">
        <f t="shared" si="92"/>
        <v>7.3529999999999998E-2</v>
      </c>
      <c r="HJW7" s="220">
        <f t="shared" si="92"/>
        <v>7.3529999999999998E-2</v>
      </c>
      <c r="HJX7" s="220">
        <f t="shared" si="92"/>
        <v>7.3529999999999998E-2</v>
      </c>
      <c r="HJY7" s="220">
        <f t="shared" si="92"/>
        <v>7.3529999999999998E-2</v>
      </c>
      <c r="HJZ7" s="220">
        <f t="shared" si="92"/>
        <v>7.3529999999999998E-2</v>
      </c>
      <c r="HKA7" s="220">
        <f t="shared" si="92"/>
        <v>7.3529999999999998E-2</v>
      </c>
      <c r="HKB7" s="220">
        <f t="shared" si="92"/>
        <v>7.3529999999999998E-2</v>
      </c>
      <c r="HKC7" s="220">
        <f t="shared" si="92"/>
        <v>7.3529999999999998E-2</v>
      </c>
      <c r="HKD7" s="220">
        <f t="shared" si="92"/>
        <v>7.3529999999999998E-2</v>
      </c>
      <c r="HKE7" s="220">
        <f t="shared" si="92"/>
        <v>7.3529999999999998E-2</v>
      </c>
      <c r="HKF7" s="220">
        <f t="shared" si="92"/>
        <v>7.3529999999999998E-2</v>
      </c>
      <c r="HKG7" s="220">
        <f t="shared" si="92"/>
        <v>7.3529999999999998E-2</v>
      </c>
      <c r="HKH7" s="220">
        <f t="shared" si="92"/>
        <v>7.3529999999999998E-2</v>
      </c>
      <c r="HKI7" s="220">
        <f t="shared" si="92"/>
        <v>7.3529999999999998E-2</v>
      </c>
      <c r="HKJ7" s="220">
        <f t="shared" si="92"/>
        <v>7.3529999999999998E-2</v>
      </c>
      <c r="HKK7" s="220">
        <f t="shared" si="92"/>
        <v>7.3529999999999998E-2</v>
      </c>
      <c r="HKL7" s="220">
        <f t="shared" si="92"/>
        <v>7.3529999999999998E-2</v>
      </c>
      <c r="HKM7" s="220">
        <f t="shared" si="92"/>
        <v>7.3529999999999998E-2</v>
      </c>
      <c r="HKN7" s="220">
        <f t="shared" si="92"/>
        <v>7.3529999999999998E-2</v>
      </c>
      <c r="HKO7" s="220">
        <f t="shared" si="92"/>
        <v>7.3529999999999998E-2</v>
      </c>
      <c r="HKP7" s="220">
        <f t="shared" si="92"/>
        <v>7.3529999999999998E-2</v>
      </c>
      <c r="HKQ7" s="220">
        <f t="shared" si="92"/>
        <v>7.3529999999999998E-2</v>
      </c>
      <c r="HKR7" s="220">
        <f t="shared" si="92"/>
        <v>7.3529999999999998E-2</v>
      </c>
      <c r="HKS7" s="220">
        <f t="shared" si="92"/>
        <v>7.3529999999999998E-2</v>
      </c>
      <c r="HKT7" s="220">
        <f t="shared" si="92"/>
        <v>7.3529999999999998E-2</v>
      </c>
      <c r="HKU7" s="220">
        <f t="shared" si="92"/>
        <v>7.3529999999999998E-2</v>
      </c>
      <c r="HKV7" s="220">
        <f t="shared" si="92"/>
        <v>7.3529999999999998E-2</v>
      </c>
      <c r="HKW7" s="220">
        <f t="shared" si="92"/>
        <v>7.3529999999999998E-2</v>
      </c>
      <c r="HKX7" s="220">
        <f t="shared" si="92"/>
        <v>7.3529999999999998E-2</v>
      </c>
      <c r="HKY7" s="220">
        <f t="shared" si="92"/>
        <v>7.3529999999999998E-2</v>
      </c>
      <c r="HKZ7" s="220">
        <f t="shared" si="92"/>
        <v>7.3529999999999998E-2</v>
      </c>
      <c r="HLA7" s="220">
        <f t="shared" si="92"/>
        <v>7.3529999999999998E-2</v>
      </c>
      <c r="HLB7" s="220">
        <f t="shared" si="92"/>
        <v>7.3529999999999998E-2</v>
      </c>
      <c r="HLC7" s="220">
        <f t="shared" si="92"/>
        <v>7.3529999999999998E-2</v>
      </c>
      <c r="HLD7" s="220">
        <f t="shared" si="92"/>
        <v>7.3529999999999998E-2</v>
      </c>
      <c r="HLE7" s="220">
        <f t="shared" si="92"/>
        <v>7.3529999999999998E-2</v>
      </c>
      <c r="HLF7" s="220">
        <f t="shared" si="92"/>
        <v>7.3529999999999998E-2</v>
      </c>
      <c r="HLG7" s="220">
        <f t="shared" si="92"/>
        <v>7.3529999999999998E-2</v>
      </c>
      <c r="HLH7" s="220">
        <f t="shared" si="92"/>
        <v>7.3529999999999998E-2</v>
      </c>
      <c r="HLI7" s="220">
        <f t="shared" ref="HLI7:HNT7" si="93">ROUND($W7/365,5)</f>
        <v>7.3529999999999998E-2</v>
      </c>
      <c r="HLJ7" s="220">
        <f t="shared" si="93"/>
        <v>7.3529999999999998E-2</v>
      </c>
      <c r="HLK7" s="220">
        <f t="shared" si="93"/>
        <v>7.3529999999999998E-2</v>
      </c>
      <c r="HLL7" s="220">
        <f t="shared" si="93"/>
        <v>7.3529999999999998E-2</v>
      </c>
      <c r="HLM7" s="220">
        <f t="shared" si="93"/>
        <v>7.3529999999999998E-2</v>
      </c>
      <c r="HLN7" s="220">
        <f t="shared" si="93"/>
        <v>7.3529999999999998E-2</v>
      </c>
      <c r="HLO7" s="220">
        <f t="shared" si="93"/>
        <v>7.3529999999999998E-2</v>
      </c>
      <c r="HLP7" s="220">
        <f t="shared" si="93"/>
        <v>7.3529999999999998E-2</v>
      </c>
      <c r="HLQ7" s="220">
        <f t="shared" si="93"/>
        <v>7.3529999999999998E-2</v>
      </c>
      <c r="HLR7" s="220">
        <f t="shared" si="93"/>
        <v>7.3529999999999998E-2</v>
      </c>
      <c r="HLS7" s="220">
        <f t="shared" si="93"/>
        <v>7.3529999999999998E-2</v>
      </c>
      <c r="HLT7" s="220">
        <f t="shared" si="93"/>
        <v>7.3529999999999998E-2</v>
      </c>
      <c r="HLU7" s="220">
        <f t="shared" si="93"/>
        <v>7.3529999999999998E-2</v>
      </c>
      <c r="HLV7" s="220">
        <f t="shared" si="93"/>
        <v>7.3529999999999998E-2</v>
      </c>
      <c r="HLW7" s="220">
        <f t="shared" si="93"/>
        <v>7.3529999999999998E-2</v>
      </c>
      <c r="HLX7" s="220">
        <f t="shared" si="93"/>
        <v>7.3529999999999998E-2</v>
      </c>
      <c r="HLY7" s="220">
        <f t="shared" si="93"/>
        <v>7.3529999999999998E-2</v>
      </c>
      <c r="HLZ7" s="220">
        <f t="shared" si="93"/>
        <v>7.3529999999999998E-2</v>
      </c>
      <c r="HMA7" s="220">
        <f t="shared" si="93"/>
        <v>7.3529999999999998E-2</v>
      </c>
      <c r="HMB7" s="220">
        <f t="shared" si="93"/>
        <v>7.3529999999999998E-2</v>
      </c>
      <c r="HMC7" s="220">
        <f t="shared" si="93"/>
        <v>7.3529999999999998E-2</v>
      </c>
      <c r="HMD7" s="220">
        <f t="shared" si="93"/>
        <v>7.3529999999999998E-2</v>
      </c>
      <c r="HME7" s="220">
        <f t="shared" si="93"/>
        <v>7.3529999999999998E-2</v>
      </c>
      <c r="HMF7" s="220">
        <f t="shared" si="93"/>
        <v>7.3529999999999998E-2</v>
      </c>
      <c r="HMG7" s="220">
        <f t="shared" si="93"/>
        <v>7.3529999999999998E-2</v>
      </c>
      <c r="HMH7" s="220">
        <f t="shared" si="93"/>
        <v>7.3529999999999998E-2</v>
      </c>
      <c r="HMI7" s="220">
        <f t="shared" si="93"/>
        <v>7.3529999999999998E-2</v>
      </c>
      <c r="HMJ7" s="220">
        <f t="shared" si="93"/>
        <v>7.3529999999999998E-2</v>
      </c>
      <c r="HMK7" s="220">
        <f t="shared" si="93"/>
        <v>7.3529999999999998E-2</v>
      </c>
      <c r="HML7" s="220">
        <f t="shared" si="93"/>
        <v>7.3529999999999998E-2</v>
      </c>
      <c r="HMM7" s="220">
        <f t="shared" si="93"/>
        <v>7.3529999999999998E-2</v>
      </c>
      <c r="HMN7" s="220">
        <f t="shared" si="93"/>
        <v>7.3529999999999998E-2</v>
      </c>
      <c r="HMO7" s="220">
        <f t="shared" si="93"/>
        <v>7.3529999999999998E-2</v>
      </c>
      <c r="HMP7" s="220">
        <f t="shared" si="93"/>
        <v>7.3529999999999998E-2</v>
      </c>
      <c r="HMQ7" s="220">
        <f t="shared" si="93"/>
        <v>7.3529999999999998E-2</v>
      </c>
      <c r="HMR7" s="220">
        <f t="shared" si="93"/>
        <v>7.3529999999999998E-2</v>
      </c>
      <c r="HMS7" s="220">
        <f t="shared" si="93"/>
        <v>7.3529999999999998E-2</v>
      </c>
      <c r="HMT7" s="220">
        <f t="shared" si="93"/>
        <v>7.3529999999999998E-2</v>
      </c>
      <c r="HMU7" s="220">
        <f t="shared" si="93"/>
        <v>7.3529999999999998E-2</v>
      </c>
      <c r="HMV7" s="220">
        <f t="shared" si="93"/>
        <v>7.3529999999999998E-2</v>
      </c>
      <c r="HMW7" s="220">
        <f t="shared" si="93"/>
        <v>7.3529999999999998E-2</v>
      </c>
      <c r="HMX7" s="220">
        <f t="shared" si="93"/>
        <v>7.3529999999999998E-2</v>
      </c>
      <c r="HMY7" s="220">
        <f t="shared" si="93"/>
        <v>7.3529999999999998E-2</v>
      </c>
      <c r="HMZ7" s="220">
        <f t="shared" si="93"/>
        <v>7.3529999999999998E-2</v>
      </c>
      <c r="HNA7" s="220">
        <f t="shared" si="93"/>
        <v>7.3529999999999998E-2</v>
      </c>
      <c r="HNB7" s="220">
        <f t="shared" si="93"/>
        <v>7.3529999999999998E-2</v>
      </c>
      <c r="HNC7" s="220">
        <f t="shared" si="93"/>
        <v>7.3529999999999998E-2</v>
      </c>
      <c r="HND7" s="220">
        <f t="shared" si="93"/>
        <v>7.3529999999999998E-2</v>
      </c>
      <c r="HNE7" s="220">
        <f t="shared" si="93"/>
        <v>7.3529999999999998E-2</v>
      </c>
      <c r="HNF7" s="220">
        <f t="shared" si="93"/>
        <v>7.3529999999999998E-2</v>
      </c>
      <c r="HNG7" s="220">
        <f t="shared" si="93"/>
        <v>7.3529999999999998E-2</v>
      </c>
      <c r="HNH7" s="220">
        <f t="shared" si="93"/>
        <v>7.3529999999999998E-2</v>
      </c>
      <c r="HNI7" s="220">
        <f t="shared" si="93"/>
        <v>7.3529999999999998E-2</v>
      </c>
      <c r="HNJ7" s="220">
        <f t="shared" si="93"/>
        <v>7.3529999999999998E-2</v>
      </c>
      <c r="HNK7" s="220">
        <f t="shared" si="93"/>
        <v>7.3529999999999998E-2</v>
      </c>
      <c r="HNL7" s="220">
        <f t="shared" si="93"/>
        <v>7.3529999999999998E-2</v>
      </c>
      <c r="HNM7" s="220">
        <f t="shared" si="93"/>
        <v>7.3529999999999998E-2</v>
      </c>
      <c r="HNN7" s="220">
        <f t="shared" si="93"/>
        <v>7.3529999999999998E-2</v>
      </c>
      <c r="HNO7" s="220">
        <f t="shared" si="93"/>
        <v>7.3529999999999998E-2</v>
      </c>
      <c r="HNP7" s="220">
        <f t="shared" si="93"/>
        <v>7.3529999999999998E-2</v>
      </c>
      <c r="HNQ7" s="220">
        <f t="shared" si="93"/>
        <v>7.3529999999999998E-2</v>
      </c>
      <c r="HNR7" s="220">
        <f t="shared" si="93"/>
        <v>7.3529999999999998E-2</v>
      </c>
      <c r="HNS7" s="220">
        <f t="shared" si="93"/>
        <v>7.3529999999999998E-2</v>
      </c>
      <c r="HNT7" s="220">
        <f t="shared" si="93"/>
        <v>7.3529999999999998E-2</v>
      </c>
      <c r="HNU7" s="220">
        <f t="shared" ref="HNU7:HQF7" si="94">ROUND($W7/365,5)</f>
        <v>7.3529999999999998E-2</v>
      </c>
      <c r="HNV7" s="220">
        <f t="shared" si="94"/>
        <v>7.3529999999999998E-2</v>
      </c>
      <c r="HNW7" s="220">
        <f t="shared" si="94"/>
        <v>7.3529999999999998E-2</v>
      </c>
      <c r="HNX7" s="220">
        <f t="shared" si="94"/>
        <v>7.3529999999999998E-2</v>
      </c>
      <c r="HNY7" s="220">
        <f t="shared" si="94"/>
        <v>7.3529999999999998E-2</v>
      </c>
      <c r="HNZ7" s="220">
        <f t="shared" si="94"/>
        <v>7.3529999999999998E-2</v>
      </c>
      <c r="HOA7" s="220">
        <f t="shared" si="94"/>
        <v>7.3529999999999998E-2</v>
      </c>
      <c r="HOB7" s="220">
        <f t="shared" si="94"/>
        <v>7.3529999999999998E-2</v>
      </c>
      <c r="HOC7" s="220">
        <f t="shared" si="94"/>
        <v>7.3529999999999998E-2</v>
      </c>
      <c r="HOD7" s="220">
        <f t="shared" si="94"/>
        <v>7.3529999999999998E-2</v>
      </c>
      <c r="HOE7" s="220">
        <f t="shared" si="94"/>
        <v>7.3529999999999998E-2</v>
      </c>
      <c r="HOF7" s="220">
        <f t="shared" si="94"/>
        <v>7.3529999999999998E-2</v>
      </c>
      <c r="HOG7" s="220">
        <f t="shared" si="94"/>
        <v>7.3529999999999998E-2</v>
      </c>
      <c r="HOH7" s="220">
        <f t="shared" si="94"/>
        <v>7.3529999999999998E-2</v>
      </c>
      <c r="HOI7" s="220">
        <f t="shared" si="94"/>
        <v>7.3529999999999998E-2</v>
      </c>
      <c r="HOJ7" s="220">
        <f t="shared" si="94"/>
        <v>7.3529999999999998E-2</v>
      </c>
      <c r="HOK7" s="220">
        <f t="shared" si="94"/>
        <v>7.3529999999999998E-2</v>
      </c>
      <c r="HOL7" s="220">
        <f t="shared" si="94"/>
        <v>7.3529999999999998E-2</v>
      </c>
      <c r="HOM7" s="220">
        <f t="shared" si="94"/>
        <v>7.3529999999999998E-2</v>
      </c>
      <c r="HON7" s="220">
        <f t="shared" si="94"/>
        <v>7.3529999999999998E-2</v>
      </c>
      <c r="HOO7" s="220">
        <f t="shared" si="94"/>
        <v>7.3529999999999998E-2</v>
      </c>
      <c r="HOP7" s="220">
        <f t="shared" si="94"/>
        <v>7.3529999999999998E-2</v>
      </c>
      <c r="HOQ7" s="220">
        <f t="shared" si="94"/>
        <v>7.3529999999999998E-2</v>
      </c>
      <c r="HOR7" s="220">
        <f t="shared" si="94"/>
        <v>7.3529999999999998E-2</v>
      </c>
      <c r="HOS7" s="220">
        <f t="shared" si="94"/>
        <v>7.3529999999999998E-2</v>
      </c>
      <c r="HOT7" s="220">
        <f t="shared" si="94"/>
        <v>7.3529999999999998E-2</v>
      </c>
      <c r="HOU7" s="220">
        <f t="shared" si="94"/>
        <v>7.3529999999999998E-2</v>
      </c>
      <c r="HOV7" s="220">
        <f t="shared" si="94"/>
        <v>7.3529999999999998E-2</v>
      </c>
      <c r="HOW7" s="220">
        <f t="shared" si="94"/>
        <v>7.3529999999999998E-2</v>
      </c>
      <c r="HOX7" s="220">
        <f t="shared" si="94"/>
        <v>7.3529999999999998E-2</v>
      </c>
      <c r="HOY7" s="220">
        <f t="shared" si="94"/>
        <v>7.3529999999999998E-2</v>
      </c>
      <c r="HOZ7" s="220">
        <f t="shared" si="94"/>
        <v>7.3529999999999998E-2</v>
      </c>
      <c r="HPA7" s="220">
        <f t="shared" si="94"/>
        <v>7.3529999999999998E-2</v>
      </c>
      <c r="HPB7" s="220">
        <f t="shared" si="94"/>
        <v>7.3529999999999998E-2</v>
      </c>
      <c r="HPC7" s="220">
        <f t="shared" si="94"/>
        <v>7.3529999999999998E-2</v>
      </c>
      <c r="HPD7" s="220">
        <f t="shared" si="94"/>
        <v>7.3529999999999998E-2</v>
      </c>
      <c r="HPE7" s="220">
        <f t="shared" si="94"/>
        <v>7.3529999999999998E-2</v>
      </c>
      <c r="HPF7" s="220">
        <f t="shared" si="94"/>
        <v>7.3529999999999998E-2</v>
      </c>
      <c r="HPG7" s="220">
        <f t="shared" si="94"/>
        <v>7.3529999999999998E-2</v>
      </c>
      <c r="HPH7" s="220">
        <f t="shared" si="94"/>
        <v>7.3529999999999998E-2</v>
      </c>
      <c r="HPI7" s="220">
        <f t="shared" si="94"/>
        <v>7.3529999999999998E-2</v>
      </c>
      <c r="HPJ7" s="220">
        <f t="shared" si="94"/>
        <v>7.3529999999999998E-2</v>
      </c>
      <c r="HPK7" s="220">
        <f t="shared" si="94"/>
        <v>7.3529999999999998E-2</v>
      </c>
      <c r="HPL7" s="220">
        <f t="shared" si="94"/>
        <v>7.3529999999999998E-2</v>
      </c>
      <c r="HPM7" s="220">
        <f t="shared" si="94"/>
        <v>7.3529999999999998E-2</v>
      </c>
      <c r="HPN7" s="220">
        <f t="shared" si="94"/>
        <v>7.3529999999999998E-2</v>
      </c>
      <c r="HPO7" s="220">
        <f t="shared" si="94"/>
        <v>7.3529999999999998E-2</v>
      </c>
      <c r="HPP7" s="220">
        <f t="shared" si="94"/>
        <v>7.3529999999999998E-2</v>
      </c>
      <c r="HPQ7" s="220">
        <f t="shared" si="94"/>
        <v>7.3529999999999998E-2</v>
      </c>
      <c r="HPR7" s="220">
        <f t="shared" si="94"/>
        <v>7.3529999999999998E-2</v>
      </c>
      <c r="HPS7" s="220">
        <f t="shared" si="94"/>
        <v>7.3529999999999998E-2</v>
      </c>
      <c r="HPT7" s="220">
        <f t="shared" si="94"/>
        <v>7.3529999999999998E-2</v>
      </c>
      <c r="HPU7" s="220">
        <f t="shared" si="94"/>
        <v>7.3529999999999998E-2</v>
      </c>
      <c r="HPV7" s="220">
        <f t="shared" si="94"/>
        <v>7.3529999999999998E-2</v>
      </c>
      <c r="HPW7" s="220">
        <f t="shared" si="94"/>
        <v>7.3529999999999998E-2</v>
      </c>
      <c r="HPX7" s="220">
        <f t="shared" si="94"/>
        <v>7.3529999999999998E-2</v>
      </c>
      <c r="HPY7" s="220">
        <f t="shared" si="94"/>
        <v>7.3529999999999998E-2</v>
      </c>
      <c r="HPZ7" s="220">
        <f t="shared" si="94"/>
        <v>7.3529999999999998E-2</v>
      </c>
      <c r="HQA7" s="220">
        <f t="shared" si="94"/>
        <v>7.3529999999999998E-2</v>
      </c>
      <c r="HQB7" s="220">
        <f t="shared" si="94"/>
        <v>7.3529999999999998E-2</v>
      </c>
      <c r="HQC7" s="220">
        <f t="shared" si="94"/>
        <v>7.3529999999999998E-2</v>
      </c>
      <c r="HQD7" s="220">
        <f t="shared" si="94"/>
        <v>7.3529999999999998E-2</v>
      </c>
      <c r="HQE7" s="220">
        <f t="shared" si="94"/>
        <v>7.3529999999999998E-2</v>
      </c>
      <c r="HQF7" s="220">
        <f t="shared" si="94"/>
        <v>7.3529999999999998E-2</v>
      </c>
      <c r="HQG7" s="220">
        <f t="shared" ref="HQG7:HSR7" si="95">ROUND($W7/365,5)</f>
        <v>7.3529999999999998E-2</v>
      </c>
      <c r="HQH7" s="220">
        <f t="shared" si="95"/>
        <v>7.3529999999999998E-2</v>
      </c>
      <c r="HQI7" s="220">
        <f t="shared" si="95"/>
        <v>7.3529999999999998E-2</v>
      </c>
      <c r="HQJ7" s="220">
        <f t="shared" si="95"/>
        <v>7.3529999999999998E-2</v>
      </c>
      <c r="HQK7" s="220">
        <f t="shared" si="95"/>
        <v>7.3529999999999998E-2</v>
      </c>
      <c r="HQL7" s="220">
        <f t="shared" si="95"/>
        <v>7.3529999999999998E-2</v>
      </c>
      <c r="HQM7" s="220">
        <f t="shared" si="95"/>
        <v>7.3529999999999998E-2</v>
      </c>
      <c r="HQN7" s="220">
        <f t="shared" si="95"/>
        <v>7.3529999999999998E-2</v>
      </c>
      <c r="HQO7" s="220">
        <f t="shared" si="95"/>
        <v>7.3529999999999998E-2</v>
      </c>
      <c r="HQP7" s="220">
        <f t="shared" si="95"/>
        <v>7.3529999999999998E-2</v>
      </c>
      <c r="HQQ7" s="220">
        <f t="shared" si="95"/>
        <v>7.3529999999999998E-2</v>
      </c>
      <c r="HQR7" s="220">
        <f t="shared" si="95"/>
        <v>7.3529999999999998E-2</v>
      </c>
      <c r="HQS7" s="220">
        <f t="shared" si="95"/>
        <v>7.3529999999999998E-2</v>
      </c>
      <c r="HQT7" s="220">
        <f t="shared" si="95"/>
        <v>7.3529999999999998E-2</v>
      </c>
      <c r="HQU7" s="220">
        <f t="shared" si="95"/>
        <v>7.3529999999999998E-2</v>
      </c>
      <c r="HQV7" s="220">
        <f t="shared" si="95"/>
        <v>7.3529999999999998E-2</v>
      </c>
      <c r="HQW7" s="220">
        <f t="shared" si="95"/>
        <v>7.3529999999999998E-2</v>
      </c>
      <c r="HQX7" s="220">
        <f t="shared" si="95"/>
        <v>7.3529999999999998E-2</v>
      </c>
      <c r="HQY7" s="220">
        <f t="shared" si="95"/>
        <v>7.3529999999999998E-2</v>
      </c>
      <c r="HQZ7" s="220">
        <f t="shared" si="95"/>
        <v>7.3529999999999998E-2</v>
      </c>
      <c r="HRA7" s="220">
        <f t="shared" si="95"/>
        <v>7.3529999999999998E-2</v>
      </c>
      <c r="HRB7" s="220">
        <f t="shared" si="95"/>
        <v>7.3529999999999998E-2</v>
      </c>
      <c r="HRC7" s="220">
        <f t="shared" si="95"/>
        <v>7.3529999999999998E-2</v>
      </c>
      <c r="HRD7" s="220">
        <f t="shared" si="95"/>
        <v>7.3529999999999998E-2</v>
      </c>
      <c r="HRE7" s="220">
        <f t="shared" si="95"/>
        <v>7.3529999999999998E-2</v>
      </c>
      <c r="HRF7" s="220">
        <f t="shared" si="95"/>
        <v>7.3529999999999998E-2</v>
      </c>
      <c r="HRG7" s="220">
        <f t="shared" si="95"/>
        <v>7.3529999999999998E-2</v>
      </c>
      <c r="HRH7" s="220">
        <f t="shared" si="95"/>
        <v>7.3529999999999998E-2</v>
      </c>
      <c r="HRI7" s="220">
        <f t="shared" si="95"/>
        <v>7.3529999999999998E-2</v>
      </c>
      <c r="HRJ7" s="220">
        <f t="shared" si="95"/>
        <v>7.3529999999999998E-2</v>
      </c>
      <c r="HRK7" s="220">
        <f t="shared" si="95"/>
        <v>7.3529999999999998E-2</v>
      </c>
      <c r="HRL7" s="220">
        <f t="shared" si="95"/>
        <v>7.3529999999999998E-2</v>
      </c>
      <c r="HRM7" s="220">
        <f t="shared" si="95"/>
        <v>7.3529999999999998E-2</v>
      </c>
      <c r="HRN7" s="220">
        <f t="shared" si="95"/>
        <v>7.3529999999999998E-2</v>
      </c>
      <c r="HRO7" s="220">
        <f t="shared" si="95"/>
        <v>7.3529999999999998E-2</v>
      </c>
      <c r="HRP7" s="220">
        <f t="shared" si="95"/>
        <v>7.3529999999999998E-2</v>
      </c>
      <c r="HRQ7" s="220">
        <f t="shared" si="95"/>
        <v>7.3529999999999998E-2</v>
      </c>
      <c r="HRR7" s="220">
        <f t="shared" si="95"/>
        <v>7.3529999999999998E-2</v>
      </c>
      <c r="HRS7" s="220">
        <f t="shared" si="95"/>
        <v>7.3529999999999998E-2</v>
      </c>
      <c r="HRT7" s="220">
        <f t="shared" si="95"/>
        <v>7.3529999999999998E-2</v>
      </c>
      <c r="HRU7" s="220">
        <f t="shared" si="95"/>
        <v>7.3529999999999998E-2</v>
      </c>
      <c r="HRV7" s="220">
        <f t="shared" si="95"/>
        <v>7.3529999999999998E-2</v>
      </c>
      <c r="HRW7" s="220">
        <f t="shared" si="95"/>
        <v>7.3529999999999998E-2</v>
      </c>
      <c r="HRX7" s="220">
        <f t="shared" si="95"/>
        <v>7.3529999999999998E-2</v>
      </c>
      <c r="HRY7" s="220">
        <f t="shared" si="95"/>
        <v>7.3529999999999998E-2</v>
      </c>
      <c r="HRZ7" s="220">
        <f t="shared" si="95"/>
        <v>7.3529999999999998E-2</v>
      </c>
      <c r="HSA7" s="220">
        <f t="shared" si="95"/>
        <v>7.3529999999999998E-2</v>
      </c>
      <c r="HSB7" s="220">
        <f t="shared" si="95"/>
        <v>7.3529999999999998E-2</v>
      </c>
      <c r="HSC7" s="220">
        <f t="shared" si="95"/>
        <v>7.3529999999999998E-2</v>
      </c>
      <c r="HSD7" s="220">
        <f t="shared" si="95"/>
        <v>7.3529999999999998E-2</v>
      </c>
      <c r="HSE7" s="220">
        <f t="shared" si="95"/>
        <v>7.3529999999999998E-2</v>
      </c>
      <c r="HSF7" s="220">
        <f t="shared" si="95"/>
        <v>7.3529999999999998E-2</v>
      </c>
      <c r="HSG7" s="220">
        <f t="shared" si="95"/>
        <v>7.3529999999999998E-2</v>
      </c>
      <c r="HSH7" s="220">
        <f t="shared" si="95"/>
        <v>7.3529999999999998E-2</v>
      </c>
      <c r="HSI7" s="220">
        <f t="shared" si="95"/>
        <v>7.3529999999999998E-2</v>
      </c>
      <c r="HSJ7" s="220">
        <f t="shared" si="95"/>
        <v>7.3529999999999998E-2</v>
      </c>
      <c r="HSK7" s="220">
        <f t="shared" si="95"/>
        <v>7.3529999999999998E-2</v>
      </c>
      <c r="HSL7" s="220">
        <f t="shared" si="95"/>
        <v>7.3529999999999998E-2</v>
      </c>
      <c r="HSM7" s="220">
        <f t="shared" si="95"/>
        <v>7.3529999999999998E-2</v>
      </c>
      <c r="HSN7" s="220">
        <f t="shared" si="95"/>
        <v>7.3529999999999998E-2</v>
      </c>
      <c r="HSO7" s="220">
        <f t="shared" si="95"/>
        <v>7.3529999999999998E-2</v>
      </c>
      <c r="HSP7" s="220">
        <f t="shared" si="95"/>
        <v>7.3529999999999998E-2</v>
      </c>
      <c r="HSQ7" s="220">
        <f t="shared" si="95"/>
        <v>7.3529999999999998E-2</v>
      </c>
      <c r="HSR7" s="220">
        <f t="shared" si="95"/>
        <v>7.3529999999999998E-2</v>
      </c>
      <c r="HSS7" s="220">
        <f t="shared" ref="HSS7:HVD7" si="96">ROUND($W7/365,5)</f>
        <v>7.3529999999999998E-2</v>
      </c>
      <c r="HST7" s="220">
        <f t="shared" si="96"/>
        <v>7.3529999999999998E-2</v>
      </c>
      <c r="HSU7" s="220">
        <f t="shared" si="96"/>
        <v>7.3529999999999998E-2</v>
      </c>
      <c r="HSV7" s="220">
        <f t="shared" si="96"/>
        <v>7.3529999999999998E-2</v>
      </c>
      <c r="HSW7" s="220">
        <f t="shared" si="96"/>
        <v>7.3529999999999998E-2</v>
      </c>
      <c r="HSX7" s="220">
        <f t="shared" si="96"/>
        <v>7.3529999999999998E-2</v>
      </c>
      <c r="HSY7" s="220">
        <f t="shared" si="96"/>
        <v>7.3529999999999998E-2</v>
      </c>
      <c r="HSZ7" s="220">
        <f t="shared" si="96"/>
        <v>7.3529999999999998E-2</v>
      </c>
      <c r="HTA7" s="220">
        <f t="shared" si="96"/>
        <v>7.3529999999999998E-2</v>
      </c>
      <c r="HTB7" s="220">
        <f t="shared" si="96"/>
        <v>7.3529999999999998E-2</v>
      </c>
      <c r="HTC7" s="220">
        <f t="shared" si="96"/>
        <v>7.3529999999999998E-2</v>
      </c>
      <c r="HTD7" s="220">
        <f t="shared" si="96"/>
        <v>7.3529999999999998E-2</v>
      </c>
      <c r="HTE7" s="220">
        <f t="shared" si="96"/>
        <v>7.3529999999999998E-2</v>
      </c>
      <c r="HTF7" s="220">
        <f t="shared" si="96"/>
        <v>7.3529999999999998E-2</v>
      </c>
      <c r="HTG7" s="220">
        <f t="shared" si="96"/>
        <v>7.3529999999999998E-2</v>
      </c>
      <c r="HTH7" s="220">
        <f t="shared" si="96"/>
        <v>7.3529999999999998E-2</v>
      </c>
      <c r="HTI7" s="220">
        <f t="shared" si="96"/>
        <v>7.3529999999999998E-2</v>
      </c>
      <c r="HTJ7" s="220">
        <f t="shared" si="96"/>
        <v>7.3529999999999998E-2</v>
      </c>
      <c r="HTK7" s="220">
        <f t="shared" si="96"/>
        <v>7.3529999999999998E-2</v>
      </c>
      <c r="HTL7" s="220">
        <f t="shared" si="96"/>
        <v>7.3529999999999998E-2</v>
      </c>
      <c r="HTM7" s="220">
        <f t="shared" si="96"/>
        <v>7.3529999999999998E-2</v>
      </c>
      <c r="HTN7" s="220">
        <f t="shared" si="96"/>
        <v>7.3529999999999998E-2</v>
      </c>
      <c r="HTO7" s="220">
        <f t="shared" si="96"/>
        <v>7.3529999999999998E-2</v>
      </c>
      <c r="HTP7" s="220">
        <f t="shared" si="96"/>
        <v>7.3529999999999998E-2</v>
      </c>
      <c r="HTQ7" s="220">
        <f t="shared" si="96"/>
        <v>7.3529999999999998E-2</v>
      </c>
      <c r="HTR7" s="220">
        <f t="shared" si="96"/>
        <v>7.3529999999999998E-2</v>
      </c>
      <c r="HTS7" s="220">
        <f t="shared" si="96"/>
        <v>7.3529999999999998E-2</v>
      </c>
      <c r="HTT7" s="220">
        <f t="shared" si="96"/>
        <v>7.3529999999999998E-2</v>
      </c>
      <c r="HTU7" s="220">
        <f t="shared" si="96"/>
        <v>7.3529999999999998E-2</v>
      </c>
      <c r="HTV7" s="220">
        <f t="shared" si="96"/>
        <v>7.3529999999999998E-2</v>
      </c>
      <c r="HTW7" s="220">
        <f t="shared" si="96"/>
        <v>7.3529999999999998E-2</v>
      </c>
      <c r="HTX7" s="220">
        <f t="shared" si="96"/>
        <v>7.3529999999999998E-2</v>
      </c>
      <c r="HTY7" s="220">
        <f t="shared" si="96"/>
        <v>7.3529999999999998E-2</v>
      </c>
      <c r="HTZ7" s="220">
        <f t="shared" si="96"/>
        <v>7.3529999999999998E-2</v>
      </c>
      <c r="HUA7" s="220">
        <f t="shared" si="96"/>
        <v>7.3529999999999998E-2</v>
      </c>
      <c r="HUB7" s="220">
        <f t="shared" si="96"/>
        <v>7.3529999999999998E-2</v>
      </c>
      <c r="HUC7" s="220">
        <f t="shared" si="96"/>
        <v>7.3529999999999998E-2</v>
      </c>
      <c r="HUD7" s="220">
        <f t="shared" si="96"/>
        <v>7.3529999999999998E-2</v>
      </c>
      <c r="HUE7" s="220">
        <f t="shared" si="96"/>
        <v>7.3529999999999998E-2</v>
      </c>
      <c r="HUF7" s="220">
        <f t="shared" si="96"/>
        <v>7.3529999999999998E-2</v>
      </c>
      <c r="HUG7" s="220">
        <f t="shared" si="96"/>
        <v>7.3529999999999998E-2</v>
      </c>
      <c r="HUH7" s="220">
        <f t="shared" si="96"/>
        <v>7.3529999999999998E-2</v>
      </c>
      <c r="HUI7" s="220">
        <f t="shared" si="96"/>
        <v>7.3529999999999998E-2</v>
      </c>
      <c r="HUJ7" s="220">
        <f t="shared" si="96"/>
        <v>7.3529999999999998E-2</v>
      </c>
      <c r="HUK7" s="220">
        <f t="shared" si="96"/>
        <v>7.3529999999999998E-2</v>
      </c>
      <c r="HUL7" s="220">
        <f t="shared" si="96"/>
        <v>7.3529999999999998E-2</v>
      </c>
      <c r="HUM7" s="220">
        <f t="shared" si="96"/>
        <v>7.3529999999999998E-2</v>
      </c>
      <c r="HUN7" s="220">
        <f t="shared" si="96"/>
        <v>7.3529999999999998E-2</v>
      </c>
      <c r="HUO7" s="220">
        <f t="shared" si="96"/>
        <v>7.3529999999999998E-2</v>
      </c>
      <c r="HUP7" s="220">
        <f t="shared" si="96"/>
        <v>7.3529999999999998E-2</v>
      </c>
      <c r="HUQ7" s="220">
        <f t="shared" si="96"/>
        <v>7.3529999999999998E-2</v>
      </c>
      <c r="HUR7" s="220">
        <f t="shared" si="96"/>
        <v>7.3529999999999998E-2</v>
      </c>
      <c r="HUS7" s="220">
        <f t="shared" si="96"/>
        <v>7.3529999999999998E-2</v>
      </c>
      <c r="HUT7" s="220">
        <f t="shared" si="96"/>
        <v>7.3529999999999998E-2</v>
      </c>
      <c r="HUU7" s="220">
        <f t="shared" si="96"/>
        <v>7.3529999999999998E-2</v>
      </c>
      <c r="HUV7" s="220">
        <f t="shared" si="96"/>
        <v>7.3529999999999998E-2</v>
      </c>
      <c r="HUW7" s="220">
        <f t="shared" si="96"/>
        <v>7.3529999999999998E-2</v>
      </c>
      <c r="HUX7" s="220">
        <f t="shared" si="96"/>
        <v>7.3529999999999998E-2</v>
      </c>
      <c r="HUY7" s="220">
        <f t="shared" si="96"/>
        <v>7.3529999999999998E-2</v>
      </c>
      <c r="HUZ7" s="220">
        <f t="shared" si="96"/>
        <v>7.3529999999999998E-2</v>
      </c>
      <c r="HVA7" s="220">
        <f t="shared" si="96"/>
        <v>7.3529999999999998E-2</v>
      </c>
      <c r="HVB7" s="220">
        <f t="shared" si="96"/>
        <v>7.3529999999999998E-2</v>
      </c>
      <c r="HVC7" s="220">
        <f t="shared" si="96"/>
        <v>7.3529999999999998E-2</v>
      </c>
      <c r="HVD7" s="220">
        <f t="shared" si="96"/>
        <v>7.3529999999999998E-2</v>
      </c>
      <c r="HVE7" s="220">
        <f t="shared" ref="HVE7:HXP7" si="97">ROUND($W7/365,5)</f>
        <v>7.3529999999999998E-2</v>
      </c>
      <c r="HVF7" s="220">
        <f t="shared" si="97"/>
        <v>7.3529999999999998E-2</v>
      </c>
      <c r="HVG7" s="220">
        <f t="shared" si="97"/>
        <v>7.3529999999999998E-2</v>
      </c>
      <c r="HVH7" s="220">
        <f t="shared" si="97"/>
        <v>7.3529999999999998E-2</v>
      </c>
      <c r="HVI7" s="220">
        <f t="shared" si="97"/>
        <v>7.3529999999999998E-2</v>
      </c>
      <c r="HVJ7" s="220">
        <f t="shared" si="97"/>
        <v>7.3529999999999998E-2</v>
      </c>
      <c r="HVK7" s="220">
        <f t="shared" si="97"/>
        <v>7.3529999999999998E-2</v>
      </c>
      <c r="HVL7" s="220">
        <f t="shared" si="97"/>
        <v>7.3529999999999998E-2</v>
      </c>
      <c r="HVM7" s="220">
        <f t="shared" si="97"/>
        <v>7.3529999999999998E-2</v>
      </c>
      <c r="HVN7" s="220">
        <f t="shared" si="97"/>
        <v>7.3529999999999998E-2</v>
      </c>
      <c r="HVO7" s="220">
        <f t="shared" si="97"/>
        <v>7.3529999999999998E-2</v>
      </c>
      <c r="HVP7" s="220">
        <f t="shared" si="97"/>
        <v>7.3529999999999998E-2</v>
      </c>
      <c r="HVQ7" s="220">
        <f t="shared" si="97"/>
        <v>7.3529999999999998E-2</v>
      </c>
      <c r="HVR7" s="220">
        <f t="shared" si="97"/>
        <v>7.3529999999999998E-2</v>
      </c>
      <c r="HVS7" s="220">
        <f t="shared" si="97"/>
        <v>7.3529999999999998E-2</v>
      </c>
      <c r="HVT7" s="220">
        <f t="shared" si="97"/>
        <v>7.3529999999999998E-2</v>
      </c>
      <c r="HVU7" s="220">
        <f t="shared" si="97"/>
        <v>7.3529999999999998E-2</v>
      </c>
      <c r="HVV7" s="220">
        <f t="shared" si="97"/>
        <v>7.3529999999999998E-2</v>
      </c>
      <c r="HVW7" s="220">
        <f t="shared" si="97"/>
        <v>7.3529999999999998E-2</v>
      </c>
      <c r="HVX7" s="220">
        <f t="shared" si="97"/>
        <v>7.3529999999999998E-2</v>
      </c>
      <c r="HVY7" s="220">
        <f t="shared" si="97"/>
        <v>7.3529999999999998E-2</v>
      </c>
      <c r="HVZ7" s="220">
        <f t="shared" si="97"/>
        <v>7.3529999999999998E-2</v>
      </c>
      <c r="HWA7" s="220">
        <f t="shared" si="97"/>
        <v>7.3529999999999998E-2</v>
      </c>
      <c r="HWB7" s="220">
        <f t="shared" si="97"/>
        <v>7.3529999999999998E-2</v>
      </c>
      <c r="HWC7" s="220">
        <f t="shared" si="97"/>
        <v>7.3529999999999998E-2</v>
      </c>
      <c r="HWD7" s="220">
        <f t="shared" si="97"/>
        <v>7.3529999999999998E-2</v>
      </c>
      <c r="HWE7" s="220">
        <f t="shared" si="97"/>
        <v>7.3529999999999998E-2</v>
      </c>
      <c r="HWF7" s="220">
        <f t="shared" si="97"/>
        <v>7.3529999999999998E-2</v>
      </c>
      <c r="HWG7" s="220">
        <f t="shared" si="97"/>
        <v>7.3529999999999998E-2</v>
      </c>
      <c r="HWH7" s="220">
        <f t="shared" si="97"/>
        <v>7.3529999999999998E-2</v>
      </c>
      <c r="HWI7" s="220">
        <f t="shared" si="97"/>
        <v>7.3529999999999998E-2</v>
      </c>
      <c r="HWJ7" s="220">
        <f t="shared" si="97"/>
        <v>7.3529999999999998E-2</v>
      </c>
      <c r="HWK7" s="220">
        <f t="shared" si="97"/>
        <v>7.3529999999999998E-2</v>
      </c>
      <c r="HWL7" s="220">
        <f t="shared" si="97"/>
        <v>7.3529999999999998E-2</v>
      </c>
      <c r="HWM7" s="220">
        <f t="shared" si="97"/>
        <v>7.3529999999999998E-2</v>
      </c>
      <c r="HWN7" s="220">
        <f t="shared" si="97"/>
        <v>7.3529999999999998E-2</v>
      </c>
      <c r="HWO7" s="220">
        <f t="shared" si="97"/>
        <v>7.3529999999999998E-2</v>
      </c>
      <c r="HWP7" s="220">
        <f t="shared" si="97"/>
        <v>7.3529999999999998E-2</v>
      </c>
      <c r="HWQ7" s="220">
        <f t="shared" si="97"/>
        <v>7.3529999999999998E-2</v>
      </c>
      <c r="HWR7" s="220">
        <f t="shared" si="97"/>
        <v>7.3529999999999998E-2</v>
      </c>
      <c r="HWS7" s="220">
        <f t="shared" si="97"/>
        <v>7.3529999999999998E-2</v>
      </c>
      <c r="HWT7" s="220">
        <f t="shared" si="97"/>
        <v>7.3529999999999998E-2</v>
      </c>
      <c r="HWU7" s="220">
        <f t="shared" si="97"/>
        <v>7.3529999999999998E-2</v>
      </c>
      <c r="HWV7" s="220">
        <f t="shared" si="97"/>
        <v>7.3529999999999998E-2</v>
      </c>
      <c r="HWW7" s="220">
        <f t="shared" si="97"/>
        <v>7.3529999999999998E-2</v>
      </c>
      <c r="HWX7" s="220">
        <f t="shared" si="97"/>
        <v>7.3529999999999998E-2</v>
      </c>
      <c r="HWY7" s="220">
        <f t="shared" si="97"/>
        <v>7.3529999999999998E-2</v>
      </c>
      <c r="HWZ7" s="220">
        <f t="shared" si="97"/>
        <v>7.3529999999999998E-2</v>
      </c>
      <c r="HXA7" s="220">
        <f t="shared" si="97"/>
        <v>7.3529999999999998E-2</v>
      </c>
      <c r="HXB7" s="220">
        <f t="shared" si="97"/>
        <v>7.3529999999999998E-2</v>
      </c>
      <c r="HXC7" s="220">
        <f t="shared" si="97"/>
        <v>7.3529999999999998E-2</v>
      </c>
      <c r="HXD7" s="220">
        <f t="shared" si="97"/>
        <v>7.3529999999999998E-2</v>
      </c>
      <c r="HXE7" s="220">
        <f t="shared" si="97"/>
        <v>7.3529999999999998E-2</v>
      </c>
      <c r="HXF7" s="220">
        <f t="shared" si="97"/>
        <v>7.3529999999999998E-2</v>
      </c>
      <c r="HXG7" s="220">
        <f t="shared" si="97"/>
        <v>7.3529999999999998E-2</v>
      </c>
      <c r="HXH7" s="220">
        <f t="shared" si="97"/>
        <v>7.3529999999999998E-2</v>
      </c>
      <c r="HXI7" s="220">
        <f t="shared" si="97"/>
        <v>7.3529999999999998E-2</v>
      </c>
      <c r="HXJ7" s="220">
        <f t="shared" si="97"/>
        <v>7.3529999999999998E-2</v>
      </c>
      <c r="HXK7" s="220">
        <f t="shared" si="97"/>
        <v>7.3529999999999998E-2</v>
      </c>
      <c r="HXL7" s="220">
        <f t="shared" si="97"/>
        <v>7.3529999999999998E-2</v>
      </c>
      <c r="HXM7" s="220">
        <f t="shared" si="97"/>
        <v>7.3529999999999998E-2</v>
      </c>
      <c r="HXN7" s="220">
        <f t="shared" si="97"/>
        <v>7.3529999999999998E-2</v>
      </c>
      <c r="HXO7" s="220">
        <f t="shared" si="97"/>
        <v>7.3529999999999998E-2</v>
      </c>
      <c r="HXP7" s="220">
        <f t="shared" si="97"/>
        <v>7.3529999999999998E-2</v>
      </c>
      <c r="HXQ7" s="220">
        <f t="shared" ref="HXQ7:IAB7" si="98">ROUND($W7/365,5)</f>
        <v>7.3529999999999998E-2</v>
      </c>
      <c r="HXR7" s="220">
        <f t="shared" si="98"/>
        <v>7.3529999999999998E-2</v>
      </c>
      <c r="HXS7" s="220">
        <f t="shared" si="98"/>
        <v>7.3529999999999998E-2</v>
      </c>
      <c r="HXT7" s="220">
        <f t="shared" si="98"/>
        <v>7.3529999999999998E-2</v>
      </c>
      <c r="HXU7" s="220">
        <f t="shared" si="98"/>
        <v>7.3529999999999998E-2</v>
      </c>
      <c r="HXV7" s="220">
        <f t="shared" si="98"/>
        <v>7.3529999999999998E-2</v>
      </c>
      <c r="HXW7" s="220">
        <f t="shared" si="98"/>
        <v>7.3529999999999998E-2</v>
      </c>
      <c r="HXX7" s="220">
        <f t="shared" si="98"/>
        <v>7.3529999999999998E-2</v>
      </c>
      <c r="HXY7" s="220">
        <f t="shared" si="98"/>
        <v>7.3529999999999998E-2</v>
      </c>
      <c r="HXZ7" s="220">
        <f t="shared" si="98"/>
        <v>7.3529999999999998E-2</v>
      </c>
      <c r="HYA7" s="220">
        <f t="shared" si="98"/>
        <v>7.3529999999999998E-2</v>
      </c>
      <c r="HYB7" s="220">
        <f t="shared" si="98"/>
        <v>7.3529999999999998E-2</v>
      </c>
      <c r="HYC7" s="220">
        <f t="shared" si="98"/>
        <v>7.3529999999999998E-2</v>
      </c>
      <c r="HYD7" s="220">
        <f t="shared" si="98"/>
        <v>7.3529999999999998E-2</v>
      </c>
      <c r="HYE7" s="220">
        <f t="shared" si="98"/>
        <v>7.3529999999999998E-2</v>
      </c>
      <c r="HYF7" s="220">
        <f t="shared" si="98"/>
        <v>7.3529999999999998E-2</v>
      </c>
      <c r="HYG7" s="220">
        <f t="shared" si="98"/>
        <v>7.3529999999999998E-2</v>
      </c>
      <c r="HYH7" s="220">
        <f t="shared" si="98"/>
        <v>7.3529999999999998E-2</v>
      </c>
      <c r="HYI7" s="220">
        <f t="shared" si="98"/>
        <v>7.3529999999999998E-2</v>
      </c>
      <c r="HYJ7" s="220">
        <f t="shared" si="98"/>
        <v>7.3529999999999998E-2</v>
      </c>
      <c r="HYK7" s="220">
        <f t="shared" si="98"/>
        <v>7.3529999999999998E-2</v>
      </c>
      <c r="HYL7" s="220">
        <f t="shared" si="98"/>
        <v>7.3529999999999998E-2</v>
      </c>
      <c r="HYM7" s="220">
        <f t="shared" si="98"/>
        <v>7.3529999999999998E-2</v>
      </c>
      <c r="HYN7" s="220">
        <f t="shared" si="98"/>
        <v>7.3529999999999998E-2</v>
      </c>
      <c r="HYO7" s="220">
        <f t="shared" si="98"/>
        <v>7.3529999999999998E-2</v>
      </c>
      <c r="HYP7" s="220">
        <f t="shared" si="98"/>
        <v>7.3529999999999998E-2</v>
      </c>
      <c r="HYQ7" s="220">
        <f t="shared" si="98"/>
        <v>7.3529999999999998E-2</v>
      </c>
      <c r="HYR7" s="220">
        <f t="shared" si="98"/>
        <v>7.3529999999999998E-2</v>
      </c>
      <c r="HYS7" s="220">
        <f t="shared" si="98"/>
        <v>7.3529999999999998E-2</v>
      </c>
      <c r="HYT7" s="220">
        <f t="shared" si="98"/>
        <v>7.3529999999999998E-2</v>
      </c>
      <c r="HYU7" s="220">
        <f t="shared" si="98"/>
        <v>7.3529999999999998E-2</v>
      </c>
      <c r="HYV7" s="220">
        <f t="shared" si="98"/>
        <v>7.3529999999999998E-2</v>
      </c>
      <c r="HYW7" s="220">
        <f t="shared" si="98"/>
        <v>7.3529999999999998E-2</v>
      </c>
      <c r="HYX7" s="220">
        <f t="shared" si="98"/>
        <v>7.3529999999999998E-2</v>
      </c>
      <c r="HYY7" s="220">
        <f t="shared" si="98"/>
        <v>7.3529999999999998E-2</v>
      </c>
      <c r="HYZ7" s="220">
        <f t="shared" si="98"/>
        <v>7.3529999999999998E-2</v>
      </c>
      <c r="HZA7" s="220">
        <f t="shared" si="98"/>
        <v>7.3529999999999998E-2</v>
      </c>
      <c r="HZB7" s="220">
        <f t="shared" si="98"/>
        <v>7.3529999999999998E-2</v>
      </c>
      <c r="HZC7" s="220">
        <f t="shared" si="98"/>
        <v>7.3529999999999998E-2</v>
      </c>
      <c r="HZD7" s="220">
        <f t="shared" si="98"/>
        <v>7.3529999999999998E-2</v>
      </c>
      <c r="HZE7" s="220">
        <f t="shared" si="98"/>
        <v>7.3529999999999998E-2</v>
      </c>
      <c r="HZF7" s="220">
        <f t="shared" si="98"/>
        <v>7.3529999999999998E-2</v>
      </c>
      <c r="HZG7" s="220">
        <f t="shared" si="98"/>
        <v>7.3529999999999998E-2</v>
      </c>
      <c r="HZH7" s="220">
        <f t="shared" si="98"/>
        <v>7.3529999999999998E-2</v>
      </c>
      <c r="HZI7" s="220">
        <f t="shared" si="98"/>
        <v>7.3529999999999998E-2</v>
      </c>
      <c r="HZJ7" s="220">
        <f t="shared" si="98"/>
        <v>7.3529999999999998E-2</v>
      </c>
      <c r="HZK7" s="220">
        <f t="shared" si="98"/>
        <v>7.3529999999999998E-2</v>
      </c>
      <c r="HZL7" s="220">
        <f t="shared" si="98"/>
        <v>7.3529999999999998E-2</v>
      </c>
      <c r="HZM7" s="220">
        <f t="shared" si="98"/>
        <v>7.3529999999999998E-2</v>
      </c>
      <c r="HZN7" s="220">
        <f t="shared" si="98"/>
        <v>7.3529999999999998E-2</v>
      </c>
      <c r="HZO7" s="220">
        <f t="shared" si="98"/>
        <v>7.3529999999999998E-2</v>
      </c>
      <c r="HZP7" s="220">
        <f t="shared" si="98"/>
        <v>7.3529999999999998E-2</v>
      </c>
      <c r="HZQ7" s="220">
        <f t="shared" si="98"/>
        <v>7.3529999999999998E-2</v>
      </c>
      <c r="HZR7" s="220">
        <f t="shared" si="98"/>
        <v>7.3529999999999998E-2</v>
      </c>
      <c r="HZS7" s="220">
        <f t="shared" si="98"/>
        <v>7.3529999999999998E-2</v>
      </c>
      <c r="HZT7" s="220">
        <f t="shared" si="98"/>
        <v>7.3529999999999998E-2</v>
      </c>
      <c r="HZU7" s="220">
        <f t="shared" si="98"/>
        <v>7.3529999999999998E-2</v>
      </c>
      <c r="HZV7" s="220">
        <f t="shared" si="98"/>
        <v>7.3529999999999998E-2</v>
      </c>
      <c r="HZW7" s="220">
        <f t="shared" si="98"/>
        <v>7.3529999999999998E-2</v>
      </c>
      <c r="HZX7" s="220">
        <f t="shared" si="98"/>
        <v>7.3529999999999998E-2</v>
      </c>
      <c r="HZY7" s="220">
        <f t="shared" si="98"/>
        <v>7.3529999999999998E-2</v>
      </c>
      <c r="HZZ7" s="220">
        <f t="shared" si="98"/>
        <v>7.3529999999999998E-2</v>
      </c>
      <c r="IAA7" s="220">
        <f t="shared" si="98"/>
        <v>7.3529999999999998E-2</v>
      </c>
      <c r="IAB7" s="220">
        <f t="shared" si="98"/>
        <v>7.3529999999999998E-2</v>
      </c>
      <c r="IAC7" s="220">
        <f t="shared" ref="IAC7:ICN7" si="99">ROUND($W7/365,5)</f>
        <v>7.3529999999999998E-2</v>
      </c>
      <c r="IAD7" s="220">
        <f t="shared" si="99"/>
        <v>7.3529999999999998E-2</v>
      </c>
      <c r="IAE7" s="220">
        <f t="shared" si="99"/>
        <v>7.3529999999999998E-2</v>
      </c>
      <c r="IAF7" s="220">
        <f t="shared" si="99"/>
        <v>7.3529999999999998E-2</v>
      </c>
      <c r="IAG7" s="220">
        <f t="shared" si="99"/>
        <v>7.3529999999999998E-2</v>
      </c>
      <c r="IAH7" s="220">
        <f t="shared" si="99"/>
        <v>7.3529999999999998E-2</v>
      </c>
      <c r="IAI7" s="220">
        <f t="shared" si="99"/>
        <v>7.3529999999999998E-2</v>
      </c>
      <c r="IAJ7" s="220">
        <f t="shared" si="99"/>
        <v>7.3529999999999998E-2</v>
      </c>
      <c r="IAK7" s="220">
        <f t="shared" si="99"/>
        <v>7.3529999999999998E-2</v>
      </c>
      <c r="IAL7" s="220">
        <f t="shared" si="99"/>
        <v>7.3529999999999998E-2</v>
      </c>
      <c r="IAM7" s="220">
        <f t="shared" si="99"/>
        <v>7.3529999999999998E-2</v>
      </c>
      <c r="IAN7" s="220">
        <f t="shared" si="99"/>
        <v>7.3529999999999998E-2</v>
      </c>
      <c r="IAO7" s="220">
        <f t="shared" si="99"/>
        <v>7.3529999999999998E-2</v>
      </c>
      <c r="IAP7" s="220">
        <f t="shared" si="99"/>
        <v>7.3529999999999998E-2</v>
      </c>
      <c r="IAQ7" s="220">
        <f t="shared" si="99"/>
        <v>7.3529999999999998E-2</v>
      </c>
      <c r="IAR7" s="220">
        <f t="shared" si="99"/>
        <v>7.3529999999999998E-2</v>
      </c>
      <c r="IAS7" s="220">
        <f t="shared" si="99"/>
        <v>7.3529999999999998E-2</v>
      </c>
      <c r="IAT7" s="220">
        <f t="shared" si="99"/>
        <v>7.3529999999999998E-2</v>
      </c>
      <c r="IAU7" s="220">
        <f t="shared" si="99"/>
        <v>7.3529999999999998E-2</v>
      </c>
      <c r="IAV7" s="220">
        <f t="shared" si="99"/>
        <v>7.3529999999999998E-2</v>
      </c>
      <c r="IAW7" s="220">
        <f t="shared" si="99"/>
        <v>7.3529999999999998E-2</v>
      </c>
      <c r="IAX7" s="220">
        <f t="shared" si="99"/>
        <v>7.3529999999999998E-2</v>
      </c>
      <c r="IAY7" s="220">
        <f t="shared" si="99"/>
        <v>7.3529999999999998E-2</v>
      </c>
      <c r="IAZ7" s="220">
        <f t="shared" si="99"/>
        <v>7.3529999999999998E-2</v>
      </c>
      <c r="IBA7" s="220">
        <f t="shared" si="99"/>
        <v>7.3529999999999998E-2</v>
      </c>
      <c r="IBB7" s="220">
        <f t="shared" si="99"/>
        <v>7.3529999999999998E-2</v>
      </c>
      <c r="IBC7" s="220">
        <f t="shared" si="99"/>
        <v>7.3529999999999998E-2</v>
      </c>
      <c r="IBD7" s="220">
        <f t="shared" si="99"/>
        <v>7.3529999999999998E-2</v>
      </c>
      <c r="IBE7" s="220">
        <f t="shared" si="99"/>
        <v>7.3529999999999998E-2</v>
      </c>
      <c r="IBF7" s="220">
        <f t="shared" si="99"/>
        <v>7.3529999999999998E-2</v>
      </c>
      <c r="IBG7" s="220">
        <f t="shared" si="99"/>
        <v>7.3529999999999998E-2</v>
      </c>
      <c r="IBH7" s="220">
        <f t="shared" si="99"/>
        <v>7.3529999999999998E-2</v>
      </c>
      <c r="IBI7" s="220">
        <f t="shared" si="99"/>
        <v>7.3529999999999998E-2</v>
      </c>
      <c r="IBJ7" s="220">
        <f t="shared" si="99"/>
        <v>7.3529999999999998E-2</v>
      </c>
      <c r="IBK7" s="220">
        <f t="shared" si="99"/>
        <v>7.3529999999999998E-2</v>
      </c>
      <c r="IBL7" s="220">
        <f t="shared" si="99"/>
        <v>7.3529999999999998E-2</v>
      </c>
      <c r="IBM7" s="220">
        <f t="shared" si="99"/>
        <v>7.3529999999999998E-2</v>
      </c>
      <c r="IBN7" s="220">
        <f t="shared" si="99"/>
        <v>7.3529999999999998E-2</v>
      </c>
      <c r="IBO7" s="220">
        <f t="shared" si="99"/>
        <v>7.3529999999999998E-2</v>
      </c>
      <c r="IBP7" s="220">
        <f t="shared" si="99"/>
        <v>7.3529999999999998E-2</v>
      </c>
      <c r="IBQ7" s="220">
        <f t="shared" si="99"/>
        <v>7.3529999999999998E-2</v>
      </c>
      <c r="IBR7" s="220">
        <f t="shared" si="99"/>
        <v>7.3529999999999998E-2</v>
      </c>
      <c r="IBS7" s="220">
        <f t="shared" si="99"/>
        <v>7.3529999999999998E-2</v>
      </c>
      <c r="IBT7" s="220">
        <f t="shared" si="99"/>
        <v>7.3529999999999998E-2</v>
      </c>
      <c r="IBU7" s="220">
        <f t="shared" si="99"/>
        <v>7.3529999999999998E-2</v>
      </c>
      <c r="IBV7" s="220">
        <f t="shared" si="99"/>
        <v>7.3529999999999998E-2</v>
      </c>
      <c r="IBW7" s="220">
        <f t="shared" si="99"/>
        <v>7.3529999999999998E-2</v>
      </c>
      <c r="IBX7" s="220">
        <f t="shared" si="99"/>
        <v>7.3529999999999998E-2</v>
      </c>
      <c r="IBY7" s="220">
        <f t="shared" si="99"/>
        <v>7.3529999999999998E-2</v>
      </c>
      <c r="IBZ7" s="220">
        <f t="shared" si="99"/>
        <v>7.3529999999999998E-2</v>
      </c>
      <c r="ICA7" s="220">
        <f t="shared" si="99"/>
        <v>7.3529999999999998E-2</v>
      </c>
      <c r="ICB7" s="220">
        <f t="shared" si="99"/>
        <v>7.3529999999999998E-2</v>
      </c>
      <c r="ICC7" s="220">
        <f t="shared" si="99"/>
        <v>7.3529999999999998E-2</v>
      </c>
      <c r="ICD7" s="220">
        <f t="shared" si="99"/>
        <v>7.3529999999999998E-2</v>
      </c>
      <c r="ICE7" s="220">
        <f t="shared" si="99"/>
        <v>7.3529999999999998E-2</v>
      </c>
      <c r="ICF7" s="220">
        <f t="shared" si="99"/>
        <v>7.3529999999999998E-2</v>
      </c>
      <c r="ICG7" s="220">
        <f t="shared" si="99"/>
        <v>7.3529999999999998E-2</v>
      </c>
      <c r="ICH7" s="220">
        <f t="shared" si="99"/>
        <v>7.3529999999999998E-2</v>
      </c>
      <c r="ICI7" s="220">
        <f t="shared" si="99"/>
        <v>7.3529999999999998E-2</v>
      </c>
      <c r="ICJ7" s="220">
        <f t="shared" si="99"/>
        <v>7.3529999999999998E-2</v>
      </c>
      <c r="ICK7" s="220">
        <f t="shared" si="99"/>
        <v>7.3529999999999998E-2</v>
      </c>
      <c r="ICL7" s="220">
        <f t="shared" si="99"/>
        <v>7.3529999999999998E-2</v>
      </c>
      <c r="ICM7" s="220">
        <f t="shared" si="99"/>
        <v>7.3529999999999998E-2</v>
      </c>
      <c r="ICN7" s="220">
        <f t="shared" si="99"/>
        <v>7.3529999999999998E-2</v>
      </c>
      <c r="ICO7" s="220">
        <f t="shared" ref="ICO7:IEZ7" si="100">ROUND($W7/365,5)</f>
        <v>7.3529999999999998E-2</v>
      </c>
      <c r="ICP7" s="220">
        <f t="shared" si="100"/>
        <v>7.3529999999999998E-2</v>
      </c>
      <c r="ICQ7" s="220">
        <f t="shared" si="100"/>
        <v>7.3529999999999998E-2</v>
      </c>
      <c r="ICR7" s="220">
        <f t="shared" si="100"/>
        <v>7.3529999999999998E-2</v>
      </c>
      <c r="ICS7" s="220">
        <f t="shared" si="100"/>
        <v>7.3529999999999998E-2</v>
      </c>
      <c r="ICT7" s="220">
        <f t="shared" si="100"/>
        <v>7.3529999999999998E-2</v>
      </c>
      <c r="ICU7" s="220">
        <f t="shared" si="100"/>
        <v>7.3529999999999998E-2</v>
      </c>
      <c r="ICV7" s="220">
        <f t="shared" si="100"/>
        <v>7.3529999999999998E-2</v>
      </c>
      <c r="ICW7" s="220">
        <f t="shared" si="100"/>
        <v>7.3529999999999998E-2</v>
      </c>
      <c r="ICX7" s="220">
        <f t="shared" si="100"/>
        <v>7.3529999999999998E-2</v>
      </c>
      <c r="ICY7" s="220">
        <f t="shared" si="100"/>
        <v>7.3529999999999998E-2</v>
      </c>
      <c r="ICZ7" s="220">
        <f t="shared" si="100"/>
        <v>7.3529999999999998E-2</v>
      </c>
      <c r="IDA7" s="220">
        <f t="shared" si="100"/>
        <v>7.3529999999999998E-2</v>
      </c>
      <c r="IDB7" s="220">
        <f t="shared" si="100"/>
        <v>7.3529999999999998E-2</v>
      </c>
      <c r="IDC7" s="220">
        <f t="shared" si="100"/>
        <v>7.3529999999999998E-2</v>
      </c>
      <c r="IDD7" s="220">
        <f t="shared" si="100"/>
        <v>7.3529999999999998E-2</v>
      </c>
      <c r="IDE7" s="220">
        <f t="shared" si="100"/>
        <v>7.3529999999999998E-2</v>
      </c>
      <c r="IDF7" s="220">
        <f t="shared" si="100"/>
        <v>7.3529999999999998E-2</v>
      </c>
      <c r="IDG7" s="220">
        <f t="shared" si="100"/>
        <v>7.3529999999999998E-2</v>
      </c>
      <c r="IDH7" s="220">
        <f t="shared" si="100"/>
        <v>7.3529999999999998E-2</v>
      </c>
      <c r="IDI7" s="220">
        <f t="shared" si="100"/>
        <v>7.3529999999999998E-2</v>
      </c>
      <c r="IDJ7" s="220">
        <f t="shared" si="100"/>
        <v>7.3529999999999998E-2</v>
      </c>
      <c r="IDK7" s="220">
        <f t="shared" si="100"/>
        <v>7.3529999999999998E-2</v>
      </c>
      <c r="IDL7" s="220">
        <f t="shared" si="100"/>
        <v>7.3529999999999998E-2</v>
      </c>
      <c r="IDM7" s="220">
        <f t="shared" si="100"/>
        <v>7.3529999999999998E-2</v>
      </c>
      <c r="IDN7" s="220">
        <f t="shared" si="100"/>
        <v>7.3529999999999998E-2</v>
      </c>
      <c r="IDO7" s="220">
        <f t="shared" si="100"/>
        <v>7.3529999999999998E-2</v>
      </c>
      <c r="IDP7" s="220">
        <f t="shared" si="100"/>
        <v>7.3529999999999998E-2</v>
      </c>
      <c r="IDQ7" s="220">
        <f t="shared" si="100"/>
        <v>7.3529999999999998E-2</v>
      </c>
      <c r="IDR7" s="220">
        <f t="shared" si="100"/>
        <v>7.3529999999999998E-2</v>
      </c>
      <c r="IDS7" s="220">
        <f t="shared" si="100"/>
        <v>7.3529999999999998E-2</v>
      </c>
      <c r="IDT7" s="220">
        <f t="shared" si="100"/>
        <v>7.3529999999999998E-2</v>
      </c>
      <c r="IDU7" s="220">
        <f t="shared" si="100"/>
        <v>7.3529999999999998E-2</v>
      </c>
      <c r="IDV7" s="220">
        <f t="shared" si="100"/>
        <v>7.3529999999999998E-2</v>
      </c>
      <c r="IDW7" s="220">
        <f t="shared" si="100"/>
        <v>7.3529999999999998E-2</v>
      </c>
      <c r="IDX7" s="220">
        <f t="shared" si="100"/>
        <v>7.3529999999999998E-2</v>
      </c>
      <c r="IDY7" s="220">
        <f t="shared" si="100"/>
        <v>7.3529999999999998E-2</v>
      </c>
      <c r="IDZ7" s="220">
        <f t="shared" si="100"/>
        <v>7.3529999999999998E-2</v>
      </c>
      <c r="IEA7" s="220">
        <f t="shared" si="100"/>
        <v>7.3529999999999998E-2</v>
      </c>
      <c r="IEB7" s="220">
        <f t="shared" si="100"/>
        <v>7.3529999999999998E-2</v>
      </c>
      <c r="IEC7" s="220">
        <f t="shared" si="100"/>
        <v>7.3529999999999998E-2</v>
      </c>
      <c r="IED7" s="220">
        <f t="shared" si="100"/>
        <v>7.3529999999999998E-2</v>
      </c>
      <c r="IEE7" s="220">
        <f t="shared" si="100"/>
        <v>7.3529999999999998E-2</v>
      </c>
      <c r="IEF7" s="220">
        <f t="shared" si="100"/>
        <v>7.3529999999999998E-2</v>
      </c>
      <c r="IEG7" s="220">
        <f t="shared" si="100"/>
        <v>7.3529999999999998E-2</v>
      </c>
      <c r="IEH7" s="220">
        <f t="shared" si="100"/>
        <v>7.3529999999999998E-2</v>
      </c>
      <c r="IEI7" s="220">
        <f t="shared" si="100"/>
        <v>7.3529999999999998E-2</v>
      </c>
      <c r="IEJ7" s="220">
        <f t="shared" si="100"/>
        <v>7.3529999999999998E-2</v>
      </c>
      <c r="IEK7" s="220">
        <f t="shared" si="100"/>
        <v>7.3529999999999998E-2</v>
      </c>
      <c r="IEL7" s="220">
        <f t="shared" si="100"/>
        <v>7.3529999999999998E-2</v>
      </c>
      <c r="IEM7" s="220">
        <f t="shared" si="100"/>
        <v>7.3529999999999998E-2</v>
      </c>
      <c r="IEN7" s="220">
        <f t="shared" si="100"/>
        <v>7.3529999999999998E-2</v>
      </c>
      <c r="IEO7" s="220">
        <f t="shared" si="100"/>
        <v>7.3529999999999998E-2</v>
      </c>
      <c r="IEP7" s="220">
        <f t="shared" si="100"/>
        <v>7.3529999999999998E-2</v>
      </c>
      <c r="IEQ7" s="220">
        <f t="shared" si="100"/>
        <v>7.3529999999999998E-2</v>
      </c>
      <c r="IER7" s="220">
        <f t="shared" si="100"/>
        <v>7.3529999999999998E-2</v>
      </c>
      <c r="IES7" s="220">
        <f t="shared" si="100"/>
        <v>7.3529999999999998E-2</v>
      </c>
      <c r="IET7" s="220">
        <f t="shared" si="100"/>
        <v>7.3529999999999998E-2</v>
      </c>
      <c r="IEU7" s="220">
        <f t="shared" si="100"/>
        <v>7.3529999999999998E-2</v>
      </c>
      <c r="IEV7" s="220">
        <f t="shared" si="100"/>
        <v>7.3529999999999998E-2</v>
      </c>
      <c r="IEW7" s="220">
        <f t="shared" si="100"/>
        <v>7.3529999999999998E-2</v>
      </c>
      <c r="IEX7" s="220">
        <f t="shared" si="100"/>
        <v>7.3529999999999998E-2</v>
      </c>
      <c r="IEY7" s="220">
        <f t="shared" si="100"/>
        <v>7.3529999999999998E-2</v>
      </c>
      <c r="IEZ7" s="220">
        <f t="shared" si="100"/>
        <v>7.3529999999999998E-2</v>
      </c>
      <c r="IFA7" s="220">
        <f t="shared" ref="IFA7:IHL7" si="101">ROUND($W7/365,5)</f>
        <v>7.3529999999999998E-2</v>
      </c>
      <c r="IFB7" s="220">
        <f t="shared" si="101"/>
        <v>7.3529999999999998E-2</v>
      </c>
      <c r="IFC7" s="220">
        <f t="shared" si="101"/>
        <v>7.3529999999999998E-2</v>
      </c>
      <c r="IFD7" s="220">
        <f t="shared" si="101"/>
        <v>7.3529999999999998E-2</v>
      </c>
      <c r="IFE7" s="220">
        <f t="shared" si="101"/>
        <v>7.3529999999999998E-2</v>
      </c>
      <c r="IFF7" s="220">
        <f t="shared" si="101"/>
        <v>7.3529999999999998E-2</v>
      </c>
      <c r="IFG7" s="220">
        <f t="shared" si="101"/>
        <v>7.3529999999999998E-2</v>
      </c>
      <c r="IFH7" s="220">
        <f t="shared" si="101"/>
        <v>7.3529999999999998E-2</v>
      </c>
      <c r="IFI7" s="220">
        <f t="shared" si="101"/>
        <v>7.3529999999999998E-2</v>
      </c>
      <c r="IFJ7" s="220">
        <f t="shared" si="101"/>
        <v>7.3529999999999998E-2</v>
      </c>
      <c r="IFK7" s="220">
        <f t="shared" si="101"/>
        <v>7.3529999999999998E-2</v>
      </c>
      <c r="IFL7" s="220">
        <f t="shared" si="101"/>
        <v>7.3529999999999998E-2</v>
      </c>
      <c r="IFM7" s="220">
        <f t="shared" si="101"/>
        <v>7.3529999999999998E-2</v>
      </c>
      <c r="IFN7" s="220">
        <f t="shared" si="101"/>
        <v>7.3529999999999998E-2</v>
      </c>
      <c r="IFO7" s="220">
        <f t="shared" si="101"/>
        <v>7.3529999999999998E-2</v>
      </c>
      <c r="IFP7" s="220">
        <f t="shared" si="101"/>
        <v>7.3529999999999998E-2</v>
      </c>
      <c r="IFQ7" s="220">
        <f t="shared" si="101"/>
        <v>7.3529999999999998E-2</v>
      </c>
      <c r="IFR7" s="220">
        <f t="shared" si="101"/>
        <v>7.3529999999999998E-2</v>
      </c>
      <c r="IFS7" s="220">
        <f t="shared" si="101"/>
        <v>7.3529999999999998E-2</v>
      </c>
      <c r="IFT7" s="220">
        <f t="shared" si="101"/>
        <v>7.3529999999999998E-2</v>
      </c>
      <c r="IFU7" s="220">
        <f t="shared" si="101"/>
        <v>7.3529999999999998E-2</v>
      </c>
      <c r="IFV7" s="220">
        <f t="shared" si="101"/>
        <v>7.3529999999999998E-2</v>
      </c>
      <c r="IFW7" s="220">
        <f t="shared" si="101"/>
        <v>7.3529999999999998E-2</v>
      </c>
      <c r="IFX7" s="220">
        <f t="shared" si="101"/>
        <v>7.3529999999999998E-2</v>
      </c>
      <c r="IFY7" s="220">
        <f t="shared" si="101"/>
        <v>7.3529999999999998E-2</v>
      </c>
      <c r="IFZ7" s="220">
        <f t="shared" si="101"/>
        <v>7.3529999999999998E-2</v>
      </c>
      <c r="IGA7" s="220">
        <f t="shared" si="101"/>
        <v>7.3529999999999998E-2</v>
      </c>
      <c r="IGB7" s="220">
        <f t="shared" si="101"/>
        <v>7.3529999999999998E-2</v>
      </c>
      <c r="IGC7" s="220">
        <f t="shared" si="101"/>
        <v>7.3529999999999998E-2</v>
      </c>
      <c r="IGD7" s="220">
        <f t="shared" si="101"/>
        <v>7.3529999999999998E-2</v>
      </c>
      <c r="IGE7" s="220">
        <f t="shared" si="101"/>
        <v>7.3529999999999998E-2</v>
      </c>
      <c r="IGF7" s="220">
        <f t="shared" si="101"/>
        <v>7.3529999999999998E-2</v>
      </c>
      <c r="IGG7" s="220">
        <f t="shared" si="101"/>
        <v>7.3529999999999998E-2</v>
      </c>
      <c r="IGH7" s="220">
        <f t="shared" si="101"/>
        <v>7.3529999999999998E-2</v>
      </c>
      <c r="IGI7" s="220">
        <f t="shared" si="101"/>
        <v>7.3529999999999998E-2</v>
      </c>
      <c r="IGJ7" s="220">
        <f t="shared" si="101"/>
        <v>7.3529999999999998E-2</v>
      </c>
      <c r="IGK7" s="220">
        <f t="shared" si="101"/>
        <v>7.3529999999999998E-2</v>
      </c>
      <c r="IGL7" s="220">
        <f t="shared" si="101"/>
        <v>7.3529999999999998E-2</v>
      </c>
      <c r="IGM7" s="220">
        <f t="shared" si="101"/>
        <v>7.3529999999999998E-2</v>
      </c>
      <c r="IGN7" s="220">
        <f t="shared" si="101"/>
        <v>7.3529999999999998E-2</v>
      </c>
      <c r="IGO7" s="220">
        <f t="shared" si="101"/>
        <v>7.3529999999999998E-2</v>
      </c>
      <c r="IGP7" s="220">
        <f t="shared" si="101"/>
        <v>7.3529999999999998E-2</v>
      </c>
      <c r="IGQ7" s="220">
        <f t="shared" si="101"/>
        <v>7.3529999999999998E-2</v>
      </c>
      <c r="IGR7" s="220">
        <f t="shared" si="101"/>
        <v>7.3529999999999998E-2</v>
      </c>
      <c r="IGS7" s="220">
        <f t="shared" si="101"/>
        <v>7.3529999999999998E-2</v>
      </c>
      <c r="IGT7" s="220">
        <f t="shared" si="101"/>
        <v>7.3529999999999998E-2</v>
      </c>
      <c r="IGU7" s="220">
        <f t="shared" si="101"/>
        <v>7.3529999999999998E-2</v>
      </c>
      <c r="IGV7" s="220">
        <f t="shared" si="101"/>
        <v>7.3529999999999998E-2</v>
      </c>
      <c r="IGW7" s="220">
        <f t="shared" si="101"/>
        <v>7.3529999999999998E-2</v>
      </c>
      <c r="IGX7" s="220">
        <f t="shared" si="101"/>
        <v>7.3529999999999998E-2</v>
      </c>
      <c r="IGY7" s="220">
        <f t="shared" si="101"/>
        <v>7.3529999999999998E-2</v>
      </c>
      <c r="IGZ7" s="220">
        <f t="shared" si="101"/>
        <v>7.3529999999999998E-2</v>
      </c>
      <c r="IHA7" s="220">
        <f t="shared" si="101"/>
        <v>7.3529999999999998E-2</v>
      </c>
      <c r="IHB7" s="220">
        <f t="shared" si="101"/>
        <v>7.3529999999999998E-2</v>
      </c>
      <c r="IHC7" s="220">
        <f t="shared" si="101"/>
        <v>7.3529999999999998E-2</v>
      </c>
      <c r="IHD7" s="220">
        <f t="shared" si="101"/>
        <v>7.3529999999999998E-2</v>
      </c>
      <c r="IHE7" s="220">
        <f t="shared" si="101"/>
        <v>7.3529999999999998E-2</v>
      </c>
      <c r="IHF7" s="220">
        <f t="shared" si="101"/>
        <v>7.3529999999999998E-2</v>
      </c>
      <c r="IHG7" s="220">
        <f t="shared" si="101"/>
        <v>7.3529999999999998E-2</v>
      </c>
      <c r="IHH7" s="220">
        <f t="shared" si="101"/>
        <v>7.3529999999999998E-2</v>
      </c>
      <c r="IHI7" s="220">
        <f t="shared" si="101"/>
        <v>7.3529999999999998E-2</v>
      </c>
      <c r="IHJ7" s="220">
        <f t="shared" si="101"/>
        <v>7.3529999999999998E-2</v>
      </c>
      <c r="IHK7" s="220">
        <f t="shared" si="101"/>
        <v>7.3529999999999998E-2</v>
      </c>
      <c r="IHL7" s="220">
        <f t="shared" si="101"/>
        <v>7.3529999999999998E-2</v>
      </c>
      <c r="IHM7" s="220">
        <f t="shared" ref="IHM7:IJX7" si="102">ROUND($W7/365,5)</f>
        <v>7.3529999999999998E-2</v>
      </c>
      <c r="IHN7" s="220">
        <f t="shared" si="102"/>
        <v>7.3529999999999998E-2</v>
      </c>
      <c r="IHO7" s="220">
        <f t="shared" si="102"/>
        <v>7.3529999999999998E-2</v>
      </c>
      <c r="IHP7" s="220">
        <f t="shared" si="102"/>
        <v>7.3529999999999998E-2</v>
      </c>
      <c r="IHQ7" s="220">
        <f t="shared" si="102"/>
        <v>7.3529999999999998E-2</v>
      </c>
      <c r="IHR7" s="220">
        <f t="shared" si="102"/>
        <v>7.3529999999999998E-2</v>
      </c>
      <c r="IHS7" s="220">
        <f t="shared" si="102"/>
        <v>7.3529999999999998E-2</v>
      </c>
      <c r="IHT7" s="220">
        <f t="shared" si="102"/>
        <v>7.3529999999999998E-2</v>
      </c>
      <c r="IHU7" s="220">
        <f t="shared" si="102"/>
        <v>7.3529999999999998E-2</v>
      </c>
      <c r="IHV7" s="220">
        <f t="shared" si="102"/>
        <v>7.3529999999999998E-2</v>
      </c>
      <c r="IHW7" s="220">
        <f t="shared" si="102"/>
        <v>7.3529999999999998E-2</v>
      </c>
      <c r="IHX7" s="220">
        <f t="shared" si="102"/>
        <v>7.3529999999999998E-2</v>
      </c>
      <c r="IHY7" s="220">
        <f t="shared" si="102"/>
        <v>7.3529999999999998E-2</v>
      </c>
      <c r="IHZ7" s="220">
        <f t="shared" si="102"/>
        <v>7.3529999999999998E-2</v>
      </c>
      <c r="IIA7" s="220">
        <f t="shared" si="102"/>
        <v>7.3529999999999998E-2</v>
      </c>
      <c r="IIB7" s="220">
        <f t="shared" si="102"/>
        <v>7.3529999999999998E-2</v>
      </c>
      <c r="IIC7" s="220">
        <f t="shared" si="102"/>
        <v>7.3529999999999998E-2</v>
      </c>
      <c r="IID7" s="220">
        <f t="shared" si="102"/>
        <v>7.3529999999999998E-2</v>
      </c>
      <c r="IIE7" s="220">
        <f t="shared" si="102"/>
        <v>7.3529999999999998E-2</v>
      </c>
      <c r="IIF7" s="220">
        <f t="shared" si="102"/>
        <v>7.3529999999999998E-2</v>
      </c>
      <c r="IIG7" s="220">
        <f t="shared" si="102"/>
        <v>7.3529999999999998E-2</v>
      </c>
      <c r="IIH7" s="220">
        <f t="shared" si="102"/>
        <v>7.3529999999999998E-2</v>
      </c>
      <c r="III7" s="220">
        <f t="shared" si="102"/>
        <v>7.3529999999999998E-2</v>
      </c>
      <c r="IIJ7" s="220">
        <f t="shared" si="102"/>
        <v>7.3529999999999998E-2</v>
      </c>
      <c r="IIK7" s="220">
        <f t="shared" si="102"/>
        <v>7.3529999999999998E-2</v>
      </c>
      <c r="IIL7" s="220">
        <f t="shared" si="102"/>
        <v>7.3529999999999998E-2</v>
      </c>
      <c r="IIM7" s="220">
        <f t="shared" si="102"/>
        <v>7.3529999999999998E-2</v>
      </c>
      <c r="IIN7" s="220">
        <f t="shared" si="102"/>
        <v>7.3529999999999998E-2</v>
      </c>
      <c r="IIO7" s="220">
        <f t="shared" si="102"/>
        <v>7.3529999999999998E-2</v>
      </c>
      <c r="IIP7" s="220">
        <f t="shared" si="102"/>
        <v>7.3529999999999998E-2</v>
      </c>
      <c r="IIQ7" s="220">
        <f t="shared" si="102"/>
        <v>7.3529999999999998E-2</v>
      </c>
      <c r="IIR7" s="220">
        <f t="shared" si="102"/>
        <v>7.3529999999999998E-2</v>
      </c>
      <c r="IIS7" s="220">
        <f t="shared" si="102"/>
        <v>7.3529999999999998E-2</v>
      </c>
      <c r="IIT7" s="220">
        <f t="shared" si="102"/>
        <v>7.3529999999999998E-2</v>
      </c>
      <c r="IIU7" s="220">
        <f t="shared" si="102"/>
        <v>7.3529999999999998E-2</v>
      </c>
      <c r="IIV7" s="220">
        <f t="shared" si="102"/>
        <v>7.3529999999999998E-2</v>
      </c>
      <c r="IIW7" s="220">
        <f t="shared" si="102"/>
        <v>7.3529999999999998E-2</v>
      </c>
      <c r="IIX7" s="220">
        <f t="shared" si="102"/>
        <v>7.3529999999999998E-2</v>
      </c>
      <c r="IIY7" s="220">
        <f t="shared" si="102"/>
        <v>7.3529999999999998E-2</v>
      </c>
      <c r="IIZ7" s="220">
        <f t="shared" si="102"/>
        <v>7.3529999999999998E-2</v>
      </c>
      <c r="IJA7" s="220">
        <f t="shared" si="102"/>
        <v>7.3529999999999998E-2</v>
      </c>
      <c r="IJB7" s="220">
        <f t="shared" si="102"/>
        <v>7.3529999999999998E-2</v>
      </c>
      <c r="IJC7" s="220">
        <f t="shared" si="102"/>
        <v>7.3529999999999998E-2</v>
      </c>
      <c r="IJD7" s="220">
        <f t="shared" si="102"/>
        <v>7.3529999999999998E-2</v>
      </c>
      <c r="IJE7" s="220">
        <f t="shared" si="102"/>
        <v>7.3529999999999998E-2</v>
      </c>
      <c r="IJF7" s="220">
        <f t="shared" si="102"/>
        <v>7.3529999999999998E-2</v>
      </c>
      <c r="IJG7" s="220">
        <f t="shared" si="102"/>
        <v>7.3529999999999998E-2</v>
      </c>
      <c r="IJH7" s="220">
        <f t="shared" si="102"/>
        <v>7.3529999999999998E-2</v>
      </c>
      <c r="IJI7" s="220">
        <f t="shared" si="102"/>
        <v>7.3529999999999998E-2</v>
      </c>
      <c r="IJJ7" s="220">
        <f t="shared" si="102"/>
        <v>7.3529999999999998E-2</v>
      </c>
      <c r="IJK7" s="220">
        <f t="shared" si="102"/>
        <v>7.3529999999999998E-2</v>
      </c>
      <c r="IJL7" s="220">
        <f t="shared" si="102"/>
        <v>7.3529999999999998E-2</v>
      </c>
      <c r="IJM7" s="220">
        <f t="shared" si="102"/>
        <v>7.3529999999999998E-2</v>
      </c>
      <c r="IJN7" s="220">
        <f t="shared" si="102"/>
        <v>7.3529999999999998E-2</v>
      </c>
      <c r="IJO7" s="220">
        <f t="shared" si="102"/>
        <v>7.3529999999999998E-2</v>
      </c>
      <c r="IJP7" s="220">
        <f t="shared" si="102"/>
        <v>7.3529999999999998E-2</v>
      </c>
      <c r="IJQ7" s="220">
        <f t="shared" si="102"/>
        <v>7.3529999999999998E-2</v>
      </c>
      <c r="IJR7" s="220">
        <f t="shared" si="102"/>
        <v>7.3529999999999998E-2</v>
      </c>
      <c r="IJS7" s="220">
        <f t="shared" si="102"/>
        <v>7.3529999999999998E-2</v>
      </c>
      <c r="IJT7" s="220">
        <f t="shared" si="102"/>
        <v>7.3529999999999998E-2</v>
      </c>
      <c r="IJU7" s="220">
        <f t="shared" si="102"/>
        <v>7.3529999999999998E-2</v>
      </c>
      <c r="IJV7" s="220">
        <f t="shared" si="102"/>
        <v>7.3529999999999998E-2</v>
      </c>
      <c r="IJW7" s="220">
        <f t="shared" si="102"/>
        <v>7.3529999999999998E-2</v>
      </c>
      <c r="IJX7" s="220">
        <f t="shared" si="102"/>
        <v>7.3529999999999998E-2</v>
      </c>
      <c r="IJY7" s="220">
        <f t="shared" ref="IJY7:IMJ7" si="103">ROUND($W7/365,5)</f>
        <v>7.3529999999999998E-2</v>
      </c>
      <c r="IJZ7" s="220">
        <f t="shared" si="103"/>
        <v>7.3529999999999998E-2</v>
      </c>
      <c r="IKA7" s="220">
        <f t="shared" si="103"/>
        <v>7.3529999999999998E-2</v>
      </c>
      <c r="IKB7" s="220">
        <f t="shared" si="103"/>
        <v>7.3529999999999998E-2</v>
      </c>
      <c r="IKC7" s="220">
        <f t="shared" si="103"/>
        <v>7.3529999999999998E-2</v>
      </c>
      <c r="IKD7" s="220">
        <f t="shared" si="103"/>
        <v>7.3529999999999998E-2</v>
      </c>
      <c r="IKE7" s="220">
        <f t="shared" si="103"/>
        <v>7.3529999999999998E-2</v>
      </c>
      <c r="IKF7" s="220">
        <f t="shared" si="103"/>
        <v>7.3529999999999998E-2</v>
      </c>
      <c r="IKG7" s="220">
        <f t="shared" si="103"/>
        <v>7.3529999999999998E-2</v>
      </c>
      <c r="IKH7" s="220">
        <f t="shared" si="103"/>
        <v>7.3529999999999998E-2</v>
      </c>
      <c r="IKI7" s="220">
        <f t="shared" si="103"/>
        <v>7.3529999999999998E-2</v>
      </c>
      <c r="IKJ7" s="220">
        <f t="shared" si="103"/>
        <v>7.3529999999999998E-2</v>
      </c>
      <c r="IKK7" s="220">
        <f t="shared" si="103"/>
        <v>7.3529999999999998E-2</v>
      </c>
      <c r="IKL7" s="220">
        <f t="shared" si="103"/>
        <v>7.3529999999999998E-2</v>
      </c>
      <c r="IKM7" s="220">
        <f t="shared" si="103"/>
        <v>7.3529999999999998E-2</v>
      </c>
      <c r="IKN7" s="220">
        <f t="shared" si="103"/>
        <v>7.3529999999999998E-2</v>
      </c>
      <c r="IKO7" s="220">
        <f t="shared" si="103"/>
        <v>7.3529999999999998E-2</v>
      </c>
      <c r="IKP7" s="220">
        <f t="shared" si="103"/>
        <v>7.3529999999999998E-2</v>
      </c>
      <c r="IKQ7" s="220">
        <f t="shared" si="103"/>
        <v>7.3529999999999998E-2</v>
      </c>
      <c r="IKR7" s="220">
        <f t="shared" si="103"/>
        <v>7.3529999999999998E-2</v>
      </c>
      <c r="IKS7" s="220">
        <f t="shared" si="103"/>
        <v>7.3529999999999998E-2</v>
      </c>
      <c r="IKT7" s="220">
        <f t="shared" si="103"/>
        <v>7.3529999999999998E-2</v>
      </c>
      <c r="IKU7" s="220">
        <f t="shared" si="103"/>
        <v>7.3529999999999998E-2</v>
      </c>
      <c r="IKV7" s="220">
        <f t="shared" si="103"/>
        <v>7.3529999999999998E-2</v>
      </c>
      <c r="IKW7" s="220">
        <f t="shared" si="103"/>
        <v>7.3529999999999998E-2</v>
      </c>
      <c r="IKX7" s="220">
        <f t="shared" si="103"/>
        <v>7.3529999999999998E-2</v>
      </c>
      <c r="IKY7" s="220">
        <f t="shared" si="103"/>
        <v>7.3529999999999998E-2</v>
      </c>
      <c r="IKZ7" s="220">
        <f t="shared" si="103"/>
        <v>7.3529999999999998E-2</v>
      </c>
      <c r="ILA7" s="220">
        <f t="shared" si="103"/>
        <v>7.3529999999999998E-2</v>
      </c>
      <c r="ILB7" s="220">
        <f t="shared" si="103"/>
        <v>7.3529999999999998E-2</v>
      </c>
      <c r="ILC7" s="220">
        <f t="shared" si="103"/>
        <v>7.3529999999999998E-2</v>
      </c>
      <c r="ILD7" s="220">
        <f t="shared" si="103"/>
        <v>7.3529999999999998E-2</v>
      </c>
      <c r="ILE7" s="220">
        <f t="shared" si="103"/>
        <v>7.3529999999999998E-2</v>
      </c>
      <c r="ILF7" s="220">
        <f t="shared" si="103"/>
        <v>7.3529999999999998E-2</v>
      </c>
      <c r="ILG7" s="220">
        <f t="shared" si="103"/>
        <v>7.3529999999999998E-2</v>
      </c>
      <c r="ILH7" s="220">
        <f t="shared" si="103"/>
        <v>7.3529999999999998E-2</v>
      </c>
      <c r="ILI7" s="220">
        <f t="shared" si="103"/>
        <v>7.3529999999999998E-2</v>
      </c>
      <c r="ILJ7" s="220">
        <f t="shared" si="103"/>
        <v>7.3529999999999998E-2</v>
      </c>
      <c r="ILK7" s="220">
        <f t="shared" si="103"/>
        <v>7.3529999999999998E-2</v>
      </c>
      <c r="ILL7" s="220">
        <f t="shared" si="103"/>
        <v>7.3529999999999998E-2</v>
      </c>
      <c r="ILM7" s="220">
        <f t="shared" si="103"/>
        <v>7.3529999999999998E-2</v>
      </c>
      <c r="ILN7" s="220">
        <f t="shared" si="103"/>
        <v>7.3529999999999998E-2</v>
      </c>
      <c r="ILO7" s="220">
        <f t="shared" si="103"/>
        <v>7.3529999999999998E-2</v>
      </c>
      <c r="ILP7" s="220">
        <f t="shared" si="103"/>
        <v>7.3529999999999998E-2</v>
      </c>
      <c r="ILQ7" s="220">
        <f t="shared" si="103"/>
        <v>7.3529999999999998E-2</v>
      </c>
      <c r="ILR7" s="220">
        <f t="shared" si="103"/>
        <v>7.3529999999999998E-2</v>
      </c>
      <c r="ILS7" s="220">
        <f t="shared" si="103"/>
        <v>7.3529999999999998E-2</v>
      </c>
      <c r="ILT7" s="220">
        <f t="shared" si="103"/>
        <v>7.3529999999999998E-2</v>
      </c>
      <c r="ILU7" s="220">
        <f t="shared" si="103"/>
        <v>7.3529999999999998E-2</v>
      </c>
      <c r="ILV7" s="220">
        <f t="shared" si="103"/>
        <v>7.3529999999999998E-2</v>
      </c>
      <c r="ILW7" s="220">
        <f t="shared" si="103"/>
        <v>7.3529999999999998E-2</v>
      </c>
      <c r="ILX7" s="220">
        <f t="shared" si="103"/>
        <v>7.3529999999999998E-2</v>
      </c>
      <c r="ILY7" s="220">
        <f t="shared" si="103"/>
        <v>7.3529999999999998E-2</v>
      </c>
      <c r="ILZ7" s="220">
        <f t="shared" si="103"/>
        <v>7.3529999999999998E-2</v>
      </c>
      <c r="IMA7" s="220">
        <f t="shared" si="103"/>
        <v>7.3529999999999998E-2</v>
      </c>
      <c r="IMB7" s="220">
        <f t="shared" si="103"/>
        <v>7.3529999999999998E-2</v>
      </c>
      <c r="IMC7" s="220">
        <f t="shared" si="103"/>
        <v>7.3529999999999998E-2</v>
      </c>
      <c r="IMD7" s="220">
        <f t="shared" si="103"/>
        <v>7.3529999999999998E-2</v>
      </c>
      <c r="IME7" s="220">
        <f t="shared" si="103"/>
        <v>7.3529999999999998E-2</v>
      </c>
      <c r="IMF7" s="220">
        <f t="shared" si="103"/>
        <v>7.3529999999999998E-2</v>
      </c>
      <c r="IMG7" s="220">
        <f t="shared" si="103"/>
        <v>7.3529999999999998E-2</v>
      </c>
      <c r="IMH7" s="220">
        <f t="shared" si="103"/>
        <v>7.3529999999999998E-2</v>
      </c>
      <c r="IMI7" s="220">
        <f t="shared" si="103"/>
        <v>7.3529999999999998E-2</v>
      </c>
      <c r="IMJ7" s="220">
        <f t="shared" si="103"/>
        <v>7.3529999999999998E-2</v>
      </c>
      <c r="IMK7" s="220">
        <f t="shared" ref="IMK7:IOV7" si="104">ROUND($W7/365,5)</f>
        <v>7.3529999999999998E-2</v>
      </c>
      <c r="IML7" s="220">
        <f t="shared" si="104"/>
        <v>7.3529999999999998E-2</v>
      </c>
      <c r="IMM7" s="220">
        <f t="shared" si="104"/>
        <v>7.3529999999999998E-2</v>
      </c>
      <c r="IMN7" s="220">
        <f t="shared" si="104"/>
        <v>7.3529999999999998E-2</v>
      </c>
      <c r="IMO7" s="220">
        <f t="shared" si="104"/>
        <v>7.3529999999999998E-2</v>
      </c>
      <c r="IMP7" s="220">
        <f t="shared" si="104"/>
        <v>7.3529999999999998E-2</v>
      </c>
      <c r="IMQ7" s="220">
        <f t="shared" si="104"/>
        <v>7.3529999999999998E-2</v>
      </c>
      <c r="IMR7" s="220">
        <f t="shared" si="104"/>
        <v>7.3529999999999998E-2</v>
      </c>
      <c r="IMS7" s="220">
        <f t="shared" si="104"/>
        <v>7.3529999999999998E-2</v>
      </c>
      <c r="IMT7" s="220">
        <f t="shared" si="104"/>
        <v>7.3529999999999998E-2</v>
      </c>
      <c r="IMU7" s="220">
        <f t="shared" si="104"/>
        <v>7.3529999999999998E-2</v>
      </c>
      <c r="IMV7" s="220">
        <f t="shared" si="104"/>
        <v>7.3529999999999998E-2</v>
      </c>
      <c r="IMW7" s="220">
        <f t="shared" si="104"/>
        <v>7.3529999999999998E-2</v>
      </c>
      <c r="IMX7" s="220">
        <f t="shared" si="104"/>
        <v>7.3529999999999998E-2</v>
      </c>
      <c r="IMY7" s="220">
        <f t="shared" si="104"/>
        <v>7.3529999999999998E-2</v>
      </c>
      <c r="IMZ7" s="220">
        <f t="shared" si="104"/>
        <v>7.3529999999999998E-2</v>
      </c>
      <c r="INA7" s="220">
        <f t="shared" si="104"/>
        <v>7.3529999999999998E-2</v>
      </c>
      <c r="INB7" s="220">
        <f t="shared" si="104"/>
        <v>7.3529999999999998E-2</v>
      </c>
      <c r="INC7" s="220">
        <f t="shared" si="104"/>
        <v>7.3529999999999998E-2</v>
      </c>
      <c r="IND7" s="220">
        <f t="shared" si="104"/>
        <v>7.3529999999999998E-2</v>
      </c>
      <c r="INE7" s="220">
        <f t="shared" si="104"/>
        <v>7.3529999999999998E-2</v>
      </c>
      <c r="INF7" s="220">
        <f t="shared" si="104"/>
        <v>7.3529999999999998E-2</v>
      </c>
      <c r="ING7" s="220">
        <f t="shared" si="104"/>
        <v>7.3529999999999998E-2</v>
      </c>
      <c r="INH7" s="220">
        <f t="shared" si="104"/>
        <v>7.3529999999999998E-2</v>
      </c>
      <c r="INI7" s="220">
        <f t="shared" si="104"/>
        <v>7.3529999999999998E-2</v>
      </c>
      <c r="INJ7" s="220">
        <f t="shared" si="104"/>
        <v>7.3529999999999998E-2</v>
      </c>
      <c r="INK7" s="220">
        <f t="shared" si="104"/>
        <v>7.3529999999999998E-2</v>
      </c>
      <c r="INL7" s="220">
        <f t="shared" si="104"/>
        <v>7.3529999999999998E-2</v>
      </c>
      <c r="INM7" s="220">
        <f t="shared" si="104"/>
        <v>7.3529999999999998E-2</v>
      </c>
      <c r="INN7" s="220">
        <f t="shared" si="104"/>
        <v>7.3529999999999998E-2</v>
      </c>
      <c r="INO7" s="220">
        <f t="shared" si="104"/>
        <v>7.3529999999999998E-2</v>
      </c>
      <c r="INP7" s="220">
        <f t="shared" si="104"/>
        <v>7.3529999999999998E-2</v>
      </c>
      <c r="INQ7" s="220">
        <f t="shared" si="104"/>
        <v>7.3529999999999998E-2</v>
      </c>
      <c r="INR7" s="220">
        <f t="shared" si="104"/>
        <v>7.3529999999999998E-2</v>
      </c>
      <c r="INS7" s="220">
        <f t="shared" si="104"/>
        <v>7.3529999999999998E-2</v>
      </c>
      <c r="INT7" s="220">
        <f t="shared" si="104"/>
        <v>7.3529999999999998E-2</v>
      </c>
      <c r="INU7" s="220">
        <f t="shared" si="104"/>
        <v>7.3529999999999998E-2</v>
      </c>
      <c r="INV7" s="220">
        <f t="shared" si="104"/>
        <v>7.3529999999999998E-2</v>
      </c>
      <c r="INW7" s="220">
        <f t="shared" si="104"/>
        <v>7.3529999999999998E-2</v>
      </c>
      <c r="INX7" s="220">
        <f t="shared" si="104"/>
        <v>7.3529999999999998E-2</v>
      </c>
      <c r="INY7" s="220">
        <f t="shared" si="104"/>
        <v>7.3529999999999998E-2</v>
      </c>
      <c r="INZ7" s="220">
        <f t="shared" si="104"/>
        <v>7.3529999999999998E-2</v>
      </c>
      <c r="IOA7" s="220">
        <f t="shared" si="104"/>
        <v>7.3529999999999998E-2</v>
      </c>
      <c r="IOB7" s="220">
        <f t="shared" si="104"/>
        <v>7.3529999999999998E-2</v>
      </c>
      <c r="IOC7" s="220">
        <f t="shared" si="104"/>
        <v>7.3529999999999998E-2</v>
      </c>
      <c r="IOD7" s="220">
        <f t="shared" si="104"/>
        <v>7.3529999999999998E-2</v>
      </c>
      <c r="IOE7" s="220">
        <f t="shared" si="104"/>
        <v>7.3529999999999998E-2</v>
      </c>
      <c r="IOF7" s="220">
        <f t="shared" si="104"/>
        <v>7.3529999999999998E-2</v>
      </c>
      <c r="IOG7" s="220">
        <f t="shared" si="104"/>
        <v>7.3529999999999998E-2</v>
      </c>
      <c r="IOH7" s="220">
        <f t="shared" si="104"/>
        <v>7.3529999999999998E-2</v>
      </c>
      <c r="IOI7" s="220">
        <f t="shared" si="104"/>
        <v>7.3529999999999998E-2</v>
      </c>
      <c r="IOJ7" s="220">
        <f t="shared" si="104"/>
        <v>7.3529999999999998E-2</v>
      </c>
      <c r="IOK7" s="220">
        <f t="shared" si="104"/>
        <v>7.3529999999999998E-2</v>
      </c>
      <c r="IOL7" s="220">
        <f t="shared" si="104"/>
        <v>7.3529999999999998E-2</v>
      </c>
      <c r="IOM7" s="220">
        <f t="shared" si="104"/>
        <v>7.3529999999999998E-2</v>
      </c>
      <c r="ION7" s="220">
        <f t="shared" si="104"/>
        <v>7.3529999999999998E-2</v>
      </c>
      <c r="IOO7" s="220">
        <f t="shared" si="104"/>
        <v>7.3529999999999998E-2</v>
      </c>
      <c r="IOP7" s="220">
        <f t="shared" si="104"/>
        <v>7.3529999999999998E-2</v>
      </c>
      <c r="IOQ7" s="220">
        <f t="shared" si="104"/>
        <v>7.3529999999999998E-2</v>
      </c>
      <c r="IOR7" s="220">
        <f t="shared" si="104"/>
        <v>7.3529999999999998E-2</v>
      </c>
      <c r="IOS7" s="220">
        <f t="shared" si="104"/>
        <v>7.3529999999999998E-2</v>
      </c>
      <c r="IOT7" s="220">
        <f t="shared" si="104"/>
        <v>7.3529999999999998E-2</v>
      </c>
      <c r="IOU7" s="220">
        <f t="shared" si="104"/>
        <v>7.3529999999999998E-2</v>
      </c>
      <c r="IOV7" s="220">
        <f t="shared" si="104"/>
        <v>7.3529999999999998E-2</v>
      </c>
      <c r="IOW7" s="220">
        <f t="shared" ref="IOW7:IRH7" si="105">ROUND($W7/365,5)</f>
        <v>7.3529999999999998E-2</v>
      </c>
      <c r="IOX7" s="220">
        <f t="shared" si="105"/>
        <v>7.3529999999999998E-2</v>
      </c>
      <c r="IOY7" s="220">
        <f t="shared" si="105"/>
        <v>7.3529999999999998E-2</v>
      </c>
      <c r="IOZ7" s="220">
        <f t="shared" si="105"/>
        <v>7.3529999999999998E-2</v>
      </c>
      <c r="IPA7" s="220">
        <f t="shared" si="105"/>
        <v>7.3529999999999998E-2</v>
      </c>
      <c r="IPB7" s="220">
        <f t="shared" si="105"/>
        <v>7.3529999999999998E-2</v>
      </c>
      <c r="IPC7" s="220">
        <f t="shared" si="105"/>
        <v>7.3529999999999998E-2</v>
      </c>
      <c r="IPD7" s="220">
        <f t="shared" si="105"/>
        <v>7.3529999999999998E-2</v>
      </c>
      <c r="IPE7" s="220">
        <f t="shared" si="105"/>
        <v>7.3529999999999998E-2</v>
      </c>
      <c r="IPF7" s="220">
        <f t="shared" si="105"/>
        <v>7.3529999999999998E-2</v>
      </c>
      <c r="IPG7" s="220">
        <f t="shared" si="105"/>
        <v>7.3529999999999998E-2</v>
      </c>
      <c r="IPH7" s="220">
        <f t="shared" si="105"/>
        <v>7.3529999999999998E-2</v>
      </c>
      <c r="IPI7" s="220">
        <f t="shared" si="105"/>
        <v>7.3529999999999998E-2</v>
      </c>
      <c r="IPJ7" s="220">
        <f t="shared" si="105"/>
        <v>7.3529999999999998E-2</v>
      </c>
      <c r="IPK7" s="220">
        <f t="shared" si="105"/>
        <v>7.3529999999999998E-2</v>
      </c>
      <c r="IPL7" s="220">
        <f t="shared" si="105"/>
        <v>7.3529999999999998E-2</v>
      </c>
      <c r="IPM7" s="220">
        <f t="shared" si="105"/>
        <v>7.3529999999999998E-2</v>
      </c>
      <c r="IPN7" s="220">
        <f t="shared" si="105"/>
        <v>7.3529999999999998E-2</v>
      </c>
      <c r="IPO7" s="220">
        <f t="shared" si="105"/>
        <v>7.3529999999999998E-2</v>
      </c>
      <c r="IPP7" s="220">
        <f t="shared" si="105"/>
        <v>7.3529999999999998E-2</v>
      </c>
      <c r="IPQ7" s="220">
        <f t="shared" si="105"/>
        <v>7.3529999999999998E-2</v>
      </c>
      <c r="IPR7" s="220">
        <f t="shared" si="105"/>
        <v>7.3529999999999998E-2</v>
      </c>
      <c r="IPS7" s="220">
        <f t="shared" si="105"/>
        <v>7.3529999999999998E-2</v>
      </c>
      <c r="IPT7" s="220">
        <f t="shared" si="105"/>
        <v>7.3529999999999998E-2</v>
      </c>
      <c r="IPU7" s="220">
        <f t="shared" si="105"/>
        <v>7.3529999999999998E-2</v>
      </c>
      <c r="IPV7" s="220">
        <f t="shared" si="105"/>
        <v>7.3529999999999998E-2</v>
      </c>
      <c r="IPW7" s="220">
        <f t="shared" si="105"/>
        <v>7.3529999999999998E-2</v>
      </c>
      <c r="IPX7" s="220">
        <f t="shared" si="105"/>
        <v>7.3529999999999998E-2</v>
      </c>
      <c r="IPY7" s="220">
        <f t="shared" si="105"/>
        <v>7.3529999999999998E-2</v>
      </c>
      <c r="IPZ7" s="220">
        <f t="shared" si="105"/>
        <v>7.3529999999999998E-2</v>
      </c>
      <c r="IQA7" s="220">
        <f t="shared" si="105"/>
        <v>7.3529999999999998E-2</v>
      </c>
      <c r="IQB7" s="220">
        <f t="shared" si="105"/>
        <v>7.3529999999999998E-2</v>
      </c>
      <c r="IQC7" s="220">
        <f t="shared" si="105"/>
        <v>7.3529999999999998E-2</v>
      </c>
      <c r="IQD7" s="220">
        <f t="shared" si="105"/>
        <v>7.3529999999999998E-2</v>
      </c>
      <c r="IQE7" s="220">
        <f t="shared" si="105"/>
        <v>7.3529999999999998E-2</v>
      </c>
      <c r="IQF7" s="220">
        <f t="shared" si="105"/>
        <v>7.3529999999999998E-2</v>
      </c>
      <c r="IQG7" s="220">
        <f t="shared" si="105"/>
        <v>7.3529999999999998E-2</v>
      </c>
      <c r="IQH7" s="220">
        <f t="shared" si="105"/>
        <v>7.3529999999999998E-2</v>
      </c>
      <c r="IQI7" s="220">
        <f t="shared" si="105"/>
        <v>7.3529999999999998E-2</v>
      </c>
      <c r="IQJ7" s="220">
        <f t="shared" si="105"/>
        <v>7.3529999999999998E-2</v>
      </c>
      <c r="IQK7" s="220">
        <f t="shared" si="105"/>
        <v>7.3529999999999998E-2</v>
      </c>
      <c r="IQL7" s="220">
        <f t="shared" si="105"/>
        <v>7.3529999999999998E-2</v>
      </c>
      <c r="IQM7" s="220">
        <f t="shared" si="105"/>
        <v>7.3529999999999998E-2</v>
      </c>
      <c r="IQN7" s="220">
        <f t="shared" si="105"/>
        <v>7.3529999999999998E-2</v>
      </c>
      <c r="IQO7" s="220">
        <f t="shared" si="105"/>
        <v>7.3529999999999998E-2</v>
      </c>
      <c r="IQP7" s="220">
        <f t="shared" si="105"/>
        <v>7.3529999999999998E-2</v>
      </c>
      <c r="IQQ7" s="220">
        <f t="shared" si="105"/>
        <v>7.3529999999999998E-2</v>
      </c>
      <c r="IQR7" s="220">
        <f t="shared" si="105"/>
        <v>7.3529999999999998E-2</v>
      </c>
      <c r="IQS7" s="220">
        <f t="shared" si="105"/>
        <v>7.3529999999999998E-2</v>
      </c>
      <c r="IQT7" s="220">
        <f t="shared" si="105"/>
        <v>7.3529999999999998E-2</v>
      </c>
      <c r="IQU7" s="220">
        <f t="shared" si="105"/>
        <v>7.3529999999999998E-2</v>
      </c>
      <c r="IQV7" s="220">
        <f t="shared" si="105"/>
        <v>7.3529999999999998E-2</v>
      </c>
      <c r="IQW7" s="220">
        <f t="shared" si="105"/>
        <v>7.3529999999999998E-2</v>
      </c>
      <c r="IQX7" s="220">
        <f t="shared" si="105"/>
        <v>7.3529999999999998E-2</v>
      </c>
      <c r="IQY7" s="220">
        <f t="shared" si="105"/>
        <v>7.3529999999999998E-2</v>
      </c>
      <c r="IQZ7" s="220">
        <f t="shared" si="105"/>
        <v>7.3529999999999998E-2</v>
      </c>
      <c r="IRA7" s="220">
        <f t="shared" si="105"/>
        <v>7.3529999999999998E-2</v>
      </c>
      <c r="IRB7" s="220">
        <f t="shared" si="105"/>
        <v>7.3529999999999998E-2</v>
      </c>
      <c r="IRC7" s="220">
        <f t="shared" si="105"/>
        <v>7.3529999999999998E-2</v>
      </c>
      <c r="IRD7" s="220">
        <f t="shared" si="105"/>
        <v>7.3529999999999998E-2</v>
      </c>
      <c r="IRE7" s="220">
        <f t="shared" si="105"/>
        <v>7.3529999999999998E-2</v>
      </c>
      <c r="IRF7" s="220">
        <f t="shared" si="105"/>
        <v>7.3529999999999998E-2</v>
      </c>
      <c r="IRG7" s="220">
        <f t="shared" si="105"/>
        <v>7.3529999999999998E-2</v>
      </c>
      <c r="IRH7" s="220">
        <f t="shared" si="105"/>
        <v>7.3529999999999998E-2</v>
      </c>
      <c r="IRI7" s="220">
        <f t="shared" ref="IRI7:ITT7" si="106">ROUND($W7/365,5)</f>
        <v>7.3529999999999998E-2</v>
      </c>
      <c r="IRJ7" s="220">
        <f t="shared" si="106"/>
        <v>7.3529999999999998E-2</v>
      </c>
      <c r="IRK7" s="220">
        <f t="shared" si="106"/>
        <v>7.3529999999999998E-2</v>
      </c>
      <c r="IRL7" s="220">
        <f t="shared" si="106"/>
        <v>7.3529999999999998E-2</v>
      </c>
      <c r="IRM7" s="220">
        <f t="shared" si="106"/>
        <v>7.3529999999999998E-2</v>
      </c>
      <c r="IRN7" s="220">
        <f t="shared" si="106"/>
        <v>7.3529999999999998E-2</v>
      </c>
      <c r="IRO7" s="220">
        <f t="shared" si="106"/>
        <v>7.3529999999999998E-2</v>
      </c>
      <c r="IRP7" s="220">
        <f t="shared" si="106"/>
        <v>7.3529999999999998E-2</v>
      </c>
      <c r="IRQ7" s="220">
        <f t="shared" si="106"/>
        <v>7.3529999999999998E-2</v>
      </c>
      <c r="IRR7" s="220">
        <f t="shared" si="106"/>
        <v>7.3529999999999998E-2</v>
      </c>
      <c r="IRS7" s="220">
        <f t="shared" si="106"/>
        <v>7.3529999999999998E-2</v>
      </c>
      <c r="IRT7" s="220">
        <f t="shared" si="106"/>
        <v>7.3529999999999998E-2</v>
      </c>
      <c r="IRU7" s="220">
        <f t="shared" si="106"/>
        <v>7.3529999999999998E-2</v>
      </c>
      <c r="IRV7" s="220">
        <f t="shared" si="106"/>
        <v>7.3529999999999998E-2</v>
      </c>
      <c r="IRW7" s="220">
        <f t="shared" si="106"/>
        <v>7.3529999999999998E-2</v>
      </c>
      <c r="IRX7" s="220">
        <f t="shared" si="106"/>
        <v>7.3529999999999998E-2</v>
      </c>
      <c r="IRY7" s="220">
        <f t="shared" si="106"/>
        <v>7.3529999999999998E-2</v>
      </c>
      <c r="IRZ7" s="220">
        <f t="shared" si="106"/>
        <v>7.3529999999999998E-2</v>
      </c>
      <c r="ISA7" s="220">
        <f t="shared" si="106"/>
        <v>7.3529999999999998E-2</v>
      </c>
      <c r="ISB7" s="220">
        <f t="shared" si="106"/>
        <v>7.3529999999999998E-2</v>
      </c>
      <c r="ISC7" s="220">
        <f t="shared" si="106"/>
        <v>7.3529999999999998E-2</v>
      </c>
      <c r="ISD7" s="220">
        <f t="shared" si="106"/>
        <v>7.3529999999999998E-2</v>
      </c>
      <c r="ISE7" s="220">
        <f t="shared" si="106"/>
        <v>7.3529999999999998E-2</v>
      </c>
      <c r="ISF7" s="220">
        <f t="shared" si="106"/>
        <v>7.3529999999999998E-2</v>
      </c>
      <c r="ISG7" s="220">
        <f t="shared" si="106"/>
        <v>7.3529999999999998E-2</v>
      </c>
      <c r="ISH7" s="220">
        <f t="shared" si="106"/>
        <v>7.3529999999999998E-2</v>
      </c>
      <c r="ISI7" s="220">
        <f t="shared" si="106"/>
        <v>7.3529999999999998E-2</v>
      </c>
      <c r="ISJ7" s="220">
        <f t="shared" si="106"/>
        <v>7.3529999999999998E-2</v>
      </c>
      <c r="ISK7" s="220">
        <f t="shared" si="106"/>
        <v>7.3529999999999998E-2</v>
      </c>
      <c r="ISL7" s="220">
        <f t="shared" si="106"/>
        <v>7.3529999999999998E-2</v>
      </c>
      <c r="ISM7" s="220">
        <f t="shared" si="106"/>
        <v>7.3529999999999998E-2</v>
      </c>
      <c r="ISN7" s="220">
        <f t="shared" si="106"/>
        <v>7.3529999999999998E-2</v>
      </c>
      <c r="ISO7" s="220">
        <f t="shared" si="106"/>
        <v>7.3529999999999998E-2</v>
      </c>
      <c r="ISP7" s="220">
        <f t="shared" si="106"/>
        <v>7.3529999999999998E-2</v>
      </c>
      <c r="ISQ7" s="220">
        <f t="shared" si="106"/>
        <v>7.3529999999999998E-2</v>
      </c>
      <c r="ISR7" s="220">
        <f t="shared" si="106"/>
        <v>7.3529999999999998E-2</v>
      </c>
      <c r="ISS7" s="220">
        <f t="shared" si="106"/>
        <v>7.3529999999999998E-2</v>
      </c>
      <c r="IST7" s="220">
        <f t="shared" si="106"/>
        <v>7.3529999999999998E-2</v>
      </c>
      <c r="ISU7" s="220">
        <f t="shared" si="106"/>
        <v>7.3529999999999998E-2</v>
      </c>
      <c r="ISV7" s="220">
        <f t="shared" si="106"/>
        <v>7.3529999999999998E-2</v>
      </c>
      <c r="ISW7" s="220">
        <f t="shared" si="106"/>
        <v>7.3529999999999998E-2</v>
      </c>
      <c r="ISX7" s="220">
        <f t="shared" si="106"/>
        <v>7.3529999999999998E-2</v>
      </c>
      <c r="ISY7" s="220">
        <f t="shared" si="106"/>
        <v>7.3529999999999998E-2</v>
      </c>
      <c r="ISZ7" s="220">
        <f t="shared" si="106"/>
        <v>7.3529999999999998E-2</v>
      </c>
      <c r="ITA7" s="220">
        <f t="shared" si="106"/>
        <v>7.3529999999999998E-2</v>
      </c>
      <c r="ITB7" s="220">
        <f t="shared" si="106"/>
        <v>7.3529999999999998E-2</v>
      </c>
      <c r="ITC7" s="220">
        <f t="shared" si="106"/>
        <v>7.3529999999999998E-2</v>
      </c>
      <c r="ITD7" s="220">
        <f t="shared" si="106"/>
        <v>7.3529999999999998E-2</v>
      </c>
      <c r="ITE7" s="220">
        <f t="shared" si="106"/>
        <v>7.3529999999999998E-2</v>
      </c>
      <c r="ITF7" s="220">
        <f t="shared" si="106"/>
        <v>7.3529999999999998E-2</v>
      </c>
      <c r="ITG7" s="220">
        <f t="shared" si="106"/>
        <v>7.3529999999999998E-2</v>
      </c>
      <c r="ITH7" s="220">
        <f t="shared" si="106"/>
        <v>7.3529999999999998E-2</v>
      </c>
      <c r="ITI7" s="220">
        <f t="shared" si="106"/>
        <v>7.3529999999999998E-2</v>
      </c>
      <c r="ITJ7" s="220">
        <f t="shared" si="106"/>
        <v>7.3529999999999998E-2</v>
      </c>
      <c r="ITK7" s="220">
        <f t="shared" si="106"/>
        <v>7.3529999999999998E-2</v>
      </c>
      <c r="ITL7" s="220">
        <f t="shared" si="106"/>
        <v>7.3529999999999998E-2</v>
      </c>
      <c r="ITM7" s="220">
        <f t="shared" si="106"/>
        <v>7.3529999999999998E-2</v>
      </c>
      <c r="ITN7" s="220">
        <f t="shared" si="106"/>
        <v>7.3529999999999998E-2</v>
      </c>
      <c r="ITO7" s="220">
        <f t="shared" si="106"/>
        <v>7.3529999999999998E-2</v>
      </c>
      <c r="ITP7" s="220">
        <f t="shared" si="106"/>
        <v>7.3529999999999998E-2</v>
      </c>
      <c r="ITQ7" s="220">
        <f t="shared" si="106"/>
        <v>7.3529999999999998E-2</v>
      </c>
      <c r="ITR7" s="220">
        <f t="shared" si="106"/>
        <v>7.3529999999999998E-2</v>
      </c>
      <c r="ITS7" s="220">
        <f t="shared" si="106"/>
        <v>7.3529999999999998E-2</v>
      </c>
      <c r="ITT7" s="220">
        <f t="shared" si="106"/>
        <v>7.3529999999999998E-2</v>
      </c>
      <c r="ITU7" s="220">
        <f t="shared" ref="ITU7:IWF7" si="107">ROUND($W7/365,5)</f>
        <v>7.3529999999999998E-2</v>
      </c>
      <c r="ITV7" s="220">
        <f t="shared" si="107"/>
        <v>7.3529999999999998E-2</v>
      </c>
      <c r="ITW7" s="220">
        <f t="shared" si="107"/>
        <v>7.3529999999999998E-2</v>
      </c>
      <c r="ITX7" s="220">
        <f t="shared" si="107"/>
        <v>7.3529999999999998E-2</v>
      </c>
      <c r="ITY7" s="220">
        <f t="shared" si="107"/>
        <v>7.3529999999999998E-2</v>
      </c>
      <c r="ITZ7" s="220">
        <f t="shared" si="107"/>
        <v>7.3529999999999998E-2</v>
      </c>
      <c r="IUA7" s="220">
        <f t="shared" si="107"/>
        <v>7.3529999999999998E-2</v>
      </c>
      <c r="IUB7" s="220">
        <f t="shared" si="107"/>
        <v>7.3529999999999998E-2</v>
      </c>
      <c r="IUC7" s="220">
        <f t="shared" si="107"/>
        <v>7.3529999999999998E-2</v>
      </c>
      <c r="IUD7" s="220">
        <f t="shared" si="107"/>
        <v>7.3529999999999998E-2</v>
      </c>
      <c r="IUE7" s="220">
        <f t="shared" si="107"/>
        <v>7.3529999999999998E-2</v>
      </c>
      <c r="IUF7" s="220">
        <f t="shared" si="107"/>
        <v>7.3529999999999998E-2</v>
      </c>
      <c r="IUG7" s="220">
        <f t="shared" si="107"/>
        <v>7.3529999999999998E-2</v>
      </c>
      <c r="IUH7" s="220">
        <f t="shared" si="107"/>
        <v>7.3529999999999998E-2</v>
      </c>
      <c r="IUI7" s="220">
        <f t="shared" si="107"/>
        <v>7.3529999999999998E-2</v>
      </c>
      <c r="IUJ7" s="220">
        <f t="shared" si="107"/>
        <v>7.3529999999999998E-2</v>
      </c>
      <c r="IUK7" s="220">
        <f t="shared" si="107"/>
        <v>7.3529999999999998E-2</v>
      </c>
      <c r="IUL7" s="220">
        <f t="shared" si="107"/>
        <v>7.3529999999999998E-2</v>
      </c>
      <c r="IUM7" s="220">
        <f t="shared" si="107"/>
        <v>7.3529999999999998E-2</v>
      </c>
      <c r="IUN7" s="220">
        <f t="shared" si="107"/>
        <v>7.3529999999999998E-2</v>
      </c>
      <c r="IUO7" s="220">
        <f t="shared" si="107"/>
        <v>7.3529999999999998E-2</v>
      </c>
      <c r="IUP7" s="220">
        <f t="shared" si="107"/>
        <v>7.3529999999999998E-2</v>
      </c>
      <c r="IUQ7" s="220">
        <f t="shared" si="107"/>
        <v>7.3529999999999998E-2</v>
      </c>
      <c r="IUR7" s="220">
        <f t="shared" si="107"/>
        <v>7.3529999999999998E-2</v>
      </c>
      <c r="IUS7" s="220">
        <f t="shared" si="107"/>
        <v>7.3529999999999998E-2</v>
      </c>
      <c r="IUT7" s="220">
        <f t="shared" si="107"/>
        <v>7.3529999999999998E-2</v>
      </c>
      <c r="IUU7" s="220">
        <f t="shared" si="107"/>
        <v>7.3529999999999998E-2</v>
      </c>
      <c r="IUV7" s="220">
        <f t="shared" si="107"/>
        <v>7.3529999999999998E-2</v>
      </c>
      <c r="IUW7" s="220">
        <f t="shared" si="107"/>
        <v>7.3529999999999998E-2</v>
      </c>
      <c r="IUX7" s="220">
        <f t="shared" si="107"/>
        <v>7.3529999999999998E-2</v>
      </c>
      <c r="IUY7" s="220">
        <f t="shared" si="107"/>
        <v>7.3529999999999998E-2</v>
      </c>
      <c r="IUZ7" s="220">
        <f t="shared" si="107"/>
        <v>7.3529999999999998E-2</v>
      </c>
      <c r="IVA7" s="220">
        <f t="shared" si="107"/>
        <v>7.3529999999999998E-2</v>
      </c>
      <c r="IVB7" s="220">
        <f t="shared" si="107"/>
        <v>7.3529999999999998E-2</v>
      </c>
      <c r="IVC7" s="220">
        <f t="shared" si="107"/>
        <v>7.3529999999999998E-2</v>
      </c>
      <c r="IVD7" s="220">
        <f t="shared" si="107"/>
        <v>7.3529999999999998E-2</v>
      </c>
      <c r="IVE7" s="220">
        <f t="shared" si="107"/>
        <v>7.3529999999999998E-2</v>
      </c>
      <c r="IVF7" s="220">
        <f t="shared" si="107"/>
        <v>7.3529999999999998E-2</v>
      </c>
      <c r="IVG7" s="220">
        <f t="shared" si="107"/>
        <v>7.3529999999999998E-2</v>
      </c>
      <c r="IVH7" s="220">
        <f t="shared" si="107"/>
        <v>7.3529999999999998E-2</v>
      </c>
      <c r="IVI7" s="220">
        <f t="shared" si="107"/>
        <v>7.3529999999999998E-2</v>
      </c>
      <c r="IVJ7" s="220">
        <f t="shared" si="107"/>
        <v>7.3529999999999998E-2</v>
      </c>
      <c r="IVK7" s="220">
        <f t="shared" si="107"/>
        <v>7.3529999999999998E-2</v>
      </c>
      <c r="IVL7" s="220">
        <f t="shared" si="107"/>
        <v>7.3529999999999998E-2</v>
      </c>
      <c r="IVM7" s="220">
        <f t="shared" si="107"/>
        <v>7.3529999999999998E-2</v>
      </c>
      <c r="IVN7" s="220">
        <f t="shared" si="107"/>
        <v>7.3529999999999998E-2</v>
      </c>
      <c r="IVO7" s="220">
        <f t="shared" si="107"/>
        <v>7.3529999999999998E-2</v>
      </c>
      <c r="IVP7" s="220">
        <f t="shared" si="107"/>
        <v>7.3529999999999998E-2</v>
      </c>
      <c r="IVQ7" s="220">
        <f t="shared" si="107"/>
        <v>7.3529999999999998E-2</v>
      </c>
      <c r="IVR7" s="220">
        <f t="shared" si="107"/>
        <v>7.3529999999999998E-2</v>
      </c>
      <c r="IVS7" s="220">
        <f t="shared" si="107"/>
        <v>7.3529999999999998E-2</v>
      </c>
      <c r="IVT7" s="220">
        <f t="shared" si="107"/>
        <v>7.3529999999999998E-2</v>
      </c>
      <c r="IVU7" s="220">
        <f t="shared" si="107"/>
        <v>7.3529999999999998E-2</v>
      </c>
      <c r="IVV7" s="220">
        <f t="shared" si="107"/>
        <v>7.3529999999999998E-2</v>
      </c>
      <c r="IVW7" s="220">
        <f t="shared" si="107"/>
        <v>7.3529999999999998E-2</v>
      </c>
      <c r="IVX7" s="220">
        <f t="shared" si="107"/>
        <v>7.3529999999999998E-2</v>
      </c>
      <c r="IVY7" s="220">
        <f t="shared" si="107"/>
        <v>7.3529999999999998E-2</v>
      </c>
      <c r="IVZ7" s="220">
        <f t="shared" si="107"/>
        <v>7.3529999999999998E-2</v>
      </c>
      <c r="IWA7" s="220">
        <f t="shared" si="107"/>
        <v>7.3529999999999998E-2</v>
      </c>
      <c r="IWB7" s="220">
        <f t="shared" si="107"/>
        <v>7.3529999999999998E-2</v>
      </c>
      <c r="IWC7" s="220">
        <f t="shared" si="107"/>
        <v>7.3529999999999998E-2</v>
      </c>
      <c r="IWD7" s="220">
        <f t="shared" si="107"/>
        <v>7.3529999999999998E-2</v>
      </c>
      <c r="IWE7" s="220">
        <f t="shared" si="107"/>
        <v>7.3529999999999998E-2</v>
      </c>
      <c r="IWF7" s="220">
        <f t="shared" si="107"/>
        <v>7.3529999999999998E-2</v>
      </c>
      <c r="IWG7" s="220">
        <f t="shared" ref="IWG7:IYR7" si="108">ROUND($W7/365,5)</f>
        <v>7.3529999999999998E-2</v>
      </c>
      <c r="IWH7" s="220">
        <f t="shared" si="108"/>
        <v>7.3529999999999998E-2</v>
      </c>
      <c r="IWI7" s="220">
        <f t="shared" si="108"/>
        <v>7.3529999999999998E-2</v>
      </c>
      <c r="IWJ7" s="220">
        <f t="shared" si="108"/>
        <v>7.3529999999999998E-2</v>
      </c>
      <c r="IWK7" s="220">
        <f t="shared" si="108"/>
        <v>7.3529999999999998E-2</v>
      </c>
      <c r="IWL7" s="220">
        <f t="shared" si="108"/>
        <v>7.3529999999999998E-2</v>
      </c>
      <c r="IWM7" s="220">
        <f t="shared" si="108"/>
        <v>7.3529999999999998E-2</v>
      </c>
      <c r="IWN7" s="220">
        <f t="shared" si="108"/>
        <v>7.3529999999999998E-2</v>
      </c>
      <c r="IWO7" s="220">
        <f t="shared" si="108"/>
        <v>7.3529999999999998E-2</v>
      </c>
      <c r="IWP7" s="220">
        <f t="shared" si="108"/>
        <v>7.3529999999999998E-2</v>
      </c>
      <c r="IWQ7" s="220">
        <f t="shared" si="108"/>
        <v>7.3529999999999998E-2</v>
      </c>
      <c r="IWR7" s="220">
        <f t="shared" si="108"/>
        <v>7.3529999999999998E-2</v>
      </c>
      <c r="IWS7" s="220">
        <f t="shared" si="108"/>
        <v>7.3529999999999998E-2</v>
      </c>
      <c r="IWT7" s="220">
        <f t="shared" si="108"/>
        <v>7.3529999999999998E-2</v>
      </c>
      <c r="IWU7" s="220">
        <f t="shared" si="108"/>
        <v>7.3529999999999998E-2</v>
      </c>
      <c r="IWV7" s="220">
        <f t="shared" si="108"/>
        <v>7.3529999999999998E-2</v>
      </c>
      <c r="IWW7" s="220">
        <f t="shared" si="108"/>
        <v>7.3529999999999998E-2</v>
      </c>
      <c r="IWX7" s="220">
        <f t="shared" si="108"/>
        <v>7.3529999999999998E-2</v>
      </c>
      <c r="IWY7" s="220">
        <f t="shared" si="108"/>
        <v>7.3529999999999998E-2</v>
      </c>
      <c r="IWZ7" s="220">
        <f t="shared" si="108"/>
        <v>7.3529999999999998E-2</v>
      </c>
      <c r="IXA7" s="220">
        <f t="shared" si="108"/>
        <v>7.3529999999999998E-2</v>
      </c>
      <c r="IXB7" s="220">
        <f t="shared" si="108"/>
        <v>7.3529999999999998E-2</v>
      </c>
      <c r="IXC7" s="220">
        <f t="shared" si="108"/>
        <v>7.3529999999999998E-2</v>
      </c>
      <c r="IXD7" s="220">
        <f t="shared" si="108"/>
        <v>7.3529999999999998E-2</v>
      </c>
      <c r="IXE7" s="220">
        <f t="shared" si="108"/>
        <v>7.3529999999999998E-2</v>
      </c>
      <c r="IXF7" s="220">
        <f t="shared" si="108"/>
        <v>7.3529999999999998E-2</v>
      </c>
      <c r="IXG7" s="220">
        <f t="shared" si="108"/>
        <v>7.3529999999999998E-2</v>
      </c>
      <c r="IXH7" s="220">
        <f t="shared" si="108"/>
        <v>7.3529999999999998E-2</v>
      </c>
      <c r="IXI7" s="220">
        <f t="shared" si="108"/>
        <v>7.3529999999999998E-2</v>
      </c>
      <c r="IXJ7" s="220">
        <f t="shared" si="108"/>
        <v>7.3529999999999998E-2</v>
      </c>
      <c r="IXK7" s="220">
        <f t="shared" si="108"/>
        <v>7.3529999999999998E-2</v>
      </c>
      <c r="IXL7" s="220">
        <f t="shared" si="108"/>
        <v>7.3529999999999998E-2</v>
      </c>
      <c r="IXM7" s="220">
        <f t="shared" si="108"/>
        <v>7.3529999999999998E-2</v>
      </c>
      <c r="IXN7" s="220">
        <f t="shared" si="108"/>
        <v>7.3529999999999998E-2</v>
      </c>
      <c r="IXO7" s="220">
        <f t="shared" si="108"/>
        <v>7.3529999999999998E-2</v>
      </c>
      <c r="IXP7" s="220">
        <f t="shared" si="108"/>
        <v>7.3529999999999998E-2</v>
      </c>
      <c r="IXQ7" s="220">
        <f t="shared" si="108"/>
        <v>7.3529999999999998E-2</v>
      </c>
      <c r="IXR7" s="220">
        <f t="shared" si="108"/>
        <v>7.3529999999999998E-2</v>
      </c>
      <c r="IXS7" s="220">
        <f t="shared" si="108"/>
        <v>7.3529999999999998E-2</v>
      </c>
      <c r="IXT7" s="220">
        <f t="shared" si="108"/>
        <v>7.3529999999999998E-2</v>
      </c>
      <c r="IXU7" s="220">
        <f t="shared" si="108"/>
        <v>7.3529999999999998E-2</v>
      </c>
      <c r="IXV7" s="220">
        <f t="shared" si="108"/>
        <v>7.3529999999999998E-2</v>
      </c>
      <c r="IXW7" s="220">
        <f t="shared" si="108"/>
        <v>7.3529999999999998E-2</v>
      </c>
      <c r="IXX7" s="220">
        <f t="shared" si="108"/>
        <v>7.3529999999999998E-2</v>
      </c>
      <c r="IXY7" s="220">
        <f t="shared" si="108"/>
        <v>7.3529999999999998E-2</v>
      </c>
      <c r="IXZ7" s="220">
        <f t="shared" si="108"/>
        <v>7.3529999999999998E-2</v>
      </c>
      <c r="IYA7" s="220">
        <f t="shared" si="108"/>
        <v>7.3529999999999998E-2</v>
      </c>
      <c r="IYB7" s="220">
        <f t="shared" si="108"/>
        <v>7.3529999999999998E-2</v>
      </c>
      <c r="IYC7" s="220">
        <f t="shared" si="108"/>
        <v>7.3529999999999998E-2</v>
      </c>
      <c r="IYD7" s="220">
        <f t="shared" si="108"/>
        <v>7.3529999999999998E-2</v>
      </c>
      <c r="IYE7" s="220">
        <f t="shared" si="108"/>
        <v>7.3529999999999998E-2</v>
      </c>
      <c r="IYF7" s="220">
        <f t="shared" si="108"/>
        <v>7.3529999999999998E-2</v>
      </c>
      <c r="IYG7" s="220">
        <f t="shared" si="108"/>
        <v>7.3529999999999998E-2</v>
      </c>
      <c r="IYH7" s="220">
        <f t="shared" si="108"/>
        <v>7.3529999999999998E-2</v>
      </c>
      <c r="IYI7" s="220">
        <f t="shared" si="108"/>
        <v>7.3529999999999998E-2</v>
      </c>
      <c r="IYJ7" s="220">
        <f t="shared" si="108"/>
        <v>7.3529999999999998E-2</v>
      </c>
      <c r="IYK7" s="220">
        <f t="shared" si="108"/>
        <v>7.3529999999999998E-2</v>
      </c>
      <c r="IYL7" s="220">
        <f t="shared" si="108"/>
        <v>7.3529999999999998E-2</v>
      </c>
      <c r="IYM7" s="220">
        <f t="shared" si="108"/>
        <v>7.3529999999999998E-2</v>
      </c>
      <c r="IYN7" s="220">
        <f t="shared" si="108"/>
        <v>7.3529999999999998E-2</v>
      </c>
      <c r="IYO7" s="220">
        <f t="shared" si="108"/>
        <v>7.3529999999999998E-2</v>
      </c>
      <c r="IYP7" s="220">
        <f t="shared" si="108"/>
        <v>7.3529999999999998E-2</v>
      </c>
      <c r="IYQ7" s="220">
        <f t="shared" si="108"/>
        <v>7.3529999999999998E-2</v>
      </c>
      <c r="IYR7" s="220">
        <f t="shared" si="108"/>
        <v>7.3529999999999998E-2</v>
      </c>
      <c r="IYS7" s="220">
        <f t="shared" ref="IYS7:JBD7" si="109">ROUND($W7/365,5)</f>
        <v>7.3529999999999998E-2</v>
      </c>
      <c r="IYT7" s="220">
        <f t="shared" si="109"/>
        <v>7.3529999999999998E-2</v>
      </c>
      <c r="IYU7" s="220">
        <f t="shared" si="109"/>
        <v>7.3529999999999998E-2</v>
      </c>
      <c r="IYV7" s="220">
        <f t="shared" si="109"/>
        <v>7.3529999999999998E-2</v>
      </c>
      <c r="IYW7" s="220">
        <f t="shared" si="109"/>
        <v>7.3529999999999998E-2</v>
      </c>
      <c r="IYX7" s="220">
        <f t="shared" si="109"/>
        <v>7.3529999999999998E-2</v>
      </c>
      <c r="IYY7" s="220">
        <f t="shared" si="109"/>
        <v>7.3529999999999998E-2</v>
      </c>
      <c r="IYZ7" s="220">
        <f t="shared" si="109"/>
        <v>7.3529999999999998E-2</v>
      </c>
      <c r="IZA7" s="220">
        <f t="shared" si="109"/>
        <v>7.3529999999999998E-2</v>
      </c>
      <c r="IZB7" s="220">
        <f t="shared" si="109"/>
        <v>7.3529999999999998E-2</v>
      </c>
      <c r="IZC7" s="220">
        <f t="shared" si="109"/>
        <v>7.3529999999999998E-2</v>
      </c>
      <c r="IZD7" s="220">
        <f t="shared" si="109"/>
        <v>7.3529999999999998E-2</v>
      </c>
      <c r="IZE7" s="220">
        <f t="shared" si="109"/>
        <v>7.3529999999999998E-2</v>
      </c>
      <c r="IZF7" s="220">
        <f t="shared" si="109"/>
        <v>7.3529999999999998E-2</v>
      </c>
      <c r="IZG7" s="220">
        <f t="shared" si="109"/>
        <v>7.3529999999999998E-2</v>
      </c>
      <c r="IZH7" s="220">
        <f t="shared" si="109"/>
        <v>7.3529999999999998E-2</v>
      </c>
      <c r="IZI7" s="220">
        <f t="shared" si="109"/>
        <v>7.3529999999999998E-2</v>
      </c>
      <c r="IZJ7" s="220">
        <f t="shared" si="109"/>
        <v>7.3529999999999998E-2</v>
      </c>
      <c r="IZK7" s="220">
        <f t="shared" si="109"/>
        <v>7.3529999999999998E-2</v>
      </c>
      <c r="IZL7" s="220">
        <f t="shared" si="109"/>
        <v>7.3529999999999998E-2</v>
      </c>
      <c r="IZM7" s="220">
        <f t="shared" si="109"/>
        <v>7.3529999999999998E-2</v>
      </c>
      <c r="IZN7" s="220">
        <f t="shared" si="109"/>
        <v>7.3529999999999998E-2</v>
      </c>
      <c r="IZO7" s="220">
        <f t="shared" si="109"/>
        <v>7.3529999999999998E-2</v>
      </c>
      <c r="IZP7" s="220">
        <f t="shared" si="109"/>
        <v>7.3529999999999998E-2</v>
      </c>
      <c r="IZQ7" s="220">
        <f t="shared" si="109"/>
        <v>7.3529999999999998E-2</v>
      </c>
      <c r="IZR7" s="220">
        <f t="shared" si="109"/>
        <v>7.3529999999999998E-2</v>
      </c>
      <c r="IZS7" s="220">
        <f t="shared" si="109"/>
        <v>7.3529999999999998E-2</v>
      </c>
      <c r="IZT7" s="220">
        <f t="shared" si="109"/>
        <v>7.3529999999999998E-2</v>
      </c>
      <c r="IZU7" s="220">
        <f t="shared" si="109"/>
        <v>7.3529999999999998E-2</v>
      </c>
      <c r="IZV7" s="220">
        <f t="shared" si="109"/>
        <v>7.3529999999999998E-2</v>
      </c>
      <c r="IZW7" s="220">
        <f t="shared" si="109"/>
        <v>7.3529999999999998E-2</v>
      </c>
      <c r="IZX7" s="220">
        <f t="shared" si="109"/>
        <v>7.3529999999999998E-2</v>
      </c>
      <c r="IZY7" s="220">
        <f t="shared" si="109"/>
        <v>7.3529999999999998E-2</v>
      </c>
      <c r="IZZ7" s="220">
        <f t="shared" si="109"/>
        <v>7.3529999999999998E-2</v>
      </c>
      <c r="JAA7" s="220">
        <f t="shared" si="109"/>
        <v>7.3529999999999998E-2</v>
      </c>
      <c r="JAB7" s="220">
        <f t="shared" si="109"/>
        <v>7.3529999999999998E-2</v>
      </c>
      <c r="JAC7" s="220">
        <f t="shared" si="109"/>
        <v>7.3529999999999998E-2</v>
      </c>
      <c r="JAD7" s="220">
        <f t="shared" si="109"/>
        <v>7.3529999999999998E-2</v>
      </c>
      <c r="JAE7" s="220">
        <f t="shared" si="109"/>
        <v>7.3529999999999998E-2</v>
      </c>
      <c r="JAF7" s="220">
        <f t="shared" si="109"/>
        <v>7.3529999999999998E-2</v>
      </c>
      <c r="JAG7" s="220">
        <f t="shared" si="109"/>
        <v>7.3529999999999998E-2</v>
      </c>
      <c r="JAH7" s="220">
        <f t="shared" si="109"/>
        <v>7.3529999999999998E-2</v>
      </c>
      <c r="JAI7" s="220">
        <f t="shared" si="109"/>
        <v>7.3529999999999998E-2</v>
      </c>
      <c r="JAJ7" s="220">
        <f t="shared" si="109"/>
        <v>7.3529999999999998E-2</v>
      </c>
      <c r="JAK7" s="220">
        <f t="shared" si="109"/>
        <v>7.3529999999999998E-2</v>
      </c>
      <c r="JAL7" s="220">
        <f t="shared" si="109"/>
        <v>7.3529999999999998E-2</v>
      </c>
      <c r="JAM7" s="220">
        <f t="shared" si="109"/>
        <v>7.3529999999999998E-2</v>
      </c>
      <c r="JAN7" s="220">
        <f t="shared" si="109"/>
        <v>7.3529999999999998E-2</v>
      </c>
      <c r="JAO7" s="220">
        <f t="shared" si="109"/>
        <v>7.3529999999999998E-2</v>
      </c>
      <c r="JAP7" s="220">
        <f t="shared" si="109"/>
        <v>7.3529999999999998E-2</v>
      </c>
      <c r="JAQ7" s="220">
        <f t="shared" si="109"/>
        <v>7.3529999999999998E-2</v>
      </c>
      <c r="JAR7" s="220">
        <f t="shared" si="109"/>
        <v>7.3529999999999998E-2</v>
      </c>
      <c r="JAS7" s="220">
        <f t="shared" si="109"/>
        <v>7.3529999999999998E-2</v>
      </c>
      <c r="JAT7" s="220">
        <f t="shared" si="109"/>
        <v>7.3529999999999998E-2</v>
      </c>
      <c r="JAU7" s="220">
        <f t="shared" si="109"/>
        <v>7.3529999999999998E-2</v>
      </c>
      <c r="JAV7" s="220">
        <f t="shared" si="109"/>
        <v>7.3529999999999998E-2</v>
      </c>
      <c r="JAW7" s="220">
        <f t="shared" si="109"/>
        <v>7.3529999999999998E-2</v>
      </c>
      <c r="JAX7" s="220">
        <f t="shared" si="109"/>
        <v>7.3529999999999998E-2</v>
      </c>
      <c r="JAY7" s="220">
        <f t="shared" si="109"/>
        <v>7.3529999999999998E-2</v>
      </c>
      <c r="JAZ7" s="220">
        <f t="shared" si="109"/>
        <v>7.3529999999999998E-2</v>
      </c>
      <c r="JBA7" s="220">
        <f t="shared" si="109"/>
        <v>7.3529999999999998E-2</v>
      </c>
      <c r="JBB7" s="220">
        <f t="shared" si="109"/>
        <v>7.3529999999999998E-2</v>
      </c>
      <c r="JBC7" s="220">
        <f t="shared" si="109"/>
        <v>7.3529999999999998E-2</v>
      </c>
      <c r="JBD7" s="220">
        <f t="shared" si="109"/>
        <v>7.3529999999999998E-2</v>
      </c>
      <c r="JBE7" s="220">
        <f t="shared" ref="JBE7:JDP7" si="110">ROUND($W7/365,5)</f>
        <v>7.3529999999999998E-2</v>
      </c>
      <c r="JBF7" s="220">
        <f t="shared" si="110"/>
        <v>7.3529999999999998E-2</v>
      </c>
      <c r="JBG7" s="220">
        <f t="shared" si="110"/>
        <v>7.3529999999999998E-2</v>
      </c>
      <c r="JBH7" s="220">
        <f t="shared" si="110"/>
        <v>7.3529999999999998E-2</v>
      </c>
      <c r="JBI7" s="220">
        <f t="shared" si="110"/>
        <v>7.3529999999999998E-2</v>
      </c>
      <c r="JBJ7" s="220">
        <f t="shared" si="110"/>
        <v>7.3529999999999998E-2</v>
      </c>
      <c r="JBK7" s="220">
        <f t="shared" si="110"/>
        <v>7.3529999999999998E-2</v>
      </c>
      <c r="JBL7" s="220">
        <f t="shared" si="110"/>
        <v>7.3529999999999998E-2</v>
      </c>
      <c r="JBM7" s="220">
        <f t="shared" si="110"/>
        <v>7.3529999999999998E-2</v>
      </c>
      <c r="JBN7" s="220">
        <f t="shared" si="110"/>
        <v>7.3529999999999998E-2</v>
      </c>
      <c r="JBO7" s="220">
        <f t="shared" si="110"/>
        <v>7.3529999999999998E-2</v>
      </c>
      <c r="JBP7" s="220">
        <f t="shared" si="110"/>
        <v>7.3529999999999998E-2</v>
      </c>
      <c r="JBQ7" s="220">
        <f t="shared" si="110"/>
        <v>7.3529999999999998E-2</v>
      </c>
      <c r="JBR7" s="220">
        <f t="shared" si="110"/>
        <v>7.3529999999999998E-2</v>
      </c>
      <c r="JBS7" s="220">
        <f t="shared" si="110"/>
        <v>7.3529999999999998E-2</v>
      </c>
      <c r="JBT7" s="220">
        <f t="shared" si="110"/>
        <v>7.3529999999999998E-2</v>
      </c>
      <c r="JBU7" s="220">
        <f t="shared" si="110"/>
        <v>7.3529999999999998E-2</v>
      </c>
      <c r="JBV7" s="220">
        <f t="shared" si="110"/>
        <v>7.3529999999999998E-2</v>
      </c>
      <c r="JBW7" s="220">
        <f t="shared" si="110"/>
        <v>7.3529999999999998E-2</v>
      </c>
      <c r="JBX7" s="220">
        <f t="shared" si="110"/>
        <v>7.3529999999999998E-2</v>
      </c>
      <c r="JBY7" s="220">
        <f t="shared" si="110"/>
        <v>7.3529999999999998E-2</v>
      </c>
      <c r="JBZ7" s="220">
        <f t="shared" si="110"/>
        <v>7.3529999999999998E-2</v>
      </c>
      <c r="JCA7" s="220">
        <f t="shared" si="110"/>
        <v>7.3529999999999998E-2</v>
      </c>
      <c r="JCB7" s="220">
        <f t="shared" si="110"/>
        <v>7.3529999999999998E-2</v>
      </c>
      <c r="JCC7" s="220">
        <f t="shared" si="110"/>
        <v>7.3529999999999998E-2</v>
      </c>
      <c r="JCD7" s="220">
        <f t="shared" si="110"/>
        <v>7.3529999999999998E-2</v>
      </c>
      <c r="JCE7" s="220">
        <f t="shared" si="110"/>
        <v>7.3529999999999998E-2</v>
      </c>
      <c r="JCF7" s="220">
        <f t="shared" si="110"/>
        <v>7.3529999999999998E-2</v>
      </c>
      <c r="JCG7" s="220">
        <f t="shared" si="110"/>
        <v>7.3529999999999998E-2</v>
      </c>
      <c r="JCH7" s="220">
        <f t="shared" si="110"/>
        <v>7.3529999999999998E-2</v>
      </c>
      <c r="JCI7" s="220">
        <f t="shared" si="110"/>
        <v>7.3529999999999998E-2</v>
      </c>
      <c r="JCJ7" s="220">
        <f t="shared" si="110"/>
        <v>7.3529999999999998E-2</v>
      </c>
      <c r="JCK7" s="220">
        <f t="shared" si="110"/>
        <v>7.3529999999999998E-2</v>
      </c>
      <c r="JCL7" s="220">
        <f t="shared" si="110"/>
        <v>7.3529999999999998E-2</v>
      </c>
      <c r="JCM7" s="220">
        <f t="shared" si="110"/>
        <v>7.3529999999999998E-2</v>
      </c>
      <c r="JCN7" s="220">
        <f t="shared" si="110"/>
        <v>7.3529999999999998E-2</v>
      </c>
      <c r="JCO7" s="220">
        <f t="shared" si="110"/>
        <v>7.3529999999999998E-2</v>
      </c>
      <c r="JCP7" s="220">
        <f t="shared" si="110"/>
        <v>7.3529999999999998E-2</v>
      </c>
      <c r="JCQ7" s="220">
        <f t="shared" si="110"/>
        <v>7.3529999999999998E-2</v>
      </c>
      <c r="JCR7" s="220">
        <f t="shared" si="110"/>
        <v>7.3529999999999998E-2</v>
      </c>
      <c r="JCS7" s="220">
        <f t="shared" si="110"/>
        <v>7.3529999999999998E-2</v>
      </c>
      <c r="JCT7" s="220">
        <f t="shared" si="110"/>
        <v>7.3529999999999998E-2</v>
      </c>
      <c r="JCU7" s="220">
        <f t="shared" si="110"/>
        <v>7.3529999999999998E-2</v>
      </c>
      <c r="JCV7" s="220">
        <f t="shared" si="110"/>
        <v>7.3529999999999998E-2</v>
      </c>
      <c r="JCW7" s="220">
        <f t="shared" si="110"/>
        <v>7.3529999999999998E-2</v>
      </c>
      <c r="JCX7" s="220">
        <f t="shared" si="110"/>
        <v>7.3529999999999998E-2</v>
      </c>
      <c r="JCY7" s="220">
        <f t="shared" si="110"/>
        <v>7.3529999999999998E-2</v>
      </c>
      <c r="JCZ7" s="220">
        <f t="shared" si="110"/>
        <v>7.3529999999999998E-2</v>
      </c>
      <c r="JDA7" s="220">
        <f t="shared" si="110"/>
        <v>7.3529999999999998E-2</v>
      </c>
      <c r="JDB7" s="220">
        <f t="shared" si="110"/>
        <v>7.3529999999999998E-2</v>
      </c>
      <c r="JDC7" s="220">
        <f t="shared" si="110"/>
        <v>7.3529999999999998E-2</v>
      </c>
      <c r="JDD7" s="220">
        <f t="shared" si="110"/>
        <v>7.3529999999999998E-2</v>
      </c>
      <c r="JDE7" s="220">
        <f t="shared" si="110"/>
        <v>7.3529999999999998E-2</v>
      </c>
      <c r="JDF7" s="220">
        <f t="shared" si="110"/>
        <v>7.3529999999999998E-2</v>
      </c>
      <c r="JDG7" s="220">
        <f t="shared" si="110"/>
        <v>7.3529999999999998E-2</v>
      </c>
      <c r="JDH7" s="220">
        <f t="shared" si="110"/>
        <v>7.3529999999999998E-2</v>
      </c>
      <c r="JDI7" s="220">
        <f t="shared" si="110"/>
        <v>7.3529999999999998E-2</v>
      </c>
      <c r="JDJ7" s="220">
        <f t="shared" si="110"/>
        <v>7.3529999999999998E-2</v>
      </c>
      <c r="JDK7" s="220">
        <f t="shared" si="110"/>
        <v>7.3529999999999998E-2</v>
      </c>
      <c r="JDL7" s="220">
        <f t="shared" si="110"/>
        <v>7.3529999999999998E-2</v>
      </c>
      <c r="JDM7" s="220">
        <f t="shared" si="110"/>
        <v>7.3529999999999998E-2</v>
      </c>
      <c r="JDN7" s="220">
        <f t="shared" si="110"/>
        <v>7.3529999999999998E-2</v>
      </c>
      <c r="JDO7" s="220">
        <f t="shared" si="110"/>
        <v>7.3529999999999998E-2</v>
      </c>
      <c r="JDP7" s="220">
        <f t="shared" si="110"/>
        <v>7.3529999999999998E-2</v>
      </c>
      <c r="JDQ7" s="220">
        <f t="shared" ref="JDQ7:JGB7" si="111">ROUND($W7/365,5)</f>
        <v>7.3529999999999998E-2</v>
      </c>
      <c r="JDR7" s="220">
        <f t="shared" si="111"/>
        <v>7.3529999999999998E-2</v>
      </c>
      <c r="JDS7" s="220">
        <f t="shared" si="111"/>
        <v>7.3529999999999998E-2</v>
      </c>
      <c r="JDT7" s="220">
        <f t="shared" si="111"/>
        <v>7.3529999999999998E-2</v>
      </c>
      <c r="JDU7" s="220">
        <f t="shared" si="111"/>
        <v>7.3529999999999998E-2</v>
      </c>
      <c r="JDV7" s="220">
        <f t="shared" si="111"/>
        <v>7.3529999999999998E-2</v>
      </c>
      <c r="JDW7" s="220">
        <f t="shared" si="111"/>
        <v>7.3529999999999998E-2</v>
      </c>
      <c r="JDX7" s="220">
        <f t="shared" si="111"/>
        <v>7.3529999999999998E-2</v>
      </c>
      <c r="JDY7" s="220">
        <f t="shared" si="111"/>
        <v>7.3529999999999998E-2</v>
      </c>
      <c r="JDZ7" s="220">
        <f t="shared" si="111"/>
        <v>7.3529999999999998E-2</v>
      </c>
      <c r="JEA7" s="220">
        <f t="shared" si="111"/>
        <v>7.3529999999999998E-2</v>
      </c>
      <c r="JEB7" s="220">
        <f t="shared" si="111"/>
        <v>7.3529999999999998E-2</v>
      </c>
      <c r="JEC7" s="220">
        <f t="shared" si="111"/>
        <v>7.3529999999999998E-2</v>
      </c>
      <c r="JED7" s="220">
        <f t="shared" si="111"/>
        <v>7.3529999999999998E-2</v>
      </c>
      <c r="JEE7" s="220">
        <f t="shared" si="111"/>
        <v>7.3529999999999998E-2</v>
      </c>
      <c r="JEF7" s="220">
        <f t="shared" si="111"/>
        <v>7.3529999999999998E-2</v>
      </c>
      <c r="JEG7" s="220">
        <f t="shared" si="111"/>
        <v>7.3529999999999998E-2</v>
      </c>
      <c r="JEH7" s="220">
        <f t="shared" si="111"/>
        <v>7.3529999999999998E-2</v>
      </c>
      <c r="JEI7" s="220">
        <f t="shared" si="111"/>
        <v>7.3529999999999998E-2</v>
      </c>
      <c r="JEJ7" s="220">
        <f t="shared" si="111"/>
        <v>7.3529999999999998E-2</v>
      </c>
      <c r="JEK7" s="220">
        <f t="shared" si="111"/>
        <v>7.3529999999999998E-2</v>
      </c>
      <c r="JEL7" s="220">
        <f t="shared" si="111"/>
        <v>7.3529999999999998E-2</v>
      </c>
      <c r="JEM7" s="220">
        <f t="shared" si="111"/>
        <v>7.3529999999999998E-2</v>
      </c>
      <c r="JEN7" s="220">
        <f t="shared" si="111"/>
        <v>7.3529999999999998E-2</v>
      </c>
      <c r="JEO7" s="220">
        <f t="shared" si="111"/>
        <v>7.3529999999999998E-2</v>
      </c>
      <c r="JEP7" s="220">
        <f t="shared" si="111"/>
        <v>7.3529999999999998E-2</v>
      </c>
      <c r="JEQ7" s="220">
        <f t="shared" si="111"/>
        <v>7.3529999999999998E-2</v>
      </c>
      <c r="JER7" s="220">
        <f t="shared" si="111"/>
        <v>7.3529999999999998E-2</v>
      </c>
      <c r="JES7" s="220">
        <f t="shared" si="111"/>
        <v>7.3529999999999998E-2</v>
      </c>
      <c r="JET7" s="220">
        <f t="shared" si="111"/>
        <v>7.3529999999999998E-2</v>
      </c>
      <c r="JEU7" s="220">
        <f t="shared" si="111"/>
        <v>7.3529999999999998E-2</v>
      </c>
      <c r="JEV7" s="220">
        <f t="shared" si="111"/>
        <v>7.3529999999999998E-2</v>
      </c>
      <c r="JEW7" s="220">
        <f t="shared" si="111"/>
        <v>7.3529999999999998E-2</v>
      </c>
      <c r="JEX7" s="220">
        <f t="shared" si="111"/>
        <v>7.3529999999999998E-2</v>
      </c>
      <c r="JEY7" s="220">
        <f t="shared" si="111"/>
        <v>7.3529999999999998E-2</v>
      </c>
      <c r="JEZ7" s="220">
        <f t="shared" si="111"/>
        <v>7.3529999999999998E-2</v>
      </c>
      <c r="JFA7" s="220">
        <f t="shared" si="111"/>
        <v>7.3529999999999998E-2</v>
      </c>
      <c r="JFB7" s="220">
        <f t="shared" si="111"/>
        <v>7.3529999999999998E-2</v>
      </c>
      <c r="JFC7" s="220">
        <f t="shared" si="111"/>
        <v>7.3529999999999998E-2</v>
      </c>
      <c r="JFD7" s="220">
        <f t="shared" si="111"/>
        <v>7.3529999999999998E-2</v>
      </c>
      <c r="JFE7" s="220">
        <f t="shared" si="111"/>
        <v>7.3529999999999998E-2</v>
      </c>
      <c r="JFF7" s="220">
        <f t="shared" si="111"/>
        <v>7.3529999999999998E-2</v>
      </c>
      <c r="JFG7" s="220">
        <f t="shared" si="111"/>
        <v>7.3529999999999998E-2</v>
      </c>
      <c r="JFH7" s="220">
        <f t="shared" si="111"/>
        <v>7.3529999999999998E-2</v>
      </c>
      <c r="JFI7" s="220">
        <f t="shared" si="111"/>
        <v>7.3529999999999998E-2</v>
      </c>
      <c r="JFJ7" s="220">
        <f t="shared" si="111"/>
        <v>7.3529999999999998E-2</v>
      </c>
      <c r="JFK7" s="220">
        <f t="shared" si="111"/>
        <v>7.3529999999999998E-2</v>
      </c>
      <c r="JFL7" s="220">
        <f t="shared" si="111"/>
        <v>7.3529999999999998E-2</v>
      </c>
      <c r="JFM7" s="220">
        <f t="shared" si="111"/>
        <v>7.3529999999999998E-2</v>
      </c>
      <c r="JFN7" s="220">
        <f t="shared" si="111"/>
        <v>7.3529999999999998E-2</v>
      </c>
      <c r="JFO7" s="220">
        <f t="shared" si="111"/>
        <v>7.3529999999999998E-2</v>
      </c>
      <c r="JFP7" s="220">
        <f t="shared" si="111"/>
        <v>7.3529999999999998E-2</v>
      </c>
      <c r="JFQ7" s="220">
        <f t="shared" si="111"/>
        <v>7.3529999999999998E-2</v>
      </c>
      <c r="JFR7" s="220">
        <f t="shared" si="111"/>
        <v>7.3529999999999998E-2</v>
      </c>
      <c r="JFS7" s="220">
        <f t="shared" si="111"/>
        <v>7.3529999999999998E-2</v>
      </c>
      <c r="JFT7" s="220">
        <f t="shared" si="111"/>
        <v>7.3529999999999998E-2</v>
      </c>
      <c r="JFU7" s="220">
        <f t="shared" si="111"/>
        <v>7.3529999999999998E-2</v>
      </c>
      <c r="JFV7" s="220">
        <f t="shared" si="111"/>
        <v>7.3529999999999998E-2</v>
      </c>
      <c r="JFW7" s="220">
        <f t="shared" si="111"/>
        <v>7.3529999999999998E-2</v>
      </c>
      <c r="JFX7" s="220">
        <f t="shared" si="111"/>
        <v>7.3529999999999998E-2</v>
      </c>
      <c r="JFY7" s="220">
        <f t="shared" si="111"/>
        <v>7.3529999999999998E-2</v>
      </c>
      <c r="JFZ7" s="220">
        <f t="shared" si="111"/>
        <v>7.3529999999999998E-2</v>
      </c>
      <c r="JGA7" s="220">
        <f t="shared" si="111"/>
        <v>7.3529999999999998E-2</v>
      </c>
      <c r="JGB7" s="220">
        <f t="shared" si="111"/>
        <v>7.3529999999999998E-2</v>
      </c>
      <c r="JGC7" s="220">
        <f t="shared" ref="JGC7:JIN7" si="112">ROUND($W7/365,5)</f>
        <v>7.3529999999999998E-2</v>
      </c>
      <c r="JGD7" s="220">
        <f t="shared" si="112"/>
        <v>7.3529999999999998E-2</v>
      </c>
      <c r="JGE7" s="220">
        <f t="shared" si="112"/>
        <v>7.3529999999999998E-2</v>
      </c>
      <c r="JGF7" s="220">
        <f t="shared" si="112"/>
        <v>7.3529999999999998E-2</v>
      </c>
      <c r="JGG7" s="220">
        <f t="shared" si="112"/>
        <v>7.3529999999999998E-2</v>
      </c>
      <c r="JGH7" s="220">
        <f t="shared" si="112"/>
        <v>7.3529999999999998E-2</v>
      </c>
      <c r="JGI7" s="220">
        <f t="shared" si="112"/>
        <v>7.3529999999999998E-2</v>
      </c>
      <c r="JGJ7" s="220">
        <f t="shared" si="112"/>
        <v>7.3529999999999998E-2</v>
      </c>
      <c r="JGK7" s="220">
        <f t="shared" si="112"/>
        <v>7.3529999999999998E-2</v>
      </c>
      <c r="JGL7" s="220">
        <f t="shared" si="112"/>
        <v>7.3529999999999998E-2</v>
      </c>
      <c r="JGM7" s="220">
        <f t="shared" si="112"/>
        <v>7.3529999999999998E-2</v>
      </c>
      <c r="JGN7" s="220">
        <f t="shared" si="112"/>
        <v>7.3529999999999998E-2</v>
      </c>
      <c r="JGO7" s="220">
        <f t="shared" si="112"/>
        <v>7.3529999999999998E-2</v>
      </c>
      <c r="JGP7" s="220">
        <f t="shared" si="112"/>
        <v>7.3529999999999998E-2</v>
      </c>
      <c r="JGQ7" s="220">
        <f t="shared" si="112"/>
        <v>7.3529999999999998E-2</v>
      </c>
      <c r="JGR7" s="220">
        <f t="shared" si="112"/>
        <v>7.3529999999999998E-2</v>
      </c>
      <c r="JGS7" s="220">
        <f t="shared" si="112"/>
        <v>7.3529999999999998E-2</v>
      </c>
      <c r="JGT7" s="220">
        <f t="shared" si="112"/>
        <v>7.3529999999999998E-2</v>
      </c>
      <c r="JGU7" s="220">
        <f t="shared" si="112"/>
        <v>7.3529999999999998E-2</v>
      </c>
      <c r="JGV7" s="220">
        <f t="shared" si="112"/>
        <v>7.3529999999999998E-2</v>
      </c>
      <c r="JGW7" s="220">
        <f t="shared" si="112"/>
        <v>7.3529999999999998E-2</v>
      </c>
      <c r="JGX7" s="220">
        <f t="shared" si="112"/>
        <v>7.3529999999999998E-2</v>
      </c>
      <c r="JGY7" s="220">
        <f t="shared" si="112"/>
        <v>7.3529999999999998E-2</v>
      </c>
      <c r="JGZ7" s="220">
        <f t="shared" si="112"/>
        <v>7.3529999999999998E-2</v>
      </c>
      <c r="JHA7" s="220">
        <f t="shared" si="112"/>
        <v>7.3529999999999998E-2</v>
      </c>
      <c r="JHB7" s="220">
        <f t="shared" si="112"/>
        <v>7.3529999999999998E-2</v>
      </c>
      <c r="JHC7" s="220">
        <f t="shared" si="112"/>
        <v>7.3529999999999998E-2</v>
      </c>
      <c r="JHD7" s="220">
        <f t="shared" si="112"/>
        <v>7.3529999999999998E-2</v>
      </c>
      <c r="JHE7" s="220">
        <f t="shared" si="112"/>
        <v>7.3529999999999998E-2</v>
      </c>
      <c r="JHF7" s="220">
        <f t="shared" si="112"/>
        <v>7.3529999999999998E-2</v>
      </c>
      <c r="JHG7" s="220">
        <f t="shared" si="112"/>
        <v>7.3529999999999998E-2</v>
      </c>
      <c r="JHH7" s="220">
        <f t="shared" si="112"/>
        <v>7.3529999999999998E-2</v>
      </c>
      <c r="JHI7" s="220">
        <f t="shared" si="112"/>
        <v>7.3529999999999998E-2</v>
      </c>
      <c r="JHJ7" s="220">
        <f t="shared" si="112"/>
        <v>7.3529999999999998E-2</v>
      </c>
      <c r="JHK7" s="220">
        <f t="shared" si="112"/>
        <v>7.3529999999999998E-2</v>
      </c>
      <c r="JHL7" s="220">
        <f t="shared" si="112"/>
        <v>7.3529999999999998E-2</v>
      </c>
      <c r="JHM7" s="220">
        <f t="shared" si="112"/>
        <v>7.3529999999999998E-2</v>
      </c>
      <c r="JHN7" s="220">
        <f t="shared" si="112"/>
        <v>7.3529999999999998E-2</v>
      </c>
      <c r="JHO7" s="220">
        <f t="shared" si="112"/>
        <v>7.3529999999999998E-2</v>
      </c>
      <c r="JHP7" s="220">
        <f t="shared" si="112"/>
        <v>7.3529999999999998E-2</v>
      </c>
      <c r="JHQ7" s="220">
        <f t="shared" si="112"/>
        <v>7.3529999999999998E-2</v>
      </c>
      <c r="JHR7" s="220">
        <f t="shared" si="112"/>
        <v>7.3529999999999998E-2</v>
      </c>
      <c r="JHS7" s="220">
        <f t="shared" si="112"/>
        <v>7.3529999999999998E-2</v>
      </c>
      <c r="JHT7" s="220">
        <f t="shared" si="112"/>
        <v>7.3529999999999998E-2</v>
      </c>
      <c r="JHU7" s="220">
        <f t="shared" si="112"/>
        <v>7.3529999999999998E-2</v>
      </c>
      <c r="JHV7" s="220">
        <f t="shared" si="112"/>
        <v>7.3529999999999998E-2</v>
      </c>
      <c r="JHW7" s="220">
        <f t="shared" si="112"/>
        <v>7.3529999999999998E-2</v>
      </c>
      <c r="JHX7" s="220">
        <f t="shared" si="112"/>
        <v>7.3529999999999998E-2</v>
      </c>
      <c r="JHY7" s="220">
        <f t="shared" si="112"/>
        <v>7.3529999999999998E-2</v>
      </c>
      <c r="JHZ7" s="220">
        <f t="shared" si="112"/>
        <v>7.3529999999999998E-2</v>
      </c>
      <c r="JIA7" s="220">
        <f t="shared" si="112"/>
        <v>7.3529999999999998E-2</v>
      </c>
      <c r="JIB7" s="220">
        <f t="shared" si="112"/>
        <v>7.3529999999999998E-2</v>
      </c>
      <c r="JIC7" s="220">
        <f t="shared" si="112"/>
        <v>7.3529999999999998E-2</v>
      </c>
      <c r="JID7" s="220">
        <f t="shared" si="112"/>
        <v>7.3529999999999998E-2</v>
      </c>
      <c r="JIE7" s="220">
        <f t="shared" si="112"/>
        <v>7.3529999999999998E-2</v>
      </c>
      <c r="JIF7" s="220">
        <f t="shared" si="112"/>
        <v>7.3529999999999998E-2</v>
      </c>
      <c r="JIG7" s="220">
        <f t="shared" si="112"/>
        <v>7.3529999999999998E-2</v>
      </c>
      <c r="JIH7" s="220">
        <f t="shared" si="112"/>
        <v>7.3529999999999998E-2</v>
      </c>
      <c r="JII7" s="220">
        <f t="shared" si="112"/>
        <v>7.3529999999999998E-2</v>
      </c>
      <c r="JIJ7" s="220">
        <f t="shared" si="112"/>
        <v>7.3529999999999998E-2</v>
      </c>
      <c r="JIK7" s="220">
        <f t="shared" si="112"/>
        <v>7.3529999999999998E-2</v>
      </c>
      <c r="JIL7" s="220">
        <f t="shared" si="112"/>
        <v>7.3529999999999998E-2</v>
      </c>
      <c r="JIM7" s="220">
        <f t="shared" si="112"/>
        <v>7.3529999999999998E-2</v>
      </c>
      <c r="JIN7" s="220">
        <f t="shared" si="112"/>
        <v>7.3529999999999998E-2</v>
      </c>
      <c r="JIO7" s="220">
        <f t="shared" ref="JIO7:JKZ7" si="113">ROUND($W7/365,5)</f>
        <v>7.3529999999999998E-2</v>
      </c>
      <c r="JIP7" s="220">
        <f t="shared" si="113"/>
        <v>7.3529999999999998E-2</v>
      </c>
      <c r="JIQ7" s="220">
        <f t="shared" si="113"/>
        <v>7.3529999999999998E-2</v>
      </c>
      <c r="JIR7" s="220">
        <f t="shared" si="113"/>
        <v>7.3529999999999998E-2</v>
      </c>
      <c r="JIS7" s="220">
        <f t="shared" si="113"/>
        <v>7.3529999999999998E-2</v>
      </c>
      <c r="JIT7" s="220">
        <f t="shared" si="113"/>
        <v>7.3529999999999998E-2</v>
      </c>
      <c r="JIU7" s="220">
        <f t="shared" si="113"/>
        <v>7.3529999999999998E-2</v>
      </c>
      <c r="JIV7" s="220">
        <f t="shared" si="113"/>
        <v>7.3529999999999998E-2</v>
      </c>
      <c r="JIW7" s="220">
        <f t="shared" si="113"/>
        <v>7.3529999999999998E-2</v>
      </c>
      <c r="JIX7" s="220">
        <f t="shared" si="113"/>
        <v>7.3529999999999998E-2</v>
      </c>
      <c r="JIY7" s="220">
        <f t="shared" si="113"/>
        <v>7.3529999999999998E-2</v>
      </c>
      <c r="JIZ7" s="220">
        <f t="shared" si="113"/>
        <v>7.3529999999999998E-2</v>
      </c>
      <c r="JJA7" s="220">
        <f t="shared" si="113"/>
        <v>7.3529999999999998E-2</v>
      </c>
      <c r="JJB7" s="220">
        <f t="shared" si="113"/>
        <v>7.3529999999999998E-2</v>
      </c>
      <c r="JJC7" s="220">
        <f t="shared" si="113"/>
        <v>7.3529999999999998E-2</v>
      </c>
      <c r="JJD7" s="220">
        <f t="shared" si="113"/>
        <v>7.3529999999999998E-2</v>
      </c>
      <c r="JJE7" s="220">
        <f t="shared" si="113"/>
        <v>7.3529999999999998E-2</v>
      </c>
      <c r="JJF7" s="220">
        <f t="shared" si="113"/>
        <v>7.3529999999999998E-2</v>
      </c>
      <c r="JJG7" s="220">
        <f t="shared" si="113"/>
        <v>7.3529999999999998E-2</v>
      </c>
      <c r="JJH7" s="220">
        <f t="shared" si="113"/>
        <v>7.3529999999999998E-2</v>
      </c>
      <c r="JJI7" s="220">
        <f t="shared" si="113"/>
        <v>7.3529999999999998E-2</v>
      </c>
      <c r="JJJ7" s="220">
        <f t="shared" si="113"/>
        <v>7.3529999999999998E-2</v>
      </c>
      <c r="JJK7" s="220">
        <f t="shared" si="113"/>
        <v>7.3529999999999998E-2</v>
      </c>
      <c r="JJL7" s="220">
        <f t="shared" si="113"/>
        <v>7.3529999999999998E-2</v>
      </c>
      <c r="JJM7" s="220">
        <f t="shared" si="113"/>
        <v>7.3529999999999998E-2</v>
      </c>
      <c r="JJN7" s="220">
        <f t="shared" si="113"/>
        <v>7.3529999999999998E-2</v>
      </c>
      <c r="JJO7" s="220">
        <f t="shared" si="113"/>
        <v>7.3529999999999998E-2</v>
      </c>
      <c r="JJP7" s="220">
        <f t="shared" si="113"/>
        <v>7.3529999999999998E-2</v>
      </c>
      <c r="JJQ7" s="220">
        <f t="shared" si="113"/>
        <v>7.3529999999999998E-2</v>
      </c>
      <c r="JJR7" s="220">
        <f t="shared" si="113"/>
        <v>7.3529999999999998E-2</v>
      </c>
      <c r="JJS7" s="220">
        <f t="shared" si="113"/>
        <v>7.3529999999999998E-2</v>
      </c>
      <c r="JJT7" s="220">
        <f t="shared" si="113"/>
        <v>7.3529999999999998E-2</v>
      </c>
      <c r="JJU7" s="220">
        <f t="shared" si="113"/>
        <v>7.3529999999999998E-2</v>
      </c>
      <c r="JJV7" s="220">
        <f t="shared" si="113"/>
        <v>7.3529999999999998E-2</v>
      </c>
      <c r="JJW7" s="220">
        <f t="shared" si="113"/>
        <v>7.3529999999999998E-2</v>
      </c>
      <c r="JJX7" s="220">
        <f t="shared" si="113"/>
        <v>7.3529999999999998E-2</v>
      </c>
      <c r="JJY7" s="220">
        <f t="shared" si="113"/>
        <v>7.3529999999999998E-2</v>
      </c>
      <c r="JJZ7" s="220">
        <f t="shared" si="113"/>
        <v>7.3529999999999998E-2</v>
      </c>
      <c r="JKA7" s="220">
        <f t="shared" si="113"/>
        <v>7.3529999999999998E-2</v>
      </c>
      <c r="JKB7" s="220">
        <f t="shared" si="113"/>
        <v>7.3529999999999998E-2</v>
      </c>
      <c r="JKC7" s="220">
        <f t="shared" si="113"/>
        <v>7.3529999999999998E-2</v>
      </c>
      <c r="JKD7" s="220">
        <f t="shared" si="113"/>
        <v>7.3529999999999998E-2</v>
      </c>
      <c r="JKE7" s="220">
        <f t="shared" si="113"/>
        <v>7.3529999999999998E-2</v>
      </c>
      <c r="JKF7" s="220">
        <f t="shared" si="113"/>
        <v>7.3529999999999998E-2</v>
      </c>
      <c r="JKG7" s="220">
        <f t="shared" si="113"/>
        <v>7.3529999999999998E-2</v>
      </c>
      <c r="JKH7" s="220">
        <f t="shared" si="113"/>
        <v>7.3529999999999998E-2</v>
      </c>
      <c r="JKI7" s="220">
        <f t="shared" si="113"/>
        <v>7.3529999999999998E-2</v>
      </c>
      <c r="JKJ7" s="220">
        <f t="shared" si="113"/>
        <v>7.3529999999999998E-2</v>
      </c>
      <c r="JKK7" s="220">
        <f t="shared" si="113"/>
        <v>7.3529999999999998E-2</v>
      </c>
      <c r="JKL7" s="220">
        <f t="shared" si="113"/>
        <v>7.3529999999999998E-2</v>
      </c>
      <c r="JKM7" s="220">
        <f t="shared" si="113"/>
        <v>7.3529999999999998E-2</v>
      </c>
      <c r="JKN7" s="220">
        <f t="shared" si="113"/>
        <v>7.3529999999999998E-2</v>
      </c>
      <c r="JKO7" s="220">
        <f t="shared" si="113"/>
        <v>7.3529999999999998E-2</v>
      </c>
      <c r="JKP7" s="220">
        <f t="shared" si="113"/>
        <v>7.3529999999999998E-2</v>
      </c>
      <c r="JKQ7" s="220">
        <f t="shared" si="113"/>
        <v>7.3529999999999998E-2</v>
      </c>
      <c r="JKR7" s="220">
        <f t="shared" si="113"/>
        <v>7.3529999999999998E-2</v>
      </c>
      <c r="JKS7" s="220">
        <f t="shared" si="113"/>
        <v>7.3529999999999998E-2</v>
      </c>
      <c r="JKT7" s="220">
        <f t="shared" si="113"/>
        <v>7.3529999999999998E-2</v>
      </c>
      <c r="JKU7" s="220">
        <f t="shared" si="113"/>
        <v>7.3529999999999998E-2</v>
      </c>
      <c r="JKV7" s="220">
        <f t="shared" si="113"/>
        <v>7.3529999999999998E-2</v>
      </c>
      <c r="JKW7" s="220">
        <f t="shared" si="113"/>
        <v>7.3529999999999998E-2</v>
      </c>
      <c r="JKX7" s="220">
        <f t="shared" si="113"/>
        <v>7.3529999999999998E-2</v>
      </c>
      <c r="JKY7" s="220">
        <f t="shared" si="113"/>
        <v>7.3529999999999998E-2</v>
      </c>
      <c r="JKZ7" s="220">
        <f t="shared" si="113"/>
        <v>7.3529999999999998E-2</v>
      </c>
      <c r="JLA7" s="220">
        <f t="shared" ref="JLA7:JNL7" si="114">ROUND($W7/365,5)</f>
        <v>7.3529999999999998E-2</v>
      </c>
      <c r="JLB7" s="220">
        <f t="shared" si="114"/>
        <v>7.3529999999999998E-2</v>
      </c>
      <c r="JLC7" s="220">
        <f t="shared" si="114"/>
        <v>7.3529999999999998E-2</v>
      </c>
      <c r="JLD7" s="220">
        <f t="shared" si="114"/>
        <v>7.3529999999999998E-2</v>
      </c>
      <c r="JLE7" s="220">
        <f t="shared" si="114"/>
        <v>7.3529999999999998E-2</v>
      </c>
      <c r="JLF7" s="220">
        <f t="shared" si="114"/>
        <v>7.3529999999999998E-2</v>
      </c>
      <c r="JLG7" s="220">
        <f t="shared" si="114"/>
        <v>7.3529999999999998E-2</v>
      </c>
      <c r="JLH7" s="220">
        <f t="shared" si="114"/>
        <v>7.3529999999999998E-2</v>
      </c>
      <c r="JLI7" s="220">
        <f t="shared" si="114"/>
        <v>7.3529999999999998E-2</v>
      </c>
      <c r="JLJ7" s="220">
        <f t="shared" si="114"/>
        <v>7.3529999999999998E-2</v>
      </c>
      <c r="JLK7" s="220">
        <f t="shared" si="114"/>
        <v>7.3529999999999998E-2</v>
      </c>
      <c r="JLL7" s="220">
        <f t="shared" si="114"/>
        <v>7.3529999999999998E-2</v>
      </c>
      <c r="JLM7" s="220">
        <f t="shared" si="114"/>
        <v>7.3529999999999998E-2</v>
      </c>
      <c r="JLN7" s="220">
        <f t="shared" si="114"/>
        <v>7.3529999999999998E-2</v>
      </c>
      <c r="JLO7" s="220">
        <f t="shared" si="114"/>
        <v>7.3529999999999998E-2</v>
      </c>
      <c r="JLP7" s="220">
        <f t="shared" si="114"/>
        <v>7.3529999999999998E-2</v>
      </c>
      <c r="JLQ7" s="220">
        <f t="shared" si="114"/>
        <v>7.3529999999999998E-2</v>
      </c>
      <c r="JLR7" s="220">
        <f t="shared" si="114"/>
        <v>7.3529999999999998E-2</v>
      </c>
      <c r="JLS7" s="220">
        <f t="shared" si="114"/>
        <v>7.3529999999999998E-2</v>
      </c>
      <c r="JLT7" s="220">
        <f t="shared" si="114"/>
        <v>7.3529999999999998E-2</v>
      </c>
      <c r="JLU7" s="220">
        <f t="shared" si="114"/>
        <v>7.3529999999999998E-2</v>
      </c>
      <c r="JLV7" s="220">
        <f t="shared" si="114"/>
        <v>7.3529999999999998E-2</v>
      </c>
      <c r="JLW7" s="220">
        <f t="shared" si="114"/>
        <v>7.3529999999999998E-2</v>
      </c>
      <c r="JLX7" s="220">
        <f t="shared" si="114"/>
        <v>7.3529999999999998E-2</v>
      </c>
      <c r="JLY7" s="220">
        <f t="shared" si="114"/>
        <v>7.3529999999999998E-2</v>
      </c>
      <c r="JLZ7" s="220">
        <f t="shared" si="114"/>
        <v>7.3529999999999998E-2</v>
      </c>
      <c r="JMA7" s="220">
        <f t="shared" si="114"/>
        <v>7.3529999999999998E-2</v>
      </c>
      <c r="JMB7" s="220">
        <f t="shared" si="114"/>
        <v>7.3529999999999998E-2</v>
      </c>
      <c r="JMC7" s="220">
        <f t="shared" si="114"/>
        <v>7.3529999999999998E-2</v>
      </c>
      <c r="JMD7" s="220">
        <f t="shared" si="114"/>
        <v>7.3529999999999998E-2</v>
      </c>
      <c r="JME7" s="220">
        <f t="shared" si="114"/>
        <v>7.3529999999999998E-2</v>
      </c>
      <c r="JMF7" s="220">
        <f t="shared" si="114"/>
        <v>7.3529999999999998E-2</v>
      </c>
      <c r="JMG7" s="220">
        <f t="shared" si="114"/>
        <v>7.3529999999999998E-2</v>
      </c>
      <c r="JMH7" s="220">
        <f t="shared" si="114"/>
        <v>7.3529999999999998E-2</v>
      </c>
      <c r="JMI7" s="220">
        <f t="shared" si="114"/>
        <v>7.3529999999999998E-2</v>
      </c>
      <c r="JMJ7" s="220">
        <f t="shared" si="114"/>
        <v>7.3529999999999998E-2</v>
      </c>
      <c r="JMK7" s="220">
        <f t="shared" si="114"/>
        <v>7.3529999999999998E-2</v>
      </c>
      <c r="JML7" s="220">
        <f t="shared" si="114"/>
        <v>7.3529999999999998E-2</v>
      </c>
      <c r="JMM7" s="220">
        <f t="shared" si="114"/>
        <v>7.3529999999999998E-2</v>
      </c>
      <c r="JMN7" s="220">
        <f t="shared" si="114"/>
        <v>7.3529999999999998E-2</v>
      </c>
      <c r="JMO7" s="220">
        <f t="shared" si="114"/>
        <v>7.3529999999999998E-2</v>
      </c>
      <c r="JMP7" s="220">
        <f t="shared" si="114"/>
        <v>7.3529999999999998E-2</v>
      </c>
      <c r="JMQ7" s="220">
        <f t="shared" si="114"/>
        <v>7.3529999999999998E-2</v>
      </c>
      <c r="JMR7" s="220">
        <f t="shared" si="114"/>
        <v>7.3529999999999998E-2</v>
      </c>
      <c r="JMS7" s="220">
        <f t="shared" si="114"/>
        <v>7.3529999999999998E-2</v>
      </c>
      <c r="JMT7" s="220">
        <f t="shared" si="114"/>
        <v>7.3529999999999998E-2</v>
      </c>
      <c r="JMU7" s="220">
        <f t="shared" si="114"/>
        <v>7.3529999999999998E-2</v>
      </c>
      <c r="JMV7" s="220">
        <f t="shared" si="114"/>
        <v>7.3529999999999998E-2</v>
      </c>
      <c r="JMW7" s="220">
        <f t="shared" si="114"/>
        <v>7.3529999999999998E-2</v>
      </c>
      <c r="JMX7" s="220">
        <f t="shared" si="114"/>
        <v>7.3529999999999998E-2</v>
      </c>
      <c r="JMY7" s="220">
        <f t="shared" si="114"/>
        <v>7.3529999999999998E-2</v>
      </c>
      <c r="JMZ7" s="220">
        <f t="shared" si="114"/>
        <v>7.3529999999999998E-2</v>
      </c>
      <c r="JNA7" s="220">
        <f t="shared" si="114"/>
        <v>7.3529999999999998E-2</v>
      </c>
      <c r="JNB7" s="220">
        <f t="shared" si="114"/>
        <v>7.3529999999999998E-2</v>
      </c>
      <c r="JNC7" s="220">
        <f t="shared" si="114"/>
        <v>7.3529999999999998E-2</v>
      </c>
      <c r="JND7" s="220">
        <f t="shared" si="114"/>
        <v>7.3529999999999998E-2</v>
      </c>
      <c r="JNE7" s="220">
        <f t="shared" si="114"/>
        <v>7.3529999999999998E-2</v>
      </c>
      <c r="JNF7" s="220">
        <f t="shared" si="114"/>
        <v>7.3529999999999998E-2</v>
      </c>
      <c r="JNG7" s="220">
        <f t="shared" si="114"/>
        <v>7.3529999999999998E-2</v>
      </c>
      <c r="JNH7" s="220">
        <f t="shared" si="114"/>
        <v>7.3529999999999998E-2</v>
      </c>
      <c r="JNI7" s="220">
        <f t="shared" si="114"/>
        <v>7.3529999999999998E-2</v>
      </c>
      <c r="JNJ7" s="220">
        <f t="shared" si="114"/>
        <v>7.3529999999999998E-2</v>
      </c>
      <c r="JNK7" s="220">
        <f t="shared" si="114"/>
        <v>7.3529999999999998E-2</v>
      </c>
      <c r="JNL7" s="220">
        <f t="shared" si="114"/>
        <v>7.3529999999999998E-2</v>
      </c>
      <c r="JNM7" s="220">
        <f t="shared" ref="JNM7:JPX7" si="115">ROUND($W7/365,5)</f>
        <v>7.3529999999999998E-2</v>
      </c>
      <c r="JNN7" s="220">
        <f t="shared" si="115"/>
        <v>7.3529999999999998E-2</v>
      </c>
      <c r="JNO7" s="220">
        <f t="shared" si="115"/>
        <v>7.3529999999999998E-2</v>
      </c>
      <c r="JNP7" s="220">
        <f t="shared" si="115"/>
        <v>7.3529999999999998E-2</v>
      </c>
      <c r="JNQ7" s="220">
        <f t="shared" si="115"/>
        <v>7.3529999999999998E-2</v>
      </c>
      <c r="JNR7" s="220">
        <f t="shared" si="115"/>
        <v>7.3529999999999998E-2</v>
      </c>
      <c r="JNS7" s="220">
        <f t="shared" si="115"/>
        <v>7.3529999999999998E-2</v>
      </c>
      <c r="JNT7" s="220">
        <f t="shared" si="115"/>
        <v>7.3529999999999998E-2</v>
      </c>
      <c r="JNU7" s="220">
        <f t="shared" si="115"/>
        <v>7.3529999999999998E-2</v>
      </c>
      <c r="JNV7" s="220">
        <f t="shared" si="115"/>
        <v>7.3529999999999998E-2</v>
      </c>
      <c r="JNW7" s="220">
        <f t="shared" si="115"/>
        <v>7.3529999999999998E-2</v>
      </c>
      <c r="JNX7" s="220">
        <f t="shared" si="115"/>
        <v>7.3529999999999998E-2</v>
      </c>
      <c r="JNY7" s="220">
        <f t="shared" si="115"/>
        <v>7.3529999999999998E-2</v>
      </c>
      <c r="JNZ7" s="220">
        <f t="shared" si="115"/>
        <v>7.3529999999999998E-2</v>
      </c>
      <c r="JOA7" s="220">
        <f t="shared" si="115"/>
        <v>7.3529999999999998E-2</v>
      </c>
      <c r="JOB7" s="220">
        <f t="shared" si="115"/>
        <v>7.3529999999999998E-2</v>
      </c>
      <c r="JOC7" s="220">
        <f t="shared" si="115"/>
        <v>7.3529999999999998E-2</v>
      </c>
      <c r="JOD7" s="220">
        <f t="shared" si="115"/>
        <v>7.3529999999999998E-2</v>
      </c>
      <c r="JOE7" s="220">
        <f t="shared" si="115"/>
        <v>7.3529999999999998E-2</v>
      </c>
      <c r="JOF7" s="220">
        <f t="shared" si="115"/>
        <v>7.3529999999999998E-2</v>
      </c>
      <c r="JOG7" s="220">
        <f t="shared" si="115"/>
        <v>7.3529999999999998E-2</v>
      </c>
      <c r="JOH7" s="220">
        <f t="shared" si="115"/>
        <v>7.3529999999999998E-2</v>
      </c>
      <c r="JOI7" s="220">
        <f t="shared" si="115"/>
        <v>7.3529999999999998E-2</v>
      </c>
      <c r="JOJ7" s="220">
        <f t="shared" si="115"/>
        <v>7.3529999999999998E-2</v>
      </c>
      <c r="JOK7" s="220">
        <f t="shared" si="115"/>
        <v>7.3529999999999998E-2</v>
      </c>
      <c r="JOL7" s="220">
        <f t="shared" si="115"/>
        <v>7.3529999999999998E-2</v>
      </c>
      <c r="JOM7" s="220">
        <f t="shared" si="115"/>
        <v>7.3529999999999998E-2</v>
      </c>
      <c r="JON7" s="220">
        <f t="shared" si="115"/>
        <v>7.3529999999999998E-2</v>
      </c>
      <c r="JOO7" s="220">
        <f t="shared" si="115"/>
        <v>7.3529999999999998E-2</v>
      </c>
      <c r="JOP7" s="220">
        <f t="shared" si="115"/>
        <v>7.3529999999999998E-2</v>
      </c>
      <c r="JOQ7" s="220">
        <f t="shared" si="115"/>
        <v>7.3529999999999998E-2</v>
      </c>
      <c r="JOR7" s="220">
        <f t="shared" si="115"/>
        <v>7.3529999999999998E-2</v>
      </c>
      <c r="JOS7" s="220">
        <f t="shared" si="115"/>
        <v>7.3529999999999998E-2</v>
      </c>
      <c r="JOT7" s="220">
        <f t="shared" si="115"/>
        <v>7.3529999999999998E-2</v>
      </c>
      <c r="JOU7" s="220">
        <f t="shared" si="115"/>
        <v>7.3529999999999998E-2</v>
      </c>
      <c r="JOV7" s="220">
        <f t="shared" si="115"/>
        <v>7.3529999999999998E-2</v>
      </c>
      <c r="JOW7" s="220">
        <f t="shared" si="115"/>
        <v>7.3529999999999998E-2</v>
      </c>
      <c r="JOX7" s="220">
        <f t="shared" si="115"/>
        <v>7.3529999999999998E-2</v>
      </c>
      <c r="JOY7" s="220">
        <f t="shared" si="115"/>
        <v>7.3529999999999998E-2</v>
      </c>
      <c r="JOZ7" s="220">
        <f t="shared" si="115"/>
        <v>7.3529999999999998E-2</v>
      </c>
      <c r="JPA7" s="220">
        <f t="shared" si="115"/>
        <v>7.3529999999999998E-2</v>
      </c>
      <c r="JPB7" s="220">
        <f t="shared" si="115"/>
        <v>7.3529999999999998E-2</v>
      </c>
      <c r="JPC7" s="220">
        <f t="shared" si="115"/>
        <v>7.3529999999999998E-2</v>
      </c>
      <c r="JPD7" s="220">
        <f t="shared" si="115"/>
        <v>7.3529999999999998E-2</v>
      </c>
      <c r="JPE7" s="220">
        <f t="shared" si="115"/>
        <v>7.3529999999999998E-2</v>
      </c>
      <c r="JPF7" s="220">
        <f t="shared" si="115"/>
        <v>7.3529999999999998E-2</v>
      </c>
      <c r="JPG7" s="220">
        <f t="shared" si="115"/>
        <v>7.3529999999999998E-2</v>
      </c>
      <c r="JPH7" s="220">
        <f t="shared" si="115"/>
        <v>7.3529999999999998E-2</v>
      </c>
      <c r="JPI7" s="220">
        <f t="shared" si="115"/>
        <v>7.3529999999999998E-2</v>
      </c>
      <c r="JPJ7" s="220">
        <f t="shared" si="115"/>
        <v>7.3529999999999998E-2</v>
      </c>
      <c r="JPK7" s="220">
        <f t="shared" si="115"/>
        <v>7.3529999999999998E-2</v>
      </c>
      <c r="JPL7" s="220">
        <f t="shared" si="115"/>
        <v>7.3529999999999998E-2</v>
      </c>
      <c r="JPM7" s="220">
        <f t="shared" si="115"/>
        <v>7.3529999999999998E-2</v>
      </c>
      <c r="JPN7" s="220">
        <f t="shared" si="115"/>
        <v>7.3529999999999998E-2</v>
      </c>
      <c r="JPO7" s="220">
        <f t="shared" si="115"/>
        <v>7.3529999999999998E-2</v>
      </c>
      <c r="JPP7" s="220">
        <f t="shared" si="115"/>
        <v>7.3529999999999998E-2</v>
      </c>
      <c r="JPQ7" s="220">
        <f t="shared" si="115"/>
        <v>7.3529999999999998E-2</v>
      </c>
      <c r="JPR7" s="220">
        <f t="shared" si="115"/>
        <v>7.3529999999999998E-2</v>
      </c>
      <c r="JPS7" s="220">
        <f t="shared" si="115"/>
        <v>7.3529999999999998E-2</v>
      </c>
      <c r="JPT7" s="220">
        <f t="shared" si="115"/>
        <v>7.3529999999999998E-2</v>
      </c>
      <c r="JPU7" s="220">
        <f t="shared" si="115"/>
        <v>7.3529999999999998E-2</v>
      </c>
      <c r="JPV7" s="220">
        <f t="shared" si="115"/>
        <v>7.3529999999999998E-2</v>
      </c>
      <c r="JPW7" s="220">
        <f t="shared" si="115"/>
        <v>7.3529999999999998E-2</v>
      </c>
      <c r="JPX7" s="220">
        <f t="shared" si="115"/>
        <v>7.3529999999999998E-2</v>
      </c>
      <c r="JPY7" s="220">
        <f t="shared" ref="JPY7:JSJ7" si="116">ROUND($W7/365,5)</f>
        <v>7.3529999999999998E-2</v>
      </c>
      <c r="JPZ7" s="220">
        <f t="shared" si="116"/>
        <v>7.3529999999999998E-2</v>
      </c>
      <c r="JQA7" s="220">
        <f t="shared" si="116"/>
        <v>7.3529999999999998E-2</v>
      </c>
      <c r="JQB7" s="220">
        <f t="shared" si="116"/>
        <v>7.3529999999999998E-2</v>
      </c>
      <c r="JQC7" s="220">
        <f t="shared" si="116"/>
        <v>7.3529999999999998E-2</v>
      </c>
      <c r="JQD7" s="220">
        <f t="shared" si="116"/>
        <v>7.3529999999999998E-2</v>
      </c>
      <c r="JQE7" s="220">
        <f t="shared" si="116"/>
        <v>7.3529999999999998E-2</v>
      </c>
      <c r="JQF7" s="220">
        <f t="shared" si="116"/>
        <v>7.3529999999999998E-2</v>
      </c>
      <c r="JQG7" s="220">
        <f t="shared" si="116"/>
        <v>7.3529999999999998E-2</v>
      </c>
      <c r="JQH7" s="220">
        <f t="shared" si="116"/>
        <v>7.3529999999999998E-2</v>
      </c>
      <c r="JQI7" s="220">
        <f t="shared" si="116"/>
        <v>7.3529999999999998E-2</v>
      </c>
      <c r="JQJ7" s="220">
        <f t="shared" si="116"/>
        <v>7.3529999999999998E-2</v>
      </c>
      <c r="JQK7" s="220">
        <f t="shared" si="116"/>
        <v>7.3529999999999998E-2</v>
      </c>
      <c r="JQL7" s="220">
        <f t="shared" si="116"/>
        <v>7.3529999999999998E-2</v>
      </c>
      <c r="JQM7" s="220">
        <f t="shared" si="116"/>
        <v>7.3529999999999998E-2</v>
      </c>
      <c r="JQN7" s="220">
        <f t="shared" si="116"/>
        <v>7.3529999999999998E-2</v>
      </c>
      <c r="JQO7" s="220">
        <f t="shared" si="116"/>
        <v>7.3529999999999998E-2</v>
      </c>
      <c r="JQP7" s="220">
        <f t="shared" si="116"/>
        <v>7.3529999999999998E-2</v>
      </c>
      <c r="JQQ7" s="220">
        <f t="shared" si="116"/>
        <v>7.3529999999999998E-2</v>
      </c>
      <c r="JQR7" s="220">
        <f t="shared" si="116"/>
        <v>7.3529999999999998E-2</v>
      </c>
      <c r="JQS7" s="220">
        <f t="shared" si="116"/>
        <v>7.3529999999999998E-2</v>
      </c>
      <c r="JQT7" s="220">
        <f t="shared" si="116"/>
        <v>7.3529999999999998E-2</v>
      </c>
      <c r="JQU7" s="220">
        <f t="shared" si="116"/>
        <v>7.3529999999999998E-2</v>
      </c>
      <c r="JQV7" s="220">
        <f t="shared" si="116"/>
        <v>7.3529999999999998E-2</v>
      </c>
      <c r="JQW7" s="220">
        <f t="shared" si="116"/>
        <v>7.3529999999999998E-2</v>
      </c>
      <c r="JQX7" s="220">
        <f t="shared" si="116"/>
        <v>7.3529999999999998E-2</v>
      </c>
      <c r="JQY7" s="220">
        <f t="shared" si="116"/>
        <v>7.3529999999999998E-2</v>
      </c>
      <c r="JQZ7" s="220">
        <f t="shared" si="116"/>
        <v>7.3529999999999998E-2</v>
      </c>
      <c r="JRA7" s="220">
        <f t="shared" si="116"/>
        <v>7.3529999999999998E-2</v>
      </c>
      <c r="JRB7" s="220">
        <f t="shared" si="116"/>
        <v>7.3529999999999998E-2</v>
      </c>
      <c r="JRC7" s="220">
        <f t="shared" si="116"/>
        <v>7.3529999999999998E-2</v>
      </c>
      <c r="JRD7" s="220">
        <f t="shared" si="116"/>
        <v>7.3529999999999998E-2</v>
      </c>
      <c r="JRE7" s="220">
        <f t="shared" si="116"/>
        <v>7.3529999999999998E-2</v>
      </c>
      <c r="JRF7" s="220">
        <f t="shared" si="116"/>
        <v>7.3529999999999998E-2</v>
      </c>
      <c r="JRG7" s="220">
        <f t="shared" si="116"/>
        <v>7.3529999999999998E-2</v>
      </c>
      <c r="JRH7" s="220">
        <f t="shared" si="116"/>
        <v>7.3529999999999998E-2</v>
      </c>
      <c r="JRI7" s="220">
        <f t="shared" si="116"/>
        <v>7.3529999999999998E-2</v>
      </c>
      <c r="JRJ7" s="220">
        <f t="shared" si="116"/>
        <v>7.3529999999999998E-2</v>
      </c>
      <c r="JRK7" s="220">
        <f t="shared" si="116"/>
        <v>7.3529999999999998E-2</v>
      </c>
      <c r="JRL7" s="220">
        <f t="shared" si="116"/>
        <v>7.3529999999999998E-2</v>
      </c>
      <c r="JRM7" s="220">
        <f t="shared" si="116"/>
        <v>7.3529999999999998E-2</v>
      </c>
      <c r="JRN7" s="220">
        <f t="shared" si="116"/>
        <v>7.3529999999999998E-2</v>
      </c>
      <c r="JRO7" s="220">
        <f t="shared" si="116"/>
        <v>7.3529999999999998E-2</v>
      </c>
      <c r="JRP7" s="220">
        <f t="shared" si="116"/>
        <v>7.3529999999999998E-2</v>
      </c>
      <c r="JRQ7" s="220">
        <f t="shared" si="116"/>
        <v>7.3529999999999998E-2</v>
      </c>
      <c r="JRR7" s="220">
        <f t="shared" si="116"/>
        <v>7.3529999999999998E-2</v>
      </c>
      <c r="JRS7" s="220">
        <f t="shared" si="116"/>
        <v>7.3529999999999998E-2</v>
      </c>
      <c r="JRT7" s="220">
        <f t="shared" si="116"/>
        <v>7.3529999999999998E-2</v>
      </c>
      <c r="JRU7" s="220">
        <f t="shared" si="116"/>
        <v>7.3529999999999998E-2</v>
      </c>
      <c r="JRV7" s="220">
        <f t="shared" si="116"/>
        <v>7.3529999999999998E-2</v>
      </c>
      <c r="JRW7" s="220">
        <f t="shared" si="116"/>
        <v>7.3529999999999998E-2</v>
      </c>
      <c r="JRX7" s="220">
        <f t="shared" si="116"/>
        <v>7.3529999999999998E-2</v>
      </c>
      <c r="JRY7" s="220">
        <f t="shared" si="116"/>
        <v>7.3529999999999998E-2</v>
      </c>
      <c r="JRZ7" s="220">
        <f t="shared" si="116"/>
        <v>7.3529999999999998E-2</v>
      </c>
      <c r="JSA7" s="220">
        <f t="shared" si="116"/>
        <v>7.3529999999999998E-2</v>
      </c>
      <c r="JSB7" s="220">
        <f t="shared" si="116"/>
        <v>7.3529999999999998E-2</v>
      </c>
      <c r="JSC7" s="220">
        <f t="shared" si="116"/>
        <v>7.3529999999999998E-2</v>
      </c>
      <c r="JSD7" s="220">
        <f t="shared" si="116"/>
        <v>7.3529999999999998E-2</v>
      </c>
      <c r="JSE7" s="220">
        <f t="shared" si="116"/>
        <v>7.3529999999999998E-2</v>
      </c>
      <c r="JSF7" s="220">
        <f t="shared" si="116"/>
        <v>7.3529999999999998E-2</v>
      </c>
      <c r="JSG7" s="220">
        <f t="shared" si="116"/>
        <v>7.3529999999999998E-2</v>
      </c>
      <c r="JSH7" s="220">
        <f t="shared" si="116"/>
        <v>7.3529999999999998E-2</v>
      </c>
      <c r="JSI7" s="220">
        <f t="shared" si="116"/>
        <v>7.3529999999999998E-2</v>
      </c>
      <c r="JSJ7" s="220">
        <f t="shared" si="116"/>
        <v>7.3529999999999998E-2</v>
      </c>
      <c r="JSK7" s="220">
        <f t="shared" ref="JSK7:JUV7" si="117">ROUND($W7/365,5)</f>
        <v>7.3529999999999998E-2</v>
      </c>
      <c r="JSL7" s="220">
        <f t="shared" si="117"/>
        <v>7.3529999999999998E-2</v>
      </c>
      <c r="JSM7" s="220">
        <f t="shared" si="117"/>
        <v>7.3529999999999998E-2</v>
      </c>
      <c r="JSN7" s="220">
        <f t="shared" si="117"/>
        <v>7.3529999999999998E-2</v>
      </c>
      <c r="JSO7" s="220">
        <f t="shared" si="117"/>
        <v>7.3529999999999998E-2</v>
      </c>
      <c r="JSP7" s="220">
        <f t="shared" si="117"/>
        <v>7.3529999999999998E-2</v>
      </c>
      <c r="JSQ7" s="220">
        <f t="shared" si="117"/>
        <v>7.3529999999999998E-2</v>
      </c>
      <c r="JSR7" s="220">
        <f t="shared" si="117"/>
        <v>7.3529999999999998E-2</v>
      </c>
      <c r="JSS7" s="220">
        <f t="shared" si="117"/>
        <v>7.3529999999999998E-2</v>
      </c>
      <c r="JST7" s="220">
        <f t="shared" si="117"/>
        <v>7.3529999999999998E-2</v>
      </c>
      <c r="JSU7" s="220">
        <f t="shared" si="117"/>
        <v>7.3529999999999998E-2</v>
      </c>
      <c r="JSV7" s="220">
        <f t="shared" si="117"/>
        <v>7.3529999999999998E-2</v>
      </c>
      <c r="JSW7" s="220">
        <f t="shared" si="117"/>
        <v>7.3529999999999998E-2</v>
      </c>
      <c r="JSX7" s="220">
        <f t="shared" si="117"/>
        <v>7.3529999999999998E-2</v>
      </c>
      <c r="JSY7" s="220">
        <f t="shared" si="117"/>
        <v>7.3529999999999998E-2</v>
      </c>
      <c r="JSZ7" s="220">
        <f t="shared" si="117"/>
        <v>7.3529999999999998E-2</v>
      </c>
      <c r="JTA7" s="220">
        <f t="shared" si="117"/>
        <v>7.3529999999999998E-2</v>
      </c>
      <c r="JTB7" s="220">
        <f t="shared" si="117"/>
        <v>7.3529999999999998E-2</v>
      </c>
      <c r="JTC7" s="220">
        <f t="shared" si="117"/>
        <v>7.3529999999999998E-2</v>
      </c>
      <c r="JTD7" s="220">
        <f t="shared" si="117"/>
        <v>7.3529999999999998E-2</v>
      </c>
      <c r="JTE7" s="220">
        <f t="shared" si="117"/>
        <v>7.3529999999999998E-2</v>
      </c>
      <c r="JTF7" s="220">
        <f t="shared" si="117"/>
        <v>7.3529999999999998E-2</v>
      </c>
      <c r="JTG7" s="220">
        <f t="shared" si="117"/>
        <v>7.3529999999999998E-2</v>
      </c>
      <c r="JTH7" s="220">
        <f t="shared" si="117"/>
        <v>7.3529999999999998E-2</v>
      </c>
      <c r="JTI7" s="220">
        <f t="shared" si="117"/>
        <v>7.3529999999999998E-2</v>
      </c>
      <c r="JTJ7" s="220">
        <f t="shared" si="117"/>
        <v>7.3529999999999998E-2</v>
      </c>
      <c r="JTK7" s="220">
        <f t="shared" si="117"/>
        <v>7.3529999999999998E-2</v>
      </c>
      <c r="JTL7" s="220">
        <f t="shared" si="117"/>
        <v>7.3529999999999998E-2</v>
      </c>
      <c r="JTM7" s="220">
        <f t="shared" si="117"/>
        <v>7.3529999999999998E-2</v>
      </c>
      <c r="JTN7" s="220">
        <f t="shared" si="117"/>
        <v>7.3529999999999998E-2</v>
      </c>
      <c r="JTO7" s="220">
        <f t="shared" si="117"/>
        <v>7.3529999999999998E-2</v>
      </c>
      <c r="JTP7" s="220">
        <f t="shared" si="117"/>
        <v>7.3529999999999998E-2</v>
      </c>
      <c r="JTQ7" s="220">
        <f t="shared" si="117"/>
        <v>7.3529999999999998E-2</v>
      </c>
      <c r="JTR7" s="220">
        <f t="shared" si="117"/>
        <v>7.3529999999999998E-2</v>
      </c>
      <c r="JTS7" s="220">
        <f t="shared" si="117"/>
        <v>7.3529999999999998E-2</v>
      </c>
      <c r="JTT7" s="220">
        <f t="shared" si="117"/>
        <v>7.3529999999999998E-2</v>
      </c>
      <c r="JTU7" s="220">
        <f t="shared" si="117"/>
        <v>7.3529999999999998E-2</v>
      </c>
      <c r="JTV7" s="220">
        <f t="shared" si="117"/>
        <v>7.3529999999999998E-2</v>
      </c>
      <c r="JTW7" s="220">
        <f t="shared" si="117"/>
        <v>7.3529999999999998E-2</v>
      </c>
      <c r="JTX7" s="220">
        <f t="shared" si="117"/>
        <v>7.3529999999999998E-2</v>
      </c>
      <c r="JTY7" s="220">
        <f t="shared" si="117"/>
        <v>7.3529999999999998E-2</v>
      </c>
      <c r="JTZ7" s="220">
        <f t="shared" si="117"/>
        <v>7.3529999999999998E-2</v>
      </c>
      <c r="JUA7" s="220">
        <f t="shared" si="117"/>
        <v>7.3529999999999998E-2</v>
      </c>
      <c r="JUB7" s="220">
        <f t="shared" si="117"/>
        <v>7.3529999999999998E-2</v>
      </c>
      <c r="JUC7" s="220">
        <f t="shared" si="117"/>
        <v>7.3529999999999998E-2</v>
      </c>
      <c r="JUD7" s="220">
        <f t="shared" si="117"/>
        <v>7.3529999999999998E-2</v>
      </c>
      <c r="JUE7" s="220">
        <f t="shared" si="117"/>
        <v>7.3529999999999998E-2</v>
      </c>
      <c r="JUF7" s="220">
        <f t="shared" si="117"/>
        <v>7.3529999999999998E-2</v>
      </c>
      <c r="JUG7" s="220">
        <f t="shared" si="117"/>
        <v>7.3529999999999998E-2</v>
      </c>
      <c r="JUH7" s="220">
        <f t="shared" si="117"/>
        <v>7.3529999999999998E-2</v>
      </c>
      <c r="JUI7" s="220">
        <f t="shared" si="117"/>
        <v>7.3529999999999998E-2</v>
      </c>
      <c r="JUJ7" s="220">
        <f t="shared" si="117"/>
        <v>7.3529999999999998E-2</v>
      </c>
      <c r="JUK7" s="220">
        <f t="shared" si="117"/>
        <v>7.3529999999999998E-2</v>
      </c>
      <c r="JUL7" s="220">
        <f t="shared" si="117"/>
        <v>7.3529999999999998E-2</v>
      </c>
      <c r="JUM7" s="220">
        <f t="shared" si="117"/>
        <v>7.3529999999999998E-2</v>
      </c>
      <c r="JUN7" s="220">
        <f t="shared" si="117"/>
        <v>7.3529999999999998E-2</v>
      </c>
      <c r="JUO7" s="220">
        <f t="shared" si="117"/>
        <v>7.3529999999999998E-2</v>
      </c>
      <c r="JUP7" s="220">
        <f t="shared" si="117"/>
        <v>7.3529999999999998E-2</v>
      </c>
      <c r="JUQ7" s="220">
        <f t="shared" si="117"/>
        <v>7.3529999999999998E-2</v>
      </c>
      <c r="JUR7" s="220">
        <f t="shared" si="117"/>
        <v>7.3529999999999998E-2</v>
      </c>
      <c r="JUS7" s="220">
        <f t="shared" si="117"/>
        <v>7.3529999999999998E-2</v>
      </c>
      <c r="JUT7" s="220">
        <f t="shared" si="117"/>
        <v>7.3529999999999998E-2</v>
      </c>
      <c r="JUU7" s="220">
        <f t="shared" si="117"/>
        <v>7.3529999999999998E-2</v>
      </c>
      <c r="JUV7" s="220">
        <f t="shared" si="117"/>
        <v>7.3529999999999998E-2</v>
      </c>
      <c r="JUW7" s="220">
        <f t="shared" ref="JUW7:JXH7" si="118">ROUND($W7/365,5)</f>
        <v>7.3529999999999998E-2</v>
      </c>
      <c r="JUX7" s="220">
        <f t="shared" si="118"/>
        <v>7.3529999999999998E-2</v>
      </c>
      <c r="JUY7" s="220">
        <f t="shared" si="118"/>
        <v>7.3529999999999998E-2</v>
      </c>
      <c r="JUZ7" s="220">
        <f t="shared" si="118"/>
        <v>7.3529999999999998E-2</v>
      </c>
      <c r="JVA7" s="220">
        <f t="shared" si="118"/>
        <v>7.3529999999999998E-2</v>
      </c>
      <c r="JVB7" s="220">
        <f t="shared" si="118"/>
        <v>7.3529999999999998E-2</v>
      </c>
      <c r="JVC7" s="220">
        <f t="shared" si="118"/>
        <v>7.3529999999999998E-2</v>
      </c>
      <c r="JVD7" s="220">
        <f t="shared" si="118"/>
        <v>7.3529999999999998E-2</v>
      </c>
      <c r="JVE7" s="220">
        <f t="shared" si="118"/>
        <v>7.3529999999999998E-2</v>
      </c>
      <c r="JVF7" s="220">
        <f t="shared" si="118"/>
        <v>7.3529999999999998E-2</v>
      </c>
      <c r="JVG7" s="220">
        <f t="shared" si="118"/>
        <v>7.3529999999999998E-2</v>
      </c>
      <c r="JVH7" s="220">
        <f t="shared" si="118"/>
        <v>7.3529999999999998E-2</v>
      </c>
      <c r="JVI7" s="220">
        <f t="shared" si="118"/>
        <v>7.3529999999999998E-2</v>
      </c>
      <c r="JVJ7" s="220">
        <f t="shared" si="118"/>
        <v>7.3529999999999998E-2</v>
      </c>
      <c r="JVK7" s="220">
        <f t="shared" si="118"/>
        <v>7.3529999999999998E-2</v>
      </c>
      <c r="JVL7" s="220">
        <f t="shared" si="118"/>
        <v>7.3529999999999998E-2</v>
      </c>
      <c r="JVM7" s="220">
        <f t="shared" si="118"/>
        <v>7.3529999999999998E-2</v>
      </c>
      <c r="JVN7" s="220">
        <f t="shared" si="118"/>
        <v>7.3529999999999998E-2</v>
      </c>
      <c r="JVO7" s="220">
        <f t="shared" si="118"/>
        <v>7.3529999999999998E-2</v>
      </c>
      <c r="JVP7" s="220">
        <f t="shared" si="118"/>
        <v>7.3529999999999998E-2</v>
      </c>
      <c r="JVQ7" s="220">
        <f t="shared" si="118"/>
        <v>7.3529999999999998E-2</v>
      </c>
      <c r="JVR7" s="220">
        <f t="shared" si="118"/>
        <v>7.3529999999999998E-2</v>
      </c>
      <c r="JVS7" s="220">
        <f t="shared" si="118"/>
        <v>7.3529999999999998E-2</v>
      </c>
      <c r="JVT7" s="220">
        <f t="shared" si="118"/>
        <v>7.3529999999999998E-2</v>
      </c>
      <c r="JVU7" s="220">
        <f t="shared" si="118"/>
        <v>7.3529999999999998E-2</v>
      </c>
      <c r="JVV7" s="220">
        <f t="shared" si="118"/>
        <v>7.3529999999999998E-2</v>
      </c>
      <c r="JVW7" s="220">
        <f t="shared" si="118"/>
        <v>7.3529999999999998E-2</v>
      </c>
      <c r="JVX7" s="220">
        <f t="shared" si="118"/>
        <v>7.3529999999999998E-2</v>
      </c>
      <c r="JVY7" s="220">
        <f t="shared" si="118"/>
        <v>7.3529999999999998E-2</v>
      </c>
      <c r="JVZ7" s="220">
        <f t="shared" si="118"/>
        <v>7.3529999999999998E-2</v>
      </c>
      <c r="JWA7" s="220">
        <f t="shared" si="118"/>
        <v>7.3529999999999998E-2</v>
      </c>
      <c r="JWB7" s="220">
        <f t="shared" si="118"/>
        <v>7.3529999999999998E-2</v>
      </c>
      <c r="JWC7" s="220">
        <f t="shared" si="118"/>
        <v>7.3529999999999998E-2</v>
      </c>
      <c r="JWD7" s="220">
        <f t="shared" si="118"/>
        <v>7.3529999999999998E-2</v>
      </c>
      <c r="JWE7" s="220">
        <f t="shared" si="118"/>
        <v>7.3529999999999998E-2</v>
      </c>
      <c r="JWF7" s="220">
        <f t="shared" si="118"/>
        <v>7.3529999999999998E-2</v>
      </c>
      <c r="JWG7" s="220">
        <f t="shared" si="118"/>
        <v>7.3529999999999998E-2</v>
      </c>
      <c r="JWH7" s="220">
        <f t="shared" si="118"/>
        <v>7.3529999999999998E-2</v>
      </c>
      <c r="JWI7" s="220">
        <f t="shared" si="118"/>
        <v>7.3529999999999998E-2</v>
      </c>
      <c r="JWJ7" s="220">
        <f t="shared" si="118"/>
        <v>7.3529999999999998E-2</v>
      </c>
      <c r="JWK7" s="220">
        <f t="shared" si="118"/>
        <v>7.3529999999999998E-2</v>
      </c>
      <c r="JWL7" s="220">
        <f t="shared" si="118"/>
        <v>7.3529999999999998E-2</v>
      </c>
      <c r="JWM7" s="220">
        <f t="shared" si="118"/>
        <v>7.3529999999999998E-2</v>
      </c>
      <c r="JWN7" s="220">
        <f t="shared" si="118"/>
        <v>7.3529999999999998E-2</v>
      </c>
      <c r="JWO7" s="220">
        <f t="shared" si="118"/>
        <v>7.3529999999999998E-2</v>
      </c>
      <c r="JWP7" s="220">
        <f t="shared" si="118"/>
        <v>7.3529999999999998E-2</v>
      </c>
      <c r="JWQ7" s="220">
        <f t="shared" si="118"/>
        <v>7.3529999999999998E-2</v>
      </c>
      <c r="JWR7" s="220">
        <f t="shared" si="118"/>
        <v>7.3529999999999998E-2</v>
      </c>
      <c r="JWS7" s="220">
        <f t="shared" si="118"/>
        <v>7.3529999999999998E-2</v>
      </c>
      <c r="JWT7" s="220">
        <f t="shared" si="118"/>
        <v>7.3529999999999998E-2</v>
      </c>
      <c r="JWU7" s="220">
        <f t="shared" si="118"/>
        <v>7.3529999999999998E-2</v>
      </c>
      <c r="JWV7" s="220">
        <f t="shared" si="118"/>
        <v>7.3529999999999998E-2</v>
      </c>
      <c r="JWW7" s="220">
        <f t="shared" si="118"/>
        <v>7.3529999999999998E-2</v>
      </c>
      <c r="JWX7" s="220">
        <f t="shared" si="118"/>
        <v>7.3529999999999998E-2</v>
      </c>
      <c r="JWY7" s="220">
        <f t="shared" si="118"/>
        <v>7.3529999999999998E-2</v>
      </c>
      <c r="JWZ7" s="220">
        <f t="shared" si="118"/>
        <v>7.3529999999999998E-2</v>
      </c>
      <c r="JXA7" s="220">
        <f t="shared" si="118"/>
        <v>7.3529999999999998E-2</v>
      </c>
      <c r="JXB7" s="220">
        <f t="shared" si="118"/>
        <v>7.3529999999999998E-2</v>
      </c>
      <c r="JXC7" s="220">
        <f t="shared" si="118"/>
        <v>7.3529999999999998E-2</v>
      </c>
      <c r="JXD7" s="220">
        <f t="shared" si="118"/>
        <v>7.3529999999999998E-2</v>
      </c>
      <c r="JXE7" s="220">
        <f t="shared" si="118"/>
        <v>7.3529999999999998E-2</v>
      </c>
      <c r="JXF7" s="220">
        <f t="shared" si="118"/>
        <v>7.3529999999999998E-2</v>
      </c>
      <c r="JXG7" s="220">
        <f t="shared" si="118"/>
        <v>7.3529999999999998E-2</v>
      </c>
      <c r="JXH7" s="220">
        <f t="shared" si="118"/>
        <v>7.3529999999999998E-2</v>
      </c>
      <c r="JXI7" s="220">
        <f t="shared" ref="JXI7:JZT7" si="119">ROUND($W7/365,5)</f>
        <v>7.3529999999999998E-2</v>
      </c>
      <c r="JXJ7" s="220">
        <f t="shared" si="119"/>
        <v>7.3529999999999998E-2</v>
      </c>
      <c r="JXK7" s="220">
        <f t="shared" si="119"/>
        <v>7.3529999999999998E-2</v>
      </c>
      <c r="JXL7" s="220">
        <f t="shared" si="119"/>
        <v>7.3529999999999998E-2</v>
      </c>
      <c r="JXM7" s="220">
        <f t="shared" si="119"/>
        <v>7.3529999999999998E-2</v>
      </c>
      <c r="JXN7" s="220">
        <f t="shared" si="119"/>
        <v>7.3529999999999998E-2</v>
      </c>
      <c r="JXO7" s="220">
        <f t="shared" si="119"/>
        <v>7.3529999999999998E-2</v>
      </c>
      <c r="JXP7" s="220">
        <f t="shared" si="119"/>
        <v>7.3529999999999998E-2</v>
      </c>
      <c r="JXQ7" s="220">
        <f t="shared" si="119"/>
        <v>7.3529999999999998E-2</v>
      </c>
      <c r="JXR7" s="220">
        <f t="shared" si="119"/>
        <v>7.3529999999999998E-2</v>
      </c>
      <c r="JXS7" s="220">
        <f t="shared" si="119"/>
        <v>7.3529999999999998E-2</v>
      </c>
      <c r="JXT7" s="220">
        <f t="shared" si="119"/>
        <v>7.3529999999999998E-2</v>
      </c>
      <c r="JXU7" s="220">
        <f t="shared" si="119"/>
        <v>7.3529999999999998E-2</v>
      </c>
      <c r="JXV7" s="220">
        <f t="shared" si="119"/>
        <v>7.3529999999999998E-2</v>
      </c>
      <c r="JXW7" s="220">
        <f t="shared" si="119"/>
        <v>7.3529999999999998E-2</v>
      </c>
      <c r="JXX7" s="220">
        <f t="shared" si="119"/>
        <v>7.3529999999999998E-2</v>
      </c>
      <c r="JXY7" s="220">
        <f t="shared" si="119"/>
        <v>7.3529999999999998E-2</v>
      </c>
      <c r="JXZ7" s="220">
        <f t="shared" si="119"/>
        <v>7.3529999999999998E-2</v>
      </c>
      <c r="JYA7" s="220">
        <f t="shared" si="119"/>
        <v>7.3529999999999998E-2</v>
      </c>
      <c r="JYB7" s="220">
        <f t="shared" si="119"/>
        <v>7.3529999999999998E-2</v>
      </c>
      <c r="JYC7" s="220">
        <f t="shared" si="119"/>
        <v>7.3529999999999998E-2</v>
      </c>
      <c r="JYD7" s="220">
        <f t="shared" si="119"/>
        <v>7.3529999999999998E-2</v>
      </c>
      <c r="JYE7" s="220">
        <f t="shared" si="119"/>
        <v>7.3529999999999998E-2</v>
      </c>
      <c r="JYF7" s="220">
        <f t="shared" si="119"/>
        <v>7.3529999999999998E-2</v>
      </c>
      <c r="JYG7" s="220">
        <f t="shared" si="119"/>
        <v>7.3529999999999998E-2</v>
      </c>
      <c r="JYH7" s="220">
        <f t="shared" si="119"/>
        <v>7.3529999999999998E-2</v>
      </c>
      <c r="JYI7" s="220">
        <f t="shared" si="119"/>
        <v>7.3529999999999998E-2</v>
      </c>
      <c r="JYJ7" s="220">
        <f t="shared" si="119"/>
        <v>7.3529999999999998E-2</v>
      </c>
      <c r="JYK7" s="220">
        <f t="shared" si="119"/>
        <v>7.3529999999999998E-2</v>
      </c>
      <c r="JYL7" s="220">
        <f t="shared" si="119"/>
        <v>7.3529999999999998E-2</v>
      </c>
      <c r="JYM7" s="220">
        <f t="shared" si="119"/>
        <v>7.3529999999999998E-2</v>
      </c>
      <c r="JYN7" s="220">
        <f t="shared" si="119"/>
        <v>7.3529999999999998E-2</v>
      </c>
      <c r="JYO7" s="220">
        <f t="shared" si="119"/>
        <v>7.3529999999999998E-2</v>
      </c>
      <c r="JYP7" s="220">
        <f t="shared" si="119"/>
        <v>7.3529999999999998E-2</v>
      </c>
      <c r="JYQ7" s="220">
        <f t="shared" si="119"/>
        <v>7.3529999999999998E-2</v>
      </c>
      <c r="JYR7" s="220">
        <f t="shared" si="119"/>
        <v>7.3529999999999998E-2</v>
      </c>
      <c r="JYS7" s="220">
        <f t="shared" si="119"/>
        <v>7.3529999999999998E-2</v>
      </c>
      <c r="JYT7" s="220">
        <f t="shared" si="119"/>
        <v>7.3529999999999998E-2</v>
      </c>
      <c r="JYU7" s="220">
        <f t="shared" si="119"/>
        <v>7.3529999999999998E-2</v>
      </c>
      <c r="JYV7" s="220">
        <f t="shared" si="119"/>
        <v>7.3529999999999998E-2</v>
      </c>
      <c r="JYW7" s="220">
        <f t="shared" si="119"/>
        <v>7.3529999999999998E-2</v>
      </c>
      <c r="JYX7" s="220">
        <f t="shared" si="119"/>
        <v>7.3529999999999998E-2</v>
      </c>
      <c r="JYY7" s="220">
        <f t="shared" si="119"/>
        <v>7.3529999999999998E-2</v>
      </c>
      <c r="JYZ7" s="220">
        <f t="shared" si="119"/>
        <v>7.3529999999999998E-2</v>
      </c>
      <c r="JZA7" s="220">
        <f t="shared" si="119"/>
        <v>7.3529999999999998E-2</v>
      </c>
      <c r="JZB7" s="220">
        <f t="shared" si="119"/>
        <v>7.3529999999999998E-2</v>
      </c>
      <c r="JZC7" s="220">
        <f t="shared" si="119"/>
        <v>7.3529999999999998E-2</v>
      </c>
      <c r="JZD7" s="220">
        <f t="shared" si="119"/>
        <v>7.3529999999999998E-2</v>
      </c>
      <c r="JZE7" s="220">
        <f t="shared" si="119"/>
        <v>7.3529999999999998E-2</v>
      </c>
      <c r="JZF7" s="220">
        <f t="shared" si="119"/>
        <v>7.3529999999999998E-2</v>
      </c>
      <c r="JZG7" s="220">
        <f t="shared" si="119"/>
        <v>7.3529999999999998E-2</v>
      </c>
      <c r="JZH7" s="220">
        <f t="shared" si="119"/>
        <v>7.3529999999999998E-2</v>
      </c>
      <c r="JZI7" s="220">
        <f t="shared" si="119"/>
        <v>7.3529999999999998E-2</v>
      </c>
      <c r="JZJ7" s="220">
        <f t="shared" si="119"/>
        <v>7.3529999999999998E-2</v>
      </c>
      <c r="JZK7" s="220">
        <f t="shared" si="119"/>
        <v>7.3529999999999998E-2</v>
      </c>
      <c r="JZL7" s="220">
        <f t="shared" si="119"/>
        <v>7.3529999999999998E-2</v>
      </c>
      <c r="JZM7" s="220">
        <f t="shared" si="119"/>
        <v>7.3529999999999998E-2</v>
      </c>
      <c r="JZN7" s="220">
        <f t="shared" si="119"/>
        <v>7.3529999999999998E-2</v>
      </c>
      <c r="JZO7" s="220">
        <f t="shared" si="119"/>
        <v>7.3529999999999998E-2</v>
      </c>
      <c r="JZP7" s="220">
        <f t="shared" si="119"/>
        <v>7.3529999999999998E-2</v>
      </c>
      <c r="JZQ7" s="220">
        <f t="shared" si="119"/>
        <v>7.3529999999999998E-2</v>
      </c>
      <c r="JZR7" s="220">
        <f t="shared" si="119"/>
        <v>7.3529999999999998E-2</v>
      </c>
      <c r="JZS7" s="220">
        <f t="shared" si="119"/>
        <v>7.3529999999999998E-2</v>
      </c>
      <c r="JZT7" s="220">
        <f t="shared" si="119"/>
        <v>7.3529999999999998E-2</v>
      </c>
      <c r="JZU7" s="220">
        <f t="shared" ref="JZU7:KCF7" si="120">ROUND($W7/365,5)</f>
        <v>7.3529999999999998E-2</v>
      </c>
      <c r="JZV7" s="220">
        <f t="shared" si="120"/>
        <v>7.3529999999999998E-2</v>
      </c>
      <c r="JZW7" s="220">
        <f t="shared" si="120"/>
        <v>7.3529999999999998E-2</v>
      </c>
      <c r="JZX7" s="220">
        <f t="shared" si="120"/>
        <v>7.3529999999999998E-2</v>
      </c>
      <c r="JZY7" s="220">
        <f t="shared" si="120"/>
        <v>7.3529999999999998E-2</v>
      </c>
      <c r="JZZ7" s="220">
        <f t="shared" si="120"/>
        <v>7.3529999999999998E-2</v>
      </c>
      <c r="KAA7" s="220">
        <f t="shared" si="120"/>
        <v>7.3529999999999998E-2</v>
      </c>
      <c r="KAB7" s="220">
        <f t="shared" si="120"/>
        <v>7.3529999999999998E-2</v>
      </c>
      <c r="KAC7" s="220">
        <f t="shared" si="120"/>
        <v>7.3529999999999998E-2</v>
      </c>
      <c r="KAD7" s="220">
        <f t="shared" si="120"/>
        <v>7.3529999999999998E-2</v>
      </c>
      <c r="KAE7" s="220">
        <f t="shared" si="120"/>
        <v>7.3529999999999998E-2</v>
      </c>
      <c r="KAF7" s="220">
        <f t="shared" si="120"/>
        <v>7.3529999999999998E-2</v>
      </c>
      <c r="KAG7" s="220">
        <f t="shared" si="120"/>
        <v>7.3529999999999998E-2</v>
      </c>
      <c r="KAH7" s="220">
        <f t="shared" si="120"/>
        <v>7.3529999999999998E-2</v>
      </c>
      <c r="KAI7" s="220">
        <f t="shared" si="120"/>
        <v>7.3529999999999998E-2</v>
      </c>
      <c r="KAJ7" s="220">
        <f t="shared" si="120"/>
        <v>7.3529999999999998E-2</v>
      </c>
      <c r="KAK7" s="220">
        <f t="shared" si="120"/>
        <v>7.3529999999999998E-2</v>
      </c>
      <c r="KAL7" s="220">
        <f t="shared" si="120"/>
        <v>7.3529999999999998E-2</v>
      </c>
      <c r="KAM7" s="220">
        <f t="shared" si="120"/>
        <v>7.3529999999999998E-2</v>
      </c>
      <c r="KAN7" s="220">
        <f t="shared" si="120"/>
        <v>7.3529999999999998E-2</v>
      </c>
      <c r="KAO7" s="220">
        <f t="shared" si="120"/>
        <v>7.3529999999999998E-2</v>
      </c>
      <c r="KAP7" s="220">
        <f t="shared" si="120"/>
        <v>7.3529999999999998E-2</v>
      </c>
      <c r="KAQ7" s="220">
        <f t="shared" si="120"/>
        <v>7.3529999999999998E-2</v>
      </c>
      <c r="KAR7" s="220">
        <f t="shared" si="120"/>
        <v>7.3529999999999998E-2</v>
      </c>
      <c r="KAS7" s="220">
        <f t="shared" si="120"/>
        <v>7.3529999999999998E-2</v>
      </c>
      <c r="KAT7" s="220">
        <f t="shared" si="120"/>
        <v>7.3529999999999998E-2</v>
      </c>
      <c r="KAU7" s="220">
        <f t="shared" si="120"/>
        <v>7.3529999999999998E-2</v>
      </c>
      <c r="KAV7" s="220">
        <f t="shared" si="120"/>
        <v>7.3529999999999998E-2</v>
      </c>
      <c r="KAW7" s="220">
        <f t="shared" si="120"/>
        <v>7.3529999999999998E-2</v>
      </c>
      <c r="KAX7" s="220">
        <f t="shared" si="120"/>
        <v>7.3529999999999998E-2</v>
      </c>
      <c r="KAY7" s="220">
        <f t="shared" si="120"/>
        <v>7.3529999999999998E-2</v>
      </c>
      <c r="KAZ7" s="220">
        <f t="shared" si="120"/>
        <v>7.3529999999999998E-2</v>
      </c>
      <c r="KBA7" s="220">
        <f t="shared" si="120"/>
        <v>7.3529999999999998E-2</v>
      </c>
      <c r="KBB7" s="220">
        <f t="shared" si="120"/>
        <v>7.3529999999999998E-2</v>
      </c>
      <c r="KBC7" s="220">
        <f t="shared" si="120"/>
        <v>7.3529999999999998E-2</v>
      </c>
      <c r="KBD7" s="220">
        <f t="shared" si="120"/>
        <v>7.3529999999999998E-2</v>
      </c>
      <c r="KBE7" s="220">
        <f t="shared" si="120"/>
        <v>7.3529999999999998E-2</v>
      </c>
      <c r="KBF7" s="220">
        <f t="shared" si="120"/>
        <v>7.3529999999999998E-2</v>
      </c>
      <c r="KBG7" s="220">
        <f t="shared" si="120"/>
        <v>7.3529999999999998E-2</v>
      </c>
      <c r="KBH7" s="220">
        <f t="shared" si="120"/>
        <v>7.3529999999999998E-2</v>
      </c>
      <c r="KBI7" s="220">
        <f t="shared" si="120"/>
        <v>7.3529999999999998E-2</v>
      </c>
      <c r="KBJ7" s="220">
        <f t="shared" si="120"/>
        <v>7.3529999999999998E-2</v>
      </c>
      <c r="KBK7" s="220">
        <f t="shared" si="120"/>
        <v>7.3529999999999998E-2</v>
      </c>
      <c r="KBL7" s="220">
        <f t="shared" si="120"/>
        <v>7.3529999999999998E-2</v>
      </c>
      <c r="KBM7" s="220">
        <f t="shared" si="120"/>
        <v>7.3529999999999998E-2</v>
      </c>
      <c r="KBN7" s="220">
        <f t="shared" si="120"/>
        <v>7.3529999999999998E-2</v>
      </c>
      <c r="KBO7" s="220">
        <f t="shared" si="120"/>
        <v>7.3529999999999998E-2</v>
      </c>
      <c r="KBP7" s="220">
        <f t="shared" si="120"/>
        <v>7.3529999999999998E-2</v>
      </c>
      <c r="KBQ7" s="220">
        <f t="shared" si="120"/>
        <v>7.3529999999999998E-2</v>
      </c>
      <c r="KBR7" s="220">
        <f t="shared" si="120"/>
        <v>7.3529999999999998E-2</v>
      </c>
      <c r="KBS7" s="220">
        <f t="shared" si="120"/>
        <v>7.3529999999999998E-2</v>
      </c>
      <c r="KBT7" s="220">
        <f t="shared" si="120"/>
        <v>7.3529999999999998E-2</v>
      </c>
      <c r="KBU7" s="220">
        <f t="shared" si="120"/>
        <v>7.3529999999999998E-2</v>
      </c>
      <c r="KBV7" s="220">
        <f t="shared" si="120"/>
        <v>7.3529999999999998E-2</v>
      </c>
      <c r="KBW7" s="220">
        <f t="shared" si="120"/>
        <v>7.3529999999999998E-2</v>
      </c>
      <c r="KBX7" s="220">
        <f t="shared" si="120"/>
        <v>7.3529999999999998E-2</v>
      </c>
      <c r="KBY7" s="220">
        <f t="shared" si="120"/>
        <v>7.3529999999999998E-2</v>
      </c>
      <c r="KBZ7" s="220">
        <f t="shared" si="120"/>
        <v>7.3529999999999998E-2</v>
      </c>
      <c r="KCA7" s="220">
        <f t="shared" si="120"/>
        <v>7.3529999999999998E-2</v>
      </c>
      <c r="KCB7" s="220">
        <f t="shared" si="120"/>
        <v>7.3529999999999998E-2</v>
      </c>
      <c r="KCC7" s="220">
        <f t="shared" si="120"/>
        <v>7.3529999999999998E-2</v>
      </c>
      <c r="KCD7" s="220">
        <f t="shared" si="120"/>
        <v>7.3529999999999998E-2</v>
      </c>
      <c r="KCE7" s="220">
        <f t="shared" si="120"/>
        <v>7.3529999999999998E-2</v>
      </c>
      <c r="KCF7" s="220">
        <f t="shared" si="120"/>
        <v>7.3529999999999998E-2</v>
      </c>
      <c r="KCG7" s="220">
        <f t="shared" ref="KCG7:KER7" si="121">ROUND($W7/365,5)</f>
        <v>7.3529999999999998E-2</v>
      </c>
      <c r="KCH7" s="220">
        <f t="shared" si="121"/>
        <v>7.3529999999999998E-2</v>
      </c>
      <c r="KCI7" s="220">
        <f t="shared" si="121"/>
        <v>7.3529999999999998E-2</v>
      </c>
      <c r="KCJ7" s="220">
        <f t="shared" si="121"/>
        <v>7.3529999999999998E-2</v>
      </c>
      <c r="KCK7" s="220">
        <f t="shared" si="121"/>
        <v>7.3529999999999998E-2</v>
      </c>
      <c r="KCL7" s="220">
        <f t="shared" si="121"/>
        <v>7.3529999999999998E-2</v>
      </c>
      <c r="KCM7" s="220">
        <f t="shared" si="121"/>
        <v>7.3529999999999998E-2</v>
      </c>
      <c r="KCN7" s="220">
        <f t="shared" si="121"/>
        <v>7.3529999999999998E-2</v>
      </c>
      <c r="KCO7" s="220">
        <f t="shared" si="121"/>
        <v>7.3529999999999998E-2</v>
      </c>
      <c r="KCP7" s="220">
        <f t="shared" si="121"/>
        <v>7.3529999999999998E-2</v>
      </c>
      <c r="KCQ7" s="220">
        <f t="shared" si="121"/>
        <v>7.3529999999999998E-2</v>
      </c>
      <c r="KCR7" s="220">
        <f t="shared" si="121"/>
        <v>7.3529999999999998E-2</v>
      </c>
      <c r="KCS7" s="220">
        <f t="shared" si="121"/>
        <v>7.3529999999999998E-2</v>
      </c>
      <c r="KCT7" s="220">
        <f t="shared" si="121"/>
        <v>7.3529999999999998E-2</v>
      </c>
      <c r="KCU7" s="220">
        <f t="shared" si="121"/>
        <v>7.3529999999999998E-2</v>
      </c>
      <c r="KCV7" s="220">
        <f t="shared" si="121"/>
        <v>7.3529999999999998E-2</v>
      </c>
      <c r="KCW7" s="220">
        <f t="shared" si="121"/>
        <v>7.3529999999999998E-2</v>
      </c>
      <c r="KCX7" s="220">
        <f t="shared" si="121"/>
        <v>7.3529999999999998E-2</v>
      </c>
      <c r="KCY7" s="220">
        <f t="shared" si="121"/>
        <v>7.3529999999999998E-2</v>
      </c>
      <c r="KCZ7" s="220">
        <f t="shared" si="121"/>
        <v>7.3529999999999998E-2</v>
      </c>
      <c r="KDA7" s="220">
        <f t="shared" si="121"/>
        <v>7.3529999999999998E-2</v>
      </c>
      <c r="KDB7" s="220">
        <f t="shared" si="121"/>
        <v>7.3529999999999998E-2</v>
      </c>
      <c r="KDC7" s="220">
        <f t="shared" si="121"/>
        <v>7.3529999999999998E-2</v>
      </c>
      <c r="KDD7" s="220">
        <f t="shared" si="121"/>
        <v>7.3529999999999998E-2</v>
      </c>
      <c r="KDE7" s="220">
        <f t="shared" si="121"/>
        <v>7.3529999999999998E-2</v>
      </c>
      <c r="KDF7" s="220">
        <f t="shared" si="121"/>
        <v>7.3529999999999998E-2</v>
      </c>
      <c r="KDG7" s="220">
        <f t="shared" si="121"/>
        <v>7.3529999999999998E-2</v>
      </c>
      <c r="KDH7" s="220">
        <f t="shared" si="121"/>
        <v>7.3529999999999998E-2</v>
      </c>
      <c r="KDI7" s="220">
        <f t="shared" si="121"/>
        <v>7.3529999999999998E-2</v>
      </c>
      <c r="KDJ7" s="220">
        <f t="shared" si="121"/>
        <v>7.3529999999999998E-2</v>
      </c>
      <c r="KDK7" s="220">
        <f t="shared" si="121"/>
        <v>7.3529999999999998E-2</v>
      </c>
      <c r="KDL7" s="220">
        <f t="shared" si="121"/>
        <v>7.3529999999999998E-2</v>
      </c>
      <c r="KDM7" s="220">
        <f t="shared" si="121"/>
        <v>7.3529999999999998E-2</v>
      </c>
      <c r="KDN7" s="220">
        <f t="shared" si="121"/>
        <v>7.3529999999999998E-2</v>
      </c>
      <c r="KDO7" s="220">
        <f t="shared" si="121"/>
        <v>7.3529999999999998E-2</v>
      </c>
      <c r="KDP7" s="220">
        <f t="shared" si="121"/>
        <v>7.3529999999999998E-2</v>
      </c>
      <c r="KDQ7" s="220">
        <f t="shared" si="121"/>
        <v>7.3529999999999998E-2</v>
      </c>
      <c r="KDR7" s="220">
        <f t="shared" si="121"/>
        <v>7.3529999999999998E-2</v>
      </c>
      <c r="KDS7" s="220">
        <f t="shared" si="121"/>
        <v>7.3529999999999998E-2</v>
      </c>
      <c r="KDT7" s="220">
        <f t="shared" si="121"/>
        <v>7.3529999999999998E-2</v>
      </c>
      <c r="KDU7" s="220">
        <f t="shared" si="121"/>
        <v>7.3529999999999998E-2</v>
      </c>
      <c r="KDV7" s="220">
        <f t="shared" si="121"/>
        <v>7.3529999999999998E-2</v>
      </c>
      <c r="KDW7" s="220">
        <f t="shared" si="121"/>
        <v>7.3529999999999998E-2</v>
      </c>
      <c r="KDX7" s="220">
        <f t="shared" si="121"/>
        <v>7.3529999999999998E-2</v>
      </c>
      <c r="KDY7" s="220">
        <f t="shared" si="121"/>
        <v>7.3529999999999998E-2</v>
      </c>
      <c r="KDZ7" s="220">
        <f t="shared" si="121"/>
        <v>7.3529999999999998E-2</v>
      </c>
      <c r="KEA7" s="220">
        <f t="shared" si="121"/>
        <v>7.3529999999999998E-2</v>
      </c>
      <c r="KEB7" s="220">
        <f t="shared" si="121"/>
        <v>7.3529999999999998E-2</v>
      </c>
      <c r="KEC7" s="220">
        <f t="shared" si="121"/>
        <v>7.3529999999999998E-2</v>
      </c>
      <c r="KED7" s="220">
        <f t="shared" si="121"/>
        <v>7.3529999999999998E-2</v>
      </c>
      <c r="KEE7" s="220">
        <f t="shared" si="121"/>
        <v>7.3529999999999998E-2</v>
      </c>
      <c r="KEF7" s="220">
        <f t="shared" si="121"/>
        <v>7.3529999999999998E-2</v>
      </c>
      <c r="KEG7" s="220">
        <f t="shared" si="121"/>
        <v>7.3529999999999998E-2</v>
      </c>
      <c r="KEH7" s="220">
        <f t="shared" si="121"/>
        <v>7.3529999999999998E-2</v>
      </c>
      <c r="KEI7" s="220">
        <f t="shared" si="121"/>
        <v>7.3529999999999998E-2</v>
      </c>
      <c r="KEJ7" s="220">
        <f t="shared" si="121"/>
        <v>7.3529999999999998E-2</v>
      </c>
      <c r="KEK7" s="220">
        <f t="shared" si="121"/>
        <v>7.3529999999999998E-2</v>
      </c>
      <c r="KEL7" s="220">
        <f t="shared" si="121"/>
        <v>7.3529999999999998E-2</v>
      </c>
      <c r="KEM7" s="220">
        <f t="shared" si="121"/>
        <v>7.3529999999999998E-2</v>
      </c>
      <c r="KEN7" s="220">
        <f t="shared" si="121"/>
        <v>7.3529999999999998E-2</v>
      </c>
      <c r="KEO7" s="220">
        <f t="shared" si="121"/>
        <v>7.3529999999999998E-2</v>
      </c>
      <c r="KEP7" s="220">
        <f t="shared" si="121"/>
        <v>7.3529999999999998E-2</v>
      </c>
      <c r="KEQ7" s="220">
        <f t="shared" si="121"/>
        <v>7.3529999999999998E-2</v>
      </c>
      <c r="KER7" s="220">
        <f t="shared" si="121"/>
        <v>7.3529999999999998E-2</v>
      </c>
      <c r="KES7" s="220">
        <f t="shared" ref="KES7:KHD7" si="122">ROUND($W7/365,5)</f>
        <v>7.3529999999999998E-2</v>
      </c>
      <c r="KET7" s="220">
        <f t="shared" si="122"/>
        <v>7.3529999999999998E-2</v>
      </c>
      <c r="KEU7" s="220">
        <f t="shared" si="122"/>
        <v>7.3529999999999998E-2</v>
      </c>
      <c r="KEV7" s="220">
        <f t="shared" si="122"/>
        <v>7.3529999999999998E-2</v>
      </c>
      <c r="KEW7" s="220">
        <f t="shared" si="122"/>
        <v>7.3529999999999998E-2</v>
      </c>
      <c r="KEX7" s="220">
        <f t="shared" si="122"/>
        <v>7.3529999999999998E-2</v>
      </c>
      <c r="KEY7" s="220">
        <f t="shared" si="122"/>
        <v>7.3529999999999998E-2</v>
      </c>
      <c r="KEZ7" s="220">
        <f t="shared" si="122"/>
        <v>7.3529999999999998E-2</v>
      </c>
      <c r="KFA7" s="220">
        <f t="shared" si="122"/>
        <v>7.3529999999999998E-2</v>
      </c>
      <c r="KFB7" s="220">
        <f t="shared" si="122"/>
        <v>7.3529999999999998E-2</v>
      </c>
      <c r="KFC7" s="220">
        <f t="shared" si="122"/>
        <v>7.3529999999999998E-2</v>
      </c>
      <c r="KFD7" s="220">
        <f t="shared" si="122"/>
        <v>7.3529999999999998E-2</v>
      </c>
      <c r="KFE7" s="220">
        <f t="shared" si="122"/>
        <v>7.3529999999999998E-2</v>
      </c>
      <c r="KFF7" s="220">
        <f t="shared" si="122"/>
        <v>7.3529999999999998E-2</v>
      </c>
      <c r="KFG7" s="220">
        <f t="shared" si="122"/>
        <v>7.3529999999999998E-2</v>
      </c>
      <c r="KFH7" s="220">
        <f t="shared" si="122"/>
        <v>7.3529999999999998E-2</v>
      </c>
      <c r="KFI7" s="220">
        <f t="shared" si="122"/>
        <v>7.3529999999999998E-2</v>
      </c>
      <c r="KFJ7" s="220">
        <f t="shared" si="122"/>
        <v>7.3529999999999998E-2</v>
      </c>
      <c r="KFK7" s="220">
        <f t="shared" si="122"/>
        <v>7.3529999999999998E-2</v>
      </c>
      <c r="KFL7" s="220">
        <f t="shared" si="122"/>
        <v>7.3529999999999998E-2</v>
      </c>
      <c r="KFM7" s="220">
        <f t="shared" si="122"/>
        <v>7.3529999999999998E-2</v>
      </c>
      <c r="KFN7" s="220">
        <f t="shared" si="122"/>
        <v>7.3529999999999998E-2</v>
      </c>
      <c r="KFO7" s="220">
        <f t="shared" si="122"/>
        <v>7.3529999999999998E-2</v>
      </c>
      <c r="KFP7" s="220">
        <f t="shared" si="122"/>
        <v>7.3529999999999998E-2</v>
      </c>
      <c r="KFQ7" s="220">
        <f t="shared" si="122"/>
        <v>7.3529999999999998E-2</v>
      </c>
      <c r="KFR7" s="220">
        <f t="shared" si="122"/>
        <v>7.3529999999999998E-2</v>
      </c>
      <c r="KFS7" s="220">
        <f t="shared" si="122"/>
        <v>7.3529999999999998E-2</v>
      </c>
      <c r="KFT7" s="220">
        <f t="shared" si="122"/>
        <v>7.3529999999999998E-2</v>
      </c>
      <c r="KFU7" s="220">
        <f t="shared" si="122"/>
        <v>7.3529999999999998E-2</v>
      </c>
      <c r="KFV7" s="220">
        <f t="shared" si="122"/>
        <v>7.3529999999999998E-2</v>
      </c>
      <c r="KFW7" s="220">
        <f t="shared" si="122"/>
        <v>7.3529999999999998E-2</v>
      </c>
      <c r="KFX7" s="220">
        <f t="shared" si="122"/>
        <v>7.3529999999999998E-2</v>
      </c>
      <c r="KFY7" s="220">
        <f t="shared" si="122"/>
        <v>7.3529999999999998E-2</v>
      </c>
      <c r="KFZ7" s="220">
        <f t="shared" si="122"/>
        <v>7.3529999999999998E-2</v>
      </c>
      <c r="KGA7" s="220">
        <f t="shared" si="122"/>
        <v>7.3529999999999998E-2</v>
      </c>
      <c r="KGB7" s="220">
        <f t="shared" si="122"/>
        <v>7.3529999999999998E-2</v>
      </c>
      <c r="KGC7" s="220">
        <f t="shared" si="122"/>
        <v>7.3529999999999998E-2</v>
      </c>
      <c r="KGD7" s="220">
        <f t="shared" si="122"/>
        <v>7.3529999999999998E-2</v>
      </c>
      <c r="KGE7" s="220">
        <f t="shared" si="122"/>
        <v>7.3529999999999998E-2</v>
      </c>
      <c r="KGF7" s="220">
        <f t="shared" si="122"/>
        <v>7.3529999999999998E-2</v>
      </c>
      <c r="KGG7" s="220">
        <f t="shared" si="122"/>
        <v>7.3529999999999998E-2</v>
      </c>
      <c r="KGH7" s="220">
        <f t="shared" si="122"/>
        <v>7.3529999999999998E-2</v>
      </c>
      <c r="KGI7" s="220">
        <f t="shared" si="122"/>
        <v>7.3529999999999998E-2</v>
      </c>
      <c r="KGJ7" s="220">
        <f t="shared" si="122"/>
        <v>7.3529999999999998E-2</v>
      </c>
      <c r="KGK7" s="220">
        <f t="shared" si="122"/>
        <v>7.3529999999999998E-2</v>
      </c>
      <c r="KGL7" s="220">
        <f t="shared" si="122"/>
        <v>7.3529999999999998E-2</v>
      </c>
      <c r="KGM7" s="220">
        <f t="shared" si="122"/>
        <v>7.3529999999999998E-2</v>
      </c>
      <c r="KGN7" s="220">
        <f t="shared" si="122"/>
        <v>7.3529999999999998E-2</v>
      </c>
      <c r="KGO7" s="220">
        <f t="shared" si="122"/>
        <v>7.3529999999999998E-2</v>
      </c>
      <c r="KGP7" s="220">
        <f t="shared" si="122"/>
        <v>7.3529999999999998E-2</v>
      </c>
      <c r="KGQ7" s="220">
        <f t="shared" si="122"/>
        <v>7.3529999999999998E-2</v>
      </c>
      <c r="KGR7" s="220">
        <f t="shared" si="122"/>
        <v>7.3529999999999998E-2</v>
      </c>
      <c r="KGS7" s="220">
        <f t="shared" si="122"/>
        <v>7.3529999999999998E-2</v>
      </c>
      <c r="KGT7" s="220">
        <f t="shared" si="122"/>
        <v>7.3529999999999998E-2</v>
      </c>
      <c r="KGU7" s="220">
        <f t="shared" si="122"/>
        <v>7.3529999999999998E-2</v>
      </c>
      <c r="KGV7" s="220">
        <f t="shared" si="122"/>
        <v>7.3529999999999998E-2</v>
      </c>
      <c r="KGW7" s="220">
        <f t="shared" si="122"/>
        <v>7.3529999999999998E-2</v>
      </c>
      <c r="KGX7" s="220">
        <f t="shared" si="122"/>
        <v>7.3529999999999998E-2</v>
      </c>
      <c r="KGY7" s="220">
        <f t="shared" si="122"/>
        <v>7.3529999999999998E-2</v>
      </c>
      <c r="KGZ7" s="220">
        <f t="shared" si="122"/>
        <v>7.3529999999999998E-2</v>
      </c>
      <c r="KHA7" s="220">
        <f t="shared" si="122"/>
        <v>7.3529999999999998E-2</v>
      </c>
      <c r="KHB7" s="220">
        <f t="shared" si="122"/>
        <v>7.3529999999999998E-2</v>
      </c>
      <c r="KHC7" s="220">
        <f t="shared" si="122"/>
        <v>7.3529999999999998E-2</v>
      </c>
      <c r="KHD7" s="220">
        <f t="shared" si="122"/>
        <v>7.3529999999999998E-2</v>
      </c>
      <c r="KHE7" s="220">
        <f t="shared" ref="KHE7:KJP7" si="123">ROUND($W7/365,5)</f>
        <v>7.3529999999999998E-2</v>
      </c>
      <c r="KHF7" s="220">
        <f t="shared" si="123"/>
        <v>7.3529999999999998E-2</v>
      </c>
      <c r="KHG7" s="220">
        <f t="shared" si="123"/>
        <v>7.3529999999999998E-2</v>
      </c>
      <c r="KHH7" s="220">
        <f t="shared" si="123"/>
        <v>7.3529999999999998E-2</v>
      </c>
      <c r="KHI7" s="220">
        <f t="shared" si="123"/>
        <v>7.3529999999999998E-2</v>
      </c>
      <c r="KHJ7" s="220">
        <f t="shared" si="123"/>
        <v>7.3529999999999998E-2</v>
      </c>
      <c r="KHK7" s="220">
        <f t="shared" si="123"/>
        <v>7.3529999999999998E-2</v>
      </c>
      <c r="KHL7" s="220">
        <f t="shared" si="123"/>
        <v>7.3529999999999998E-2</v>
      </c>
      <c r="KHM7" s="220">
        <f t="shared" si="123"/>
        <v>7.3529999999999998E-2</v>
      </c>
      <c r="KHN7" s="220">
        <f t="shared" si="123"/>
        <v>7.3529999999999998E-2</v>
      </c>
      <c r="KHO7" s="220">
        <f t="shared" si="123"/>
        <v>7.3529999999999998E-2</v>
      </c>
      <c r="KHP7" s="220">
        <f t="shared" si="123"/>
        <v>7.3529999999999998E-2</v>
      </c>
      <c r="KHQ7" s="220">
        <f t="shared" si="123"/>
        <v>7.3529999999999998E-2</v>
      </c>
      <c r="KHR7" s="220">
        <f t="shared" si="123"/>
        <v>7.3529999999999998E-2</v>
      </c>
      <c r="KHS7" s="220">
        <f t="shared" si="123"/>
        <v>7.3529999999999998E-2</v>
      </c>
      <c r="KHT7" s="220">
        <f t="shared" si="123"/>
        <v>7.3529999999999998E-2</v>
      </c>
      <c r="KHU7" s="220">
        <f t="shared" si="123"/>
        <v>7.3529999999999998E-2</v>
      </c>
      <c r="KHV7" s="220">
        <f t="shared" si="123"/>
        <v>7.3529999999999998E-2</v>
      </c>
      <c r="KHW7" s="220">
        <f t="shared" si="123"/>
        <v>7.3529999999999998E-2</v>
      </c>
      <c r="KHX7" s="220">
        <f t="shared" si="123"/>
        <v>7.3529999999999998E-2</v>
      </c>
      <c r="KHY7" s="220">
        <f t="shared" si="123"/>
        <v>7.3529999999999998E-2</v>
      </c>
      <c r="KHZ7" s="220">
        <f t="shared" si="123"/>
        <v>7.3529999999999998E-2</v>
      </c>
      <c r="KIA7" s="220">
        <f t="shared" si="123"/>
        <v>7.3529999999999998E-2</v>
      </c>
      <c r="KIB7" s="220">
        <f t="shared" si="123"/>
        <v>7.3529999999999998E-2</v>
      </c>
      <c r="KIC7" s="220">
        <f t="shared" si="123"/>
        <v>7.3529999999999998E-2</v>
      </c>
      <c r="KID7" s="220">
        <f t="shared" si="123"/>
        <v>7.3529999999999998E-2</v>
      </c>
      <c r="KIE7" s="220">
        <f t="shared" si="123"/>
        <v>7.3529999999999998E-2</v>
      </c>
      <c r="KIF7" s="220">
        <f t="shared" si="123"/>
        <v>7.3529999999999998E-2</v>
      </c>
      <c r="KIG7" s="220">
        <f t="shared" si="123"/>
        <v>7.3529999999999998E-2</v>
      </c>
      <c r="KIH7" s="220">
        <f t="shared" si="123"/>
        <v>7.3529999999999998E-2</v>
      </c>
      <c r="KII7" s="220">
        <f t="shared" si="123"/>
        <v>7.3529999999999998E-2</v>
      </c>
      <c r="KIJ7" s="220">
        <f t="shared" si="123"/>
        <v>7.3529999999999998E-2</v>
      </c>
      <c r="KIK7" s="220">
        <f t="shared" si="123"/>
        <v>7.3529999999999998E-2</v>
      </c>
      <c r="KIL7" s="220">
        <f t="shared" si="123"/>
        <v>7.3529999999999998E-2</v>
      </c>
      <c r="KIM7" s="220">
        <f t="shared" si="123"/>
        <v>7.3529999999999998E-2</v>
      </c>
      <c r="KIN7" s="220">
        <f t="shared" si="123"/>
        <v>7.3529999999999998E-2</v>
      </c>
      <c r="KIO7" s="220">
        <f t="shared" si="123"/>
        <v>7.3529999999999998E-2</v>
      </c>
      <c r="KIP7" s="220">
        <f t="shared" si="123"/>
        <v>7.3529999999999998E-2</v>
      </c>
      <c r="KIQ7" s="220">
        <f t="shared" si="123"/>
        <v>7.3529999999999998E-2</v>
      </c>
      <c r="KIR7" s="220">
        <f t="shared" si="123"/>
        <v>7.3529999999999998E-2</v>
      </c>
      <c r="KIS7" s="220">
        <f t="shared" si="123"/>
        <v>7.3529999999999998E-2</v>
      </c>
      <c r="KIT7" s="220">
        <f t="shared" si="123"/>
        <v>7.3529999999999998E-2</v>
      </c>
      <c r="KIU7" s="220">
        <f t="shared" si="123"/>
        <v>7.3529999999999998E-2</v>
      </c>
      <c r="KIV7" s="220">
        <f t="shared" si="123"/>
        <v>7.3529999999999998E-2</v>
      </c>
      <c r="KIW7" s="220">
        <f t="shared" si="123"/>
        <v>7.3529999999999998E-2</v>
      </c>
      <c r="KIX7" s="220">
        <f t="shared" si="123"/>
        <v>7.3529999999999998E-2</v>
      </c>
      <c r="KIY7" s="220">
        <f t="shared" si="123"/>
        <v>7.3529999999999998E-2</v>
      </c>
      <c r="KIZ7" s="220">
        <f t="shared" si="123"/>
        <v>7.3529999999999998E-2</v>
      </c>
      <c r="KJA7" s="220">
        <f t="shared" si="123"/>
        <v>7.3529999999999998E-2</v>
      </c>
      <c r="KJB7" s="220">
        <f t="shared" si="123"/>
        <v>7.3529999999999998E-2</v>
      </c>
      <c r="KJC7" s="220">
        <f t="shared" si="123"/>
        <v>7.3529999999999998E-2</v>
      </c>
      <c r="KJD7" s="220">
        <f t="shared" si="123"/>
        <v>7.3529999999999998E-2</v>
      </c>
      <c r="KJE7" s="220">
        <f t="shared" si="123"/>
        <v>7.3529999999999998E-2</v>
      </c>
      <c r="KJF7" s="220">
        <f t="shared" si="123"/>
        <v>7.3529999999999998E-2</v>
      </c>
      <c r="KJG7" s="220">
        <f t="shared" si="123"/>
        <v>7.3529999999999998E-2</v>
      </c>
      <c r="KJH7" s="220">
        <f t="shared" si="123"/>
        <v>7.3529999999999998E-2</v>
      </c>
      <c r="KJI7" s="220">
        <f t="shared" si="123"/>
        <v>7.3529999999999998E-2</v>
      </c>
      <c r="KJJ7" s="220">
        <f t="shared" si="123"/>
        <v>7.3529999999999998E-2</v>
      </c>
      <c r="KJK7" s="220">
        <f t="shared" si="123"/>
        <v>7.3529999999999998E-2</v>
      </c>
      <c r="KJL7" s="220">
        <f t="shared" si="123"/>
        <v>7.3529999999999998E-2</v>
      </c>
      <c r="KJM7" s="220">
        <f t="shared" si="123"/>
        <v>7.3529999999999998E-2</v>
      </c>
      <c r="KJN7" s="220">
        <f t="shared" si="123"/>
        <v>7.3529999999999998E-2</v>
      </c>
      <c r="KJO7" s="220">
        <f t="shared" si="123"/>
        <v>7.3529999999999998E-2</v>
      </c>
      <c r="KJP7" s="220">
        <f t="shared" si="123"/>
        <v>7.3529999999999998E-2</v>
      </c>
      <c r="KJQ7" s="220">
        <f t="shared" ref="KJQ7:KMB7" si="124">ROUND($W7/365,5)</f>
        <v>7.3529999999999998E-2</v>
      </c>
      <c r="KJR7" s="220">
        <f t="shared" si="124"/>
        <v>7.3529999999999998E-2</v>
      </c>
      <c r="KJS7" s="220">
        <f t="shared" si="124"/>
        <v>7.3529999999999998E-2</v>
      </c>
      <c r="KJT7" s="220">
        <f t="shared" si="124"/>
        <v>7.3529999999999998E-2</v>
      </c>
      <c r="KJU7" s="220">
        <f t="shared" si="124"/>
        <v>7.3529999999999998E-2</v>
      </c>
      <c r="KJV7" s="220">
        <f t="shared" si="124"/>
        <v>7.3529999999999998E-2</v>
      </c>
      <c r="KJW7" s="220">
        <f t="shared" si="124"/>
        <v>7.3529999999999998E-2</v>
      </c>
      <c r="KJX7" s="220">
        <f t="shared" si="124"/>
        <v>7.3529999999999998E-2</v>
      </c>
      <c r="KJY7" s="220">
        <f t="shared" si="124"/>
        <v>7.3529999999999998E-2</v>
      </c>
      <c r="KJZ7" s="220">
        <f t="shared" si="124"/>
        <v>7.3529999999999998E-2</v>
      </c>
      <c r="KKA7" s="220">
        <f t="shared" si="124"/>
        <v>7.3529999999999998E-2</v>
      </c>
      <c r="KKB7" s="220">
        <f t="shared" si="124"/>
        <v>7.3529999999999998E-2</v>
      </c>
      <c r="KKC7" s="220">
        <f t="shared" si="124"/>
        <v>7.3529999999999998E-2</v>
      </c>
      <c r="KKD7" s="220">
        <f t="shared" si="124"/>
        <v>7.3529999999999998E-2</v>
      </c>
      <c r="KKE7" s="220">
        <f t="shared" si="124"/>
        <v>7.3529999999999998E-2</v>
      </c>
      <c r="KKF7" s="220">
        <f t="shared" si="124"/>
        <v>7.3529999999999998E-2</v>
      </c>
      <c r="KKG7" s="220">
        <f t="shared" si="124"/>
        <v>7.3529999999999998E-2</v>
      </c>
      <c r="KKH7" s="220">
        <f t="shared" si="124"/>
        <v>7.3529999999999998E-2</v>
      </c>
      <c r="KKI7" s="220">
        <f t="shared" si="124"/>
        <v>7.3529999999999998E-2</v>
      </c>
      <c r="KKJ7" s="220">
        <f t="shared" si="124"/>
        <v>7.3529999999999998E-2</v>
      </c>
      <c r="KKK7" s="220">
        <f t="shared" si="124"/>
        <v>7.3529999999999998E-2</v>
      </c>
      <c r="KKL7" s="220">
        <f t="shared" si="124"/>
        <v>7.3529999999999998E-2</v>
      </c>
      <c r="KKM7" s="220">
        <f t="shared" si="124"/>
        <v>7.3529999999999998E-2</v>
      </c>
      <c r="KKN7" s="220">
        <f t="shared" si="124"/>
        <v>7.3529999999999998E-2</v>
      </c>
      <c r="KKO7" s="220">
        <f t="shared" si="124"/>
        <v>7.3529999999999998E-2</v>
      </c>
      <c r="KKP7" s="220">
        <f t="shared" si="124"/>
        <v>7.3529999999999998E-2</v>
      </c>
      <c r="KKQ7" s="220">
        <f t="shared" si="124"/>
        <v>7.3529999999999998E-2</v>
      </c>
      <c r="KKR7" s="220">
        <f t="shared" si="124"/>
        <v>7.3529999999999998E-2</v>
      </c>
      <c r="KKS7" s="220">
        <f t="shared" si="124"/>
        <v>7.3529999999999998E-2</v>
      </c>
      <c r="KKT7" s="220">
        <f t="shared" si="124"/>
        <v>7.3529999999999998E-2</v>
      </c>
      <c r="KKU7" s="220">
        <f t="shared" si="124"/>
        <v>7.3529999999999998E-2</v>
      </c>
      <c r="KKV7" s="220">
        <f t="shared" si="124"/>
        <v>7.3529999999999998E-2</v>
      </c>
      <c r="KKW7" s="220">
        <f t="shared" si="124"/>
        <v>7.3529999999999998E-2</v>
      </c>
      <c r="KKX7" s="220">
        <f t="shared" si="124"/>
        <v>7.3529999999999998E-2</v>
      </c>
      <c r="KKY7" s="220">
        <f t="shared" si="124"/>
        <v>7.3529999999999998E-2</v>
      </c>
      <c r="KKZ7" s="220">
        <f t="shared" si="124"/>
        <v>7.3529999999999998E-2</v>
      </c>
      <c r="KLA7" s="220">
        <f t="shared" si="124"/>
        <v>7.3529999999999998E-2</v>
      </c>
      <c r="KLB7" s="220">
        <f t="shared" si="124"/>
        <v>7.3529999999999998E-2</v>
      </c>
      <c r="KLC7" s="220">
        <f t="shared" si="124"/>
        <v>7.3529999999999998E-2</v>
      </c>
      <c r="KLD7" s="220">
        <f t="shared" si="124"/>
        <v>7.3529999999999998E-2</v>
      </c>
      <c r="KLE7" s="220">
        <f t="shared" si="124"/>
        <v>7.3529999999999998E-2</v>
      </c>
      <c r="KLF7" s="220">
        <f t="shared" si="124"/>
        <v>7.3529999999999998E-2</v>
      </c>
      <c r="KLG7" s="220">
        <f t="shared" si="124"/>
        <v>7.3529999999999998E-2</v>
      </c>
      <c r="KLH7" s="220">
        <f t="shared" si="124"/>
        <v>7.3529999999999998E-2</v>
      </c>
      <c r="KLI7" s="220">
        <f t="shared" si="124"/>
        <v>7.3529999999999998E-2</v>
      </c>
      <c r="KLJ7" s="220">
        <f t="shared" si="124"/>
        <v>7.3529999999999998E-2</v>
      </c>
      <c r="KLK7" s="220">
        <f t="shared" si="124"/>
        <v>7.3529999999999998E-2</v>
      </c>
      <c r="KLL7" s="220">
        <f t="shared" si="124"/>
        <v>7.3529999999999998E-2</v>
      </c>
      <c r="KLM7" s="220">
        <f t="shared" si="124"/>
        <v>7.3529999999999998E-2</v>
      </c>
      <c r="KLN7" s="220">
        <f t="shared" si="124"/>
        <v>7.3529999999999998E-2</v>
      </c>
      <c r="KLO7" s="220">
        <f t="shared" si="124"/>
        <v>7.3529999999999998E-2</v>
      </c>
      <c r="KLP7" s="220">
        <f t="shared" si="124"/>
        <v>7.3529999999999998E-2</v>
      </c>
      <c r="KLQ7" s="220">
        <f t="shared" si="124"/>
        <v>7.3529999999999998E-2</v>
      </c>
      <c r="KLR7" s="220">
        <f t="shared" si="124"/>
        <v>7.3529999999999998E-2</v>
      </c>
      <c r="KLS7" s="220">
        <f t="shared" si="124"/>
        <v>7.3529999999999998E-2</v>
      </c>
      <c r="KLT7" s="220">
        <f t="shared" si="124"/>
        <v>7.3529999999999998E-2</v>
      </c>
      <c r="KLU7" s="220">
        <f t="shared" si="124"/>
        <v>7.3529999999999998E-2</v>
      </c>
      <c r="KLV7" s="220">
        <f t="shared" si="124"/>
        <v>7.3529999999999998E-2</v>
      </c>
      <c r="KLW7" s="220">
        <f t="shared" si="124"/>
        <v>7.3529999999999998E-2</v>
      </c>
      <c r="KLX7" s="220">
        <f t="shared" si="124"/>
        <v>7.3529999999999998E-2</v>
      </c>
      <c r="KLY7" s="220">
        <f t="shared" si="124"/>
        <v>7.3529999999999998E-2</v>
      </c>
      <c r="KLZ7" s="220">
        <f t="shared" si="124"/>
        <v>7.3529999999999998E-2</v>
      </c>
      <c r="KMA7" s="220">
        <f t="shared" si="124"/>
        <v>7.3529999999999998E-2</v>
      </c>
      <c r="KMB7" s="220">
        <f t="shared" si="124"/>
        <v>7.3529999999999998E-2</v>
      </c>
      <c r="KMC7" s="220">
        <f t="shared" ref="KMC7:KON7" si="125">ROUND($W7/365,5)</f>
        <v>7.3529999999999998E-2</v>
      </c>
      <c r="KMD7" s="220">
        <f t="shared" si="125"/>
        <v>7.3529999999999998E-2</v>
      </c>
      <c r="KME7" s="220">
        <f t="shared" si="125"/>
        <v>7.3529999999999998E-2</v>
      </c>
      <c r="KMF7" s="220">
        <f t="shared" si="125"/>
        <v>7.3529999999999998E-2</v>
      </c>
      <c r="KMG7" s="220">
        <f t="shared" si="125"/>
        <v>7.3529999999999998E-2</v>
      </c>
      <c r="KMH7" s="220">
        <f t="shared" si="125"/>
        <v>7.3529999999999998E-2</v>
      </c>
      <c r="KMI7" s="220">
        <f t="shared" si="125"/>
        <v>7.3529999999999998E-2</v>
      </c>
      <c r="KMJ7" s="220">
        <f t="shared" si="125"/>
        <v>7.3529999999999998E-2</v>
      </c>
      <c r="KMK7" s="220">
        <f t="shared" si="125"/>
        <v>7.3529999999999998E-2</v>
      </c>
      <c r="KML7" s="220">
        <f t="shared" si="125"/>
        <v>7.3529999999999998E-2</v>
      </c>
      <c r="KMM7" s="220">
        <f t="shared" si="125"/>
        <v>7.3529999999999998E-2</v>
      </c>
      <c r="KMN7" s="220">
        <f t="shared" si="125"/>
        <v>7.3529999999999998E-2</v>
      </c>
      <c r="KMO7" s="220">
        <f t="shared" si="125"/>
        <v>7.3529999999999998E-2</v>
      </c>
      <c r="KMP7" s="220">
        <f t="shared" si="125"/>
        <v>7.3529999999999998E-2</v>
      </c>
      <c r="KMQ7" s="220">
        <f t="shared" si="125"/>
        <v>7.3529999999999998E-2</v>
      </c>
      <c r="KMR7" s="220">
        <f t="shared" si="125"/>
        <v>7.3529999999999998E-2</v>
      </c>
      <c r="KMS7" s="220">
        <f t="shared" si="125"/>
        <v>7.3529999999999998E-2</v>
      </c>
      <c r="KMT7" s="220">
        <f t="shared" si="125"/>
        <v>7.3529999999999998E-2</v>
      </c>
      <c r="KMU7" s="220">
        <f t="shared" si="125"/>
        <v>7.3529999999999998E-2</v>
      </c>
      <c r="KMV7" s="220">
        <f t="shared" si="125"/>
        <v>7.3529999999999998E-2</v>
      </c>
      <c r="KMW7" s="220">
        <f t="shared" si="125"/>
        <v>7.3529999999999998E-2</v>
      </c>
      <c r="KMX7" s="220">
        <f t="shared" si="125"/>
        <v>7.3529999999999998E-2</v>
      </c>
      <c r="KMY7" s="220">
        <f t="shared" si="125"/>
        <v>7.3529999999999998E-2</v>
      </c>
      <c r="KMZ7" s="220">
        <f t="shared" si="125"/>
        <v>7.3529999999999998E-2</v>
      </c>
      <c r="KNA7" s="220">
        <f t="shared" si="125"/>
        <v>7.3529999999999998E-2</v>
      </c>
      <c r="KNB7" s="220">
        <f t="shared" si="125"/>
        <v>7.3529999999999998E-2</v>
      </c>
      <c r="KNC7" s="220">
        <f t="shared" si="125"/>
        <v>7.3529999999999998E-2</v>
      </c>
      <c r="KND7" s="220">
        <f t="shared" si="125"/>
        <v>7.3529999999999998E-2</v>
      </c>
      <c r="KNE7" s="220">
        <f t="shared" si="125"/>
        <v>7.3529999999999998E-2</v>
      </c>
      <c r="KNF7" s="220">
        <f t="shared" si="125"/>
        <v>7.3529999999999998E-2</v>
      </c>
      <c r="KNG7" s="220">
        <f t="shared" si="125"/>
        <v>7.3529999999999998E-2</v>
      </c>
      <c r="KNH7" s="220">
        <f t="shared" si="125"/>
        <v>7.3529999999999998E-2</v>
      </c>
      <c r="KNI7" s="220">
        <f t="shared" si="125"/>
        <v>7.3529999999999998E-2</v>
      </c>
      <c r="KNJ7" s="220">
        <f t="shared" si="125"/>
        <v>7.3529999999999998E-2</v>
      </c>
      <c r="KNK7" s="220">
        <f t="shared" si="125"/>
        <v>7.3529999999999998E-2</v>
      </c>
      <c r="KNL7" s="220">
        <f t="shared" si="125"/>
        <v>7.3529999999999998E-2</v>
      </c>
      <c r="KNM7" s="220">
        <f t="shared" si="125"/>
        <v>7.3529999999999998E-2</v>
      </c>
      <c r="KNN7" s="220">
        <f t="shared" si="125"/>
        <v>7.3529999999999998E-2</v>
      </c>
      <c r="KNO7" s="220">
        <f t="shared" si="125"/>
        <v>7.3529999999999998E-2</v>
      </c>
      <c r="KNP7" s="220">
        <f t="shared" si="125"/>
        <v>7.3529999999999998E-2</v>
      </c>
      <c r="KNQ7" s="220">
        <f t="shared" si="125"/>
        <v>7.3529999999999998E-2</v>
      </c>
      <c r="KNR7" s="220">
        <f t="shared" si="125"/>
        <v>7.3529999999999998E-2</v>
      </c>
      <c r="KNS7" s="220">
        <f t="shared" si="125"/>
        <v>7.3529999999999998E-2</v>
      </c>
      <c r="KNT7" s="220">
        <f t="shared" si="125"/>
        <v>7.3529999999999998E-2</v>
      </c>
      <c r="KNU7" s="220">
        <f t="shared" si="125"/>
        <v>7.3529999999999998E-2</v>
      </c>
      <c r="KNV7" s="220">
        <f t="shared" si="125"/>
        <v>7.3529999999999998E-2</v>
      </c>
      <c r="KNW7" s="220">
        <f t="shared" si="125"/>
        <v>7.3529999999999998E-2</v>
      </c>
      <c r="KNX7" s="220">
        <f t="shared" si="125"/>
        <v>7.3529999999999998E-2</v>
      </c>
      <c r="KNY7" s="220">
        <f t="shared" si="125"/>
        <v>7.3529999999999998E-2</v>
      </c>
      <c r="KNZ7" s="220">
        <f t="shared" si="125"/>
        <v>7.3529999999999998E-2</v>
      </c>
      <c r="KOA7" s="220">
        <f t="shared" si="125"/>
        <v>7.3529999999999998E-2</v>
      </c>
      <c r="KOB7" s="220">
        <f t="shared" si="125"/>
        <v>7.3529999999999998E-2</v>
      </c>
      <c r="KOC7" s="220">
        <f t="shared" si="125"/>
        <v>7.3529999999999998E-2</v>
      </c>
      <c r="KOD7" s="220">
        <f t="shared" si="125"/>
        <v>7.3529999999999998E-2</v>
      </c>
      <c r="KOE7" s="220">
        <f t="shared" si="125"/>
        <v>7.3529999999999998E-2</v>
      </c>
      <c r="KOF7" s="220">
        <f t="shared" si="125"/>
        <v>7.3529999999999998E-2</v>
      </c>
      <c r="KOG7" s="220">
        <f t="shared" si="125"/>
        <v>7.3529999999999998E-2</v>
      </c>
      <c r="KOH7" s="220">
        <f t="shared" si="125"/>
        <v>7.3529999999999998E-2</v>
      </c>
      <c r="KOI7" s="220">
        <f t="shared" si="125"/>
        <v>7.3529999999999998E-2</v>
      </c>
      <c r="KOJ7" s="220">
        <f t="shared" si="125"/>
        <v>7.3529999999999998E-2</v>
      </c>
      <c r="KOK7" s="220">
        <f t="shared" si="125"/>
        <v>7.3529999999999998E-2</v>
      </c>
      <c r="KOL7" s="220">
        <f t="shared" si="125"/>
        <v>7.3529999999999998E-2</v>
      </c>
      <c r="KOM7" s="220">
        <f t="shared" si="125"/>
        <v>7.3529999999999998E-2</v>
      </c>
      <c r="KON7" s="220">
        <f t="shared" si="125"/>
        <v>7.3529999999999998E-2</v>
      </c>
      <c r="KOO7" s="220">
        <f t="shared" ref="KOO7:KQZ7" si="126">ROUND($W7/365,5)</f>
        <v>7.3529999999999998E-2</v>
      </c>
      <c r="KOP7" s="220">
        <f t="shared" si="126"/>
        <v>7.3529999999999998E-2</v>
      </c>
      <c r="KOQ7" s="220">
        <f t="shared" si="126"/>
        <v>7.3529999999999998E-2</v>
      </c>
      <c r="KOR7" s="220">
        <f t="shared" si="126"/>
        <v>7.3529999999999998E-2</v>
      </c>
      <c r="KOS7" s="220">
        <f t="shared" si="126"/>
        <v>7.3529999999999998E-2</v>
      </c>
      <c r="KOT7" s="220">
        <f t="shared" si="126"/>
        <v>7.3529999999999998E-2</v>
      </c>
      <c r="KOU7" s="220">
        <f t="shared" si="126"/>
        <v>7.3529999999999998E-2</v>
      </c>
      <c r="KOV7" s="220">
        <f t="shared" si="126"/>
        <v>7.3529999999999998E-2</v>
      </c>
      <c r="KOW7" s="220">
        <f t="shared" si="126"/>
        <v>7.3529999999999998E-2</v>
      </c>
      <c r="KOX7" s="220">
        <f t="shared" si="126"/>
        <v>7.3529999999999998E-2</v>
      </c>
      <c r="KOY7" s="220">
        <f t="shared" si="126"/>
        <v>7.3529999999999998E-2</v>
      </c>
      <c r="KOZ7" s="220">
        <f t="shared" si="126"/>
        <v>7.3529999999999998E-2</v>
      </c>
      <c r="KPA7" s="220">
        <f t="shared" si="126"/>
        <v>7.3529999999999998E-2</v>
      </c>
      <c r="KPB7" s="220">
        <f t="shared" si="126"/>
        <v>7.3529999999999998E-2</v>
      </c>
      <c r="KPC7" s="220">
        <f t="shared" si="126"/>
        <v>7.3529999999999998E-2</v>
      </c>
      <c r="KPD7" s="220">
        <f t="shared" si="126"/>
        <v>7.3529999999999998E-2</v>
      </c>
      <c r="KPE7" s="220">
        <f t="shared" si="126"/>
        <v>7.3529999999999998E-2</v>
      </c>
      <c r="KPF7" s="220">
        <f t="shared" si="126"/>
        <v>7.3529999999999998E-2</v>
      </c>
      <c r="KPG7" s="220">
        <f t="shared" si="126"/>
        <v>7.3529999999999998E-2</v>
      </c>
      <c r="KPH7" s="220">
        <f t="shared" si="126"/>
        <v>7.3529999999999998E-2</v>
      </c>
      <c r="KPI7" s="220">
        <f t="shared" si="126"/>
        <v>7.3529999999999998E-2</v>
      </c>
      <c r="KPJ7" s="220">
        <f t="shared" si="126"/>
        <v>7.3529999999999998E-2</v>
      </c>
      <c r="KPK7" s="220">
        <f t="shared" si="126"/>
        <v>7.3529999999999998E-2</v>
      </c>
      <c r="KPL7" s="220">
        <f t="shared" si="126"/>
        <v>7.3529999999999998E-2</v>
      </c>
      <c r="KPM7" s="220">
        <f t="shared" si="126"/>
        <v>7.3529999999999998E-2</v>
      </c>
      <c r="KPN7" s="220">
        <f t="shared" si="126"/>
        <v>7.3529999999999998E-2</v>
      </c>
      <c r="KPO7" s="220">
        <f t="shared" si="126"/>
        <v>7.3529999999999998E-2</v>
      </c>
      <c r="KPP7" s="220">
        <f t="shared" si="126"/>
        <v>7.3529999999999998E-2</v>
      </c>
      <c r="KPQ7" s="220">
        <f t="shared" si="126"/>
        <v>7.3529999999999998E-2</v>
      </c>
      <c r="KPR7" s="220">
        <f t="shared" si="126"/>
        <v>7.3529999999999998E-2</v>
      </c>
      <c r="KPS7" s="220">
        <f t="shared" si="126"/>
        <v>7.3529999999999998E-2</v>
      </c>
      <c r="KPT7" s="220">
        <f t="shared" si="126"/>
        <v>7.3529999999999998E-2</v>
      </c>
      <c r="KPU7" s="220">
        <f t="shared" si="126"/>
        <v>7.3529999999999998E-2</v>
      </c>
      <c r="KPV7" s="220">
        <f t="shared" si="126"/>
        <v>7.3529999999999998E-2</v>
      </c>
      <c r="KPW7" s="220">
        <f t="shared" si="126"/>
        <v>7.3529999999999998E-2</v>
      </c>
      <c r="KPX7" s="220">
        <f t="shared" si="126"/>
        <v>7.3529999999999998E-2</v>
      </c>
      <c r="KPY7" s="220">
        <f t="shared" si="126"/>
        <v>7.3529999999999998E-2</v>
      </c>
      <c r="KPZ7" s="220">
        <f t="shared" si="126"/>
        <v>7.3529999999999998E-2</v>
      </c>
      <c r="KQA7" s="220">
        <f t="shared" si="126"/>
        <v>7.3529999999999998E-2</v>
      </c>
      <c r="KQB7" s="220">
        <f t="shared" si="126"/>
        <v>7.3529999999999998E-2</v>
      </c>
      <c r="KQC7" s="220">
        <f t="shared" si="126"/>
        <v>7.3529999999999998E-2</v>
      </c>
      <c r="KQD7" s="220">
        <f t="shared" si="126"/>
        <v>7.3529999999999998E-2</v>
      </c>
      <c r="KQE7" s="220">
        <f t="shared" si="126"/>
        <v>7.3529999999999998E-2</v>
      </c>
      <c r="KQF7" s="220">
        <f t="shared" si="126"/>
        <v>7.3529999999999998E-2</v>
      </c>
      <c r="KQG7" s="220">
        <f t="shared" si="126"/>
        <v>7.3529999999999998E-2</v>
      </c>
      <c r="KQH7" s="220">
        <f t="shared" si="126"/>
        <v>7.3529999999999998E-2</v>
      </c>
      <c r="KQI7" s="220">
        <f t="shared" si="126"/>
        <v>7.3529999999999998E-2</v>
      </c>
      <c r="KQJ7" s="220">
        <f t="shared" si="126"/>
        <v>7.3529999999999998E-2</v>
      </c>
      <c r="KQK7" s="220">
        <f t="shared" si="126"/>
        <v>7.3529999999999998E-2</v>
      </c>
      <c r="KQL7" s="220">
        <f t="shared" si="126"/>
        <v>7.3529999999999998E-2</v>
      </c>
      <c r="KQM7" s="220">
        <f t="shared" si="126"/>
        <v>7.3529999999999998E-2</v>
      </c>
      <c r="KQN7" s="220">
        <f t="shared" si="126"/>
        <v>7.3529999999999998E-2</v>
      </c>
      <c r="KQO7" s="220">
        <f t="shared" si="126"/>
        <v>7.3529999999999998E-2</v>
      </c>
      <c r="KQP7" s="220">
        <f t="shared" si="126"/>
        <v>7.3529999999999998E-2</v>
      </c>
      <c r="KQQ7" s="220">
        <f t="shared" si="126"/>
        <v>7.3529999999999998E-2</v>
      </c>
      <c r="KQR7" s="220">
        <f t="shared" si="126"/>
        <v>7.3529999999999998E-2</v>
      </c>
      <c r="KQS7" s="220">
        <f t="shared" si="126"/>
        <v>7.3529999999999998E-2</v>
      </c>
      <c r="KQT7" s="220">
        <f t="shared" si="126"/>
        <v>7.3529999999999998E-2</v>
      </c>
      <c r="KQU7" s="220">
        <f t="shared" si="126"/>
        <v>7.3529999999999998E-2</v>
      </c>
      <c r="KQV7" s="220">
        <f t="shared" si="126"/>
        <v>7.3529999999999998E-2</v>
      </c>
      <c r="KQW7" s="220">
        <f t="shared" si="126"/>
        <v>7.3529999999999998E-2</v>
      </c>
      <c r="KQX7" s="220">
        <f t="shared" si="126"/>
        <v>7.3529999999999998E-2</v>
      </c>
      <c r="KQY7" s="220">
        <f t="shared" si="126"/>
        <v>7.3529999999999998E-2</v>
      </c>
      <c r="KQZ7" s="220">
        <f t="shared" si="126"/>
        <v>7.3529999999999998E-2</v>
      </c>
      <c r="KRA7" s="220">
        <f t="shared" ref="KRA7:KTL7" si="127">ROUND($W7/365,5)</f>
        <v>7.3529999999999998E-2</v>
      </c>
      <c r="KRB7" s="220">
        <f t="shared" si="127"/>
        <v>7.3529999999999998E-2</v>
      </c>
      <c r="KRC7" s="220">
        <f t="shared" si="127"/>
        <v>7.3529999999999998E-2</v>
      </c>
      <c r="KRD7" s="220">
        <f t="shared" si="127"/>
        <v>7.3529999999999998E-2</v>
      </c>
      <c r="KRE7" s="220">
        <f t="shared" si="127"/>
        <v>7.3529999999999998E-2</v>
      </c>
      <c r="KRF7" s="220">
        <f t="shared" si="127"/>
        <v>7.3529999999999998E-2</v>
      </c>
      <c r="KRG7" s="220">
        <f t="shared" si="127"/>
        <v>7.3529999999999998E-2</v>
      </c>
      <c r="KRH7" s="220">
        <f t="shared" si="127"/>
        <v>7.3529999999999998E-2</v>
      </c>
      <c r="KRI7" s="220">
        <f t="shared" si="127"/>
        <v>7.3529999999999998E-2</v>
      </c>
      <c r="KRJ7" s="220">
        <f t="shared" si="127"/>
        <v>7.3529999999999998E-2</v>
      </c>
      <c r="KRK7" s="220">
        <f t="shared" si="127"/>
        <v>7.3529999999999998E-2</v>
      </c>
      <c r="KRL7" s="220">
        <f t="shared" si="127"/>
        <v>7.3529999999999998E-2</v>
      </c>
      <c r="KRM7" s="220">
        <f t="shared" si="127"/>
        <v>7.3529999999999998E-2</v>
      </c>
      <c r="KRN7" s="220">
        <f t="shared" si="127"/>
        <v>7.3529999999999998E-2</v>
      </c>
      <c r="KRO7" s="220">
        <f t="shared" si="127"/>
        <v>7.3529999999999998E-2</v>
      </c>
      <c r="KRP7" s="220">
        <f t="shared" si="127"/>
        <v>7.3529999999999998E-2</v>
      </c>
      <c r="KRQ7" s="220">
        <f t="shared" si="127"/>
        <v>7.3529999999999998E-2</v>
      </c>
      <c r="KRR7" s="220">
        <f t="shared" si="127"/>
        <v>7.3529999999999998E-2</v>
      </c>
      <c r="KRS7" s="220">
        <f t="shared" si="127"/>
        <v>7.3529999999999998E-2</v>
      </c>
      <c r="KRT7" s="220">
        <f t="shared" si="127"/>
        <v>7.3529999999999998E-2</v>
      </c>
      <c r="KRU7" s="220">
        <f t="shared" si="127"/>
        <v>7.3529999999999998E-2</v>
      </c>
      <c r="KRV7" s="220">
        <f t="shared" si="127"/>
        <v>7.3529999999999998E-2</v>
      </c>
      <c r="KRW7" s="220">
        <f t="shared" si="127"/>
        <v>7.3529999999999998E-2</v>
      </c>
      <c r="KRX7" s="220">
        <f t="shared" si="127"/>
        <v>7.3529999999999998E-2</v>
      </c>
      <c r="KRY7" s="220">
        <f t="shared" si="127"/>
        <v>7.3529999999999998E-2</v>
      </c>
      <c r="KRZ7" s="220">
        <f t="shared" si="127"/>
        <v>7.3529999999999998E-2</v>
      </c>
      <c r="KSA7" s="220">
        <f t="shared" si="127"/>
        <v>7.3529999999999998E-2</v>
      </c>
      <c r="KSB7" s="220">
        <f t="shared" si="127"/>
        <v>7.3529999999999998E-2</v>
      </c>
      <c r="KSC7" s="220">
        <f t="shared" si="127"/>
        <v>7.3529999999999998E-2</v>
      </c>
      <c r="KSD7" s="220">
        <f t="shared" si="127"/>
        <v>7.3529999999999998E-2</v>
      </c>
      <c r="KSE7" s="220">
        <f t="shared" si="127"/>
        <v>7.3529999999999998E-2</v>
      </c>
      <c r="KSF7" s="220">
        <f t="shared" si="127"/>
        <v>7.3529999999999998E-2</v>
      </c>
      <c r="KSG7" s="220">
        <f t="shared" si="127"/>
        <v>7.3529999999999998E-2</v>
      </c>
      <c r="KSH7" s="220">
        <f t="shared" si="127"/>
        <v>7.3529999999999998E-2</v>
      </c>
      <c r="KSI7" s="220">
        <f t="shared" si="127"/>
        <v>7.3529999999999998E-2</v>
      </c>
      <c r="KSJ7" s="220">
        <f t="shared" si="127"/>
        <v>7.3529999999999998E-2</v>
      </c>
      <c r="KSK7" s="220">
        <f t="shared" si="127"/>
        <v>7.3529999999999998E-2</v>
      </c>
      <c r="KSL7" s="220">
        <f t="shared" si="127"/>
        <v>7.3529999999999998E-2</v>
      </c>
      <c r="KSM7" s="220">
        <f t="shared" si="127"/>
        <v>7.3529999999999998E-2</v>
      </c>
      <c r="KSN7" s="220">
        <f t="shared" si="127"/>
        <v>7.3529999999999998E-2</v>
      </c>
      <c r="KSO7" s="220">
        <f t="shared" si="127"/>
        <v>7.3529999999999998E-2</v>
      </c>
      <c r="KSP7" s="220">
        <f t="shared" si="127"/>
        <v>7.3529999999999998E-2</v>
      </c>
      <c r="KSQ7" s="220">
        <f t="shared" si="127"/>
        <v>7.3529999999999998E-2</v>
      </c>
      <c r="KSR7" s="220">
        <f t="shared" si="127"/>
        <v>7.3529999999999998E-2</v>
      </c>
      <c r="KSS7" s="220">
        <f t="shared" si="127"/>
        <v>7.3529999999999998E-2</v>
      </c>
      <c r="KST7" s="220">
        <f t="shared" si="127"/>
        <v>7.3529999999999998E-2</v>
      </c>
      <c r="KSU7" s="220">
        <f t="shared" si="127"/>
        <v>7.3529999999999998E-2</v>
      </c>
      <c r="KSV7" s="220">
        <f t="shared" si="127"/>
        <v>7.3529999999999998E-2</v>
      </c>
      <c r="KSW7" s="220">
        <f t="shared" si="127"/>
        <v>7.3529999999999998E-2</v>
      </c>
      <c r="KSX7" s="220">
        <f t="shared" si="127"/>
        <v>7.3529999999999998E-2</v>
      </c>
      <c r="KSY7" s="220">
        <f t="shared" si="127"/>
        <v>7.3529999999999998E-2</v>
      </c>
      <c r="KSZ7" s="220">
        <f t="shared" si="127"/>
        <v>7.3529999999999998E-2</v>
      </c>
      <c r="KTA7" s="220">
        <f t="shared" si="127"/>
        <v>7.3529999999999998E-2</v>
      </c>
      <c r="KTB7" s="220">
        <f t="shared" si="127"/>
        <v>7.3529999999999998E-2</v>
      </c>
      <c r="KTC7" s="220">
        <f t="shared" si="127"/>
        <v>7.3529999999999998E-2</v>
      </c>
      <c r="KTD7" s="220">
        <f t="shared" si="127"/>
        <v>7.3529999999999998E-2</v>
      </c>
      <c r="KTE7" s="220">
        <f t="shared" si="127"/>
        <v>7.3529999999999998E-2</v>
      </c>
      <c r="KTF7" s="220">
        <f t="shared" si="127"/>
        <v>7.3529999999999998E-2</v>
      </c>
      <c r="KTG7" s="220">
        <f t="shared" si="127"/>
        <v>7.3529999999999998E-2</v>
      </c>
      <c r="KTH7" s="220">
        <f t="shared" si="127"/>
        <v>7.3529999999999998E-2</v>
      </c>
      <c r="KTI7" s="220">
        <f t="shared" si="127"/>
        <v>7.3529999999999998E-2</v>
      </c>
      <c r="KTJ7" s="220">
        <f t="shared" si="127"/>
        <v>7.3529999999999998E-2</v>
      </c>
      <c r="KTK7" s="220">
        <f t="shared" si="127"/>
        <v>7.3529999999999998E-2</v>
      </c>
      <c r="KTL7" s="220">
        <f t="shared" si="127"/>
        <v>7.3529999999999998E-2</v>
      </c>
      <c r="KTM7" s="220">
        <f t="shared" ref="KTM7:KVX7" si="128">ROUND($W7/365,5)</f>
        <v>7.3529999999999998E-2</v>
      </c>
      <c r="KTN7" s="220">
        <f t="shared" si="128"/>
        <v>7.3529999999999998E-2</v>
      </c>
      <c r="KTO7" s="220">
        <f t="shared" si="128"/>
        <v>7.3529999999999998E-2</v>
      </c>
      <c r="KTP7" s="220">
        <f t="shared" si="128"/>
        <v>7.3529999999999998E-2</v>
      </c>
      <c r="KTQ7" s="220">
        <f t="shared" si="128"/>
        <v>7.3529999999999998E-2</v>
      </c>
      <c r="KTR7" s="220">
        <f t="shared" si="128"/>
        <v>7.3529999999999998E-2</v>
      </c>
      <c r="KTS7" s="220">
        <f t="shared" si="128"/>
        <v>7.3529999999999998E-2</v>
      </c>
      <c r="KTT7" s="220">
        <f t="shared" si="128"/>
        <v>7.3529999999999998E-2</v>
      </c>
      <c r="KTU7" s="220">
        <f t="shared" si="128"/>
        <v>7.3529999999999998E-2</v>
      </c>
      <c r="KTV7" s="220">
        <f t="shared" si="128"/>
        <v>7.3529999999999998E-2</v>
      </c>
      <c r="KTW7" s="220">
        <f t="shared" si="128"/>
        <v>7.3529999999999998E-2</v>
      </c>
      <c r="KTX7" s="220">
        <f t="shared" si="128"/>
        <v>7.3529999999999998E-2</v>
      </c>
      <c r="KTY7" s="220">
        <f t="shared" si="128"/>
        <v>7.3529999999999998E-2</v>
      </c>
      <c r="KTZ7" s="220">
        <f t="shared" si="128"/>
        <v>7.3529999999999998E-2</v>
      </c>
      <c r="KUA7" s="220">
        <f t="shared" si="128"/>
        <v>7.3529999999999998E-2</v>
      </c>
      <c r="KUB7" s="220">
        <f t="shared" si="128"/>
        <v>7.3529999999999998E-2</v>
      </c>
      <c r="KUC7" s="220">
        <f t="shared" si="128"/>
        <v>7.3529999999999998E-2</v>
      </c>
      <c r="KUD7" s="220">
        <f t="shared" si="128"/>
        <v>7.3529999999999998E-2</v>
      </c>
      <c r="KUE7" s="220">
        <f t="shared" si="128"/>
        <v>7.3529999999999998E-2</v>
      </c>
      <c r="KUF7" s="220">
        <f t="shared" si="128"/>
        <v>7.3529999999999998E-2</v>
      </c>
      <c r="KUG7" s="220">
        <f t="shared" si="128"/>
        <v>7.3529999999999998E-2</v>
      </c>
      <c r="KUH7" s="220">
        <f t="shared" si="128"/>
        <v>7.3529999999999998E-2</v>
      </c>
      <c r="KUI7" s="220">
        <f t="shared" si="128"/>
        <v>7.3529999999999998E-2</v>
      </c>
      <c r="KUJ7" s="220">
        <f t="shared" si="128"/>
        <v>7.3529999999999998E-2</v>
      </c>
      <c r="KUK7" s="220">
        <f t="shared" si="128"/>
        <v>7.3529999999999998E-2</v>
      </c>
      <c r="KUL7" s="220">
        <f t="shared" si="128"/>
        <v>7.3529999999999998E-2</v>
      </c>
      <c r="KUM7" s="220">
        <f t="shared" si="128"/>
        <v>7.3529999999999998E-2</v>
      </c>
      <c r="KUN7" s="220">
        <f t="shared" si="128"/>
        <v>7.3529999999999998E-2</v>
      </c>
      <c r="KUO7" s="220">
        <f t="shared" si="128"/>
        <v>7.3529999999999998E-2</v>
      </c>
      <c r="KUP7" s="220">
        <f t="shared" si="128"/>
        <v>7.3529999999999998E-2</v>
      </c>
      <c r="KUQ7" s="220">
        <f t="shared" si="128"/>
        <v>7.3529999999999998E-2</v>
      </c>
      <c r="KUR7" s="220">
        <f t="shared" si="128"/>
        <v>7.3529999999999998E-2</v>
      </c>
      <c r="KUS7" s="220">
        <f t="shared" si="128"/>
        <v>7.3529999999999998E-2</v>
      </c>
      <c r="KUT7" s="220">
        <f t="shared" si="128"/>
        <v>7.3529999999999998E-2</v>
      </c>
      <c r="KUU7" s="220">
        <f t="shared" si="128"/>
        <v>7.3529999999999998E-2</v>
      </c>
      <c r="KUV7" s="220">
        <f t="shared" si="128"/>
        <v>7.3529999999999998E-2</v>
      </c>
      <c r="KUW7" s="220">
        <f t="shared" si="128"/>
        <v>7.3529999999999998E-2</v>
      </c>
      <c r="KUX7" s="220">
        <f t="shared" si="128"/>
        <v>7.3529999999999998E-2</v>
      </c>
      <c r="KUY7" s="220">
        <f t="shared" si="128"/>
        <v>7.3529999999999998E-2</v>
      </c>
      <c r="KUZ7" s="220">
        <f t="shared" si="128"/>
        <v>7.3529999999999998E-2</v>
      </c>
      <c r="KVA7" s="220">
        <f t="shared" si="128"/>
        <v>7.3529999999999998E-2</v>
      </c>
      <c r="KVB7" s="220">
        <f t="shared" si="128"/>
        <v>7.3529999999999998E-2</v>
      </c>
      <c r="KVC7" s="220">
        <f t="shared" si="128"/>
        <v>7.3529999999999998E-2</v>
      </c>
      <c r="KVD7" s="220">
        <f t="shared" si="128"/>
        <v>7.3529999999999998E-2</v>
      </c>
      <c r="KVE7" s="220">
        <f t="shared" si="128"/>
        <v>7.3529999999999998E-2</v>
      </c>
      <c r="KVF7" s="220">
        <f t="shared" si="128"/>
        <v>7.3529999999999998E-2</v>
      </c>
      <c r="KVG7" s="220">
        <f t="shared" si="128"/>
        <v>7.3529999999999998E-2</v>
      </c>
      <c r="KVH7" s="220">
        <f t="shared" si="128"/>
        <v>7.3529999999999998E-2</v>
      </c>
      <c r="KVI7" s="220">
        <f t="shared" si="128"/>
        <v>7.3529999999999998E-2</v>
      </c>
      <c r="KVJ7" s="220">
        <f t="shared" si="128"/>
        <v>7.3529999999999998E-2</v>
      </c>
      <c r="KVK7" s="220">
        <f t="shared" si="128"/>
        <v>7.3529999999999998E-2</v>
      </c>
      <c r="KVL7" s="220">
        <f t="shared" si="128"/>
        <v>7.3529999999999998E-2</v>
      </c>
      <c r="KVM7" s="220">
        <f t="shared" si="128"/>
        <v>7.3529999999999998E-2</v>
      </c>
      <c r="KVN7" s="220">
        <f t="shared" si="128"/>
        <v>7.3529999999999998E-2</v>
      </c>
      <c r="KVO7" s="220">
        <f t="shared" si="128"/>
        <v>7.3529999999999998E-2</v>
      </c>
      <c r="KVP7" s="220">
        <f t="shared" si="128"/>
        <v>7.3529999999999998E-2</v>
      </c>
      <c r="KVQ7" s="220">
        <f t="shared" si="128"/>
        <v>7.3529999999999998E-2</v>
      </c>
      <c r="KVR7" s="220">
        <f t="shared" si="128"/>
        <v>7.3529999999999998E-2</v>
      </c>
      <c r="KVS7" s="220">
        <f t="shared" si="128"/>
        <v>7.3529999999999998E-2</v>
      </c>
      <c r="KVT7" s="220">
        <f t="shared" si="128"/>
        <v>7.3529999999999998E-2</v>
      </c>
      <c r="KVU7" s="220">
        <f t="shared" si="128"/>
        <v>7.3529999999999998E-2</v>
      </c>
      <c r="KVV7" s="220">
        <f t="shared" si="128"/>
        <v>7.3529999999999998E-2</v>
      </c>
      <c r="KVW7" s="220">
        <f t="shared" si="128"/>
        <v>7.3529999999999998E-2</v>
      </c>
      <c r="KVX7" s="220">
        <f t="shared" si="128"/>
        <v>7.3529999999999998E-2</v>
      </c>
      <c r="KVY7" s="220">
        <f t="shared" ref="KVY7:KYJ7" si="129">ROUND($W7/365,5)</f>
        <v>7.3529999999999998E-2</v>
      </c>
      <c r="KVZ7" s="220">
        <f t="shared" si="129"/>
        <v>7.3529999999999998E-2</v>
      </c>
      <c r="KWA7" s="220">
        <f t="shared" si="129"/>
        <v>7.3529999999999998E-2</v>
      </c>
      <c r="KWB7" s="220">
        <f t="shared" si="129"/>
        <v>7.3529999999999998E-2</v>
      </c>
      <c r="KWC7" s="220">
        <f t="shared" si="129"/>
        <v>7.3529999999999998E-2</v>
      </c>
      <c r="KWD7" s="220">
        <f t="shared" si="129"/>
        <v>7.3529999999999998E-2</v>
      </c>
      <c r="KWE7" s="220">
        <f t="shared" si="129"/>
        <v>7.3529999999999998E-2</v>
      </c>
      <c r="KWF7" s="220">
        <f t="shared" si="129"/>
        <v>7.3529999999999998E-2</v>
      </c>
      <c r="KWG7" s="220">
        <f t="shared" si="129"/>
        <v>7.3529999999999998E-2</v>
      </c>
      <c r="KWH7" s="220">
        <f t="shared" si="129"/>
        <v>7.3529999999999998E-2</v>
      </c>
      <c r="KWI7" s="220">
        <f t="shared" si="129"/>
        <v>7.3529999999999998E-2</v>
      </c>
      <c r="KWJ7" s="220">
        <f t="shared" si="129"/>
        <v>7.3529999999999998E-2</v>
      </c>
      <c r="KWK7" s="220">
        <f t="shared" si="129"/>
        <v>7.3529999999999998E-2</v>
      </c>
      <c r="KWL7" s="220">
        <f t="shared" si="129"/>
        <v>7.3529999999999998E-2</v>
      </c>
      <c r="KWM7" s="220">
        <f t="shared" si="129"/>
        <v>7.3529999999999998E-2</v>
      </c>
      <c r="KWN7" s="220">
        <f t="shared" si="129"/>
        <v>7.3529999999999998E-2</v>
      </c>
      <c r="KWO7" s="220">
        <f t="shared" si="129"/>
        <v>7.3529999999999998E-2</v>
      </c>
      <c r="KWP7" s="220">
        <f t="shared" si="129"/>
        <v>7.3529999999999998E-2</v>
      </c>
      <c r="KWQ7" s="220">
        <f t="shared" si="129"/>
        <v>7.3529999999999998E-2</v>
      </c>
      <c r="KWR7" s="220">
        <f t="shared" si="129"/>
        <v>7.3529999999999998E-2</v>
      </c>
      <c r="KWS7" s="220">
        <f t="shared" si="129"/>
        <v>7.3529999999999998E-2</v>
      </c>
      <c r="KWT7" s="220">
        <f t="shared" si="129"/>
        <v>7.3529999999999998E-2</v>
      </c>
      <c r="KWU7" s="220">
        <f t="shared" si="129"/>
        <v>7.3529999999999998E-2</v>
      </c>
      <c r="KWV7" s="220">
        <f t="shared" si="129"/>
        <v>7.3529999999999998E-2</v>
      </c>
      <c r="KWW7" s="220">
        <f t="shared" si="129"/>
        <v>7.3529999999999998E-2</v>
      </c>
      <c r="KWX7" s="220">
        <f t="shared" si="129"/>
        <v>7.3529999999999998E-2</v>
      </c>
      <c r="KWY7" s="220">
        <f t="shared" si="129"/>
        <v>7.3529999999999998E-2</v>
      </c>
      <c r="KWZ7" s="220">
        <f t="shared" si="129"/>
        <v>7.3529999999999998E-2</v>
      </c>
      <c r="KXA7" s="220">
        <f t="shared" si="129"/>
        <v>7.3529999999999998E-2</v>
      </c>
      <c r="KXB7" s="220">
        <f t="shared" si="129"/>
        <v>7.3529999999999998E-2</v>
      </c>
      <c r="KXC7" s="220">
        <f t="shared" si="129"/>
        <v>7.3529999999999998E-2</v>
      </c>
      <c r="KXD7" s="220">
        <f t="shared" si="129"/>
        <v>7.3529999999999998E-2</v>
      </c>
      <c r="KXE7" s="220">
        <f t="shared" si="129"/>
        <v>7.3529999999999998E-2</v>
      </c>
      <c r="KXF7" s="220">
        <f t="shared" si="129"/>
        <v>7.3529999999999998E-2</v>
      </c>
      <c r="KXG7" s="220">
        <f t="shared" si="129"/>
        <v>7.3529999999999998E-2</v>
      </c>
      <c r="KXH7" s="220">
        <f t="shared" si="129"/>
        <v>7.3529999999999998E-2</v>
      </c>
      <c r="KXI7" s="220">
        <f t="shared" si="129"/>
        <v>7.3529999999999998E-2</v>
      </c>
      <c r="KXJ7" s="220">
        <f t="shared" si="129"/>
        <v>7.3529999999999998E-2</v>
      </c>
      <c r="KXK7" s="220">
        <f t="shared" si="129"/>
        <v>7.3529999999999998E-2</v>
      </c>
      <c r="KXL7" s="220">
        <f t="shared" si="129"/>
        <v>7.3529999999999998E-2</v>
      </c>
      <c r="KXM7" s="220">
        <f t="shared" si="129"/>
        <v>7.3529999999999998E-2</v>
      </c>
      <c r="KXN7" s="220">
        <f t="shared" si="129"/>
        <v>7.3529999999999998E-2</v>
      </c>
      <c r="KXO7" s="220">
        <f t="shared" si="129"/>
        <v>7.3529999999999998E-2</v>
      </c>
      <c r="KXP7" s="220">
        <f t="shared" si="129"/>
        <v>7.3529999999999998E-2</v>
      </c>
      <c r="KXQ7" s="220">
        <f t="shared" si="129"/>
        <v>7.3529999999999998E-2</v>
      </c>
      <c r="KXR7" s="220">
        <f t="shared" si="129"/>
        <v>7.3529999999999998E-2</v>
      </c>
      <c r="KXS7" s="220">
        <f t="shared" si="129"/>
        <v>7.3529999999999998E-2</v>
      </c>
      <c r="KXT7" s="220">
        <f t="shared" si="129"/>
        <v>7.3529999999999998E-2</v>
      </c>
      <c r="KXU7" s="220">
        <f t="shared" si="129"/>
        <v>7.3529999999999998E-2</v>
      </c>
      <c r="KXV7" s="220">
        <f t="shared" si="129"/>
        <v>7.3529999999999998E-2</v>
      </c>
      <c r="KXW7" s="220">
        <f t="shared" si="129"/>
        <v>7.3529999999999998E-2</v>
      </c>
      <c r="KXX7" s="220">
        <f t="shared" si="129"/>
        <v>7.3529999999999998E-2</v>
      </c>
      <c r="KXY7" s="220">
        <f t="shared" si="129"/>
        <v>7.3529999999999998E-2</v>
      </c>
      <c r="KXZ7" s="220">
        <f t="shared" si="129"/>
        <v>7.3529999999999998E-2</v>
      </c>
      <c r="KYA7" s="220">
        <f t="shared" si="129"/>
        <v>7.3529999999999998E-2</v>
      </c>
      <c r="KYB7" s="220">
        <f t="shared" si="129"/>
        <v>7.3529999999999998E-2</v>
      </c>
      <c r="KYC7" s="220">
        <f t="shared" si="129"/>
        <v>7.3529999999999998E-2</v>
      </c>
      <c r="KYD7" s="220">
        <f t="shared" si="129"/>
        <v>7.3529999999999998E-2</v>
      </c>
      <c r="KYE7" s="220">
        <f t="shared" si="129"/>
        <v>7.3529999999999998E-2</v>
      </c>
      <c r="KYF7" s="220">
        <f t="shared" si="129"/>
        <v>7.3529999999999998E-2</v>
      </c>
      <c r="KYG7" s="220">
        <f t="shared" si="129"/>
        <v>7.3529999999999998E-2</v>
      </c>
      <c r="KYH7" s="220">
        <f t="shared" si="129"/>
        <v>7.3529999999999998E-2</v>
      </c>
      <c r="KYI7" s="220">
        <f t="shared" si="129"/>
        <v>7.3529999999999998E-2</v>
      </c>
      <c r="KYJ7" s="220">
        <f t="shared" si="129"/>
        <v>7.3529999999999998E-2</v>
      </c>
      <c r="KYK7" s="220">
        <f t="shared" ref="KYK7:LAV7" si="130">ROUND($W7/365,5)</f>
        <v>7.3529999999999998E-2</v>
      </c>
      <c r="KYL7" s="220">
        <f t="shared" si="130"/>
        <v>7.3529999999999998E-2</v>
      </c>
      <c r="KYM7" s="220">
        <f t="shared" si="130"/>
        <v>7.3529999999999998E-2</v>
      </c>
      <c r="KYN7" s="220">
        <f t="shared" si="130"/>
        <v>7.3529999999999998E-2</v>
      </c>
      <c r="KYO7" s="220">
        <f t="shared" si="130"/>
        <v>7.3529999999999998E-2</v>
      </c>
      <c r="KYP7" s="220">
        <f t="shared" si="130"/>
        <v>7.3529999999999998E-2</v>
      </c>
      <c r="KYQ7" s="220">
        <f t="shared" si="130"/>
        <v>7.3529999999999998E-2</v>
      </c>
      <c r="KYR7" s="220">
        <f t="shared" si="130"/>
        <v>7.3529999999999998E-2</v>
      </c>
      <c r="KYS7" s="220">
        <f t="shared" si="130"/>
        <v>7.3529999999999998E-2</v>
      </c>
      <c r="KYT7" s="220">
        <f t="shared" si="130"/>
        <v>7.3529999999999998E-2</v>
      </c>
      <c r="KYU7" s="220">
        <f t="shared" si="130"/>
        <v>7.3529999999999998E-2</v>
      </c>
      <c r="KYV7" s="220">
        <f t="shared" si="130"/>
        <v>7.3529999999999998E-2</v>
      </c>
      <c r="KYW7" s="220">
        <f t="shared" si="130"/>
        <v>7.3529999999999998E-2</v>
      </c>
      <c r="KYX7" s="220">
        <f t="shared" si="130"/>
        <v>7.3529999999999998E-2</v>
      </c>
      <c r="KYY7" s="220">
        <f t="shared" si="130"/>
        <v>7.3529999999999998E-2</v>
      </c>
      <c r="KYZ7" s="220">
        <f t="shared" si="130"/>
        <v>7.3529999999999998E-2</v>
      </c>
      <c r="KZA7" s="220">
        <f t="shared" si="130"/>
        <v>7.3529999999999998E-2</v>
      </c>
      <c r="KZB7" s="220">
        <f t="shared" si="130"/>
        <v>7.3529999999999998E-2</v>
      </c>
      <c r="KZC7" s="220">
        <f t="shared" si="130"/>
        <v>7.3529999999999998E-2</v>
      </c>
      <c r="KZD7" s="220">
        <f t="shared" si="130"/>
        <v>7.3529999999999998E-2</v>
      </c>
      <c r="KZE7" s="220">
        <f t="shared" si="130"/>
        <v>7.3529999999999998E-2</v>
      </c>
      <c r="KZF7" s="220">
        <f t="shared" si="130"/>
        <v>7.3529999999999998E-2</v>
      </c>
      <c r="KZG7" s="220">
        <f t="shared" si="130"/>
        <v>7.3529999999999998E-2</v>
      </c>
      <c r="KZH7" s="220">
        <f t="shared" si="130"/>
        <v>7.3529999999999998E-2</v>
      </c>
      <c r="KZI7" s="220">
        <f t="shared" si="130"/>
        <v>7.3529999999999998E-2</v>
      </c>
      <c r="KZJ7" s="220">
        <f t="shared" si="130"/>
        <v>7.3529999999999998E-2</v>
      </c>
      <c r="KZK7" s="220">
        <f t="shared" si="130"/>
        <v>7.3529999999999998E-2</v>
      </c>
      <c r="KZL7" s="220">
        <f t="shared" si="130"/>
        <v>7.3529999999999998E-2</v>
      </c>
      <c r="KZM7" s="220">
        <f t="shared" si="130"/>
        <v>7.3529999999999998E-2</v>
      </c>
      <c r="KZN7" s="220">
        <f t="shared" si="130"/>
        <v>7.3529999999999998E-2</v>
      </c>
      <c r="KZO7" s="220">
        <f t="shared" si="130"/>
        <v>7.3529999999999998E-2</v>
      </c>
      <c r="KZP7" s="220">
        <f t="shared" si="130"/>
        <v>7.3529999999999998E-2</v>
      </c>
      <c r="KZQ7" s="220">
        <f t="shared" si="130"/>
        <v>7.3529999999999998E-2</v>
      </c>
      <c r="KZR7" s="220">
        <f t="shared" si="130"/>
        <v>7.3529999999999998E-2</v>
      </c>
      <c r="KZS7" s="220">
        <f t="shared" si="130"/>
        <v>7.3529999999999998E-2</v>
      </c>
      <c r="KZT7" s="220">
        <f t="shared" si="130"/>
        <v>7.3529999999999998E-2</v>
      </c>
      <c r="KZU7" s="220">
        <f t="shared" si="130"/>
        <v>7.3529999999999998E-2</v>
      </c>
      <c r="KZV7" s="220">
        <f t="shared" si="130"/>
        <v>7.3529999999999998E-2</v>
      </c>
      <c r="KZW7" s="220">
        <f t="shared" si="130"/>
        <v>7.3529999999999998E-2</v>
      </c>
      <c r="KZX7" s="220">
        <f t="shared" si="130"/>
        <v>7.3529999999999998E-2</v>
      </c>
      <c r="KZY7" s="220">
        <f t="shared" si="130"/>
        <v>7.3529999999999998E-2</v>
      </c>
      <c r="KZZ7" s="220">
        <f t="shared" si="130"/>
        <v>7.3529999999999998E-2</v>
      </c>
      <c r="LAA7" s="220">
        <f t="shared" si="130"/>
        <v>7.3529999999999998E-2</v>
      </c>
      <c r="LAB7" s="220">
        <f t="shared" si="130"/>
        <v>7.3529999999999998E-2</v>
      </c>
      <c r="LAC7" s="220">
        <f t="shared" si="130"/>
        <v>7.3529999999999998E-2</v>
      </c>
      <c r="LAD7" s="220">
        <f t="shared" si="130"/>
        <v>7.3529999999999998E-2</v>
      </c>
      <c r="LAE7" s="220">
        <f t="shared" si="130"/>
        <v>7.3529999999999998E-2</v>
      </c>
      <c r="LAF7" s="220">
        <f t="shared" si="130"/>
        <v>7.3529999999999998E-2</v>
      </c>
      <c r="LAG7" s="220">
        <f t="shared" si="130"/>
        <v>7.3529999999999998E-2</v>
      </c>
      <c r="LAH7" s="220">
        <f t="shared" si="130"/>
        <v>7.3529999999999998E-2</v>
      </c>
      <c r="LAI7" s="220">
        <f t="shared" si="130"/>
        <v>7.3529999999999998E-2</v>
      </c>
      <c r="LAJ7" s="220">
        <f t="shared" si="130"/>
        <v>7.3529999999999998E-2</v>
      </c>
      <c r="LAK7" s="220">
        <f t="shared" si="130"/>
        <v>7.3529999999999998E-2</v>
      </c>
      <c r="LAL7" s="220">
        <f t="shared" si="130"/>
        <v>7.3529999999999998E-2</v>
      </c>
      <c r="LAM7" s="220">
        <f t="shared" si="130"/>
        <v>7.3529999999999998E-2</v>
      </c>
      <c r="LAN7" s="220">
        <f t="shared" si="130"/>
        <v>7.3529999999999998E-2</v>
      </c>
      <c r="LAO7" s="220">
        <f t="shared" si="130"/>
        <v>7.3529999999999998E-2</v>
      </c>
      <c r="LAP7" s="220">
        <f t="shared" si="130"/>
        <v>7.3529999999999998E-2</v>
      </c>
      <c r="LAQ7" s="220">
        <f t="shared" si="130"/>
        <v>7.3529999999999998E-2</v>
      </c>
      <c r="LAR7" s="220">
        <f t="shared" si="130"/>
        <v>7.3529999999999998E-2</v>
      </c>
      <c r="LAS7" s="220">
        <f t="shared" si="130"/>
        <v>7.3529999999999998E-2</v>
      </c>
      <c r="LAT7" s="220">
        <f t="shared" si="130"/>
        <v>7.3529999999999998E-2</v>
      </c>
      <c r="LAU7" s="220">
        <f t="shared" si="130"/>
        <v>7.3529999999999998E-2</v>
      </c>
      <c r="LAV7" s="220">
        <f t="shared" si="130"/>
        <v>7.3529999999999998E-2</v>
      </c>
      <c r="LAW7" s="220">
        <f t="shared" ref="LAW7:LDH7" si="131">ROUND($W7/365,5)</f>
        <v>7.3529999999999998E-2</v>
      </c>
      <c r="LAX7" s="220">
        <f t="shared" si="131"/>
        <v>7.3529999999999998E-2</v>
      </c>
      <c r="LAY7" s="220">
        <f t="shared" si="131"/>
        <v>7.3529999999999998E-2</v>
      </c>
      <c r="LAZ7" s="220">
        <f t="shared" si="131"/>
        <v>7.3529999999999998E-2</v>
      </c>
      <c r="LBA7" s="220">
        <f t="shared" si="131"/>
        <v>7.3529999999999998E-2</v>
      </c>
      <c r="LBB7" s="220">
        <f t="shared" si="131"/>
        <v>7.3529999999999998E-2</v>
      </c>
      <c r="LBC7" s="220">
        <f t="shared" si="131"/>
        <v>7.3529999999999998E-2</v>
      </c>
      <c r="LBD7" s="220">
        <f t="shared" si="131"/>
        <v>7.3529999999999998E-2</v>
      </c>
      <c r="LBE7" s="220">
        <f t="shared" si="131"/>
        <v>7.3529999999999998E-2</v>
      </c>
      <c r="LBF7" s="220">
        <f t="shared" si="131"/>
        <v>7.3529999999999998E-2</v>
      </c>
      <c r="LBG7" s="220">
        <f t="shared" si="131"/>
        <v>7.3529999999999998E-2</v>
      </c>
      <c r="LBH7" s="220">
        <f t="shared" si="131"/>
        <v>7.3529999999999998E-2</v>
      </c>
      <c r="LBI7" s="220">
        <f t="shared" si="131"/>
        <v>7.3529999999999998E-2</v>
      </c>
      <c r="LBJ7" s="220">
        <f t="shared" si="131"/>
        <v>7.3529999999999998E-2</v>
      </c>
      <c r="LBK7" s="220">
        <f t="shared" si="131"/>
        <v>7.3529999999999998E-2</v>
      </c>
      <c r="LBL7" s="220">
        <f t="shared" si="131"/>
        <v>7.3529999999999998E-2</v>
      </c>
      <c r="LBM7" s="220">
        <f t="shared" si="131"/>
        <v>7.3529999999999998E-2</v>
      </c>
      <c r="LBN7" s="220">
        <f t="shared" si="131"/>
        <v>7.3529999999999998E-2</v>
      </c>
      <c r="LBO7" s="220">
        <f t="shared" si="131"/>
        <v>7.3529999999999998E-2</v>
      </c>
      <c r="LBP7" s="220">
        <f t="shared" si="131"/>
        <v>7.3529999999999998E-2</v>
      </c>
      <c r="LBQ7" s="220">
        <f t="shared" si="131"/>
        <v>7.3529999999999998E-2</v>
      </c>
      <c r="LBR7" s="220">
        <f t="shared" si="131"/>
        <v>7.3529999999999998E-2</v>
      </c>
      <c r="LBS7" s="220">
        <f t="shared" si="131"/>
        <v>7.3529999999999998E-2</v>
      </c>
      <c r="LBT7" s="220">
        <f t="shared" si="131"/>
        <v>7.3529999999999998E-2</v>
      </c>
      <c r="LBU7" s="220">
        <f t="shared" si="131"/>
        <v>7.3529999999999998E-2</v>
      </c>
      <c r="LBV7" s="220">
        <f t="shared" si="131"/>
        <v>7.3529999999999998E-2</v>
      </c>
      <c r="LBW7" s="220">
        <f t="shared" si="131"/>
        <v>7.3529999999999998E-2</v>
      </c>
      <c r="LBX7" s="220">
        <f t="shared" si="131"/>
        <v>7.3529999999999998E-2</v>
      </c>
      <c r="LBY7" s="220">
        <f t="shared" si="131"/>
        <v>7.3529999999999998E-2</v>
      </c>
      <c r="LBZ7" s="220">
        <f t="shared" si="131"/>
        <v>7.3529999999999998E-2</v>
      </c>
      <c r="LCA7" s="220">
        <f t="shared" si="131"/>
        <v>7.3529999999999998E-2</v>
      </c>
      <c r="LCB7" s="220">
        <f t="shared" si="131"/>
        <v>7.3529999999999998E-2</v>
      </c>
      <c r="LCC7" s="220">
        <f t="shared" si="131"/>
        <v>7.3529999999999998E-2</v>
      </c>
      <c r="LCD7" s="220">
        <f t="shared" si="131"/>
        <v>7.3529999999999998E-2</v>
      </c>
      <c r="LCE7" s="220">
        <f t="shared" si="131"/>
        <v>7.3529999999999998E-2</v>
      </c>
      <c r="LCF7" s="220">
        <f t="shared" si="131"/>
        <v>7.3529999999999998E-2</v>
      </c>
      <c r="LCG7" s="220">
        <f t="shared" si="131"/>
        <v>7.3529999999999998E-2</v>
      </c>
      <c r="LCH7" s="220">
        <f t="shared" si="131"/>
        <v>7.3529999999999998E-2</v>
      </c>
      <c r="LCI7" s="220">
        <f t="shared" si="131"/>
        <v>7.3529999999999998E-2</v>
      </c>
      <c r="LCJ7" s="220">
        <f t="shared" si="131"/>
        <v>7.3529999999999998E-2</v>
      </c>
      <c r="LCK7" s="220">
        <f t="shared" si="131"/>
        <v>7.3529999999999998E-2</v>
      </c>
      <c r="LCL7" s="220">
        <f t="shared" si="131"/>
        <v>7.3529999999999998E-2</v>
      </c>
      <c r="LCM7" s="220">
        <f t="shared" si="131"/>
        <v>7.3529999999999998E-2</v>
      </c>
      <c r="LCN7" s="220">
        <f t="shared" si="131"/>
        <v>7.3529999999999998E-2</v>
      </c>
      <c r="LCO7" s="220">
        <f t="shared" si="131"/>
        <v>7.3529999999999998E-2</v>
      </c>
      <c r="LCP7" s="220">
        <f t="shared" si="131"/>
        <v>7.3529999999999998E-2</v>
      </c>
      <c r="LCQ7" s="220">
        <f t="shared" si="131"/>
        <v>7.3529999999999998E-2</v>
      </c>
      <c r="LCR7" s="220">
        <f t="shared" si="131"/>
        <v>7.3529999999999998E-2</v>
      </c>
      <c r="LCS7" s="220">
        <f t="shared" si="131"/>
        <v>7.3529999999999998E-2</v>
      </c>
      <c r="LCT7" s="220">
        <f t="shared" si="131"/>
        <v>7.3529999999999998E-2</v>
      </c>
      <c r="LCU7" s="220">
        <f t="shared" si="131"/>
        <v>7.3529999999999998E-2</v>
      </c>
      <c r="LCV7" s="220">
        <f t="shared" si="131"/>
        <v>7.3529999999999998E-2</v>
      </c>
      <c r="LCW7" s="220">
        <f t="shared" si="131"/>
        <v>7.3529999999999998E-2</v>
      </c>
      <c r="LCX7" s="220">
        <f t="shared" si="131"/>
        <v>7.3529999999999998E-2</v>
      </c>
      <c r="LCY7" s="220">
        <f t="shared" si="131"/>
        <v>7.3529999999999998E-2</v>
      </c>
      <c r="LCZ7" s="220">
        <f t="shared" si="131"/>
        <v>7.3529999999999998E-2</v>
      </c>
      <c r="LDA7" s="220">
        <f t="shared" si="131"/>
        <v>7.3529999999999998E-2</v>
      </c>
      <c r="LDB7" s="220">
        <f t="shared" si="131"/>
        <v>7.3529999999999998E-2</v>
      </c>
      <c r="LDC7" s="220">
        <f t="shared" si="131"/>
        <v>7.3529999999999998E-2</v>
      </c>
      <c r="LDD7" s="220">
        <f t="shared" si="131"/>
        <v>7.3529999999999998E-2</v>
      </c>
      <c r="LDE7" s="220">
        <f t="shared" si="131"/>
        <v>7.3529999999999998E-2</v>
      </c>
      <c r="LDF7" s="220">
        <f t="shared" si="131"/>
        <v>7.3529999999999998E-2</v>
      </c>
      <c r="LDG7" s="220">
        <f t="shared" si="131"/>
        <v>7.3529999999999998E-2</v>
      </c>
      <c r="LDH7" s="220">
        <f t="shared" si="131"/>
        <v>7.3529999999999998E-2</v>
      </c>
      <c r="LDI7" s="220">
        <f t="shared" ref="LDI7:LFT7" si="132">ROUND($W7/365,5)</f>
        <v>7.3529999999999998E-2</v>
      </c>
      <c r="LDJ7" s="220">
        <f t="shared" si="132"/>
        <v>7.3529999999999998E-2</v>
      </c>
      <c r="LDK7" s="220">
        <f t="shared" si="132"/>
        <v>7.3529999999999998E-2</v>
      </c>
      <c r="LDL7" s="220">
        <f t="shared" si="132"/>
        <v>7.3529999999999998E-2</v>
      </c>
      <c r="LDM7" s="220">
        <f t="shared" si="132"/>
        <v>7.3529999999999998E-2</v>
      </c>
      <c r="LDN7" s="220">
        <f t="shared" si="132"/>
        <v>7.3529999999999998E-2</v>
      </c>
      <c r="LDO7" s="220">
        <f t="shared" si="132"/>
        <v>7.3529999999999998E-2</v>
      </c>
      <c r="LDP7" s="220">
        <f t="shared" si="132"/>
        <v>7.3529999999999998E-2</v>
      </c>
      <c r="LDQ7" s="220">
        <f t="shared" si="132"/>
        <v>7.3529999999999998E-2</v>
      </c>
      <c r="LDR7" s="220">
        <f t="shared" si="132"/>
        <v>7.3529999999999998E-2</v>
      </c>
      <c r="LDS7" s="220">
        <f t="shared" si="132"/>
        <v>7.3529999999999998E-2</v>
      </c>
      <c r="LDT7" s="220">
        <f t="shared" si="132"/>
        <v>7.3529999999999998E-2</v>
      </c>
      <c r="LDU7" s="220">
        <f t="shared" si="132"/>
        <v>7.3529999999999998E-2</v>
      </c>
      <c r="LDV7" s="220">
        <f t="shared" si="132"/>
        <v>7.3529999999999998E-2</v>
      </c>
      <c r="LDW7" s="220">
        <f t="shared" si="132"/>
        <v>7.3529999999999998E-2</v>
      </c>
      <c r="LDX7" s="220">
        <f t="shared" si="132"/>
        <v>7.3529999999999998E-2</v>
      </c>
      <c r="LDY7" s="220">
        <f t="shared" si="132"/>
        <v>7.3529999999999998E-2</v>
      </c>
      <c r="LDZ7" s="220">
        <f t="shared" si="132"/>
        <v>7.3529999999999998E-2</v>
      </c>
      <c r="LEA7" s="220">
        <f t="shared" si="132"/>
        <v>7.3529999999999998E-2</v>
      </c>
      <c r="LEB7" s="220">
        <f t="shared" si="132"/>
        <v>7.3529999999999998E-2</v>
      </c>
      <c r="LEC7" s="220">
        <f t="shared" si="132"/>
        <v>7.3529999999999998E-2</v>
      </c>
      <c r="LED7" s="220">
        <f t="shared" si="132"/>
        <v>7.3529999999999998E-2</v>
      </c>
      <c r="LEE7" s="220">
        <f t="shared" si="132"/>
        <v>7.3529999999999998E-2</v>
      </c>
      <c r="LEF7" s="220">
        <f t="shared" si="132"/>
        <v>7.3529999999999998E-2</v>
      </c>
      <c r="LEG7" s="220">
        <f t="shared" si="132"/>
        <v>7.3529999999999998E-2</v>
      </c>
      <c r="LEH7" s="220">
        <f t="shared" si="132"/>
        <v>7.3529999999999998E-2</v>
      </c>
      <c r="LEI7" s="220">
        <f t="shared" si="132"/>
        <v>7.3529999999999998E-2</v>
      </c>
      <c r="LEJ7" s="220">
        <f t="shared" si="132"/>
        <v>7.3529999999999998E-2</v>
      </c>
      <c r="LEK7" s="220">
        <f t="shared" si="132"/>
        <v>7.3529999999999998E-2</v>
      </c>
      <c r="LEL7" s="220">
        <f t="shared" si="132"/>
        <v>7.3529999999999998E-2</v>
      </c>
      <c r="LEM7" s="220">
        <f t="shared" si="132"/>
        <v>7.3529999999999998E-2</v>
      </c>
      <c r="LEN7" s="220">
        <f t="shared" si="132"/>
        <v>7.3529999999999998E-2</v>
      </c>
      <c r="LEO7" s="220">
        <f t="shared" si="132"/>
        <v>7.3529999999999998E-2</v>
      </c>
      <c r="LEP7" s="220">
        <f t="shared" si="132"/>
        <v>7.3529999999999998E-2</v>
      </c>
      <c r="LEQ7" s="220">
        <f t="shared" si="132"/>
        <v>7.3529999999999998E-2</v>
      </c>
      <c r="LER7" s="220">
        <f t="shared" si="132"/>
        <v>7.3529999999999998E-2</v>
      </c>
      <c r="LES7" s="220">
        <f t="shared" si="132"/>
        <v>7.3529999999999998E-2</v>
      </c>
      <c r="LET7" s="220">
        <f t="shared" si="132"/>
        <v>7.3529999999999998E-2</v>
      </c>
      <c r="LEU7" s="220">
        <f t="shared" si="132"/>
        <v>7.3529999999999998E-2</v>
      </c>
      <c r="LEV7" s="220">
        <f t="shared" si="132"/>
        <v>7.3529999999999998E-2</v>
      </c>
      <c r="LEW7" s="220">
        <f t="shared" si="132"/>
        <v>7.3529999999999998E-2</v>
      </c>
      <c r="LEX7" s="220">
        <f t="shared" si="132"/>
        <v>7.3529999999999998E-2</v>
      </c>
      <c r="LEY7" s="220">
        <f t="shared" si="132"/>
        <v>7.3529999999999998E-2</v>
      </c>
      <c r="LEZ7" s="220">
        <f t="shared" si="132"/>
        <v>7.3529999999999998E-2</v>
      </c>
      <c r="LFA7" s="220">
        <f t="shared" si="132"/>
        <v>7.3529999999999998E-2</v>
      </c>
      <c r="LFB7" s="220">
        <f t="shared" si="132"/>
        <v>7.3529999999999998E-2</v>
      </c>
      <c r="LFC7" s="220">
        <f t="shared" si="132"/>
        <v>7.3529999999999998E-2</v>
      </c>
      <c r="LFD7" s="220">
        <f t="shared" si="132"/>
        <v>7.3529999999999998E-2</v>
      </c>
      <c r="LFE7" s="220">
        <f t="shared" si="132"/>
        <v>7.3529999999999998E-2</v>
      </c>
      <c r="LFF7" s="220">
        <f t="shared" si="132"/>
        <v>7.3529999999999998E-2</v>
      </c>
      <c r="LFG7" s="220">
        <f t="shared" si="132"/>
        <v>7.3529999999999998E-2</v>
      </c>
      <c r="LFH7" s="220">
        <f t="shared" si="132"/>
        <v>7.3529999999999998E-2</v>
      </c>
      <c r="LFI7" s="220">
        <f t="shared" si="132"/>
        <v>7.3529999999999998E-2</v>
      </c>
      <c r="LFJ7" s="220">
        <f t="shared" si="132"/>
        <v>7.3529999999999998E-2</v>
      </c>
      <c r="LFK7" s="220">
        <f t="shared" si="132"/>
        <v>7.3529999999999998E-2</v>
      </c>
      <c r="LFL7" s="220">
        <f t="shared" si="132"/>
        <v>7.3529999999999998E-2</v>
      </c>
      <c r="LFM7" s="220">
        <f t="shared" si="132"/>
        <v>7.3529999999999998E-2</v>
      </c>
      <c r="LFN7" s="220">
        <f t="shared" si="132"/>
        <v>7.3529999999999998E-2</v>
      </c>
      <c r="LFO7" s="220">
        <f t="shared" si="132"/>
        <v>7.3529999999999998E-2</v>
      </c>
      <c r="LFP7" s="220">
        <f t="shared" si="132"/>
        <v>7.3529999999999998E-2</v>
      </c>
      <c r="LFQ7" s="220">
        <f t="shared" si="132"/>
        <v>7.3529999999999998E-2</v>
      </c>
      <c r="LFR7" s="220">
        <f t="shared" si="132"/>
        <v>7.3529999999999998E-2</v>
      </c>
      <c r="LFS7" s="220">
        <f t="shared" si="132"/>
        <v>7.3529999999999998E-2</v>
      </c>
      <c r="LFT7" s="220">
        <f t="shared" si="132"/>
        <v>7.3529999999999998E-2</v>
      </c>
      <c r="LFU7" s="220">
        <f t="shared" ref="LFU7:LIF7" si="133">ROUND($W7/365,5)</f>
        <v>7.3529999999999998E-2</v>
      </c>
      <c r="LFV7" s="220">
        <f t="shared" si="133"/>
        <v>7.3529999999999998E-2</v>
      </c>
      <c r="LFW7" s="220">
        <f t="shared" si="133"/>
        <v>7.3529999999999998E-2</v>
      </c>
      <c r="LFX7" s="220">
        <f t="shared" si="133"/>
        <v>7.3529999999999998E-2</v>
      </c>
      <c r="LFY7" s="220">
        <f t="shared" si="133"/>
        <v>7.3529999999999998E-2</v>
      </c>
      <c r="LFZ7" s="220">
        <f t="shared" si="133"/>
        <v>7.3529999999999998E-2</v>
      </c>
      <c r="LGA7" s="220">
        <f t="shared" si="133"/>
        <v>7.3529999999999998E-2</v>
      </c>
      <c r="LGB7" s="220">
        <f t="shared" si="133"/>
        <v>7.3529999999999998E-2</v>
      </c>
      <c r="LGC7" s="220">
        <f t="shared" si="133"/>
        <v>7.3529999999999998E-2</v>
      </c>
      <c r="LGD7" s="220">
        <f t="shared" si="133"/>
        <v>7.3529999999999998E-2</v>
      </c>
      <c r="LGE7" s="220">
        <f t="shared" si="133"/>
        <v>7.3529999999999998E-2</v>
      </c>
      <c r="LGF7" s="220">
        <f t="shared" si="133"/>
        <v>7.3529999999999998E-2</v>
      </c>
      <c r="LGG7" s="220">
        <f t="shared" si="133"/>
        <v>7.3529999999999998E-2</v>
      </c>
      <c r="LGH7" s="220">
        <f t="shared" si="133"/>
        <v>7.3529999999999998E-2</v>
      </c>
      <c r="LGI7" s="220">
        <f t="shared" si="133"/>
        <v>7.3529999999999998E-2</v>
      </c>
      <c r="LGJ7" s="220">
        <f t="shared" si="133"/>
        <v>7.3529999999999998E-2</v>
      </c>
      <c r="LGK7" s="220">
        <f t="shared" si="133"/>
        <v>7.3529999999999998E-2</v>
      </c>
      <c r="LGL7" s="220">
        <f t="shared" si="133"/>
        <v>7.3529999999999998E-2</v>
      </c>
      <c r="LGM7" s="220">
        <f t="shared" si="133"/>
        <v>7.3529999999999998E-2</v>
      </c>
      <c r="LGN7" s="220">
        <f t="shared" si="133"/>
        <v>7.3529999999999998E-2</v>
      </c>
      <c r="LGO7" s="220">
        <f t="shared" si="133"/>
        <v>7.3529999999999998E-2</v>
      </c>
      <c r="LGP7" s="220">
        <f t="shared" si="133"/>
        <v>7.3529999999999998E-2</v>
      </c>
      <c r="LGQ7" s="220">
        <f t="shared" si="133"/>
        <v>7.3529999999999998E-2</v>
      </c>
      <c r="LGR7" s="220">
        <f t="shared" si="133"/>
        <v>7.3529999999999998E-2</v>
      </c>
      <c r="LGS7" s="220">
        <f t="shared" si="133"/>
        <v>7.3529999999999998E-2</v>
      </c>
      <c r="LGT7" s="220">
        <f t="shared" si="133"/>
        <v>7.3529999999999998E-2</v>
      </c>
      <c r="LGU7" s="220">
        <f t="shared" si="133"/>
        <v>7.3529999999999998E-2</v>
      </c>
      <c r="LGV7" s="220">
        <f t="shared" si="133"/>
        <v>7.3529999999999998E-2</v>
      </c>
      <c r="LGW7" s="220">
        <f t="shared" si="133"/>
        <v>7.3529999999999998E-2</v>
      </c>
      <c r="LGX7" s="220">
        <f t="shared" si="133"/>
        <v>7.3529999999999998E-2</v>
      </c>
      <c r="LGY7" s="220">
        <f t="shared" si="133"/>
        <v>7.3529999999999998E-2</v>
      </c>
      <c r="LGZ7" s="220">
        <f t="shared" si="133"/>
        <v>7.3529999999999998E-2</v>
      </c>
      <c r="LHA7" s="220">
        <f t="shared" si="133"/>
        <v>7.3529999999999998E-2</v>
      </c>
      <c r="LHB7" s="220">
        <f t="shared" si="133"/>
        <v>7.3529999999999998E-2</v>
      </c>
      <c r="LHC7" s="220">
        <f t="shared" si="133"/>
        <v>7.3529999999999998E-2</v>
      </c>
      <c r="LHD7" s="220">
        <f t="shared" si="133"/>
        <v>7.3529999999999998E-2</v>
      </c>
      <c r="LHE7" s="220">
        <f t="shared" si="133"/>
        <v>7.3529999999999998E-2</v>
      </c>
      <c r="LHF7" s="220">
        <f t="shared" si="133"/>
        <v>7.3529999999999998E-2</v>
      </c>
      <c r="LHG7" s="220">
        <f t="shared" si="133"/>
        <v>7.3529999999999998E-2</v>
      </c>
      <c r="LHH7" s="220">
        <f t="shared" si="133"/>
        <v>7.3529999999999998E-2</v>
      </c>
      <c r="LHI7" s="220">
        <f t="shared" si="133"/>
        <v>7.3529999999999998E-2</v>
      </c>
      <c r="LHJ7" s="220">
        <f t="shared" si="133"/>
        <v>7.3529999999999998E-2</v>
      </c>
      <c r="LHK7" s="220">
        <f t="shared" si="133"/>
        <v>7.3529999999999998E-2</v>
      </c>
      <c r="LHL7" s="220">
        <f t="shared" si="133"/>
        <v>7.3529999999999998E-2</v>
      </c>
      <c r="LHM7" s="220">
        <f t="shared" si="133"/>
        <v>7.3529999999999998E-2</v>
      </c>
      <c r="LHN7" s="220">
        <f t="shared" si="133"/>
        <v>7.3529999999999998E-2</v>
      </c>
      <c r="LHO7" s="220">
        <f t="shared" si="133"/>
        <v>7.3529999999999998E-2</v>
      </c>
      <c r="LHP7" s="220">
        <f t="shared" si="133"/>
        <v>7.3529999999999998E-2</v>
      </c>
      <c r="LHQ7" s="220">
        <f t="shared" si="133"/>
        <v>7.3529999999999998E-2</v>
      </c>
      <c r="LHR7" s="220">
        <f t="shared" si="133"/>
        <v>7.3529999999999998E-2</v>
      </c>
      <c r="LHS7" s="220">
        <f t="shared" si="133"/>
        <v>7.3529999999999998E-2</v>
      </c>
      <c r="LHT7" s="220">
        <f t="shared" si="133"/>
        <v>7.3529999999999998E-2</v>
      </c>
      <c r="LHU7" s="220">
        <f t="shared" si="133"/>
        <v>7.3529999999999998E-2</v>
      </c>
      <c r="LHV7" s="220">
        <f t="shared" si="133"/>
        <v>7.3529999999999998E-2</v>
      </c>
      <c r="LHW7" s="220">
        <f t="shared" si="133"/>
        <v>7.3529999999999998E-2</v>
      </c>
      <c r="LHX7" s="220">
        <f t="shared" si="133"/>
        <v>7.3529999999999998E-2</v>
      </c>
      <c r="LHY7" s="220">
        <f t="shared" si="133"/>
        <v>7.3529999999999998E-2</v>
      </c>
      <c r="LHZ7" s="220">
        <f t="shared" si="133"/>
        <v>7.3529999999999998E-2</v>
      </c>
      <c r="LIA7" s="220">
        <f t="shared" si="133"/>
        <v>7.3529999999999998E-2</v>
      </c>
      <c r="LIB7" s="220">
        <f t="shared" si="133"/>
        <v>7.3529999999999998E-2</v>
      </c>
      <c r="LIC7" s="220">
        <f t="shared" si="133"/>
        <v>7.3529999999999998E-2</v>
      </c>
      <c r="LID7" s="220">
        <f t="shared" si="133"/>
        <v>7.3529999999999998E-2</v>
      </c>
      <c r="LIE7" s="220">
        <f t="shared" si="133"/>
        <v>7.3529999999999998E-2</v>
      </c>
      <c r="LIF7" s="220">
        <f t="shared" si="133"/>
        <v>7.3529999999999998E-2</v>
      </c>
      <c r="LIG7" s="220">
        <f t="shared" ref="LIG7:LKR7" si="134">ROUND($W7/365,5)</f>
        <v>7.3529999999999998E-2</v>
      </c>
      <c r="LIH7" s="220">
        <f t="shared" si="134"/>
        <v>7.3529999999999998E-2</v>
      </c>
      <c r="LII7" s="220">
        <f t="shared" si="134"/>
        <v>7.3529999999999998E-2</v>
      </c>
      <c r="LIJ7" s="220">
        <f t="shared" si="134"/>
        <v>7.3529999999999998E-2</v>
      </c>
      <c r="LIK7" s="220">
        <f t="shared" si="134"/>
        <v>7.3529999999999998E-2</v>
      </c>
      <c r="LIL7" s="220">
        <f t="shared" si="134"/>
        <v>7.3529999999999998E-2</v>
      </c>
      <c r="LIM7" s="220">
        <f t="shared" si="134"/>
        <v>7.3529999999999998E-2</v>
      </c>
      <c r="LIN7" s="220">
        <f t="shared" si="134"/>
        <v>7.3529999999999998E-2</v>
      </c>
      <c r="LIO7" s="220">
        <f t="shared" si="134"/>
        <v>7.3529999999999998E-2</v>
      </c>
      <c r="LIP7" s="220">
        <f t="shared" si="134"/>
        <v>7.3529999999999998E-2</v>
      </c>
      <c r="LIQ7" s="220">
        <f t="shared" si="134"/>
        <v>7.3529999999999998E-2</v>
      </c>
      <c r="LIR7" s="220">
        <f t="shared" si="134"/>
        <v>7.3529999999999998E-2</v>
      </c>
      <c r="LIS7" s="220">
        <f t="shared" si="134"/>
        <v>7.3529999999999998E-2</v>
      </c>
      <c r="LIT7" s="220">
        <f t="shared" si="134"/>
        <v>7.3529999999999998E-2</v>
      </c>
      <c r="LIU7" s="220">
        <f t="shared" si="134"/>
        <v>7.3529999999999998E-2</v>
      </c>
      <c r="LIV7" s="220">
        <f t="shared" si="134"/>
        <v>7.3529999999999998E-2</v>
      </c>
      <c r="LIW7" s="220">
        <f t="shared" si="134"/>
        <v>7.3529999999999998E-2</v>
      </c>
      <c r="LIX7" s="220">
        <f t="shared" si="134"/>
        <v>7.3529999999999998E-2</v>
      </c>
      <c r="LIY7" s="220">
        <f t="shared" si="134"/>
        <v>7.3529999999999998E-2</v>
      </c>
      <c r="LIZ7" s="220">
        <f t="shared" si="134"/>
        <v>7.3529999999999998E-2</v>
      </c>
      <c r="LJA7" s="220">
        <f t="shared" si="134"/>
        <v>7.3529999999999998E-2</v>
      </c>
      <c r="LJB7" s="220">
        <f t="shared" si="134"/>
        <v>7.3529999999999998E-2</v>
      </c>
      <c r="LJC7" s="220">
        <f t="shared" si="134"/>
        <v>7.3529999999999998E-2</v>
      </c>
      <c r="LJD7" s="220">
        <f t="shared" si="134"/>
        <v>7.3529999999999998E-2</v>
      </c>
      <c r="LJE7" s="220">
        <f t="shared" si="134"/>
        <v>7.3529999999999998E-2</v>
      </c>
      <c r="LJF7" s="220">
        <f t="shared" si="134"/>
        <v>7.3529999999999998E-2</v>
      </c>
      <c r="LJG7" s="220">
        <f t="shared" si="134"/>
        <v>7.3529999999999998E-2</v>
      </c>
      <c r="LJH7" s="220">
        <f t="shared" si="134"/>
        <v>7.3529999999999998E-2</v>
      </c>
      <c r="LJI7" s="220">
        <f t="shared" si="134"/>
        <v>7.3529999999999998E-2</v>
      </c>
      <c r="LJJ7" s="220">
        <f t="shared" si="134"/>
        <v>7.3529999999999998E-2</v>
      </c>
      <c r="LJK7" s="220">
        <f t="shared" si="134"/>
        <v>7.3529999999999998E-2</v>
      </c>
      <c r="LJL7" s="220">
        <f t="shared" si="134"/>
        <v>7.3529999999999998E-2</v>
      </c>
      <c r="LJM7" s="220">
        <f t="shared" si="134"/>
        <v>7.3529999999999998E-2</v>
      </c>
      <c r="LJN7" s="220">
        <f t="shared" si="134"/>
        <v>7.3529999999999998E-2</v>
      </c>
      <c r="LJO7" s="220">
        <f t="shared" si="134"/>
        <v>7.3529999999999998E-2</v>
      </c>
      <c r="LJP7" s="220">
        <f t="shared" si="134"/>
        <v>7.3529999999999998E-2</v>
      </c>
      <c r="LJQ7" s="220">
        <f t="shared" si="134"/>
        <v>7.3529999999999998E-2</v>
      </c>
      <c r="LJR7" s="220">
        <f t="shared" si="134"/>
        <v>7.3529999999999998E-2</v>
      </c>
      <c r="LJS7" s="220">
        <f t="shared" si="134"/>
        <v>7.3529999999999998E-2</v>
      </c>
      <c r="LJT7" s="220">
        <f t="shared" si="134"/>
        <v>7.3529999999999998E-2</v>
      </c>
      <c r="LJU7" s="220">
        <f t="shared" si="134"/>
        <v>7.3529999999999998E-2</v>
      </c>
      <c r="LJV7" s="220">
        <f t="shared" si="134"/>
        <v>7.3529999999999998E-2</v>
      </c>
      <c r="LJW7" s="220">
        <f t="shared" si="134"/>
        <v>7.3529999999999998E-2</v>
      </c>
      <c r="LJX7" s="220">
        <f t="shared" si="134"/>
        <v>7.3529999999999998E-2</v>
      </c>
      <c r="LJY7" s="220">
        <f t="shared" si="134"/>
        <v>7.3529999999999998E-2</v>
      </c>
      <c r="LJZ7" s="220">
        <f t="shared" si="134"/>
        <v>7.3529999999999998E-2</v>
      </c>
      <c r="LKA7" s="220">
        <f t="shared" si="134"/>
        <v>7.3529999999999998E-2</v>
      </c>
      <c r="LKB7" s="220">
        <f t="shared" si="134"/>
        <v>7.3529999999999998E-2</v>
      </c>
      <c r="LKC7" s="220">
        <f t="shared" si="134"/>
        <v>7.3529999999999998E-2</v>
      </c>
      <c r="LKD7" s="220">
        <f t="shared" si="134"/>
        <v>7.3529999999999998E-2</v>
      </c>
      <c r="LKE7" s="220">
        <f t="shared" si="134"/>
        <v>7.3529999999999998E-2</v>
      </c>
      <c r="LKF7" s="220">
        <f t="shared" si="134"/>
        <v>7.3529999999999998E-2</v>
      </c>
      <c r="LKG7" s="220">
        <f t="shared" si="134"/>
        <v>7.3529999999999998E-2</v>
      </c>
      <c r="LKH7" s="220">
        <f t="shared" si="134"/>
        <v>7.3529999999999998E-2</v>
      </c>
      <c r="LKI7" s="220">
        <f t="shared" si="134"/>
        <v>7.3529999999999998E-2</v>
      </c>
      <c r="LKJ7" s="220">
        <f t="shared" si="134"/>
        <v>7.3529999999999998E-2</v>
      </c>
      <c r="LKK7" s="220">
        <f t="shared" si="134"/>
        <v>7.3529999999999998E-2</v>
      </c>
      <c r="LKL7" s="220">
        <f t="shared" si="134"/>
        <v>7.3529999999999998E-2</v>
      </c>
      <c r="LKM7" s="220">
        <f t="shared" si="134"/>
        <v>7.3529999999999998E-2</v>
      </c>
      <c r="LKN7" s="220">
        <f t="shared" si="134"/>
        <v>7.3529999999999998E-2</v>
      </c>
      <c r="LKO7" s="220">
        <f t="shared" si="134"/>
        <v>7.3529999999999998E-2</v>
      </c>
      <c r="LKP7" s="220">
        <f t="shared" si="134"/>
        <v>7.3529999999999998E-2</v>
      </c>
      <c r="LKQ7" s="220">
        <f t="shared" si="134"/>
        <v>7.3529999999999998E-2</v>
      </c>
      <c r="LKR7" s="220">
        <f t="shared" si="134"/>
        <v>7.3529999999999998E-2</v>
      </c>
      <c r="LKS7" s="220">
        <f t="shared" ref="LKS7:LND7" si="135">ROUND($W7/365,5)</f>
        <v>7.3529999999999998E-2</v>
      </c>
      <c r="LKT7" s="220">
        <f t="shared" si="135"/>
        <v>7.3529999999999998E-2</v>
      </c>
      <c r="LKU7" s="220">
        <f t="shared" si="135"/>
        <v>7.3529999999999998E-2</v>
      </c>
      <c r="LKV7" s="220">
        <f t="shared" si="135"/>
        <v>7.3529999999999998E-2</v>
      </c>
      <c r="LKW7" s="220">
        <f t="shared" si="135"/>
        <v>7.3529999999999998E-2</v>
      </c>
      <c r="LKX7" s="220">
        <f t="shared" si="135"/>
        <v>7.3529999999999998E-2</v>
      </c>
      <c r="LKY7" s="220">
        <f t="shared" si="135"/>
        <v>7.3529999999999998E-2</v>
      </c>
      <c r="LKZ7" s="220">
        <f t="shared" si="135"/>
        <v>7.3529999999999998E-2</v>
      </c>
      <c r="LLA7" s="220">
        <f t="shared" si="135"/>
        <v>7.3529999999999998E-2</v>
      </c>
      <c r="LLB7" s="220">
        <f t="shared" si="135"/>
        <v>7.3529999999999998E-2</v>
      </c>
      <c r="LLC7" s="220">
        <f t="shared" si="135"/>
        <v>7.3529999999999998E-2</v>
      </c>
      <c r="LLD7" s="220">
        <f t="shared" si="135"/>
        <v>7.3529999999999998E-2</v>
      </c>
      <c r="LLE7" s="220">
        <f t="shared" si="135"/>
        <v>7.3529999999999998E-2</v>
      </c>
      <c r="LLF7" s="220">
        <f t="shared" si="135"/>
        <v>7.3529999999999998E-2</v>
      </c>
      <c r="LLG7" s="220">
        <f t="shared" si="135"/>
        <v>7.3529999999999998E-2</v>
      </c>
      <c r="LLH7" s="220">
        <f t="shared" si="135"/>
        <v>7.3529999999999998E-2</v>
      </c>
      <c r="LLI7" s="220">
        <f t="shared" si="135"/>
        <v>7.3529999999999998E-2</v>
      </c>
      <c r="LLJ7" s="220">
        <f t="shared" si="135"/>
        <v>7.3529999999999998E-2</v>
      </c>
      <c r="LLK7" s="220">
        <f t="shared" si="135"/>
        <v>7.3529999999999998E-2</v>
      </c>
      <c r="LLL7" s="220">
        <f t="shared" si="135"/>
        <v>7.3529999999999998E-2</v>
      </c>
      <c r="LLM7" s="220">
        <f t="shared" si="135"/>
        <v>7.3529999999999998E-2</v>
      </c>
      <c r="LLN7" s="220">
        <f t="shared" si="135"/>
        <v>7.3529999999999998E-2</v>
      </c>
      <c r="LLO7" s="220">
        <f t="shared" si="135"/>
        <v>7.3529999999999998E-2</v>
      </c>
      <c r="LLP7" s="220">
        <f t="shared" si="135"/>
        <v>7.3529999999999998E-2</v>
      </c>
      <c r="LLQ7" s="220">
        <f t="shared" si="135"/>
        <v>7.3529999999999998E-2</v>
      </c>
      <c r="LLR7" s="220">
        <f t="shared" si="135"/>
        <v>7.3529999999999998E-2</v>
      </c>
      <c r="LLS7" s="220">
        <f t="shared" si="135"/>
        <v>7.3529999999999998E-2</v>
      </c>
      <c r="LLT7" s="220">
        <f t="shared" si="135"/>
        <v>7.3529999999999998E-2</v>
      </c>
      <c r="LLU7" s="220">
        <f t="shared" si="135"/>
        <v>7.3529999999999998E-2</v>
      </c>
      <c r="LLV7" s="220">
        <f t="shared" si="135"/>
        <v>7.3529999999999998E-2</v>
      </c>
      <c r="LLW7" s="220">
        <f t="shared" si="135"/>
        <v>7.3529999999999998E-2</v>
      </c>
      <c r="LLX7" s="220">
        <f t="shared" si="135"/>
        <v>7.3529999999999998E-2</v>
      </c>
      <c r="LLY7" s="220">
        <f t="shared" si="135"/>
        <v>7.3529999999999998E-2</v>
      </c>
      <c r="LLZ7" s="220">
        <f t="shared" si="135"/>
        <v>7.3529999999999998E-2</v>
      </c>
      <c r="LMA7" s="220">
        <f t="shared" si="135"/>
        <v>7.3529999999999998E-2</v>
      </c>
      <c r="LMB7" s="220">
        <f t="shared" si="135"/>
        <v>7.3529999999999998E-2</v>
      </c>
      <c r="LMC7" s="220">
        <f t="shared" si="135"/>
        <v>7.3529999999999998E-2</v>
      </c>
      <c r="LMD7" s="220">
        <f t="shared" si="135"/>
        <v>7.3529999999999998E-2</v>
      </c>
      <c r="LME7" s="220">
        <f t="shared" si="135"/>
        <v>7.3529999999999998E-2</v>
      </c>
      <c r="LMF7" s="220">
        <f t="shared" si="135"/>
        <v>7.3529999999999998E-2</v>
      </c>
      <c r="LMG7" s="220">
        <f t="shared" si="135"/>
        <v>7.3529999999999998E-2</v>
      </c>
      <c r="LMH7" s="220">
        <f t="shared" si="135"/>
        <v>7.3529999999999998E-2</v>
      </c>
      <c r="LMI7" s="220">
        <f t="shared" si="135"/>
        <v>7.3529999999999998E-2</v>
      </c>
      <c r="LMJ7" s="220">
        <f t="shared" si="135"/>
        <v>7.3529999999999998E-2</v>
      </c>
      <c r="LMK7" s="220">
        <f t="shared" si="135"/>
        <v>7.3529999999999998E-2</v>
      </c>
      <c r="LML7" s="220">
        <f t="shared" si="135"/>
        <v>7.3529999999999998E-2</v>
      </c>
      <c r="LMM7" s="220">
        <f t="shared" si="135"/>
        <v>7.3529999999999998E-2</v>
      </c>
      <c r="LMN7" s="220">
        <f t="shared" si="135"/>
        <v>7.3529999999999998E-2</v>
      </c>
      <c r="LMO7" s="220">
        <f t="shared" si="135"/>
        <v>7.3529999999999998E-2</v>
      </c>
      <c r="LMP7" s="220">
        <f t="shared" si="135"/>
        <v>7.3529999999999998E-2</v>
      </c>
      <c r="LMQ7" s="220">
        <f t="shared" si="135"/>
        <v>7.3529999999999998E-2</v>
      </c>
      <c r="LMR7" s="220">
        <f t="shared" si="135"/>
        <v>7.3529999999999998E-2</v>
      </c>
      <c r="LMS7" s="220">
        <f t="shared" si="135"/>
        <v>7.3529999999999998E-2</v>
      </c>
      <c r="LMT7" s="220">
        <f t="shared" si="135"/>
        <v>7.3529999999999998E-2</v>
      </c>
      <c r="LMU7" s="220">
        <f t="shared" si="135"/>
        <v>7.3529999999999998E-2</v>
      </c>
      <c r="LMV7" s="220">
        <f t="shared" si="135"/>
        <v>7.3529999999999998E-2</v>
      </c>
      <c r="LMW7" s="220">
        <f t="shared" si="135"/>
        <v>7.3529999999999998E-2</v>
      </c>
      <c r="LMX7" s="220">
        <f t="shared" si="135"/>
        <v>7.3529999999999998E-2</v>
      </c>
      <c r="LMY7" s="220">
        <f t="shared" si="135"/>
        <v>7.3529999999999998E-2</v>
      </c>
      <c r="LMZ7" s="220">
        <f t="shared" si="135"/>
        <v>7.3529999999999998E-2</v>
      </c>
      <c r="LNA7" s="220">
        <f t="shared" si="135"/>
        <v>7.3529999999999998E-2</v>
      </c>
      <c r="LNB7" s="220">
        <f t="shared" si="135"/>
        <v>7.3529999999999998E-2</v>
      </c>
      <c r="LNC7" s="220">
        <f t="shared" si="135"/>
        <v>7.3529999999999998E-2</v>
      </c>
      <c r="LND7" s="220">
        <f t="shared" si="135"/>
        <v>7.3529999999999998E-2</v>
      </c>
      <c r="LNE7" s="220">
        <f t="shared" ref="LNE7:LPP7" si="136">ROUND($W7/365,5)</f>
        <v>7.3529999999999998E-2</v>
      </c>
      <c r="LNF7" s="220">
        <f t="shared" si="136"/>
        <v>7.3529999999999998E-2</v>
      </c>
      <c r="LNG7" s="220">
        <f t="shared" si="136"/>
        <v>7.3529999999999998E-2</v>
      </c>
      <c r="LNH7" s="220">
        <f t="shared" si="136"/>
        <v>7.3529999999999998E-2</v>
      </c>
      <c r="LNI7" s="220">
        <f t="shared" si="136"/>
        <v>7.3529999999999998E-2</v>
      </c>
      <c r="LNJ7" s="220">
        <f t="shared" si="136"/>
        <v>7.3529999999999998E-2</v>
      </c>
      <c r="LNK7" s="220">
        <f t="shared" si="136"/>
        <v>7.3529999999999998E-2</v>
      </c>
      <c r="LNL7" s="220">
        <f t="shared" si="136"/>
        <v>7.3529999999999998E-2</v>
      </c>
      <c r="LNM7" s="220">
        <f t="shared" si="136"/>
        <v>7.3529999999999998E-2</v>
      </c>
      <c r="LNN7" s="220">
        <f t="shared" si="136"/>
        <v>7.3529999999999998E-2</v>
      </c>
      <c r="LNO7" s="220">
        <f t="shared" si="136"/>
        <v>7.3529999999999998E-2</v>
      </c>
      <c r="LNP7" s="220">
        <f t="shared" si="136"/>
        <v>7.3529999999999998E-2</v>
      </c>
      <c r="LNQ7" s="220">
        <f t="shared" si="136"/>
        <v>7.3529999999999998E-2</v>
      </c>
      <c r="LNR7" s="220">
        <f t="shared" si="136"/>
        <v>7.3529999999999998E-2</v>
      </c>
      <c r="LNS7" s="220">
        <f t="shared" si="136"/>
        <v>7.3529999999999998E-2</v>
      </c>
      <c r="LNT7" s="220">
        <f t="shared" si="136"/>
        <v>7.3529999999999998E-2</v>
      </c>
      <c r="LNU7" s="220">
        <f t="shared" si="136"/>
        <v>7.3529999999999998E-2</v>
      </c>
      <c r="LNV7" s="220">
        <f t="shared" si="136"/>
        <v>7.3529999999999998E-2</v>
      </c>
      <c r="LNW7" s="220">
        <f t="shared" si="136"/>
        <v>7.3529999999999998E-2</v>
      </c>
      <c r="LNX7" s="220">
        <f t="shared" si="136"/>
        <v>7.3529999999999998E-2</v>
      </c>
      <c r="LNY7" s="220">
        <f t="shared" si="136"/>
        <v>7.3529999999999998E-2</v>
      </c>
      <c r="LNZ7" s="220">
        <f t="shared" si="136"/>
        <v>7.3529999999999998E-2</v>
      </c>
      <c r="LOA7" s="220">
        <f t="shared" si="136"/>
        <v>7.3529999999999998E-2</v>
      </c>
      <c r="LOB7" s="220">
        <f t="shared" si="136"/>
        <v>7.3529999999999998E-2</v>
      </c>
      <c r="LOC7" s="220">
        <f t="shared" si="136"/>
        <v>7.3529999999999998E-2</v>
      </c>
      <c r="LOD7" s="220">
        <f t="shared" si="136"/>
        <v>7.3529999999999998E-2</v>
      </c>
      <c r="LOE7" s="220">
        <f t="shared" si="136"/>
        <v>7.3529999999999998E-2</v>
      </c>
      <c r="LOF7" s="220">
        <f t="shared" si="136"/>
        <v>7.3529999999999998E-2</v>
      </c>
      <c r="LOG7" s="220">
        <f t="shared" si="136"/>
        <v>7.3529999999999998E-2</v>
      </c>
      <c r="LOH7" s="220">
        <f t="shared" si="136"/>
        <v>7.3529999999999998E-2</v>
      </c>
      <c r="LOI7" s="220">
        <f t="shared" si="136"/>
        <v>7.3529999999999998E-2</v>
      </c>
      <c r="LOJ7" s="220">
        <f t="shared" si="136"/>
        <v>7.3529999999999998E-2</v>
      </c>
      <c r="LOK7" s="220">
        <f t="shared" si="136"/>
        <v>7.3529999999999998E-2</v>
      </c>
      <c r="LOL7" s="220">
        <f t="shared" si="136"/>
        <v>7.3529999999999998E-2</v>
      </c>
      <c r="LOM7" s="220">
        <f t="shared" si="136"/>
        <v>7.3529999999999998E-2</v>
      </c>
      <c r="LON7" s="220">
        <f t="shared" si="136"/>
        <v>7.3529999999999998E-2</v>
      </c>
      <c r="LOO7" s="220">
        <f t="shared" si="136"/>
        <v>7.3529999999999998E-2</v>
      </c>
      <c r="LOP7" s="220">
        <f t="shared" si="136"/>
        <v>7.3529999999999998E-2</v>
      </c>
      <c r="LOQ7" s="220">
        <f t="shared" si="136"/>
        <v>7.3529999999999998E-2</v>
      </c>
      <c r="LOR7" s="220">
        <f t="shared" si="136"/>
        <v>7.3529999999999998E-2</v>
      </c>
      <c r="LOS7" s="220">
        <f t="shared" si="136"/>
        <v>7.3529999999999998E-2</v>
      </c>
      <c r="LOT7" s="220">
        <f t="shared" si="136"/>
        <v>7.3529999999999998E-2</v>
      </c>
      <c r="LOU7" s="220">
        <f t="shared" si="136"/>
        <v>7.3529999999999998E-2</v>
      </c>
      <c r="LOV7" s="220">
        <f t="shared" si="136"/>
        <v>7.3529999999999998E-2</v>
      </c>
      <c r="LOW7" s="220">
        <f t="shared" si="136"/>
        <v>7.3529999999999998E-2</v>
      </c>
      <c r="LOX7" s="220">
        <f t="shared" si="136"/>
        <v>7.3529999999999998E-2</v>
      </c>
      <c r="LOY7" s="220">
        <f t="shared" si="136"/>
        <v>7.3529999999999998E-2</v>
      </c>
      <c r="LOZ7" s="220">
        <f t="shared" si="136"/>
        <v>7.3529999999999998E-2</v>
      </c>
      <c r="LPA7" s="220">
        <f t="shared" si="136"/>
        <v>7.3529999999999998E-2</v>
      </c>
      <c r="LPB7" s="220">
        <f t="shared" si="136"/>
        <v>7.3529999999999998E-2</v>
      </c>
      <c r="LPC7" s="220">
        <f t="shared" si="136"/>
        <v>7.3529999999999998E-2</v>
      </c>
      <c r="LPD7" s="220">
        <f t="shared" si="136"/>
        <v>7.3529999999999998E-2</v>
      </c>
      <c r="LPE7" s="220">
        <f t="shared" si="136"/>
        <v>7.3529999999999998E-2</v>
      </c>
      <c r="LPF7" s="220">
        <f t="shared" si="136"/>
        <v>7.3529999999999998E-2</v>
      </c>
      <c r="LPG7" s="220">
        <f t="shared" si="136"/>
        <v>7.3529999999999998E-2</v>
      </c>
      <c r="LPH7" s="220">
        <f t="shared" si="136"/>
        <v>7.3529999999999998E-2</v>
      </c>
      <c r="LPI7" s="220">
        <f t="shared" si="136"/>
        <v>7.3529999999999998E-2</v>
      </c>
      <c r="LPJ7" s="220">
        <f t="shared" si="136"/>
        <v>7.3529999999999998E-2</v>
      </c>
      <c r="LPK7" s="220">
        <f t="shared" si="136"/>
        <v>7.3529999999999998E-2</v>
      </c>
      <c r="LPL7" s="220">
        <f t="shared" si="136"/>
        <v>7.3529999999999998E-2</v>
      </c>
      <c r="LPM7" s="220">
        <f t="shared" si="136"/>
        <v>7.3529999999999998E-2</v>
      </c>
      <c r="LPN7" s="220">
        <f t="shared" si="136"/>
        <v>7.3529999999999998E-2</v>
      </c>
      <c r="LPO7" s="220">
        <f t="shared" si="136"/>
        <v>7.3529999999999998E-2</v>
      </c>
      <c r="LPP7" s="220">
        <f t="shared" si="136"/>
        <v>7.3529999999999998E-2</v>
      </c>
      <c r="LPQ7" s="220">
        <f t="shared" ref="LPQ7:LSB7" si="137">ROUND($W7/365,5)</f>
        <v>7.3529999999999998E-2</v>
      </c>
      <c r="LPR7" s="220">
        <f t="shared" si="137"/>
        <v>7.3529999999999998E-2</v>
      </c>
      <c r="LPS7" s="220">
        <f t="shared" si="137"/>
        <v>7.3529999999999998E-2</v>
      </c>
      <c r="LPT7" s="220">
        <f t="shared" si="137"/>
        <v>7.3529999999999998E-2</v>
      </c>
      <c r="LPU7" s="220">
        <f t="shared" si="137"/>
        <v>7.3529999999999998E-2</v>
      </c>
      <c r="LPV7" s="220">
        <f t="shared" si="137"/>
        <v>7.3529999999999998E-2</v>
      </c>
      <c r="LPW7" s="220">
        <f t="shared" si="137"/>
        <v>7.3529999999999998E-2</v>
      </c>
      <c r="LPX7" s="220">
        <f t="shared" si="137"/>
        <v>7.3529999999999998E-2</v>
      </c>
      <c r="LPY7" s="220">
        <f t="shared" si="137"/>
        <v>7.3529999999999998E-2</v>
      </c>
      <c r="LPZ7" s="220">
        <f t="shared" si="137"/>
        <v>7.3529999999999998E-2</v>
      </c>
      <c r="LQA7" s="220">
        <f t="shared" si="137"/>
        <v>7.3529999999999998E-2</v>
      </c>
      <c r="LQB7" s="220">
        <f t="shared" si="137"/>
        <v>7.3529999999999998E-2</v>
      </c>
      <c r="LQC7" s="220">
        <f t="shared" si="137"/>
        <v>7.3529999999999998E-2</v>
      </c>
      <c r="LQD7" s="220">
        <f t="shared" si="137"/>
        <v>7.3529999999999998E-2</v>
      </c>
      <c r="LQE7" s="220">
        <f t="shared" si="137"/>
        <v>7.3529999999999998E-2</v>
      </c>
      <c r="LQF7" s="220">
        <f t="shared" si="137"/>
        <v>7.3529999999999998E-2</v>
      </c>
      <c r="LQG7" s="220">
        <f t="shared" si="137"/>
        <v>7.3529999999999998E-2</v>
      </c>
      <c r="LQH7" s="220">
        <f t="shared" si="137"/>
        <v>7.3529999999999998E-2</v>
      </c>
      <c r="LQI7" s="220">
        <f t="shared" si="137"/>
        <v>7.3529999999999998E-2</v>
      </c>
      <c r="LQJ7" s="220">
        <f t="shared" si="137"/>
        <v>7.3529999999999998E-2</v>
      </c>
      <c r="LQK7" s="220">
        <f t="shared" si="137"/>
        <v>7.3529999999999998E-2</v>
      </c>
      <c r="LQL7" s="220">
        <f t="shared" si="137"/>
        <v>7.3529999999999998E-2</v>
      </c>
      <c r="LQM7" s="220">
        <f t="shared" si="137"/>
        <v>7.3529999999999998E-2</v>
      </c>
      <c r="LQN7" s="220">
        <f t="shared" si="137"/>
        <v>7.3529999999999998E-2</v>
      </c>
      <c r="LQO7" s="220">
        <f t="shared" si="137"/>
        <v>7.3529999999999998E-2</v>
      </c>
      <c r="LQP7" s="220">
        <f t="shared" si="137"/>
        <v>7.3529999999999998E-2</v>
      </c>
      <c r="LQQ7" s="220">
        <f t="shared" si="137"/>
        <v>7.3529999999999998E-2</v>
      </c>
      <c r="LQR7" s="220">
        <f t="shared" si="137"/>
        <v>7.3529999999999998E-2</v>
      </c>
      <c r="LQS7" s="220">
        <f t="shared" si="137"/>
        <v>7.3529999999999998E-2</v>
      </c>
      <c r="LQT7" s="220">
        <f t="shared" si="137"/>
        <v>7.3529999999999998E-2</v>
      </c>
      <c r="LQU7" s="220">
        <f t="shared" si="137"/>
        <v>7.3529999999999998E-2</v>
      </c>
      <c r="LQV7" s="220">
        <f t="shared" si="137"/>
        <v>7.3529999999999998E-2</v>
      </c>
      <c r="LQW7" s="220">
        <f t="shared" si="137"/>
        <v>7.3529999999999998E-2</v>
      </c>
      <c r="LQX7" s="220">
        <f t="shared" si="137"/>
        <v>7.3529999999999998E-2</v>
      </c>
      <c r="LQY7" s="220">
        <f t="shared" si="137"/>
        <v>7.3529999999999998E-2</v>
      </c>
      <c r="LQZ7" s="220">
        <f t="shared" si="137"/>
        <v>7.3529999999999998E-2</v>
      </c>
      <c r="LRA7" s="220">
        <f t="shared" si="137"/>
        <v>7.3529999999999998E-2</v>
      </c>
      <c r="LRB7" s="220">
        <f t="shared" si="137"/>
        <v>7.3529999999999998E-2</v>
      </c>
      <c r="LRC7" s="220">
        <f t="shared" si="137"/>
        <v>7.3529999999999998E-2</v>
      </c>
      <c r="LRD7" s="220">
        <f t="shared" si="137"/>
        <v>7.3529999999999998E-2</v>
      </c>
      <c r="LRE7" s="220">
        <f t="shared" si="137"/>
        <v>7.3529999999999998E-2</v>
      </c>
      <c r="LRF7" s="220">
        <f t="shared" si="137"/>
        <v>7.3529999999999998E-2</v>
      </c>
      <c r="LRG7" s="220">
        <f t="shared" si="137"/>
        <v>7.3529999999999998E-2</v>
      </c>
      <c r="LRH7" s="220">
        <f t="shared" si="137"/>
        <v>7.3529999999999998E-2</v>
      </c>
      <c r="LRI7" s="220">
        <f t="shared" si="137"/>
        <v>7.3529999999999998E-2</v>
      </c>
      <c r="LRJ7" s="220">
        <f t="shared" si="137"/>
        <v>7.3529999999999998E-2</v>
      </c>
      <c r="LRK7" s="220">
        <f t="shared" si="137"/>
        <v>7.3529999999999998E-2</v>
      </c>
      <c r="LRL7" s="220">
        <f t="shared" si="137"/>
        <v>7.3529999999999998E-2</v>
      </c>
      <c r="LRM7" s="220">
        <f t="shared" si="137"/>
        <v>7.3529999999999998E-2</v>
      </c>
      <c r="LRN7" s="220">
        <f t="shared" si="137"/>
        <v>7.3529999999999998E-2</v>
      </c>
      <c r="LRO7" s="220">
        <f t="shared" si="137"/>
        <v>7.3529999999999998E-2</v>
      </c>
      <c r="LRP7" s="220">
        <f t="shared" si="137"/>
        <v>7.3529999999999998E-2</v>
      </c>
      <c r="LRQ7" s="220">
        <f t="shared" si="137"/>
        <v>7.3529999999999998E-2</v>
      </c>
      <c r="LRR7" s="220">
        <f t="shared" si="137"/>
        <v>7.3529999999999998E-2</v>
      </c>
      <c r="LRS7" s="220">
        <f t="shared" si="137"/>
        <v>7.3529999999999998E-2</v>
      </c>
      <c r="LRT7" s="220">
        <f t="shared" si="137"/>
        <v>7.3529999999999998E-2</v>
      </c>
      <c r="LRU7" s="220">
        <f t="shared" si="137"/>
        <v>7.3529999999999998E-2</v>
      </c>
      <c r="LRV7" s="220">
        <f t="shared" si="137"/>
        <v>7.3529999999999998E-2</v>
      </c>
      <c r="LRW7" s="220">
        <f t="shared" si="137"/>
        <v>7.3529999999999998E-2</v>
      </c>
      <c r="LRX7" s="220">
        <f t="shared" si="137"/>
        <v>7.3529999999999998E-2</v>
      </c>
      <c r="LRY7" s="220">
        <f t="shared" si="137"/>
        <v>7.3529999999999998E-2</v>
      </c>
      <c r="LRZ7" s="220">
        <f t="shared" si="137"/>
        <v>7.3529999999999998E-2</v>
      </c>
      <c r="LSA7" s="220">
        <f t="shared" si="137"/>
        <v>7.3529999999999998E-2</v>
      </c>
      <c r="LSB7" s="220">
        <f t="shared" si="137"/>
        <v>7.3529999999999998E-2</v>
      </c>
      <c r="LSC7" s="220">
        <f t="shared" ref="LSC7:LUN7" si="138">ROUND($W7/365,5)</f>
        <v>7.3529999999999998E-2</v>
      </c>
      <c r="LSD7" s="220">
        <f t="shared" si="138"/>
        <v>7.3529999999999998E-2</v>
      </c>
      <c r="LSE7" s="220">
        <f t="shared" si="138"/>
        <v>7.3529999999999998E-2</v>
      </c>
      <c r="LSF7" s="220">
        <f t="shared" si="138"/>
        <v>7.3529999999999998E-2</v>
      </c>
      <c r="LSG7" s="220">
        <f t="shared" si="138"/>
        <v>7.3529999999999998E-2</v>
      </c>
      <c r="LSH7" s="220">
        <f t="shared" si="138"/>
        <v>7.3529999999999998E-2</v>
      </c>
      <c r="LSI7" s="220">
        <f t="shared" si="138"/>
        <v>7.3529999999999998E-2</v>
      </c>
      <c r="LSJ7" s="220">
        <f t="shared" si="138"/>
        <v>7.3529999999999998E-2</v>
      </c>
      <c r="LSK7" s="220">
        <f t="shared" si="138"/>
        <v>7.3529999999999998E-2</v>
      </c>
      <c r="LSL7" s="220">
        <f t="shared" si="138"/>
        <v>7.3529999999999998E-2</v>
      </c>
      <c r="LSM7" s="220">
        <f t="shared" si="138"/>
        <v>7.3529999999999998E-2</v>
      </c>
      <c r="LSN7" s="220">
        <f t="shared" si="138"/>
        <v>7.3529999999999998E-2</v>
      </c>
      <c r="LSO7" s="220">
        <f t="shared" si="138"/>
        <v>7.3529999999999998E-2</v>
      </c>
      <c r="LSP7" s="220">
        <f t="shared" si="138"/>
        <v>7.3529999999999998E-2</v>
      </c>
      <c r="LSQ7" s="220">
        <f t="shared" si="138"/>
        <v>7.3529999999999998E-2</v>
      </c>
      <c r="LSR7" s="220">
        <f t="shared" si="138"/>
        <v>7.3529999999999998E-2</v>
      </c>
      <c r="LSS7" s="220">
        <f t="shared" si="138"/>
        <v>7.3529999999999998E-2</v>
      </c>
      <c r="LST7" s="220">
        <f t="shared" si="138"/>
        <v>7.3529999999999998E-2</v>
      </c>
      <c r="LSU7" s="220">
        <f t="shared" si="138"/>
        <v>7.3529999999999998E-2</v>
      </c>
      <c r="LSV7" s="220">
        <f t="shared" si="138"/>
        <v>7.3529999999999998E-2</v>
      </c>
      <c r="LSW7" s="220">
        <f t="shared" si="138"/>
        <v>7.3529999999999998E-2</v>
      </c>
      <c r="LSX7" s="220">
        <f t="shared" si="138"/>
        <v>7.3529999999999998E-2</v>
      </c>
      <c r="LSY7" s="220">
        <f t="shared" si="138"/>
        <v>7.3529999999999998E-2</v>
      </c>
      <c r="LSZ7" s="220">
        <f t="shared" si="138"/>
        <v>7.3529999999999998E-2</v>
      </c>
      <c r="LTA7" s="220">
        <f t="shared" si="138"/>
        <v>7.3529999999999998E-2</v>
      </c>
      <c r="LTB7" s="220">
        <f t="shared" si="138"/>
        <v>7.3529999999999998E-2</v>
      </c>
      <c r="LTC7" s="220">
        <f t="shared" si="138"/>
        <v>7.3529999999999998E-2</v>
      </c>
      <c r="LTD7" s="220">
        <f t="shared" si="138"/>
        <v>7.3529999999999998E-2</v>
      </c>
      <c r="LTE7" s="220">
        <f t="shared" si="138"/>
        <v>7.3529999999999998E-2</v>
      </c>
      <c r="LTF7" s="220">
        <f t="shared" si="138"/>
        <v>7.3529999999999998E-2</v>
      </c>
      <c r="LTG7" s="220">
        <f t="shared" si="138"/>
        <v>7.3529999999999998E-2</v>
      </c>
      <c r="LTH7" s="220">
        <f t="shared" si="138"/>
        <v>7.3529999999999998E-2</v>
      </c>
      <c r="LTI7" s="220">
        <f t="shared" si="138"/>
        <v>7.3529999999999998E-2</v>
      </c>
      <c r="LTJ7" s="220">
        <f t="shared" si="138"/>
        <v>7.3529999999999998E-2</v>
      </c>
      <c r="LTK7" s="220">
        <f t="shared" si="138"/>
        <v>7.3529999999999998E-2</v>
      </c>
      <c r="LTL7" s="220">
        <f t="shared" si="138"/>
        <v>7.3529999999999998E-2</v>
      </c>
      <c r="LTM7" s="220">
        <f t="shared" si="138"/>
        <v>7.3529999999999998E-2</v>
      </c>
      <c r="LTN7" s="220">
        <f t="shared" si="138"/>
        <v>7.3529999999999998E-2</v>
      </c>
      <c r="LTO7" s="220">
        <f t="shared" si="138"/>
        <v>7.3529999999999998E-2</v>
      </c>
      <c r="LTP7" s="220">
        <f t="shared" si="138"/>
        <v>7.3529999999999998E-2</v>
      </c>
      <c r="LTQ7" s="220">
        <f t="shared" si="138"/>
        <v>7.3529999999999998E-2</v>
      </c>
      <c r="LTR7" s="220">
        <f t="shared" si="138"/>
        <v>7.3529999999999998E-2</v>
      </c>
      <c r="LTS7" s="220">
        <f t="shared" si="138"/>
        <v>7.3529999999999998E-2</v>
      </c>
      <c r="LTT7" s="220">
        <f t="shared" si="138"/>
        <v>7.3529999999999998E-2</v>
      </c>
      <c r="LTU7" s="220">
        <f t="shared" si="138"/>
        <v>7.3529999999999998E-2</v>
      </c>
      <c r="LTV7" s="220">
        <f t="shared" si="138"/>
        <v>7.3529999999999998E-2</v>
      </c>
      <c r="LTW7" s="220">
        <f t="shared" si="138"/>
        <v>7.3529999999999998E-2</v>
      </c>
      <c r="LTX7" s="220">
        <f t="shared" si="138"/>
        <v>7.3529999999999998E-2</v>
      </c>
      <c r="LTY7" s="220">
        <f t="shared" si="138"/>
        <v>7.3529999999999998E-2</v>
      </c>
      <c r="LTZ7" s="220">
        <f t="shared" si="138"/>
        <v>7.3529999999999998E-2</v>
      </c>
      <c r="LUA7" s="220">
        <f t="shared" si="138"/>
        <v>7.3529999999999998E-2</v>
      </c>
      <c r="LUB7" s="220">
        <f t="shared" si="138"/>
        <v>7.3529999999999998E-2</v>
      </c>
      <c r="LUC7" s="220">
        <f t="shared" si="138"/>
        <v>7.3529999999999998E-2</v>
      </c>
      <c r="LUD7" s="220">
        <f t="shared" si="138"/>
        <v>7.3529999999999998E-2</v>
      </c>
      <c r="LUE7" s="220">
        <f t="shared" si="138"/>
        <v>7.3529999999999998E-2</v>
      </c>
      <c r="LUF7" s="220">
        <f t="shared" si="138"/>
        <v>7.3529999999999998E-2</v>
      </c>
      <c r="LUG7" s="220">
        <f t="shared" si="138"/>
        <v>7.3529999999999998E-2</v>
      </c>
      <c r="LUH7" s="220">
        <f t="shared" si="138"/>
        <v>7.3529999999999998E-2</v>
      </c>
      <c r="LUI7" s="220">
        <f t="shared" si="138"/>
        <v>7.3529999999999998E-2</v>
      </c>
      <c r="LUJ7" s="220">
        <f t="shared" si="138"/>
        <v>7.3529999999999998E-2</v>
      </c>
      <c r="LUK7" s="220">
        <f t="shared" si="138"/>
        <v>7.3529999999999998E-2</v>
      </c>
      <c r="LUL7" s="220">
        <f t="shared" si="138"/>
        <v>7.3529999999999998E-2</v>
      </c>
      <c r="LUM7" s="220">
        <f t="shared" si="138"/>
        <v>7.3529999999999998E-2</v>
      </c>
      <c r="LUN7" s="220">
        <f t="shared" si="138"/>
        <v>7.3529999999999998E-2</v>
      </c>
      <c r="LUO7" s="220">
        <f t="shared" ref="LUO7:LWZ7" si="139">ROUND($W7/365,5)</f>
        <v>7.3529999999999998E-2</v>
      </c>
      <c r="LUP7" s="220">
        <f t="shared" si="139"/>
        <v>7.3529999999999998E-2</v>
      </c>
      <c r="LUQ7" s="220">
        <f t="shared" si="139"/>
        <v>7.3529999999999998E-2</v>
      </c>
      <c r="LUR7" s="220">
        <f t="shared" si="139"/>
        <v>7.3529999999999998E-2</v>
      </c>
      <c r="LUS7" s="220">
        <f t="shared" si="139"/>
        <v>7.3529999999999998E-2</v>
      </c>
      <c r="LUT7" s="220">
        <f t="shared" si="139"/>
        <v>7.3529999999999998E-2</v>
      </c>
      <c r="LUU7" s="220">
        <f t="shared" si="139"/>
        <v>7.3529999999999998E-2</v>
      </c>
      <c r="LUV7" s="220">
        <f t="shared" si="139"/>
        <v>7.3529999999999998E-2</v>
      </c>
      <c r="LUW7" s="220">
        <f t="shared" si="139"/>
        <v>7.3529999999999998E-2</v>
      </c>
      <c r="LUX7" s="220">
        <f t="shared" si="139"/>
        <v>7.3529999999999998E-2</v>
      </c>
      <c r="LUY7" s="220">
        <f t="shared" si="139"/>
        <v>7.3529999999999998E-2</v>
      </c>
      <c r="LUZ7" s="220">
        <f t="shared" si="139"/>
        <v>7.3529999999999998E-2</v>
      </c>
      <c r="LVA7" s="220">
        <f t="shared" si="139"/>
        <v>7.3529999999999998E-2</v>
      </c>
      <c r="LVB7" s="220">
        <f t="shared" si="139"/>
        <v>7.3529999999999998E-2</v>
      </c>
      <c r="LVC7" s="220">
        <f t="shared" si="139"/>
        <v>7.3529999999999998E-2</v>
      </c>
      <c r="LVD7" s="220">
        <f t="shared" si="139"/>
        <v>7.3529999999999998E-2</v>
      </c>
      <c r="LVE7" s="220">
        <f t="shared" si="139"/>
        <v>7.3529999999999998E-2</v>
      </c>
      <c r="LVF7" s="220">
        <f t="shared" si="139"/>
        <v>7.3529999999999998E-2</v>
      </c>
      <c r="LVG7" s="220">
        <f t="shared" si="139"/>
        <v>7.3529999999999998E-2</v>
      </c>
      <c r="LVH7" s="220">
        <f t="shared" si="139"/>
        <v>7.3529999999999998E-2</v>
      </c>
      <c r="LVI7" s="220">
        <f t="shared" si="139"/>
        <v>7.3529999999999998E-2</v>
      </c>
      <c r="LVJ7" s="220">
        <f t="shared" si="139"/>
        <v>7.3529999999999998E-2</v>
      </c>
      <c r="LVK7" s="220">
        <f t="shared" si="139"/>
        <v>7.3529999999999998E-2</v>
      </c>
      <c r="LVL7" s="220">
        <f t="shared" si="139"/>
        <v>7.3529999999999998E-2</v>
      </c>
      <c r="LVM7" s="220">
        <f t="shared" si="139"/>
        <v>7.3529999999999998E-2</v>
      </c>
      <c r="LVN7" s="220">
        <f t="shared" si="139"/>
        <v>7.3529999999999998E-2</v>
      </c>
      <c r="LVO7" s="220">
        <f t="shared" si="139"/>
        <v>7.3529999999999998E-2</v>
      </c>
      <c r="LVP7" s="220">
        <f t="shared" si="139"/>
        <v>7.3529999999999998E-2</v>
      </c>
      <c r="LVQ7" s="220">
        <f t="shared" si="139"/>
        <v>7.3529999999999998E-2</v>
      </c>
      <c r="LVR7" s="220">
        <f t="shared" si="139"/>
        <v>7.3529999999999998E-2</v>
      </c>
      <c r="LVS7" s="220">
        <f t="shared" si="139"/>
        <v>7.3529999999999998E-2</v>
      </c>
      <c r="LVT7" s="220">
        <f t="shared" si="139"/>
        <v>7.3529999999999998E-2</v>
      </c>
      <c r="LVU7" s="220">
        <f t="shared" si="139"/>
        <v>7.3529999999999998E-2</v>
      </c>
      <c r="LVV7" s="220">
        <f t="shared" si="139"/>
        <v>7.3529999999999998E-2</v>
      </c>
      <c r="LVW7" s="220">
        <f t="shared" si="139"/>
        <v>7.3529999999999998E-2</v>
      </c>
      <c r="LVX7" s="220">
        <f t="shared" si="139"/>
        <v>7.3529999999999998E-2</v>
      </c>
      <c r="LVY7" s="220">
        <f t="shared" si="139"/>
        <v>7.3529999999999998E-2</v>
      </c>
      <c r="LVZ7" s="220">
        <f t="shared" si="139"/>
        <v>7.3529999999999998E-2</v>
      </c>
      <c r="LWA7" s="220">
        <f t="shared" si="139"/>
        <v>7.3529999999999998E-2</v>
      </c>
      <c r="LWB7" s="220">
        <f t="shared" si="139"/>
        <v>7.3529999999999998E-2</v>
      </c>
      <c r="LWC7" s="220">
        <f t="shared" si="139"/>
        <v>7.3529999999999998E-2</v>
      </c>
      <c r="LWD7" s="220">
        <f t="shared" si="139"/>
        <v>7.3529999999999998E-2</v>
      </c>
      <c r="LWE7" s="220">
        <f t="shared" si="139"/>
        <v>7.3529999999999998E-2</v>
      </c>
      <c r="LWF7" s="220">
        <f t="shared" si="139"/>
        <v>7.3529999999999998E-2</v>
      </c>
      <c r="LWG7" s="220">
        <f t="shared" si="139"/>
        <v>7.3529999999999998E-2</v>
      </c>
      <c r="LWH7" s="220">
        <f t="shared" si="139"/>
        <v>7.3529999999999998E-2</v>
      </c>
      <c r="LWI7" s="220">
        <f t="shared" si="139"/>
        <v>7.3529999999999998E-2</v>
      </c>
      <c r="LWJ7" s="220">
        <f t="shared" si="139"/>
        <v>7.3529999999999998E-2</v>
      </c>
      <c r="LWK7" s="220">
        <f t="shared" si="139"/>
        <v>7.3529999999999998E-2</v>
      </c>
      <c r="LWL7" s="220">
        <f t="shared" si="139"/>
        <v>7.3529999999999998E-2</v>
      </c>
      <c r="LWM7" s="220">
        <f t="shared" si="139"/>
        <v>7.3529999999999998E-2</v>
      </c>
      <c r="LWN7" s="220">
        <f t="shared" si="139"/>
        <v>7.3529999999999998E-2</v>
      </c>
      <c r="LWO7" s="220">
        <f t="shared" si="139"/>
        <v>7.3529999999999998E-2</v>
      </c>
      <c r="LWP7" s="220">
        <f t="shared" si="139"/>
        <v>7.3529999999999998E-2</v>
      </c>
      <c r="LWQ7" s="220">
        <f t="shared" si="139"/>
        <v>7.3529999999999998E-2</v>
      </c>
      <c r="LWR7" s="220">
        <f t="shared" si="139"/>
        <v>7.3529999999999998E-2</v>
      </c>
      <c r="LWS7" s="220">
        <f t="shared" si="139"/>
        <v>7.3529999999999998E-2</v>
      </c>
      <c r="LWT7" s="220">
        <f t="shared" si="139"/>
        <v>7.3529999999999998E-2</v>
      </c>
      <c r="LWU7" s="220">
        <f t="shared" si="139"/>
        <v>7.3529999999999998E-2</v>
      </c>
      <c r="LWV7" s="220">
        <f t="shared" si="139"/>
        <v>7.3529999999999998E-2</v>
      </c>
      <c r="LWW7" s="220">
        <f t="shared" si="139"/>
        <v>7.3529999999999998E-2</v>
      </c>
      <c r="LWX7" s="220">
        <f t="shared" si="139"/>
        <v>7.3529999999999998E-2</v>
      </c>
      <c r="LWY7" s="220">
        <f t="shared" si="139"/>
        <v>7.3529999999999998E-2</v>
      </c>
      <c r="LWZ7" s="220">
        <f t="shared" si="139"/>
        <v>7.3529999999999998E-2</v>
      </c>
      <c r="LXA7" s="220">
        <f t="shared" ref="LXA7:LZL7" si="140">ROUND($W7/365,5)</f>
        <v>7.3529999999999998E-2</v>
      </c>
      <c r="LXB7" s="220">
        <f t="shared" si="140"/>
        <v>7.3529999999999998E-2</v>
      </c>
      <c r="LXC7" s="220">
        <f t="shared" si="140"/>
        <v>7.3529999999999998E-2</v>
      </c>
      <c r="LXD7" s="220">
        <f t="shared" si="140"/>
        <v>7.3529999999999998E-2</v>
      </c>
      <c r="LXE7" s="220">
        <f t="shared" si="140"/>
        <v>7.3529999999999998E-2</v>
      </c>
      <c r="LXF7" s="220">
        <f t="shared" si="140"/>
        <v>7.3529999999999998E-2</v>
      </c>
      <c r="LXG7" s="220">
        <f t="shared" si="140"/>
        <v>7.3529999999999998E-2</v>
      </c>
      <c r="LXH7" s="220">
        <f t="shared" si="140"/>
        <v>7.3529999999999998E-2</v>
      </c>
      <c r="LXI7" s="220">
        <f t="shared" si="140"/>
        <v>7.3529999999999998E-2</v>
      </c>
      <c r="LXJ7" s="220">
        <f t="shared" si="140"/>
        <v>7.3529999999999998E-2</v>
      </c>
      <c r="LXK7" s="220">
        <f t="shared" si="140"/>
        <v>7.3529999999999998E-2</v>
      </c>
      <c r="LXL7" s="220">
        <f t="shared" si="140"/>
        <v>7.3529999999999998E-2</v>
      </c>
      <c r="LXM7" s="220">
        <f t="shared" si="140"/>
        <v>7.3529999999999998E-2</v>
      </c>
      <c r="LXN7" s="220">
        <f t="shared" si="140"/>
        <v>7.3529999999999998E-2</v>
      </c>
      <c r="LXO7" s="220">
        <f t="shared" si="140"/>
        <v>7.3529999999999998E-2</v>
      </c>
      <c r="LXP7" s="220">
        <f t="shared" si="140"/>
        <v>7.3529999999999998E-2</v>
      </c>
      <c r="LXQ7" s="220">
        <f t="shared" si="140"/>
        <v>7.3529999999999998E-2</v>
      </c>
      <c r="LXR7" s="220">
        <f t="shared" si="140"/>
        <v>7.3529999999999998E-2</v>
      </c>
      <c r="LXS7" s="220">
        <f t="shared" si="140"/>
        <v>7.3529999999999998E-2</v>
      </c>
      <c r="LXT7" s="220">
        <f t="shared" si="140"/>
        <v>7.3529999999999998E-2</v>
      </c>
      <c r="LXU7" s="220">
        <f t="shared" si="140"/>
        <v>7.3529999999999998E-2</v>
      </c>
      <c r="LXV7" s="220">
        <f t="shared" si="140"/>
        <v>7.3529999999999998E-2</v>
      </c>
      <c r="LXW7" s="220">
        <f t="shared" si="140"/>
        <v>7.3529999999999998E-2</v>
      </c>
      <c r="LXX7" s="220">
        <f t="shared" si="140"/>
        <v>7.3529999999999998E-2</v>
      </c>
      <c r="LXY7" s="220">
        <f t="shared" si="140"/>
        <v>7.3529999999999998E-2</v>
      </c>
      <c r="LXZ7" s="220">
        <f t="shared" si="140"/>
        <v>7.3529999999999998E-2</v>
      </c>
      <c r="LYA7" s="220">
        <f t="shared" si="140"/>
        <v>7.3529999999999998E-2</v>
      </c>
      <c r="LYB7" s="220">
        <f t="shared" si="140"/>
        <v>7.3529999999999998E-2</v>
      </c>
      <c r="LYC7" s="220">
        <f t="shared" si="140"/>
        <v>7.3529999999999998E-2</v>
      </c>
      <c r="LYD7" s="220">
        <f t="shared" si="140"/>
        <v>7.3529999999999998E-2</v>
      </c>
      <c r="LYE7" s="220">
        <f t="shared" si="140"/>
        <v>7.3529999999999998E-2</v>
      </c>
      <c r="LYF7" s="220">
        <f t="shared" si="140"/>
        <v>7.3529999999999998E-2</v>
      </c>
      <c r="LYG7" s="220">
        <f t="shared" si="140"/>
        <v>7.3529999999999998E-2</v>
      </c>
      <c r="LYH7" s="220">
        <f t="shared" si="140"/>
        <v>7.3529999999999998E-2</v>
      </c>
      <c r="LYI7" s="220">
        <f t="shared" si="140"/>
        <v>7.3529999999999998E-2</v>
      </c>
      <c r="LYJ7" s="220">
        <f t="shared" si="140"/>
        <v>7.3529999999999998E-2</v>
      </c>
      <c r="LYK7" s="220">
        <f t="shared" si="140"/>
        <v>7.3529999999999998E-2</v>
      </c>
      <c r="LYL7" s="220">
        <f t="shared" si="140"/>
        <v>7.3529999999999998E-2</v>
      </c>
      <c r="LYM7" s="220">
        <f t="shared" si="140"/>
        <v>7.3529999999999998E-2</v>
      </c>
      <c r="LYN7" s="220">
        <f t="shared" si="140"/>
        <v>7.3529999999999998E-2</v>
      </c>
      <c r="LYO7" s="220">
        <f t="shared" si="140"/>
        <v>7.3529999999999998E-2</v>
      </c>
      <c r="LYP7" s="220">
        <f t="shared" si="140"/>
        <v>7.3529999999999998E-2</v>
      </c>
      <c r="LYQ7" s="220">
        <f t="shared" si="140"/>
        <v>7.3529999999999998E-2</v>
      </c>
      <c r="LYR7" s="220">
        <f t="shared" si="140"/>
        <v>7.3529999999999998E-2</v>
      </c>
      <c r="LYS7" s="220">
        <f t="shared" si="140"/>
        <v>7.3529999999999998E-2</v>
      </c>
      <c r="LYT7" s="220">
        <f t="shared" si="140"/>
        <v>7.3529999999999998E-2</v>
      </c>
      <c r="LYU7" s="220">
        <f t="shared" si="140"/>
        <v>7.3529999999999998E-2</v>
      </c>
      <c r="LYV7" s="220">
        <f t="shared" si="140"/>
        <v>7.3529999999999998E-2</v>
      </c>
      <c r="LYW7" s="220">
        <f t="shared" si="140"/>
        <v>7.3529999999999998E-2</v>
      </c>
      <c r="LYX7" s="220">
        <f t="shared" si="140"/>
        <v>7.3529999999999998E-2</v>
      </c>
      <c r="LYY7" s="220">
        <f t="shared" si="140"/>
        <v>7.3529999999999998E-2</v>
      </c>
      <c r="LYZ7" s="220">
        <f t="shared" si="140"/>
        <v>7.3529999999999998E-2</v>
      </c>
      <c r="LZA7" s="220">
        <f t="shared" si="140"/>
        <v>7.3529999999999998E-2</v>
      </c>
      <c r="LZB7" s="220">
        <f t="shared" si="140"/>
        <v>7.3529999999999998E-2</v>
      </c>
      <c r="LZC7" s="220">
        <f t="shared" si="140"/>
        <v>7.3529999999999998E-2</v>
      </c>
      <c r="LZD7" s="220">
        <f t="shared" si="140"/>
        <v>7.3529999999999998E-2</v>
      </c>
      <c r="LZE7" s="220">
        <f t="shared" si="140"/>
        <v>7.3529999999999998E-2</v>
      </c>
      <c r="LZF7" s="220">
        <f t="shared" si="140"/>
        <v>7.3529999999999998E-2</v>
      </c>
      <c r="LZG7" s="220">
        <f t="shared" si="140"/>
        <v>7.3529999999999998E-2</v>
      </c>
      <c r="LZH7" s="220">
        <f t="shared" si="140"/>
        <v>7.3529999999999998E-2</v>
      </c>
      <c r="LZI7" s="220">
        <f t="shared" si="140"/>
        <v>7.3529999999999998E-2</v>
      </c>
      <c r="LZJ7" s="220">
        <f t="shared" si="140"/>
        <v>7.3529999999999998E-2</v>
      </c>
      <c r="LZK7" s="220">
        <f t="shared" si="140"/>
        <v>7.3529999999999998E-2</v>
      </c>
      <c r="LZL7" s="220">
        <f t="shared" si="140"/>
        <v>7.3529999999999998E-2</v>
      </c>
      <c r="LZM7" s="220">
        <f t="shared" ref="LZM7:MBX7" si="141">ROUND($W7/365,5)</f>
        <v>7.3529999999999998E-2</v>
      </c>
      <c r="LZN7" s="220">
        <f t="shared" si="141"/>
        <v>7.3529999999999998E-2</v>
      </c>
      <c r="LZO7" s="220">
        <f t="shared" si="141"/>
        <v>7.3529999999999998E-2</v>
      </c>
      <c r="LZP7" s="220">
        <f t="shared" si="141"/>
        <v>7.3529999999999998E-2</v>
      </c>
      <c r="LZQ7" s="220">
        <f t="shared" si="141"/>
        <v>7.3529999999999998E-2</v>
      </c>
      <c r="LZR7" s="220">
        <f t="shared" si="141"/>
        <v>7.3529999999999998E-2</v>
      </c>
      <c r="LZS7" s="220">
        <f t="shared" si="141"/>
        <v>7.3529999999999998E-2</v>
      </c>
      <c r="LZT7" s="220">
        <f t="shared" si="141"/>
        <v>7.3529999999999998E-2</v>
      </c>
      <c r="LZU7" s="220">
        <f t="shared" si="141"/>
        <v>7.3529999999999998E-2</v>
      </c>
      <c r="LZV7" s="220">
        <f t="shared" si="141"/>
        <v>7.3529999999999998E-2</v>
      </c>
      <c r="LZW7" s="220">
        <f t="shared" si="141"/>
        <v>7.3529999999999998E-2</v>
      </c>
      <c r="LZX7" s="220">
        <f t="shared" si="141"/>
        <v>7.3529999999999998E-2</v>
      </c>
      <c r="LZY7" s="220">
        <f t="shared" si="141"/>
        <v>7.3529999999999998E-2</v>
      </c>
      <c r="LZZ7" s="220">
        <f t="shared" si="141"/>
        <v>7.3529999999999998E-2</v>
      </c>
      <c r="MAA7" s="220">
        <f t="shared" si="141"/>
        <v>7.3529999999999998E-2</v>
      </c>
      <c r="MAB7" s="220">
        <f t="shared" si="141"/>
        <v>7.3529999999999998E-2</v>
      </c>
      <c r="MAC7" s="220">
        <f t="shared" si="141"/>
        <v>7.3529999999999998E-2</v>
      </c>
      <c r="MAD7" s="220">
        <f t="shared" si="141"/>
        <v>7.3529999999999998E-2</v>
      </c>
      <c r="MAE7" s="220">
        <f t="shared" si="141"/>
        <v>7.3529999999999998E-2</v>
      </c>
      <c r="MAF7" s="220">
        <f t="shared" si="141"/>
        <v>7.3529999999999998E-2</v>
      </c>
      <c r="MAG7" s="220">
        <f t="shared" si="141"/>
        <v>7.3529999999999998E-2</v>
      </c>
      <c r="MAH7" s="220">
        <f t="shared" si="141"/>
        <v>7.3529999999999998E-2</v>
      </c>
      <c r="MAI7" s="220">
        <f t="shared" si="141"/>
        <v>7.3529999999999998E-2</v>
      </c>
      <c r="MAJ7" s="220">
        <f t="shared" si="141"/>
        <v>7.3529999999999998E-2</v>
      </c>
      <c r="MAK7" s="220">
        <f t="shared" si="141"/>
        <v>7.3529999999999998E-2</v>
      </c>
      <c r="MAL7" s="220">
        <f t="shared" si="141"/>
        <v>7.3529999999999998E-2</v>
      </c>
      <c r="MAM7" s="220">
        <f t="shared" si="141"/>
        <v>7.3529999999999998E-2</v>
      </c>
      <c r="MAN7" s="220">
        <f t="shared" si="141"/>
        <v>7.3529999999999998E-2</v>
      </c>
      <c r="MAO7" s="220">
        <f t="shared" si="141"/>
        <v>7.3529999999999998E-2</v>
      </c>
      <c r="MAP7" s="220">
        <f t="shared" si="141"/>
        <v>7.3529999999999998E-2</v>
      </c>
      <c r="MAQ7" s="220">
        <f t="shared" si="141"/>
        <v>7.3529999999999998E-2</v>
      </c>
      <c r="MAR7" s="220">
        <f t="shared" si="141"/>
        <v>7.3529999999999998E-2</v>
      </c>
      <c r="MAS7" s="220">
        <f t="shared" si="141"/>
        <v>7.3529999999999998E-2</v>
      </c>
      <c r="MAT7" s="220">
        <f t="shared" si="141"/>
        <v>7.3529999999999998E-2</v>
      </c>
      <c r="MAU7" s="220">
        <f t="shared" si="141"/>
        <v>7.3529999999999998E-2</v>
      </c>
      <c r="MAV7" s="220">
        <f t="shared" si="141"/>
        <v>7.3529999999999998E-2</v>
      </c>
      <c r="MAW7" s="220">
        <f t="shared" si="141"/>
        <v>7.3529999999999998E-2</v>
      </c>
      <c r="MAX7" s="220">
        <f t="shared" si="141"/>
        <v>7.3529999999999998E-2</v>
      </c>
      <c r="MAY7" s="220">
        <f t="shared" si="141"/>
        <v>7.3529999999999998E-2</v>
      </c>
      <c r="MAZ7" s="220">
        <f t="shared" si="141"/>
        <v>7.3529999999999998E-2</v>
      </c>
      <c r="MBA7" s="220">
        <f t="shared" si="141"/>
        <v>7.3529999999999998E-2</v>
      </c>
      <c r="MBB7" s="220">
        <f t="shared" si="141"/>
        <v>7.3529999999999998E-2</v>
      </c>
      <c r="MBC7" s="220">
        <f t="shared" si="141"/>
        <v>7.3529999999999998E-2</v>
      </c>
      <c r="MBD7" s="220">
        <f t="shared" si="141"/>
        <v>7.3529999999999998E-2</v>
      </c>
      <c r="MBE7" s="220">
        <f t="shared" si="141"/>
        <v>7.3529999999999998E-2</v>
      </c>
      <c r="MBF7" s="220">
        <f t="shared" si="141"/>
        <v>7.3529999999999998E-2</v>
      </c>
      <c r="MBG7" s="220">
        <f t="shared" si="141"/>
        <v>7.3529999999999998E-2</v>
      </c>
      <c r="MBH7" s="220">
        <f t="shared" si="141"/>
        <v>7.3529999999999998E-2</v>
      </c>
      <c r="MBI7" s="220">
        <f t="shared" si="141"/>
        <v>7.3529999999999998E-2</v>
      </c>
      <c r="MBJ7" s="220">
        <f t="shared" si="141"/>
        <v>7.3529999999999998E-2</v>
      </c>
      <c r="MBK7" s="220">
        <f t="shared" si="141"/>
        <v>7.3529999999999998E-2</v>
      </c>
      <c r="MBL7" s="220">
        <f t="shared" si="141"/>
        <v>7.3529999999999998E-2</v>
      </c>
      <c r="MBM7" s="220">
        <f t="shared" si="141"/>
        <v>7.3529999999999998E-2</v>
      </c>
      <c r="MBN7" s="220">
        <f t="shared" si="141"/>
        <v>7.3529999999999998E-2</v>
      </c>
      <c r="MBO7" s="220">
        <f t="shared" si="141"/>
        <v>7.3529999999999998E-2</v>
      </c>
      <c r="MBP7" s="220">
        <f t="shared" si="141"/>
        <v>7.3529999999999998E-2</v>
      </c>
      <c r="MBQ7" s="220">
        <f t="shared" si="141"/>
        <v>7.3529999999999998E-2</v>
      </c>
      <c r="MBR7" s="220">
        <f t="shared" si="141"/>
        <v>7.3529999999999998E-2</v>
      </c>
      <c r="MBS7" s="220">
        <f t="shared" si="141"/>
        <v>7.3529999999999998E-2</v>
      </c>
      <c r="MBT7" s="220">
        <f t="shared" si="141"/>
        <v>7.3529999999999998E-2</v>
      </c>
      <c r="MBU7" s="220">
        <f t="shared" si="141"/>
        <v>7.3529999999999998E-2</v>
      </c>
      <c r="MBV7" s="220">
        <f t="shared" si="141"/>
        <v>7.3529999999999998E-2</v>
      </c>
      <c r="MBW7" s="220">
        <f t="shared" si="141"/>
        <v>7.3529999999999998E-2</v>
      </c>
      <c r="MBX7" s="220">
        <f t="shared" si="141"/>
        <v>7.3529999999999998E-2</v>
      </c>
      <c r="MBY7" s="220">
        <f t="shared" ref="MBY7:MEJ7" si="142">ROUND($W7/365,5)</f>
        <v>7.3529999999999998E-2</v>
      </c>
      <c r="MBZ7" s="220">
        <f t="shared" si="142"/>
        <v>7.3529999999999998E-2</v>
      </c>
      <c r="MCA7" s="220">
        <f t="shared" si="142"/>
        <v>7.3529999999999998E-2</v>
      </c>
      <c r="MCB7" s="220">
        <f t="shared" si="142"/>
        <v>7.3529999999999998E-2</v>
      </c>
      <c r="MCC7" s="220">
        <f t="shared" si="142"/>
        <v>7.3529999999999998E-2</v>
      </c>
      <c r="MCD7" s="220">
        <f t="shared" si="142"/>
        <v>7.3529999999999998E-2</v>
      </c>
      <c r="MCE7" s="220">
        <f t="shared" si="142"/>
        <v>7.3529999999999998E-2</v>
      </c>
      <c r="MCF7" s="220">
        <f t="shared" si="142"/>
        <v>7.3529999999999998E-2</v>
      </c>
      <c r="MCG7" s="220">
        <f t="shared" si="142"/>
        <v>7.3529999999999998E-2</v>
      </c>
      <c r="MCH7" s="220">
        <f t="shared" si="142"/>
        <v>7.3529999999999998E-2</v>
      </c>
      <c r="MCI7" s="220">
        <f t="shared" si="142"/>
        <v>7.3529999999999998E-2</v>
      </c>
      <c r="MCJ7" s="220">
        <f t="shared" si="142"/>
        <v>7.3529999999999998E-2</v>
      </c>
      <c r="MCK7" s="220">
        <f t="shared" si="142"/>
        <v>7.3529999999999998E-2</v>
      </c>
      <c r="MCL7" s="220">
        <f t="shared" si="142"/>
        <v>7.3529999999999998E-2</v>
      </c>
      <c r="MCM7" s="220">
        <f t="shared" si="142"/>
        <v>7.3529999999999998E-2</v>
      </c>
      <c r="MCN7" s="220">
        <f t="shared" si="142"/>
        <v>7.3529999999999998E-2</v>
      </c>
      <c r="MCO7" s="220">
        <f t="shared" si="142"/>
        <v>7.3529999999999998E-2</v>
      </c>
      <c r="MCP7" s="220">
        <f t="shared" si="142"/>
        <v>7.3529999999999998E-2</v>
      </c>
      <c r="MCQ7" s="220">
        <f t="shared" si="142"/>
        <v>7.3529999999999998E-2</v>
      </c>
      <c r="MCR7" s="220">
        <f t="shared" si="142"/>
        <v>7.3529999999999998E-2</v>
      </c>
      <c r="MCS7" s="220">
        <f t="shared" si="142"/>
        <v>7.3529999999999998E-2</v>
      </c>
      <c r="MCT7" s="220">
        <f t="shared" si="142"/>
        <v>7.3529999999999998E-2</v>
      </c>
      <c r="MCU7" s="220">
        <f t="shared" si="142"/>
        <v>7.3529999999999998E-2</v>
      </c>
      <c r="MCV7" s="220">
        <f t="shared" si="142"/>
        <v>7.3529999999999998E-2</v>
      </c>
      <c r="MCW7" s="220">
        <f t="shared" si="142"/>
        <v>7.3529999999999998E-2</v>
      </c>
      <c r="MCX7" s="220">
        <f t="shared" si="142"/>
        <v>7.3529999999999998E-2</v>
      </c>
      <c r="MCY7" s="220">
        <f t="shared" si="142"/>
        <v>7.3529999999999998E-2</v>
      </c>
      <c r="MCZ7" s="220">
        <f t="shared" si="142"/>
        <v>7.3529999999999998E-2</v>
      </c>
      <c r="MDA7" s="220">
        <f t="shared" si="142"/>
        <v>7.3529999999999998E-2</v>
      </c>
      <c r="MDB7" s="220">
        <f t="shared" si="142"/>
        <v>7.3529999999999998E-2</v>
      </c>
      <c r="MDC7" s="220">
        <f t="shared" si="142"/>
        <v>7.3529999999999998E-2</v>
      </c>
      <c r="MDD7" s="220">
        <f t="shared" si="142"/>
        <v>7.3529999999999998E-2</v>
      </c>
      <c r="MDE7" s="220">
        <f t="shared" si="142"/>
        <v>7.3529999999999998E-2</v>
      </c>
      <c r="MDF7" s="220">
        <f t="shared" si="142"/>
        <v>7.3529999999999998E-2</v>
      </c>
      <c r="MDG7" s="220">
        <f t="shared" si="142"/>
        <v>7.3529999999999998E-2</v>
      </c>
      <c r="MDH7" s="220">
        <f t="shared" si="142"/>
        <v>7.3529999999999998E-2</v>
      </c>
      <c r="MDI7" s="220">
        <f t="shared" si="142"/>
        <v>7.3529999999999998E-2</v>
      </c>
      <c r="MDJ7" s="220">
        <f t="shared" si="142"/>
        <v>7.3529999999999998E-2</v>
      </c>
      <c r="MDK7" s="220">
        <f t="shared" si="142"/>
        <v>7.3529999999999998E-2</v>
      </c>
      <c r="MDL7" s="220">
        <f t="shared" si="142"/>
        <v>7.3529999999999998E-2</v>
      </c>
      <c r="MDM7" s="220">
        <f t="shared" si="142"/>
        <v>7.3529999999999998E-2</v>
      </c>
      <c r="MDN7" s="220">
        <f t="shared" si="142"/>
        <v>7.3529999999999998E-2</v>
      </c>
      <c r="MDO7" s="220">
        <f t="shared" si="142"/>
        <v>7.3529999999999998E-2</v>
      </c>
      <c r="MDP7" s="220">
        <f t="shared" si="142"/>
        <v>7.3529999999999998E-2</v>
      </c>
      <c r="MDQ7" s="220">
        <f t="shared" si="142"/>
        <v>7.3529999999999998E-2</v>
      </c>
      <c r="MDR7" s="220">
        <f t="shared" si="142"/>
        <v>7.3529999999999998E-2</v>
      </c>
      <c r="MDS7" s="220">
        <f t="shared" si="142"/>
        <v>7.3529999999999998E-2</v>
      </c>
      <c r="MDT7" s="220">
        <f t="shared" si="142"/>
        <v>7.3529999999999998E-2</v>
      </c>
      <c r="MDU7" s="220">
        <f t="shared" si="142"/>
        <v>7.3529999999999998E-2</v>
      </c>
      <c r="MDV7" s="220">
        <f t="shared" si="142"/>
        <v>7.3529999999999998E-2</v>
      </c>
      <c r="MDW7" s="220">
        <f t="shared" si="142"/>
        <v>7.3529999999999998E-2</v>
      </c>
      <c r="MDX7" s="220">
        <f t="shared" si="142"/>
        <v>7.3529999999999998E-2</v>
      </c>
      <c r="MDY7" s="220">
        <f t="shared" si="142"/>
        <v>7.3529999999999998E-2</v>
      </c>
      <c r="MDZ7" s="220">
        <f t="shared" si="142"/>
        <v>7.3529999999999998E-2</v>
      </c>
      <c r="MEA7" s="220">
        <f t="shared" si="142"/>
        <v>7.3529999999999998E-2</v>
      </c>
      <c r="MEB7" s="220">
        <f t="shared" si="142"/>
        <v>7.3529999999999998E-2</v>
      </c>
      <c r="MEC7" s="220">
        <f t="shared" si="142"/>
        <v>7.3529999999999998E-2</v>
      </c>
      <c r="MED7" s="220">
        <f t="shared" si="142"/>
        <v>7.3529999999999998E-2</v>
      </c>
      <c r="MEE7" s="220">
        <f t="shared" si="142"/>
        <v>7.3529999999999998E-2</v>
      </c>
      <c r="MEF7" s="220">
        <f t="shared" si="142"/>
        <v>7.3529999999999998E-2</v>
      </c>
      <c r="MEG7" s="220">
        <f t="shared" si="142"/>
        <v>7.3529999999999998E-2</v>
      </c>
      <c r="MEH7" s="220">
        <f t="shared" si="142"/>
        <v>7.3529999999999998E-2</v>
      </c>
      <c r="MEI7" s="220">
        <f t="shared" si="142"/>
        <v>7.3529999999999998E-2</v>
      </c>
      <c r="MEJ7" s="220">
        <f t="shared" si="142"/>
        <v>7.3529999999999998E-2</v>
      </c>
      <c r="MEK7" s="220">
        <f t="shared" ref="MEK7:MGV7" si="143">ROUND($W7/365,5)</f>
        <v>7.3529999999999998E-2</v>
      </c>
      <c r="MEL7" s="220">
        <f t="shared" si="143"/>
        <v>7.3529999999999998E-2</v>
      </c>
      <c r="MEM7" s="220">
        <f t="shared" si="143"/>
        <v>7.3529999999999998E-2</v>
      </c>
      <c r="MEN7" s="220">
        <f t="shared" si="143"/>
        <v>7.3529999999999998E-2</v>
      </c>
      <c r="MEO7" s="220">
        <f t="shared" si="143"/>
        <v>7.3529999999999998E-2</v>
      </c>
      <c r="MEP7" s="220">
        <f t="shared" si="143"/>
        <v>7.3529999999999998E-2</v>
      </c>
      <c r="MEQ7" s="220">
        <f t="shared" si="143"/>
        <v>7.3529999999999998E-2</v>
      </c>
      <c r="MER7" s="220">
        <f t="shared" si="143"/>
        <v>7.3529999999999998E-2</v>
      </c>
      <c r="MES7" s="220">
        <f t="shared" si="143"/>
        <v>7.3529999999999998E-2</v>
      </c>
      <c r="MET7" s="220">
        <f t="shared" si="143"/>
        <v>7.3529999999999998E-2</v>
      </c>
      <c r="MEU7" s="220">
        <f t="shared" si="143"/>
        <v>7.3529999999999998E-2</v>
      </c>
      <c r="MEV7" s="220">
        <f t="shared" si="143"/>
        <v>7.3529999999999998E-2</v>
      </c>
      <c r="MEW7" s="220">
        <f t="shared" si="143"/>
        <v>7.3529999999999998E-2</v>
      </c>
      <c r="MEX7" s="220">
        <f t="shared" si="143"/>
        <v>7.3529999999999998E-2</v>
      </c>
      <c r="MEY7" s="220">
        <f t="shared" si="143"/>
        <v>7.3529999999999998E-2</v>
      </c>
      <c r="MEZ7" s="220">
        <f t="shared" si="143"/>
        <v>7.3529999999999998E-2</v>
      </c>
      <c r="MFA7" s="220">
        <f t="shared" si="143"/>
        <v>7.3529999999999998E-2</v>
      </c>
      <c r="MFB7" s="220">
        <f t="shared" si="143"/>
        <v>7.3529999999999998E-2</v>
      </c>
      <c r="MFC7" s="220">
        <f t="shared" si="143"/>
        <v>7.3529999999999998E-2</v>
      </c>
      <c r="MFD7" s="220">
        <f t="shared" si="143"/>
        <v>7.3529999999999998E-2</v>
      </c>
      <c r="MFE7" s="220">
        <f t="shared" si="143"/>
        <v>7.3529999999999998E-2</v>
      </c>
      <c r="MFF7" s="220">
        <f t="shared" si="143"/>
        <v>7.3529999999999998E-2</v>
      </c>
      <c r="MFG7" s="220">
        <f t="shared" si="143"/>
        <v>7.3529999999999998E-2</v>
      </c>
      <c r="MFH7" s="220">
        <f t="shared" si="143"/>
        <v>7.3529999999999998E-2</v>
      </c>
      <c r="MFI7" s="220">
        <f t="shared" si="143"/>
        <v>7.3529999999999998E-2</v>
      </c>
      <c r="MFJ7" s="220">
        <f t="shared" si="143"/>
        <v>7.3529999999999998E-2</v>
      </c>
      <c r="MFK7" s="220">
        <f t="shared" si="143"/>
        <v>7.3529999999999998E-2</v>
      </c>
      <c r="MFL7" s="220">
        <f t="shared" si="143"/>
        <v>7.3529999999999998E-2</v>
      </c>
      <c r="MFM7" s="220">
        <f t="shared" si="143"/>
        <v>7.3529999999999998E-2</v>
      </c>
      <c r="MFN7" s="220">
        <f t="shared" si="143"/>
        <v>7.3529999999999998E-2</v>
      </c>
      <c r="MFO7" s="220">
        <f t="shared" si="143"/>
        <v>7.3529999999999998E-2</v>
      </c>
      <c r="MFP7" s="220">
        <f t="shared" si="143"/>
        <v>7.3529999999999998E-2</v>
      </c>
      <c r="MFQ7" s="220">
        <f t="shared" si="143"/>
        <v>7.3529999999999998E-2</v>
      </c>
      <c r="MFR7" s="220">
        <f t="shared" si="143"/>
        <v>7.3529999999999998E-2</v>
      </c>
      <c r="MFS7" s="220">
        <f t="shared" si="143"/>
        <v>7.3529999999999998E-2</v>
      </c>
      <c r="MFT7" s="220">
        <f t="shared" si="143"/>
        <v>7.3529999999999998E-2</v>
      </c>
      <c r="MFU7" s="220">
        <f t="shared" si="143"/>
        <v>7.3529999999999998E-2</v>
      </c>
      <c r="MFV7" s="220">
        <f t="shared" si="143"/>
        <v>7.3529999999999998E-2</v>
      </c>
      <c r="MFW7" s="220">
        <f t="shared" si="143"/>
        <v>7.3529999999999998E-2</v>
      </c>
      <c r="MFX7" s="220">
        <f t="shared" si="143"/>
        <v>7.3529999999999998E-2</v>
      </c>
      <c r="MFY7" s="220">
        <f t="shared" si="143"/>
        <v>7.3529999999999998E-2</v>
      </c>
      <c r="MFZ7" s="220">
        <f t="shared" si="143"/>
        <v>7.3529999999999998E-2</v>
      </c>
      <c r="MGA7" s="220">
        <f t="shared" si="143"/>
        <v>7.3529999999999998E-2</v>
      </c>
      <c r="MGB7" s="220">
        <f t="shared" si="143"/>
        <v>7.3529999999999998E-2</v>
      </c>
      <c r="MGC7" s="220">
        <f t="shared" si="143"/>
        <v>7.3529999999999998E-2</v>
      </c>
      <c r="MGD7" s="220">
        <f t="shared" si="143"/>
        <v>7.3529999999999998E-2</v>
      </c>
      <c r="MGE7" s="220">
        <f t="shared" si="143"/>
        <v>7.3529999999999998E-2</v>
      </c>
      <c r="MGF7" s="220">
        <f t="shared" si="143"/>
        <v>7.3529999999999998E-2</v>
      </c>
      <c r="MGG7" s="220">
        <f t="shared" si="143"/>
        <v>7.3529999999999998E-2</v>
      </c>
      <c r="MGH7" s="220">
        <f t="shared" si="143"/>
        <v>7.3529999999999998E-2</v>
      </c>
      <c r="MGI7" s="220">
        <f t="shared" si="143"/>
        <v>7.3529999999999998E-2</v>
      </c>
      <c r="MGJ7" s="220">
        <f t="shared" si="143"/>
        <v>7.3529999999999998E-2</v>
      </c>
      <c r="MGK7" s="220">
        <f t="shared" si="143"/>
        <v>7.3529999999999998E-2</v>
      </c>
      <c r="MGL7" s="220">
        <f t="shared" si="143"/>
        <v>7.3529999999999998E-2</v>
      </c>
      <c r="MGM7" s="220">
        <f t="shared" si="143"/>
        <v>7.3529999999999998E-2</v>
      </c>
      <c r="MGN7" s="220">
        <f t="shared" si="143"/>
        <v>7.3529999999999998E-2</v>
      </c>
      <c r="MGO7" s="220">
        <f t="shared" si="143"/>
        <v>7.3529999999999998E-2</v>
      </c>
      <c r="MGP7" s="220">
        <f t="shared" si="143"/>
        <v>7.3529999999999998E-2</v>
      </c>
      <c r="MGQ7" s="220">
        <f t="shared" si="143"/>
        <v>7.3529999999999998E-2</v>
      </c>
      <c r="MGR7" s="220">
        <f t="shared" si="143"/>
        <v>7.3529999999999998E-2</v>
      </c>
      <c r="MGS7" s="220">
        <f t="shared" si="143"/>
        <v>7.3529999999999998E-2</v>
      </c>
      <c r="MGT7" s="220">
        <f t="shared" si="143"/>
        <v>7.3529999999999998E-2</v>
      </c>
      <c r="MGU7" s="220">
        <f t="shared" si="143"/>
        <v>7.3529999999999998E-2</v>
      </c>
      <c r="MGV7" s="220">
        <f t="shared" si="143"/>
        <v>7.3529999999999998E-2</v>
      </c>
      <c r="MGW7" s="220">
        <f t="shared" ref="MGW7:MJH7" si="144">ROUND($W7/365,5)</f>
        <v>7.3529999999999998E-2</v>
      </c>
      <c r="MGX7" s="220">
        <f t="shared" si="144"/>
        <v>7.3529999999999998E-2</v>
      </c>
      <c r="MGY7" s="220">
        <f t="shared" si="144"/>
        <v>7.3529999999999998E-2</v>
      </c>
      <c r="MGZ7" s="220">
        <f t="shared" si="144"/>
        <v>7.3529999999999998E-2</v>
      </c>
      <c r="MHA7" s="220">
        <f t="shared" si="144"/>
        <v>7.3529999999999998E-2</v>
      </c>
      <c r="MHB7" s="220">
        <f t="shared" si="144"/>
        <v>7.3529999999999998E-2</v>
      </c>
      <c r="MHC7" s="220">
        <f t="shared" si="144"/>
        <v>7.3529999999999998E-2</v>
      </c>
      <c r="MHD7" s="220">
        <f t="shared" si="144"/>
        <v>7.3529999999999998E-2</v>
      </c>
      <c r="MHE7" s="220">
        <f t="shared" si="144"/>
        <v>7.3529999999999998E-2</v>
      </c>
      <c r="MHF7" s="220">
        <f t="shared" si="144"/>
        <v>7.3529999999999998E-2</v>
      </c>
      <c r="MHG7" s="220">
        <f t="shared" si="144"/>
        <v>7.3529999999999998E-2</v>
      </c>
      <c r="MHH7" s="220">
        <f t="shared" si="144"/>
        <v>7.3529999999999998E-2</v>
      </c>
      <c r="MHI7" s="220">
        <f t="shared" si="144"/>
        <v>7.3529999999999998E-2</v>
      </c>
      <c r="MHJ7" s="220">
        <f t="shared" si="144"/>
        <v>7.3529999999999998E-2</v>
      </c>
      <c r="MHK7" s="220">
        <f t="shared" si="144"/>
        <v>7.3529999999999998E-2</v>
      </c>
      <c r="MHL7" s="220">
        <f t="shared" si="144"/>
        <v>7.3529999999999998E-2</v>
      </c>
      <c r="MHM7" s="220">
        <f t="shared" si="144"/>
        <v>7.3529999999999998E-2</v>
      </c>
      <c r="MHN7" s="220">
        <f t="shared" si="144"/>
        <v>7.3529999999999998E-2</v>
      </c>
      <c r="MHO7" s="220">
        <f t="shared" si="144"/>
        <v>7.3529999999999998E-2</v>
      </c>
      <c r="MHP7" s="220">
        <f t="shared" si="144"/>
        <v>7.3529999999999998E-2</v>
      </c>
      <c r="MHQ7" s="220">
        <f t="shared" si="144"/>
        <v>7.3529999999999998E-2</v>
      </c>
      <c r="MHR7" s="220">
        <f t="shared" si="144"/>
        <v>7.3529999999999998E-2</v>
      </c>
      <c r="MHS7" s="220">
        <f t="shared" si="144"/>
        <v>7.3529999999999998E-2</v>
      </c>
      <c r="MHT7" s="220">
        <f t="shared" si="144"/>
        <v>7.3529999999999998E-2</v>
      </c>
      <c r="MHU7" s="220">
        <f t="shared" si="144"/>
        <v>7.3529999999999998E-2</v>
      </c>
      <c r="MHV7" s="220">
        <f t="shared" si="144"/>
        <v>7.3529999999999998E-2</v>
      </c>
      <c r="MHW7" s="220">
        <f t="shared" si="144"/>
        <v>7.3529999999999998E-2</v>
      </c>
      <c r="MHX7" s="220">
        <f t="shared" si="144"/>
        <v>7.3529999999999998E-2</v>
      </c>
      <c r="MHY7" s="220">
        <f t="shared" si="144"/>
        <v>7.3529999999999998E-2</v>
      </c>
      <c r="MHZ7" s="220">
        <f t="shared" si="144"/>
        <v>7.3529999999999998E-2</v>
      </c>
      <c r="MIA7" s="220">
        <f t="shared" si="144"/>
        <v>7.3529999999999998E-2</v>
      </c>
      <c r="MIB7" s="220">
        <f t="shared" si="144"/>
        <v>7.3529999999999998E-2</v>
      </c>
      <c r="MIC7" s="220">
        <f t="shared" si="144"/>
        <v>7.3529999999999998E-2</v>
      </c>
      <c r="MID7" s="220">
        <f t="shared" si="144"/>
        <v>7.3529999999999998E-2</v>
      </c>
      <c r="MIE7" s="220">
        <f t="shared" si="144"/>
        <v>7.3529999999999998E-2</v>
      </c>
      <c r="MIF7" s="220">
        <f t="shared" si="144"/>
        <v>7.3529999999999998E-2</v>
      </c>
      <c r="MIG7" s="220">
        <f t="shared" si="144"/>
        <v>7.3529999999999998E-2</v>
      </c>
      <c r="MIH7" s="220">
        <f t="shared" si="144"/>
        <v>7.3529999999999998E-2</v>
      </c>
      <c r="MII7" s="220">
        <f t="shared" si="144"/>
        <v>7.3529999999999998E-2</v>
      </c>
      <c r="MIJ7" s="220">
        <f t="shared" si="144"/>
        <v>7.3529999999999998E-2</v>
      </c>
      <c r="MIK7" s="220">
        <f t="shared" si="144"/>
        <v>7.3529999999999998E-2</v>
      </c>
      <c r="MIL7" s="220">
        <f t="shared" si="144"/>
        <v>7.3529999999999998E-2</v>
      </c>
      <c r="MIM7" s="220">
        <f t="shared" si="144"/>
        <v>7.3529999999999998E-2</v>
      </c>
      <c r="MIN7" s="220">
        <f t="shared" si="144"/>
        <v>7.3529999999999998E-2</v>
      </c>
      <c r="MIO7" s="220">
        <f t="shared" si="144"/>
        <v>7.3529999999999998E-2</v>
      </c>
      <c r="MIP7" s="220">
        <f t="shared" si="144"/>
        <v>7.3529999999999998E-2</v>
      </c>
      <c r="MIQ7" s="220">
        <f t="shared" si="144"/>
        <v>7.3529999999999998E-2</v>
      </c>
      <c r="MIR7" s="220">
        <f t="shared" si="144"/>
        <v>7.3529999999999998E-2</v>
      </c>
      <c r="MIS7" s="220">
        <f t="shared" si="144"/>
        <v>7.3529999999999998E-2</v>
      </c>
      <c r="MIT7" s="220">
        <f t="shared" si="144"/>
        <v>7.3529999999999998E-2</v>
      </c>
      <c r="MIU7" s="220">
        <f t="shared" si="144"/>
        <v>7.3529999999999998E-2</v>
      </c>
      <c r="MIV7" s="220">
        <f t="shared" si="144"/>
        <v>7.3529999999999998E-2</v>
      </c>
      <c r="MIW7" s="220">
        <f t="shared" si="144"/>
        <v>7.3529999999999998E-2</v>
      </c>
      <c r="MIX7" s="220">
        <f t="shared" si="144"/>
        <v>7.3529999999999998E-2</v>
      </c>
      <c r="MIY7" s="220">
        <f t="shared" si="144"/>
        <v>7.3529999999999998E-2</v>
      </c>
      <c r="MIZ7" s="220">
        <f t="shared" si="144"/>
        <v>7.3529999999999998E-2</v>
      </c>
      <c r="MJA7" s="220">
        <f t="shared" si="144"/>
        <v>7.3529999999999998E-2</v>
      </c>
      <c r="MJB7" s="220">
        <f t="shared" si="144"/>
        <v>7.3529999999999998E-2</v>
      </c>
      <c r="MJC7" s="220">
        <f t="shared" si="144"/>
        <v>7.3529999999999998E-2</v>
      </c>
      <c r="MJD7" s="220">
        <f t="shared" si="144"/>
        <v>7.3529999999999998E-2</v>
      </c>
      <c r="MJE7" s="220">
        <f t="shared" si="144"/>
        <v>7.3529999999999998E-2</v>
      </c>
      <c r="MJF7" s="220">
        <f t="shared" si="144"/>
        <v>7.3529999999999998E-2</v>
      </c>
      <c r="MJG7" s="220">
        <f t="shared" si="144"/>
        <v>7.3529999999999998E-2</v>
      </c>
      <c r="MJH7" s="220">
        <f t="shared" si="144"/>
        <v>7.3529999999999998E-2</v>
      </c>
      <c r="MJI7" s="220">
        <f t="shared" ref="MJI7:MLT7" si="145">ROUND($W7/365,5)</f>
        <v>7.3529999999999998E-2</v>
      </c>
      <c r="MJJ7" s="220">
        <f t="shared" si="145"/>
        <v>7.3529999999999998E-2</v>
      </c>
      <c r="MJK7" s="220">
        <f t="shared" si="145"/>
        <v>7.3529999999999998E-2</v>
      </c>
      <c r="MJL7" s="220">
        <f t="shared" si="145"/>
        <v>7.3529999999999998E-2</v>
      </c>
      <c r="MJM7" s="220">
        <f t="shared" si="145"/>
        <v>7.3529999999999998E-2</v>
      </c>
      <c r="MJN7" s="220">
        <f t="shared" si="145"/>
        <v>7.3529999999999998E-2</v>
      </c>
      <c r="MJO7" s="220">
        <f t="shared" si="145"/>
        <v>7.3529999999999998E-2</v>
      </c>
      <c r="MJP7" s="220">
        <f t="shared" si="145"/>
        <v>7.3529999999999998E-2</v>
      </c>
      <c r="MJQ7" s="220">
        <f t="shared" si="145"/>
        <v>7.3529999999999998E-2</v>
      </c>
      <c r="MJR7" s="220">
        <f t="shared" si="145"/>
        <v>7.3529999999999998E-2</v>
      </c>
      <c r="MJS7" s="220">
        <f t="shared" si="145"/>
        <v>7.3529999999999998E-2</v>
      </c>
      <c r="MJT7" s="220">
        <f t="shared" si="145"/>
        <v>7.3529999999999998E-2</v>
      </c>
      <c r="MJU7" s="220">
        <f t="shared" si="145"/>
        <v>7.3529999999999998E-2</v>
      </c>
      <c r="MJV7" s="220">
        <f t="shared" si="145"/>
        <v>7.3529999999999998E-2</v>
      </c>
      <c r="MJW7" s="220">
        <f t="shared" si="145"/>
        <v>7.3529999999999998E-2</v>
      </c>
      <c r="MJX7" s="220">
        <f t="shared" si="145"/>
        <v>7.3529999999999998E-2</v>
      </c>
      <c r="MJY7" s="220">
        <f t="shared" si="145"/>
        <v>7.3529999999999998E-2</v>
      </c>
      <c r="MJZ7" s="220">
        <f t="shared" si="145"/>
        <v>7.3529999999999998E-2</v>
      </c>
      <c r="MKA7" s="220">
        <f t="shared" si="145"/>
        <v>7.3529999999999998E-2</v>
      </c>
      <c r="MKB7" s="220">
        <f t="shared" si="145"/>
        <v>7.3529999999999998E-2</v>
      </c>
      <c r="MKC7" s="220">
        <f t="shared" si="145"/>
        <v>7.3529999999999998E-2</v>
      </c>
      <c r="MKD7" s="220">
        <f t="shared" si="145"/>
        <v>7.3529999999999998E-2</v>
      </c>
      <c r="MKE7" s="220">
        <f t="shared" si="145"/>
        <v>7.3529999999999998E-2</v>
      </c>
      <c r="MKF7" s="220">
        <f t="shared" si="145"/>
        <v>7.3529999999999998E-2</v>
      </c>
      <c r="MKG7" s="220">
        <f t="shared" si="145"/>
        <v>7.3529999999999998E-2</v>
      </c>
      <c r="MKH7" s="220">
        <f t="shared" si="145"/>
        <v>7.3529999999999998E-2</v>
      </c>
      <c r="MKI7" s="220">
        <f t="shared" si="145"/>
        <v>7.3529999999999998E-2</v>
      </c>
      <c r="MKJ7" s="220">
        <f t="shared" si="145"/>
        <v>7.3529999999999998E-2</v>
      </c>
      <c r="MKK7" s="220">
        <f t="shared" si="145"/>
        <v>7.3529999999999998E-2</v>
      </c>
      <c r="MKL7" s="220">
        <f t="shared" si="145"/>
        <v>7.3529999999999998E-2</v>
      </c>
      <c r="MKM7" s="220">
        <f t="shared" si="145"/>
        <v>7.3529999999999998E-2</v>
      </c>
      <c r="MKN7" s="220">
        <f t="shared" si="145"/>
        <v>7.3529999999999998E-2</v>
      </c>
      <c r="MKO7" s="220">
        <f t="shared" si="145"/>
        <v>7.3529999999999998E-2</v>
      </c>
      <c r="MKP7" s="220">
        <f t="shared" si="145"/>
        <v>7.3529999999999998E-2</v>
      </c>
      <c r="MKQ7" s="220">
        <f t="shared" si="145"/>
        <v>7.3529999999999998E-2</v>
      </c>
      <c r="MKR7" s="220">
        <f t="shared" si="145"/>
        <v>7.3529999999999998E-2</v>
      </c>
      <c r="MKS7" s="220">
        <f t="shared" si="145"/>
        <v>7.3529999999999998E-2</v>
      </c>
      <c r="MKT7" s="220">
        <f t="shared" si="145"/>
        <v>7.3529999999999998E-2</v>
      </c>
      <c r="MKU7" s="220">
        <f t="shared" si="145"/>
        <v>7.3529999999999998E-2</v>
      </c>
      <c r="MKV7" s="220">
        <f t="shared" si="145"/>
        <v>7.3529999999999998E-2</v>
      </c>
      <c r="MKW7" s="220">
        <f t="shared" si="145"/>
        <v>7.3529999999999998E-2</v>
      </c>
      <c r="MKX7" s="220">
        <f t="shared" si="145"/>
        <v>7.3529999999999998E-2</v>
      </c>
      <c r="MKY7" s="220">
        <f t="shared" si="145"/>
        <v>7.3529999999999998E-2</v>
      </c>
      <c r="MKZ7" s="220">
        <f t="shared" si="145"/>
        <v>7.3529999999999998E-2</v>
      </c>
      <c r="MLA7" s="220">
        <f t="shared" si="145"/>
        <v>7.3529999999999998E-2</v>
      </c>
      <c r="MLB7" s="220">
        <f t="shared" si="145"/>
        <v>7.3529999999999998E-2</v>
      </c>
      <c r="MLC7" s="220">
        <f t="shared" si="145"/>
        <v>7.3529999999999998E-2</v>
      </c>
      <c r="MLD7" s="220">
        <f t="shared" si="145"/>
        <v>7.3529999999999998E-2</v>
      </c>
      <c r="MLE7" s="220">
        <f t="shared" si="145"/>
        <v>7.3529999999999998E-2</v>
      </c>
      <c r="MLF7" s="220">
        <f t="shared" si="145"/>
        <v>7.3529999999999998E-2</v>
      </c>
      <c r="MLG7" s="220">
        <f t="shared" si="145"/>
        <v>7.3529999999999998E-2</v>
      </c>
      <c r="MLH7" s="220">
        <f t="shared" si="145"/>
        <v>7.3529999999999998E-2</v>
      </c>
      <c r="MLI7" s="220">
        <f t="shared" si="145"/>
        <v>7.3529999999999998E-2</v>
      </c>
      <c r="MLJ7" s="220">
        <f t="shared" si="145"/>
        <v>7.3529999999999998E-2</v>
      </c>
      <c r="MLK7" s="220">
        <f t="shared" si="145"/>
        <v>7.3529999999999998E-2</v>
      </c>
      <c r="MLL7" s="220">
        <f t="shared" si="145"/>
        <v>7.3529999999999998E-2</v>
      </c>
      <c r="MLM7" s="220">
        <f t="shared" si="145"/>
        <v>7.3529999999999998E-2</v>
      </c>
      <c r="MLN7" s="220">
        <f t="shared" si="145"/>
        <v>7.3529999999999998E-2</v>
      </c>
      <c r="MLO7" s="220">
        <f t="shared" si="145"/>
        <v>7.3529999999999998E-2</v>
      </c>
      <c r="MLP7" s="220">
        <f t="shared" si="145"/>
        <v>7.3529999999999998E-2</v>
      </c>
      <c r="MLQ7" s="220">
        <f t="shared" si="145"/>
        <v>7.3529999999999998E-2</v>
      </c>
      <c r="MLR7" s="220">
        <f t="shared" si="145"/>
        <v>7.3529999999999998E-2</v>
      </c>
      <c r="MLS7" s="220">
        <f t="shared" si="145"/>
        <v>7.3529999999999998E-2</v>
      </c>
      <c r="MLT7" s="220">
        <f t="shared" si="145"/>
        <v>7.3529999999999998E-2</v>
      </c>
      <c r="MLU7" s="220">
        <f t="shared" ref="MLU7:MOF7" si="146">ROUND($W7/365,5)</f>
        <v>7.3529999999999998E-2</v>
      </c>
      <c r="MLV7" s="220">
        <f t="shared" si="146"/>
        <v>7.3529999999999998E-2</v>
      </c>
      <c r="MLW7" s="220">
        <f t="shared" si="146"/>
        <v>7.3529999999999998E-2</v>
      </c>
      <c r="MLX7" s="220">
        <f t="shared" si="146"/>
        <v>7.3529999999999998E-2</v>
      </c>
      <c r="MLY7" s="220">
        <f t="shared" si="146"/>
        <v>7.3529999999999998E-2</v>
      </c>
      <c r="MLZ7" s="220">
        <f t="shared" si="146"/>
        <v>7.3529999999999998E-2</v>
      </c>
      <c r="MMA7" s="220">
        <f t="shared" si="146"/>
        <v>7.3529999999999998E-2</v>
      </c>
      <c r="MMB7" s="220">
        <f t="shared" si="146"/>
        <v>7.3529999999999998E-2</v>
      </c>
      <c r="MMC7" s="220">
        <f t="shared" si="146"/>
        <v>7.3529999999999998E-2</v>
      </c>
      <c r="MMD7" s="220">
        <f t="shared" si="146"/>
        <v>7.3529999999999998E-2</v>
      </c>
      <c r="MME7" s="220">
        <f t="shared" si="146"/>
        <v>7.3529999999999998E-2</v>
      </c>
      <c r="MMF7" s="220">
        <f t="shared" si="146"/>
        <v>7.3529999999999998E-2</v>
      </c>
      <c r="MMG7" s="220">
        <f t="shared" si="146"/>
        <v>7.3529999999999998E-2</v>
      </c>
      <c r="MMH7" s="220">
        <f t="shared" si="146"/>
        <v>7.3529999999999998E-2</v>
      </c>
      <c r="MMI7" s="220">
        <f t="shared" si="146"/>
        <v>7.3529999999999998E-2</v>
      </c>
      <c r="MMJ7" s="220">
        <f t="shared" si="146"/>
        <v>7.3529999999999998E-2</v>
      </c>
      <c r="MMK7" s="220">
        <f t="shared" si="146"/>
        <v>7.3529999999999998E-2</v>
      </c>
      <c r="MML7" s="220">
        <f t="shared" si="146"/>
        <v>7.3529999999999998E-2</v>
      </c>
      <c r="MMM7" s="220">
        <f t="shared" si="146"/>
        <v>7.3529999999999998E-2</v>
      </c>
      <c r="MMN7" s="220">
        <f t="shared" si="146"/>
        <v>7.3529999999999998E-2</v>
      </c>
      <c r="MMO7" s="220">
        <f t="shared" si="146"/>
        <v>7.3529999999999998E-2</v>
      </c>
      <c r="MMP7" s="220">
        <f t="shared" si="146"/>
        <v>7.3529999999999998E-2</v>
      </c>
      <c r="MMQ7" s="220">
        <f t="shared" si="146"/>
        <v>7.3529999999999998E-2</v>
      </c>
      <c r="MMR7" s="220">
        <f t="shared" si="146"/>
        <v>7.3529999999999998E-2</v>
      </c>
      <c r="MMS7" s="220">
        <f t="shared" si="146"/>
        <v>7.3529999999999998E-2</v>
      </c>
      <c r="MMT7" s="220">
        <f t="shared" si="146"/>
        <v>7.3529999999999998E-2</v>
      </c>
      <c r="MMU7" s="220">
        <f t="shared" si="146"/>
        <v>7.3529999999999998E-2</v>
      </c>
      <c r="MMV7" s="220">
        <f t="shared" si="146"/>
        <v>7.3529999999999998E-2</v>
      </c>
      <c r="MMW7" s="220">
        <f t="shared" si="146"/>
        <v>7.3529999999999998E-2</v>
      </c>
      <c r="MMX7" s="220">
        <f t="shared" si="146"/>
        <v>7.3529999999999998E-2</v>
      </c>
      <c r="MMY7" s="220">
        <f t="shared" si="146"/>
        <v>7.3529999999999998E-2</v>
      </c>
      <c r="MMZ7" s="220">
        <f t="shared" si="146"/>
        <v>7.3529999999999998E-2</v>
      </c>
      <c r="MNA7" s="220">
        <f t="shared" si="146"/>
        <v>7.3529999999999998E-2</v>
      </c>
      <c r="MNB7" s="220">
        <f t="shared" si="146"/>
        <v>7.3529999999999998E-2</v>
      </c>
      <c r="MNC7" s="220">
        <f t="shared" si="146"/>
        <v>7.3529999999999998E-2</v>
      </c>
      <c r="MND7" s="220">
        <f t="shared" si="146"/>
        <v>7.3529999999999998E-2</v>
      </c>
      <c r="MNE7" s="220">
        <f t="shared" si="146"/>
        <v>7.3529999999999998E-2</v>
      </c>
      <c r="MNF7" s="220">
        <f t="shared" si="146"/>
        <v>7.3529999999999998E-2</v>
      </c>
      <c r="MNG7" s="220">
        <f t="shared" si="146"/>
        <v>7.3529999999999998E-2</v>
      </c>
      <c r="MNH7" s="220">
        <f t="shared" si="146"/>
        <v>7.3529999999999998E-2</v>
      </c>
      <c r="MNI7" s="220">
        <f t="shared" si="146"/>
        <v>7.3529999999999998E-2</v>
      </c>
      <c r="MNJ7" s="220">
        <f t="shared" si="146"/>
        <v>7.3529999999999998E-2</v>
      </c>
      <c r="MNK7" s="220">
        <f t="shared" si="146"/>
        <v>7.3529999999999998E-2</v>
      </c>
      <c r="MNL7" s="220">
        <f t="shared" si="146"/>
        <v>7.3529999999999998E-2</v>
      </c>
      <c r="MNM7" s="220">
        <f t="shared" si="146"/>
        <v>7.3529999999999998E-2</v>
      </c>
      <c r="MNN7" s="220">
        <f t="shared" si="146"/>
        <v>7.3529999999999998E-2</v>
      </c>
      <c r="MNO7" s="220">
        <f t="shared" si="146"/>
        <v>7.3529999999999998E-2</v>
      </c>
      <c r="MNP7" s="220">
        <f t="shared" si="146"/>
        <v>7.3529999999999998E-2</v>
      </c>
      <c r="MNQ7" s="220">
        <f t="shared" si="146"/>
        <v>7.3529999999999998E-2</v>
      </c>
      <c r="MNR7" s="220">
        <f t="shared" si="146"/>
        <v>7.3529999999999998E-2</v>
      </c>
      <c r="MNS7" s="220">
        <f t="shared" si="146"/>
        <v>7.3529999999999998E-2</v>
      </c>
      <c r="MNT7" s="220">
        <f t="shared" si="146"/>
        <v>7.3529999999999998E-2</v>
      </c>
      <c r="MNU7" s="220">
        <f t="shared" si="146"/>
        <v>7.3529999999999998E-2</v>
      </c>
      <c r="MNV7" s="220">
        <f t="shared" si="146"/>
        <v>7.3529999999999998E-2</v>
      </c>
      <c r="MNW7" s="220">
        <f t="shared" si="146"/>
        <v>7.3529999999999998E-2</v>
      </c>
      <c r="MNX7" s="220">
        <f t="shared" si="146"/>
        <v>7.3529999999999998E-2</v>
      </c>
      <c r="MNY7" s="220">
        <f t="shared" si="146"/>
        <v>7.3529999999999998E-2</v>
      </c>
      <c r="MNZ7" s="220">
        <f t="shared" si="146"/>
        <v>7.3529999999999998E-2</v>
      </c>
      <c r="MOA7" s="220">
        <f t="shared" si="146"/>
        <v>7.3529999999999998E-2</v>
      </c>
      <c r="MOB7" s="220">
        <f t="shared" si="146"/>
        <v>7.3529999999999998E-2</v>
      </c>
      <c r="MOC7" s="220">
        <f t="shared" si="146"/>
        <v>7.3529999999999998E-2</v>
      </c>
      <c r="MOD7" s="220">
        <f t="shared" si="146"/>
        <v>7.3529999999999998E-2</v>
      </c>
      <c r="MOE7" s="220">
        <f t="shared" si="146"/>
        <v>7.3529999999999998E-2</v>
      </c>
      <c r="MOF7" s="220">
        <f t="shared" si="146"/>
        <v>7.3529999999999998E-2</v>
      </c>
      <c r="MOG7" s="220">
        <f t="shared" ref="MOG7:MQR7" si="147">ROUND($W7/365,5)</f>
        <v>7.3529999999999998E-2</v>
      </c>
      <c r="MOH7" s="220">
        <f t="shared" si="147"/>
        <v>7.3529999999999998E-2</v>
      </c>
      <c r="MOI7" s="220">
        <f t="shared" si="147"/>
        <v>7.3529999999999998E-2</v>
      </c>
      <c r="MOJ7" s="220">
        <f t="shared" si="147"/>
        <v>7.3529999999999998E-2</v>
      </c>
      <c r="MOK7" s="220">
        <f t="shared" si="147"/>
        <v>7.3529999999999998E-2</v>
      </c>
      <c r="MOL7" s="220">
        <f t="shared" si="147"/>
        <v>7.3529999999999998E-2</v>
      </c>
      <c r="MOM7" s="220">
        <f t="shared" si="147"/>
        <v>7.3529999999999998E-2</v>
      </c>
      <c r="MON7" s="220">
        <f t="shared" si="147"/>
        <v>7.3529999999999998E-2</v>
      </c>
      <c r="MOO7" s="220">
        <f t="shared" si="147"/>
        <v>7.3529999999999998E-2</v>
      </c>
      <c r="MOP7" s="220">
        <f t="shared" si="147"/>
        <v>7.3529999999999998E-2</v>
      </c>
      <c r="MOQ7" s="220">
        <f t="shared" si="147"/>
        <v>7.3529999999999998E-2</v>
      </c>
      <c r="MOR7" s="220">
        <f t="shared" si="147"/>
        <v>7.3529999999999998E-2</v>
      </c>
      <c r="MOS7" s="220">
        <f t="shared" si="147"/>
        <v>7.3529999999999998E-2</v>
      </c>
      <c r="MOT7" s="220">
        <f t="shared" si="147"/>
        <v>7.3529999999999998E-2</v>
      </c>
      <c r="MOU7" s="220">
        <f t="shared" si="147"/>
        <v>7.3529999999999998E-2</v>
      </c>
      <c r="MOV7" s="220">
        <f t="shared" si="147"/>
        <v>7.3529999999999998E-2</v>
      </c>
      <c r="MOW7" s="220">
        <f t="shared" si="147"/>
        <v>7.3529999999999998E-2</v>
      </c>
      <c r="MOX7" s="220">
        <f t="shared" si="147"/>
        <v>7.3529999999999998E-2</v>
      </c>
      <c r="MOY7" s="220">
        <f t="shared" si="147"/>
        <v>7.3529999999999998E-2</v>
      </c>
      <c r="MOZ7" s="220">
        <f t="shared" si="147"/>
        <v>7.3529999999999998E-2</v>
      </c>
      <c r="MPA7" s="220">
        <f t="shared" si="147"/>
        <v>7.3529999999999998E-2</v>
      </c>
      <c r="MPB7" s="220">
        <f t="shared" si="147"/>
        <v>7.3529999999999998E-2</v>
      </c>
      <c r="MPC7" s="220">
        <f t="shared" si="147"/>
        <v>7.3529999999999998E-2</v>
      </c>
      <c r="MPD7" s="220">
        <f t="shared" si="147"/>
        <v>7.3529999999999998E-2</v>
      </c>
      <c r="MPE7" s="220">
        <f t="shared" si="147"/>
        <v>7.3529999999999998E-2</v>
      </c>
      <c r="MPF7" s="220">
        <f t="shared" si="147"/>
        <v>7.3529999999999998E-2</v>
      </c>
      <c r="MPG7" s="220">
        <f t="shared" si="147"/>
        <v>7.3529999999999998E-2</v>
      </c>
      <c r="MPH7" s="220">
        <f t="shared" si="147"/>
        <v>7.3529999999999998E-2</v>
      </c>
      <c r="MPI7" s="220">
        <f t="shared" si="147"/>
        <v>7.3529999999999998E-2</v>
      </c>
      <c r="MPJ7" s="220">
        <f t="shared" si="147"/>
        <v>7.3529999999999998E-2</v>
      </c>
      <c r="MPK7" s="220">
        <f t="shared" si="147"/>
        <v>7.3529999999999998E-2</v>
      </c>
      <c r="MPL7" s="220">
        <f t="shared" si="147"/>
        <v>7.3529999999999998E-2</v>
      </c>
      <c r="MPM7" s="220">
        <f t="shared" si="147"/>
        <v>7.3529999999999998E-2</v>
      </c>
      <c r="MPN7" s="220">
        <f t="shared" si="147"/>
        <v>7.3529999999999998E-2</v>
      </c>
      <c r="MPO7" s="220">
        <f t="shared" si="147"/>
        <v>7.3529999999999998E-2</v>
      </c>
      <c r="MPP7" s="220">
        <f t="shared" si="147"/>
        <v>7.3529999999999998E-2</v>
      </c>
      <c r="MPQ7" s="220">
        <f t="shared" si="147"/>
        <v>7.3529999999999998E-2</v>
      </c>
      <c r="MPR7" s="220">
        <f t="shared" si="147"/>
        <v>7.3529999999999998E-2</v>
      </c>
      <c r="MPS7" s="220">
        <f t="shared" si="147"/>
        <v>7.3529999999999998E-2</v>
      </c>
      <c r="MPT7" s="220">
        <f t="shared" si="147"/>
        <v>7.3529999999999998E-2</v>
      </c>
      <c r="MPU7" s="220">
        <f t="shared" si="147"/>
        <v>7.3529999999999998E-2</v>
      </c>
      <c r="MPV7" s="220">
        <f t="shared" si="147"/>
        <v>7.3529999999999998E-2</v>
      </c>
      <c r="MPW7" s="220">
        <f t="shared" si="147"/>
        <v>7.3529999999999998E-2</v>
      </c>
      <c r="MPX7" s="220">
        <f t="shared" si="147"/>
        <v>7.3529999999999998E-2</v>
      </c>
      <c r="MPY7" s="220">
        <f t="shared" si="147"/>
        <v>7.3529999999999998E-2</v>
      </c>
      <c r="MPZ7" s="220">
        <f t="shared" si="147"/>
        <v>7.3529999999999998E-2</v>
      </c>
      <c r="MQA7" s="220">
        <f t="shared" si="147"/>
        <v>7.3529999999999998E-2</v>
      </c>
      <c r="MQB7" s="220">
        <f t="shared" si="147"/>
        <v>7.3529999999999998E-2</v>
      </c>
      <c r="MQC7" s="220">
        <f t="shared" si="147"/>
        <v>7.3529999999999998E-2</v>
      </c>
      <c r="MQD7" s="220">
        <f t="shared" si="147"/>
        <v>7.3529999999999998E-2</v>
      </c>
      <c r="MQE7" s="220">
        <f t="shared" si="147"/>
        <v>7.3529999999999998E-2</v>
      </c>
      <c r="MQF7" s="220">
        <f t="shared" si="147"/>
        <v>7.3529999999999998E-2</v>
      </c>
      <c r="MQG7" s="220">
        <f t="shared" si="147"/>
        <v>7.3529999999999998E-2</v>
      </c>
      <c r="MQH7" s="220">
        <f t="shared" si="147"/>
        <v>7.3529999999999998E-2</v>
      </c>
      <c r="MQI7" s="220">
        <f t="shared" si="147"/>
        <v>7.3529999999999998E-2</v>
      </c>
      <c r="MQJ7" s="220">
        <f t="shared" si="147"/>
        <v>7.3529999999999998E-2</v>
      </c>
      <c r="MQK7" s="220">
        <f t="shared" si="147"/>
        <v>7.3529999999999998E-2</v>
      </c>
      <c r="MQL7" s="220">
        <f t="shared" si="147"/>
        <v>7.3529999999999998E-2</v>
      </c>
      <c r="MQM7" s="220">
        <f t="shared" si="147"/>
        <v>7.3529999999999998E-2</v>
      </c>
      <c r="MQN7" s="220">
        <f t="shared" si="147"/>
        <v>7.3529999999999998E-2</v>
      </c>
      <c r="MQO7" s="220">
        <f t="shared" si="147"/>
        <v>7.3529999999999998E-2</v>
      </c>
      <c r="MQP7" s="220">
        <f t="shared" si="147"/>
        <v>7.3529999999999998E-2</v>
      </c>
      <c r="MQQ7" s="220">
        <f t="shared" si="147"/>
        <v>7.3529999999999998E-2</v>
      </c>
      <c r="MQR7" s="220">
        <f t="shared" si="147"/>
        <v>7.3529999999999998E-2</v>
      </c>
      <c r="MQS7" s="220">
        <f t="shared" ref="MQS7:MTD7" si="148">ROUND($W7/365,5)</f>
        <v>7.3529999999999998E-2</v>
      </c>
      <c r="MQT7" s="220">
        <f t="shared" si="148"/>
        <v>7.3529999999999998E-2</v>
      </c>
      <c r="MQU7" s="220">
        <f t="shared" si="148"/>
        <v>7.3529999999999998E-2</v>
      </c>
      <c r="MQV7" s="220">
        <f t="shared" si="148"/>
        <v>7.3529999999999998E-2</v>
      </c>
      <c r="MQW7" s="220">
        <f t="shared" si="148"/>
        <v>7.3529999999999998E-2</v>
      </c>
      <c r="MQX7" s="220">
        <f t="shared" si="148"/>
        <v>7.3529999999999998E-2</v>
      </c>
      <c r="MQY7" s="220">
        <f t="shared" si="148"/>
        <v>7.3529999999999998E-2</v>
      </c>
      <c r="MQZ7" s="220">
        <f t="shared" si="148"/>
        <v>7.3529999999999998E-2</v>
      </c>
      <c r="MRA7" s="220">
        <f t="shared" si="148"/>
        <v>7.3529999999999998E-2</v>
      </c>
      <c r="MRB7" s="220">
        <f t="shared" si="148"/>
        <v>7.3529999999999998E-2</v>
      </c>
      <c r="MRC7" s="220">
        <f t="shared" si="148"/>
        <v>7.3529999999999998E-2</v>
      </c>
      <c r="MRD7" s="220">
        <f t="shared" si="148"/>
        <v>7.3529999999999998E-2</v>
      </c>
      <c r="MRE7" s="220">
        <f t="shared" si="148"/>
        <v>7.3529999999999998E-2</v>
      </c>
      <c r="MRF7" s="220">
        <f t="shared" si="148"/>
        <v>7.3529999999999998E-2</v>
      </c>
      <c r="MRG7" s="220">
        <f t="shared" si="148"/>
        <v>7.3529999999999998E-2</v>
      </c>
      <c r="MRH7" s="220">
        <f t="shared" si="148"/>
        <v>7.3529999999999998E-2</v>
      </c>
      <c r="MRI7" s="220">
        <f t="shared" si="148"/>
        <v>7.3529999999999998E-2</v>
      </c>
      <c r="MRJ7" s="220">
        <f t="shared" si="148"/>
        <v>7.3529999999999998E-2</v>
      </c>
      <c r="MRK7" s="220">
        <f t="shared" si="148"/>
        <v>7.3529999999999998E-2</v>
      </c>
      <c r="MRL7" s="220">
        <f t="shared" si="148"/>
        <v>7.3529999999999998E-2</v>
      </c>
      <c r="MRM7" s="220">
        <f t="shared" si="148"/>
        <v>7.3529999999999998E-2</v>
      </c>
      <c r="MRN7" s="220">
        <f t="shared" si="148"/>
        <v>7.3529999999999998E-2</v>
      </c>
      <c r="MRO7" s="220">
        <f t="shared" si="148"/>
        <v>7.3529999999999998E-2</v>
      </c>
      <c r="MRP7" s="220">
        <f t="shared" si="148"/>
        <v>7.3529999999999998E-2</v>
      </c>
      <c r="MRQ7" s="220">
        <f t="shared" si="148"/>
        <v>7.3529999999999998E-2</v>
      </c>
      <c r="MRR7" s="220">
        <f t="shared" si="148"/>
        <v>7.3529999999999998E-2</v>
      </c>
      <c r="MRS7" s="220">
        <f t="shared" si="148"/>
        <v>7.3529999999999998E-2</v>
      </c>
      <c r="MRT7" s="220">
        <f t="shared" si="148"/>
        <v>7.3529999999999998E-2</v>
      </c>
      <c r="MRU7" s="220">
        <f t="shared" si="148"/>
        <v>7.3529999999999998E-2</v>
      </c>
      <c r="MRV7" s="220">
        <f t="shared" si="148"/>
        <v>7.3529999999999998E-2</v>
      </c>
      <c r="MRW7" s="220">
        <f t="shared" si="148"/>
        <v>7.3529999999999998E-2</v>
      </c>
      <c r="MRX7" s="220">
        <f t="shared" si="148"/>
        <v>7.3529999999999998E-2</v>
      </c>
      <c r="MRY7" s="220">
        <f t="shared" si="148"/>
        <v>7.3529999999999998E-2</v>
      </c>
      <c r="MRZ7" s="220">
        <f t="shared" si="148"/>
        <v>7.3529999999999998E-2</v>
      </c>
      <c r="MSA7" s="220">
        <f t="shared" si="148"/>
        <v>7.3529999999999998E-2</v>
      </c>
      <c r="MSB7" s="220">
        <f t="shared" si="148"/>
        <v>7.3529999999999998E-2</v>
      </c>
      <c r="MSC7" s="220">
        <f t="shared" si="148"/>
        <v>7.3529999999999998E-2</v>
      </c>
      <c r="MSD7" s="220">
        <f t="shared" si="148"/>
        <v>7.3529999999999998E-2</v>
      </c>
      <c r="MSE7" s="220">
        <f t="shared" si="148"/>
        <v>7.3529999999999998E-2</v>
      </c>
      <c r="MSF7" s="220">
        <f t="shared" si="148"/>
        <v>7.3529999999999998E-2</v>
      </c>
      <c r="MSG7" s="220">
        <f t="shared" si="148"/>
        <v>7.3529999999999998E-2</v>
      </c>
      <c r="MSH7" s="220">
        <f t="shared" si="148"/>
        <v>7.3529999999999998E-2</v>
      </c>
      <c r="MSI7" s="220">
        <f t="shared" si="148"/>
        <v>7.3529999999999998E-2</v>
      </c>
      <c r="MSJ7" s="220">
        <f t="shared" si="148"/>
        <v>7.3529999999999998E-2</v>
      </c>
      <c r="MSK7" s="220">
        <f t="shared" si="148"/>
        <v>7.3529999999999998E-2</v>
      </c>
      <c r="MSL7" s="220">
        <f t="shared" si="148"/>
        <v>7.3529999999999998E-2</v>
      </c>
      <c r="MSM7" s="220">
        <f t="shared" si="148"/>
        <v>7.3529999999999998E-2</v>
      </c>
      <c r="MSN7" s="220">
        <f t="shared" si="148"/>
        <v>7.3529999999999998E-2</v>
      </c>
      <c r="MSO7" s="220">
        <f t="shared" si="148"/>
        <v>7.3529999999999998E-2</v>
      </c>
      <c r="MSP7" s="220">
        <f t="shared" si="148"/>
        <v>7.3529999999999998E-2</v>
      </c>
      <c r="MSQ7" s="220">
        <f t="shared" si="148"/>
        <v>7.3529999999999998E-2</v>
      </c>
      <c r="MSR7" s="220">
        <f t="shared" si="148"/>
        <v>7.3529999999999998E-2</v>
      </c>
      <c r="MSS7" s="220">
        <f t="shared" si="148"/>
        <v>7.3529999999999998E-2</v>
      </c>
      <c r="MST7" s="220">
        <f t="shared" si="148"/>
        <v>7.3529999999999998E-2</v>
      </c>
      <c r="MSU7" s="220">
        <f t="shared" si="148"/>
        <v>7.3529999999999998E-2</v>
      </c>
      <c r="MSV7" s="220">
        <f t="shared" si="148"/>
        <v>7.3529999999999998E-2</v>
      </c>
      <c r="MSW7" s="220">
        <f t="shared" si="148"/>
        <v>7.3529999999999998E-2</v>
      </c>
      <c r="MSX7" s="220">
        <f t="shared" si="148"/>
        <v>7.3529999999999998E-2</v>
      </c>
      <c r="MSY7" s="220">
        <f t="shared" si="148"/>
        <v>7.3529999999999998E-2</v>
      </c>
      <c r="MSZ7" s="220">
        <f t="shared" si="148"/>
        <v>7.3529999999999998E-2</v>
      </c>
      <c r="MTA7" s="220">
        <f t="shared" si="148"/>
        <v>7.3529999999999998E-2</v>
      </c>
      <c r="MTB7" s="220">
        <f t="shared" si="148"/>
        <v>7.3529999999999998E-2</v>
      </c>
      <c r="MTC7" s="220">
        <f t="shared" si="148"/>
        <v>7.3529999999999998E-2</v>
      </c>
      <c r="MTD7" s="220">
        <f t="shared" si="148"/>
        <v>7.3529999999999998E-2</v>
      </c>
      <c r="MTE7" s="220">
        <f t="shared" ref="MTE7:MVP7" si="149">ROUND($W7/365,5)</f>
        <v>7.3529999999999998E-2</v>
      </c>
      <c r="MTF7" s="220">
        <f t="shared" si="149"/>
        <v>7.3529999999999998E-2</v>
      </c>
      <c r="MTG7" s="220">
        <f t="shared" si="149"/>
        <v>7.3529999999999998E-2</v>
      </c>
      <c r="MTH7" s="220">
        <f t="shared" si="149"/>
        <v>7.3529999999999998E-2</v>
      </c>
      <c r="MTI7" s="220">
        <f t="shared" si="149"/>
        <v>7.3529999999999998E-2</v>
      </c>
      <c r="MTJ7" s="220">
        <f t="shared" si="149"/>
        <v>7.3529999999999998E-2</v>
      </c>
      <c r="MTK7" s="220">
        <f t="shared" si="149"/>
        <v>7.3529999999999998E-2</v>
      </c>
      <c r="MTL7" s="220">
        <f t="shared" si="149"/>
        <v>7.3529999999999998E-2</v>
      </c>
      <c r="MTM7" s="220">
        <f t="shared" si="149"/>
        <v>7.3529999999999998E-2</v>
      </c>
      <c r="MTN7" s="220">
        <f t="shared" si="149"/>
        <v>7.3529999999999998E-2</v>
      </c>
      <c r="MTO7" s="220">
        <f t="shared" si="149"/>
        <v>7.3529999999999998E-2</v>
      </c>
      <c r="MTP7" s="220">
        <f t="shared" si="149"/>
        <v>7.3529999999999998E-2</v>
      </c>
      <c r="MTQ7" s="220">
        <f t="shared" si="149"/>
        <v>7.3529999999999998E-2</v>
      </c>
      <c r="MTR7" s="220">
        <f t="shared" si="149"/>
        <v>7.3529999999999998E-2</v>
      </c>
      <c r="MTS7" s="220">
        <f t="shared" si="149"/>
        <v>7.3529999999999998E-2</v>
      </c>
      <c r="MTT7" s="220">
        <f t="shared" si="149"/>
        <v>7.3529999999999998E-2</v>
      </c>
      <c r="MTU7" s="220">
        <f t="shared" si="149"/>
        <v>7.3529999999999998E-2</v>
      </c>
      <c r="MTV7" s="220">
        <f t="shared" si="149"/>
        <v>7.3529999999999998E-2</v>
      </c>
      <c r="MTW7" s="220">
        <f t="shared" si="149"/>
        <v>7.3529999999999998E-2</v>
      </c>
      <c r="MTX7" s="220">
        <f t="shared" si="149"/>
        <v>7.3529999999999998E-2</v>
      </c>
      <c r="MTY7" s="220">
        <f t="shared" si="149"/>
        <v>7.3529999999999998E-2</v>
      </c>
      <c r="MTZ7" s="220">
        <f t="shared" si="149"/>
        <v>7.3529999999999998E-2</v>
      </c>
      <c r="MUA7" s="220">
        <f t="shared" si="149"/>
        <v>7.3529999999999998E-2</v>
      </c>
      <c r="MUB7" s="220">
        <f t="shared" si="149"/>
        <v>7.3529999999999998E-2</v>
      </c>
      <c r="MUC7" s="220">
        <f t="shared" si="149"/>
        <v>7.3529999999999998E-2</v>
      </c>
      <c r="MUD7" s="220">
        <f t="shared" si="149"/>
        <v>7.3529999999999998E-2</v>
      </c>
      <c r="MUE7" s="220">
        <f t="shared" si="149"/>
        <v>7.3529999999999998E-2</v>
      </c>
      <c r="MUF7" s="220">
        <f t="shared" si="149"/>
        <v>7.3529999999999998E-2</v>
      </c>
      <c r="MUG7" s="220">
        <f t="shared" si="149"/>
        <v>7.3529999999999998E-2</v>
      </c>
      <c r="MUH7" s="220">
        <f t="shared" si="149"/>
        <v>7.3529999999999998E-2</v>
      </c>
      <c r="MUI7" s="220">
        <f t="shared" si="149"/>
        <v>7.3529999999999998E-2</v>
      </c>
      <c r="MUJ7" s="220">
        <f t="shared" si="149"/>
        <v>7.3529999999999998E-2</v>
      </c>
      <c r="MUK7" s="220">
        <f t="shared" si="149"/>
        <v>7.3529999999999998E-2</v>
      </c>
      <c r="MUL7" s="220">
        <f t="shared" si="149"/>
        <v>7.3529999999999998E-2</v>
      </c>
      <c r="MUM7" s="220">
        <f t="shared" si="149"/>
        <v>7.3529999999999998E-2</v>
      </c>
      <c r="MUN7" s="220">
        <f t="shared" si="149"/>
        <v>7.3529999999999998E-2</v>
      </c>
      <c r="MUO7" s="220">
        <f t="shared" si="149"/>
        <v>7.3529999999999998E-2</v>
      </c>
      <c r="MUP7" s="220">
        <f t="shared" si="149"/>
        <v>7.3529999999999998E-2</v>
      </c>
      <c r="MUQ7" s="220">
        <f t="shared" si="149"/>
        <v>7.3529999999999998E-2</v>
      </c>
      <c r="MUR7" s="220">
        <f t="shared" si="149"/>
        <v>7.3529999999999998E-2</v>
      </c>
      <c r="MUS7" s="220">
        <f t="shared" si="149"/>
        <v>7.3529999999999998E-2</v>
      </c>
      <c r="MUT7" s="220">
        <f t="shared" si="149"/>
        <v>7.3529999999999998E-2</v>
      </c>
      <c r="MUU7" s="220">
        <f t="shared" si="149"/>
        <v>7.3529999999999998E-2</v>
      </c>
      <c r="MUV7" s="220">
        <f t="shared" si="149"/>
        <v>7.3529999999999998E-2</v>
      </c>
      <c r="MUW7" s="220">
        <f t="shared" si="149"/>
        <v>7.3529999999999998E-2</v>
      </c>
      <c r="MUX7" s="220">
        <f t="shared" si="149"/>
        <v>7.3529999999999998E-2</v>
      </c>
      <c r="MUY7" s="220">
        <f t="shared" si="149"/>
        <v>7.3529999999999998E-2</v>
      </c>
      <c r="MUZ7" s="220">
        <f t="shared" si="149"/>
        <v>7.3529999999999998E-2</v>
      </c>
      <c r="MVA7" s="220">
        <f t="shared" si="149"/>
        <v>7.3529999999999998E-2</v>
      </c>
      <c r="MVB7" s="220">
        <f t="shared" si="149"/>
        <v>7.3529999999999998E-2</v>
      </c>
      <c r="MVC7" s="220">
        <f t="shared" si="149"/>
        <v>7.3529999999999998E-2</v>
      </c>
      <c r="MVD7" s="220">
        <f t="shared" si="149"/>
        <v>7.3529999999999998E-2</v>
      </c>
      <c r="MVE7" s="220">
        <f t="shared" si="149"/>
        <v>7.3529999999999998E-2</v>
      </c>
      <c r="MVF7" s="220">
        <f t="shared" si="149"/>
        <v>7.3529999999999998E-2</v>
      </c>
      <c r="MVG7" s="220">
        <f t="shared" si="149"/>
        <v>7.3529999999999998E-2</v>
      </c>
      <c r="MVH7" s="220">
        <f t="shared" si="149"/>
        <v>7.3529999999999998E-2</v>
      </c>
      <c r="MVI7" s="220">
        <f t="shared" si="149"/>
        <v>7.3529999999999998E-2</v>
      </c>
      <c r="MVJ7" s="220">
        <f t="shared" si="149"/>
        <v>7.3529999999999998E-2</v>
      </c>
      <c r="MVK7" s="220">
        <f t="shared" si="149"/>
        <v>7.3529999999999998E-2</v>
      </c>
      <c r="MVL7" s="220">
        <f t="shared" si="149"/>
        <v>7.3529999999999998E-2</v>
      </c>
      <c r="MVM7" s="220">
        <f t="shared" si="149"/>
        <v>7.3529999999999998E-2</v>
      </c>
      <c r="MVN7" s="220">
        <f t="shared" si="149"/>
        <v>7.3529999999999998E-2</v>
      </c>
      <c r="MVO7" s="220">
        <f t="shared" si="149"/>
        <v>7.3529999999999998E-2</v>
      </c>
      <c r="MVP7" s="220">
        <f t="shared" si="149"/>
        <v>7.3529999999999998E-2</v>
      </c>
      <c r="MVQ7" s="220">
        <f t="shared" ref="MVQ7:MYB7" si="150">ROUND($W7/365,5)</f>
        <v>7.3529999999999998E-2</v>
      </c>
      <c r="MVR7" s="220">
        <f t="shared" si="150"/>
        <v>7.3529999999999998E-2</v>
      </c>
      <c r="MVS7" s="220">
        <f t="shared" si="150"/>
        <v>7.3529999999999998E-2</v>
      </c>
      <c r="MVT7" s="220">
        <f t="shared" si="150"/>
        <v>7.3529999999999998E-2</v>
      </c>
      <c r="MVU7" s="220">
        <f t="shared" si="150"/>
        <v>7.3529999999999998E-2</v>
      </c>
      <c r="MVV7" s="220">
        <f t="shared" si="150"/>
        <v>7.3529999999999998E-2</v>
      </c>
      <c r="MVW7" s="220">
        <f t="shared" si="150"/>
        <v>7.3529999999999998E-2</v>
      </c>
      <c r="MVX7" s="220">
        <f t="shared" si="150"/>
        <v>7.3529999999999998E-2</v>
      </c>
      <c r="MVY7" s="220">
        <f t="shared" si="150"/>
        <v>7.3529999999999998E-2</v>
      </c>
      <c r="MVZ7" s="220">
        <f t="shared" si="150"/>
        <v>7.3529999999999998E-2</v>
      </c>
      <c r="MWA7" s="220">
        <f t="shared" si="150"/>
        <v>7.3529999999999998E-2</v>
      </c>
      <c r="MWB7" s="220">
        <f t="shared" si="150"/>
        <v>7.3529999999999998E-2</v>
      </c>
      <c r="MWC7" s="220">
        <f t="shared" si="150"/>
        <v>7.3529999999999998E-2</v>
      </c>
      <c r="MWD7" s="220">
        <f t="shared" si="150"/>
        <v>7.3529999999999998E-2</v>
      </c>
      <c r="MWE7" s="220">
        <f t="shared" si="150"/>
        <v>7.3529999999999998E-2</v>
      </c>
      <c r="MWF7" s="220">
        <f t="shared" si="150"/>
        <v>7.3529999999999998E-2</v>
      </c>
      <c r="MWG7" s="220">
        <f t="shared" si="150"/>
        <v>7.3529999999999998E-2</v>
      </c>
      <c r="MWH7" s="220">
        <f t="shared" si="150"/>
        <v>7.3529999999999998E-2</v>
      </c>
      <c r="MWI7" s="220">
        <f t="shared" si="150"/>
        <v>7.3529999999999998E-2</v>
      </c>
      <c r="MWJ7" s="220">
        <f t="shared" si="150"/>
        <v>7.3529999999999998E-2</v>
      </c>
      <c r="MWK7" s="220">
        <f t="shared" si="150"/>
        <v>7.3529999999999998E-2</v>
      </c>
      <c r="MWL7" s="220">
        <f t="shared" si="150"/>
        <v>7.3529999999999998E-2</v>
      </c>
      <c r="MWM7" s="220">
        <f t="shared" si="150"/>
        <v>7.3529999999999998E-2</v>
      </c>
      <c r="MWN7" s="220">
        <f t="shared" si="150"/>
        <v>7.3529999999999998E-2</v>
      </c>
      <c r="MWO7" s="220">
        <f t="shared" si="150"/>
        <v>7.3529999999999998E-2</v>
      </c>
      <c r="MWP7" s="220">
        <f t="shared" si="150"/>
        <v>7.3529999999999998E-2</v>
      </c>
      <c r="MWQ7" s="220">
        <f t="shared" si="150"/>
        <v>7.3529999999999998E-2</v>
      </c>
      <c r="MWR7" s="220">
        <f t="shared" si="150"/>
        <v>7.3529999999999998E-2</v>
      </c>
      <c r="MWS7" s="220">
        <f t="shared" si="150"/>
        <v>7.3529999999999998E-2</v>
      </c>
      <c r="MWT7" s="220">
        <f t="shared" si="150"/>
        <v>7.3529999999999998E-2</v>
      </c>
      <c r="MWU7" s="220">
        <f t="shared" si="150"/>
        <v>7.3529999999999998E-2</v>
      </c>
      <c r="MWV7" s="220">
        <f t="shared" si="150"/>
        <v>7.3529999999999998E-2</v>
      </c>
      <c r="MWW7" s="220">
        <f t="shared" si="150"/>
        <v>7.3529999999999998E-2</v>
      </c>
      <c r="MWX7" s="220">
        <f t="shared" si="150"/>
        <v>7.3529999999999998E-2</v>
      </c>
      <c r="MWY7" s="220">
        <f t="shared" si="150"/>
        <v>7.3529999999999998E-2</v>
      </c>
      <c r="MWZ7" s="220">
        <f t="shared" si="150"/>
        <v>7.3529999999999998E-2</v>
      </c>
      <c r="MXA7" s="220">
        <f t="shared" si="150"/>
        <v>7.3529999999999998E-2</v>
      </c>
      <c r="MXB7" s="220">
        <f t="shared" si="150"/>
        <v>7.3529999999999998E-2</v>
      </c>
      <c r="MXC7" s="220">
        <f t="shared" si="150"/>
        <v>7.3529999999999998E-2</v>
      </c>
      <c r="MXD7" s="220">
        <f t="shared" si="150"/>
        <v>7.3529999999999998E-2</v>
      </c>
      <c r="MXE7" s="220">
        <f t="shared" si="150"/>
        <v>7.3529999999999998E-2</v>
      </c>
      <c r="MXF7" s="220">
        <f t="shared" si="150"/>
        <v>7.3529999999999998E-2</v>
      </c>
      <c r="MXG7" s="220">
        <f t="shared" si="150"/>
        <v>7.3529999999999998E-2</v>
      </c>
      <c r="MXH7" s="220">
        <f t="shared" si="150"/>
        <v>7.3529999999999998E-2</v>
      </c>
      <c r="MXI7" s="220">
        <f t="shared" si="150"/>
        <v>7.3529999999999998E-2</v>
      </c>
      <c r="MXJ7" s="220">
        <f t="shared" si="150"/>
        <v>7.3529999999999998E-2</v>
      </c>
      <c r="MXK7" s="220">
        <f t="shared" si="150"/>
        <v>7.3529999999999998E-2</v>
      </c>
      <c r="MXL7" s="220">
        <f t="shared" si="150"/>
        <v>7.3529999999999998E-2</v>
      </c>
      <c r="MXM7" s="220">
        <f t="shared" si="150"/>
        <v>7.3529999999999998E-2</v>
      </c>
      <c r="MXN7" s="220">
        <f t="shared" si="150"/>
        <v>7.3529999999999998E-2</v>
      </c>
      <c r="MXO7" s="220">
        <f t="shared" si="150"/>
        <v>7.3529999999999998E-2</v>
      </c>
      <c r="MXP7" s="220">
        <f t="shared" si="150"/>
        <v>7.3529999999999998E-2</v>
      </c>
      <c r="MXQ7" s="220">
        <f t="shared" si="150"/>
        <v>7.3529999999999998E-2</v>
      </c>
      <c r="MXR7" s="220">
        <f t="shared" si="150"/>
        <v>7.3529999999999998E-2</v>
      </c>
      <c r="MXS7" s="220">
        <f t="shared" si="150"/>
        <v>7.3529999999999998E-2</v>
      </c>
      <c r="MXT7" s="220">
        <f t="shared" si="150"/>
        <v>7.3529999999999998E-2</v>
      </c>
      <c r="MXU7" s="220">
        <f t="shared" si="150"/>
        <v>7.3529999999999998E-2</v>
      </c>
      <c r="MXV7" s="220">
        <f t="shared" si="150"/>
        <v>7.3529999999999998E-2</v>
      </c>
      <c r="MXW7" s="220">
        <f t="shared" si="150"/>
        <v>7.3529999999999998E-2</v>
      </c>
      <c r="MXX7" s="220">
        <f t="shared" si="150"/>
        <v>7.3529999999999998E-2</v>
      </c>
      <c r="MXY7" s="220">
        <f t="shared" si="150"/>
        <v>7.3529999999999998E-2</v>
      </c>
      <c r="MXZ7" s="220">
        <f t="shared" si="150"/>
        <v>7.3529999999999998E-2</v>
      </c>
      <c r="MYA7" s="220">
        <f t="shared" si="150"/>
        <v>7.3529999999999998E-2</v>
      </c>
      <c r="MYB7" s="220">
        <f t="shared" si="150"/>
        <v>7.3529999999999998E-2</v>
      </c>
      <c r="MYC7" s="220">
        <f t="shared" ref="MYC7:NAN7" si="151">ROUND($W7/365,5)</f>
        <v>7.3529999999999998E-2</v>
      </c>
      <c r="MYD7" s="220">
        <f t="shared" si="151"/>
        <v>7.3529999999999998E-2</v>
      </c>
      <c r="MYE7" s="220">
        <f t="shared" si="151"/>
        <v>7.3529999999999998E-2</v>
      </c>
      <c r="MYF7" s="220">
        <f t="shared" si="151"/>
        <v>7.3529999999999998E-2</v>
      </c>
      <c r="MYG7" s="220">
        <f t="shared" si="151"/>
        <v>7.3529999999999998E-2</v>
      </c>
      <c r="MYH7" s="220">
        <f t="shared" si="151"/>
        <v>7.3529999999999998E-2</v>
      </c>
      <c r="MYI7" s="220">
        <f t="shared" si="151"/>
        <v>7.3529999999999998E-2</v>
      </c>
      <c r="MYJ7" s="220">
        <f t="shared" si="151"/>
        <v>7.3529999999999998E-2</v>
      </c>
      <c r="MYK7" s="220">
        <f t="shared" si="151"/>
        <v>7.3529999999999998E-2</v>
      </c>
      <c r="MYL7" s="220">
        <f t="shared" si="151"/>
        <v>7.3529999999999998E-2</v>
      </c>
      <c r="MYM7" s="220">
        <f t="shared" si="151"/>
        <v>7.3529999999999998E-2</v>
      </c>
      <c r="MYN7" s="220">
        <f t="shared" si="151"/>
        <v>7.3529999999999998E-2</v>
      </c>
      <c r="MYO7" s="220">
        <f t="shared" si="151"/>
        <v>7.3529999999999998E-2</v>
      </c>
      <c r="MYP7" s="220">
        <f t="shared" si="151"/>
        <v>7.3529999999999998E-2</v>
      </c>
      <c r="MYQ7" s="220">
        <f t="shared" si="151"/>
        <v>7.3529999999999998E-2</v>
      </c>
      <c r="MYR7" s="220">
        <f t="shared" si="151"/>
        <v>7.3529999999999998E-2</v>
      </c>
      <c r="MYS7" s="220">
        <f t="shared" si="151"/>
        <v>7.3529999999999998E-2</v>
      </c>
      <c r="MYT7" s="220">
        <f t="shared" si="151"/>
        <v>7.3529999999999998E-2</v>
      </c>
      <c r="MYU7" s="220">
        <f t="shared" si="151"/>
        <v>7.3529999999999998E-2</v>
      </c>
      <c r="MYV7" s="220">
        <f t="shared" si="151"/>
        <v>7.3529999999999998E-2</v>
      </c>
      <c r="MYW7" s="220">
        <f t="shared" si="151"/>
        <v>7.3529999999999998E-2</v>
      </c>
      <c r="MYX7" s="220">
        <f t="shared" si="151"/>
        <v>7.3529999999999998E-2</v>
      </c>
      <c r="MYY7" s="220">
        <f t="shared" si="151"/>
        <v>7.3529999999999998E-2</v>
      </c>
      <c r="MYZ7" s="220">
        <f t="shared" si="151"/>
        <v>7.3529999999999998E-2</v>
      </c>
      <c r="MZA7" s="220">
        <f t="shared" si="151"/>
        <v>7.3529999999999998E-2</v>
      </c>
      <c r="MZB7" s="220">
        <f t="shared" si="151"/>
        <v>7.3529999999999998E-2</v>
      </c>
      <c r="MZC7" s="220">
        <f t="shared" si="151"/>
        <v>7.3529999999999998E-2</v>
      </c>
      <c r="MZD7" s="220">
        <f t="shared" si="151"/>
        <v>7.3529999999999998E-2</v>
      </c>
      <c r="MZE7" s="220">
        <f t="shared" si="151"/>
        <v>7.3529999999999998E-2</v>
      </c>
      <c r="MZF7" s="220">
        <f t="shared" si="151"/>
        <v>7.3529999999999998E-2</v>
      </c>
      <c r="MZG7" s="220">
        <f t="shared" si="151"/>
        <v>7.3529999999999998E-2</v>
      </c>
      <c r="MZH7" s="220">
        <f t="shared" si="151"/>
        <v>7.3529999999999998E-2</v>
      </c>
      <c r="MZI7" s="220">
        <f t="shared" si="151"/>
        <v>7.3529999999999998E-2</v>
      </c>
      <c r="MZJ7" s="220">
        <f t="shared" si="151"/>
        <v>7.3529999999999998E-2</v>
      </c>
      <c r="MZK7" s="220">
        <f t="shared" si="151"/>
        <v>7.3529999999999998E-2</v>
      </c>
      <c r="MZL7" s="220">
        <f t="shared" si="151"/>
        <v>7.3529999999999998E-2</v>
      </c>
      <c r="MZM7" s="220">
        <f t="shared" si="151"/>
        <v>7.3529999999999998E-2</v>
      </c>
      <c r="MZN7" s="220">
        <f t="shared" si="151"/>
        <v>7.3529999999999998E-2</v>
      </c>
      <c r="MZO7" s="220">
        <f t="shared" si="151"/>
        <v>7.3529999999999998E-2</v>
      </c>
      <c r="MZP7" s="220">
        <f t="shared" si="151"/>
        <v>7.3529999999999998E-2</v>
      </c>
      <c r="MZQ7" s="220">
        <f t="shared" si="151"/>
        <v>7.3529999999999998E-2</v>
      </c>
      <c r="MZR7" s="220">
        <f t="shared" si="151"/>
        <v>7.3529999999999998E-2</v>
      </c>
      <c r="MZS7" s="220">
        <f t="shared" si="151"/>
        <v>7.3529999999999998E-2</v>
      </c>
      <c r="MZT7" s="220">
        <f t="shared" si="151"/>
        <v>7.3529999999999998E-2</v>
      </c>
      <c r="MZU7" s="220">
        <f t="shared" si="151"/>
        <v>7.3529999999999998E-2</v>
      </c>
      <c r="MZV7" s="220">
        <f t="shared" si="151"/>
        <v>7.3529999999999998E-2</v>
      </c>
      <c r="MZW7" s="220">
        <f t="shared" si="151"/>
        <v>7.3529999999999998E-2</v>
      </c>
      <c r="MZX7" s="220">
        <f t="shared" si="151"/>
        <v>7.3529999999999998E-2</v>
      </c>
      <c r="MZY7" s="220">
        <f t="shared" si="151"/>
        <v>7.3529999999999998E-2</v>
      </c>
      <c r="MZZ7" s="220">
        <f t="shared" si="151"/>
        <v>7.3529999999999998E-2</v>
      </c>
      <c r="NAA7" s="220">
        <f t="shared" si="151"/>
        <v>7.3529999999999998E-2</v>
      </c>
      <c r="NAB7" s="220">
        <f t="shared" si="151"/>
        <v>7.3529999999999998E-2</v>
      </c>
      <c r="NAC7" s="220">
        <f t="shared" si="151"/>
        <v>7.3529999999999998E-2</v>
      </c>
      <c r="NAD7" s="220">
        <f t="shared" si="151"/>
        <v>7.3529999999999998E-2</v>
      </c>
      <c r="NAE7" s="220">
        <f t="shared" si="151"/>
        <v>7.3529999999999998E-2</v>
      </c>
      <c r="NAF7" s="220">
        <f t="shared" si="151"/>
        <v>7.3529999999999998E-2</v>
      </c>
      <c r="NAG7" s="220">
        <f t="shared" si="151"/>
        <v>7.3529999999999998E-2</v>
      </c>
      <c r="NAH7" s="220">
        <f t="shared" si="151"/>
        <v>7.3529999999999998E-2</v>
      </c>
      <c r="NAI7" s="220">
        <f t="shared" si="151"/>
        <v>7.3529999999999998E-2</v>
      </c>
      <c r="NAJ7" s="220">
        <f t="shared" si="151"/>
        <v>7.3529999999999998E-2</v>
      </c>
      <c r="NAK7" s="220">
        <f t="shared" si="151"/>
        <v>7.3529999999999998E-2</v>
      </c>
      <c r="NAL7" s="220">
        <f t="shared" si="151"/>
        <v>7.3529999999999998E-2</v>
      </c>
      <c r="NAM7" s="220">
        <f t="shared" si="151"/>
        <v>7.3529999999999998E-2</v>
      </c>
      <c r="NAN7" s="220">
        <f t="shared" si="151"/>
        <v>7.3529999999999998E-2</v>
      </c>
      <c r="NAO7" s="220">
        <f t="shared" ref="NAO7:NCZ7" si="152">ROUND($W7/365,5)</f>
        <v>7.3529999999999998E-2</v>
      </c>
      <c r="NAP7" s="220">
        <f t="shared" si="152"/>
        <v>7.3529999999999998E-2</v>
      </c>
      <c r="NAQ7" s="220">
        <f t="shared" si="152"/>
        <v>7.3529999999999998E-2</v>
      </c>
      <c r="NAR7" s="220">
        <f t="shared" si="152"/>
        <v>7.3529999999999998E-2</v>
      </c>
      <c r="NAS7" s="220">
        <f t="shared" si="152"/>
        <v>7.3529999999999998E-2</v>
      </c>
      <c r="NAT7" s="220">
        <f t="shared" si="152"/>
        <v>7.3529999999999998E-2</v>
      </c>
      <c r="NAU7" s="220">
        <f t="shared" si="152"/>
        <v>7.3529999999999998E-2</v>
      </c>
      <c r="NAV7" s="220">
        <f t="shared" si="152"/>
        <v>7.3529999999999998E-2</v>
      </c>
      <c r="NAW7" s="220">
        <f t="shared" si="152"/>
        <v>7.3529999999999998E-2</v>
      </c>
      <c r="NAX7" s="220">
        <f t="shared" si="152"/>
        <v>7.3529999999999998E-2</v>
      </c>
      <c r="NAY7" s="220">
        <f t="shared" si="152"/>
        <v>7.3529999999999998E-2</v>
      </c>
      <c r="NAZ7" s="220">
        <f t="shared" si="152"/>
        <v>7.3529999999999998E-2</v>
      </c>
      <c r="NBA7" s="220">
        <f t="shared" si="152"/>
        <v>7.3529999999999998E-2</v>
      </c>
      <c r="NBB7" s="220">
        <f t="shared" si="152"/>
        <v>7.3529999999999998E-2</v>
      </c>
      <c r="NBC7" s="220">
        <f t="shared" si="152"/>
        <v>7.3529999999999998E-2</v>
      </c>
      <c r="NBD7" s="220">
        <f t="shared" si="152"/>
        <v>7.3529999999999998E-2</v>
      </c>
      <c r="NBE7" s="220">
        <f t="shared" si="152"/>
        <v>7.3529999999999998E-2</v>
      </c>
      <c r="NBF7" s="220">
        <f t="shared" si="152"/>
        <v>7.3529999999999998E-2</v>
      </c>
      <c r="NBG7" s="220">
        <f t="shared" si="152"/>
        <v>7.3529999999999998E-2</v>
      </c>
      <c r="NBH7" s="220">
        <f t="shared" si="152"/>
        <v>7.3529999999999998E-2</v>
      </c>
      <c r="NBI7" s="220">
        <f t="shared" si="152"/>
        <v>7.3529999999999998E-2</v>
      </c>
      <c r="NBJ7" s="220">
        <f t="shared" si="152"/>
        <v>7.3529999999999998E-2</v>
      </c>
      <c r="NBK7" s="220">
        <f t="shared" si="152"/>
        <v>7.3529999999999998E-2</v>
      </c>
      <c r="NBL7" s="220">
        <f t="shared" si="152"/>
        <v>7.3529999999999998E-2</v>
      </c>
      <c r="NBM7" s="220">
        <f t="shared" si="152"/>
        <v>7.3529999999999998E-2</v>
      </c>
      <c r="NBN7" s="220">
        <f t="shared" si="152"/>
        <v>7.3529999999999998E-2</v>
      </c>
      <c r="NBO7" s="220">
        <f t="shared" si="152"/>
        <v>7.3529999999999998E-2</v>
      </c>
      <c r="NBP7" s="220">
        <f t="shared" si="152"/>
        <v>7.3529999999999998E-2</v>
      </c>
      <c r="NBQ7" s="220">
        <f t="shared" si="152"/>
        <v>7.3529999999999998E-2</v>
      </c>
      <c r="NBR7" s="220">
        <f t="shared" si="152"/>
        <v>7.3529999999999998E-2</v>
      </c>
      <c r="NBS7" s="220">
        <f t="shared" si="152"/>
        <v>7.3529999999999998E-2</v>
      </c>
      <c r="NBT7" s="220">
        <f t="shared" si="152"/>
        <v>7.3529999999999998E-2</v>
      </c>
      <c r="NBU7" s="220">
        <f t="shared" si="152"/>
        <v>7.3529999999999998E-2</v>
      </c>
      <c r="NBV7" s="220">
        <f t="shared" si="152"/>
        <v>7.3529999999999998E-2</v>
      </c>
      <c r="NBW7" s="220">
        <f t="shared" si="152"/>
        <v>7.3529999999999998E-2</v>
      </c>
      <c r="NBX7" s="220">
        <f t="shared" si="152"/>
        <v>7.3529999999999998E-2</v>
      </c>
      <c r="NBY7" s="220">
        <f t="shared" si="152"/>
        <v>7.3529999999999998E-2</v>
      </c>
      <c r="NBZ7" s="220">
        <f t="shared" si="152"/>
        <v>7.3529999999999998E-2</v>
      </c>
      <c r="NCA7" s="220">
        <f t="shared" si="152"/>
        <v>7.3529999999999998E-2</v>
      </c>
      <c r="NCB7" s="220">
        <f t="shared" si="152"/>
        <v>7.3529999999999998E-2</v>
      </c>
      <c r="NCC7" s="220">
        <f t="shared" si="152"/>
        <v>7.3529999999999998E-2</v>
      </c>
      <c r="NCD7" s="220">
        <f t="shared" si="152"/>
        <v>7.3529999999999998E-2</v>
      </c>
      <c r="NCE7" s="220">
        <f t="shared" si="152"/>
        <v>7.3529999999999998E-2</v>
      </c>
      <c r="NCF7" s="220">
        <f t="shared" si="152"/>
        <v>7.3529999999999998E-2</v>
      </c>
      <c r="NCG7" s="220">
        <f t="shared" si="152"/>
        <v>7.3529999999999998E-2</v>
      </c>
      <c r="NCH7" s="220">
        <f t="shared" si="152"/>
        <v>7.3529999999999998E-2</v>
      </c>
      <c r="NCI7" s="220">
        <f t="shared" si="152"/>
        <v>7.3529999999999998E-2</v>
      </c>
      <c r="NCJ7" s="220">
        <f t="shared" si="152"/>
        <v>7.3529999999999998E-2</v>
      </c>
      <c r="NCK7" s="220">
        <f t="shared" si="152"/>
        <v>7.3529999999999998E-2</v>
      </c>
      <c r="NCL7" s="220">
        <f t="shared" si="152"/>
        <v>7.3529999999999998E-2</v>
      </c>
      <c r="NCM7" s="220">
        <f t="shared" si="152"/>
        <v>7.3529999999999998E-2</v>
      </c>
      <c r="NCN7" s="220">
        <f t="shared" si="152"/>
        <v>7.3529999999999998E-2</v>
      </c>
      <c r="NCO7" s="220">
        <f t="shared" si="152"/>
        <v>7.3529999999999998E-2</v>
      </c>
      <c r="NCP7" s="220">
        <f t="shared" si="152"/>
        <v>7.3529999999999998E-2</v>
      </c>
      <c r="NCQ7" s="220">
        <f t="shared" si="152"/>
        <v>7.3529999999999998E-2</v>
      </c>
      <c r="NCR7" s="220">
        <f t="shared" si="152"/>
        <v>7.3529999999999998E-2</v>
      </c>
      <c r="NCS7" s="220">
        <f t="shared" si="152"/>
        <v>7.3529999999999998E-2</v>
      </c>
      <c r="NCT7" s="220">
        <f t="shared" si="152"/>
        <v>7.3529999999999998E-2</v>
      </c>
      <c r="NCU7" s="220">
        <f t="shared" si="152"/>
        <v>7.3529999999999998E-2</v>
      </c>
      <c r="NCV7" s="220">
        <f t="shared" si="152"/>
        <v>7.3529999999999998E-2</v>
      </c>
      <c r="NCW7" s="220">
        <f t="shared" si="152"/>
        <v>7.3529999999999998E-2</v>
      </c>
      <c r="NCX7" s="220">
        <f t="shared" si="152"/>
        <v>7.3529999999999998E-2</v>
      </c>
      <c r="NCY7" s="220">
        <f t="shared" si="152"/>
        <v>7.3529999999999998E-2</v>
      </c>
      <c r="NCZ7" s="220">
        <f t="shared" si="152"/>
        <v>7.3529999999999998E-2</v>
      </c>
      <c r="NDA7" s="220">
        <f t="shared" ref="NDA7:NFL7" si="153">ROUND($W7/365,5)</f>
        <v>7.3529999999999998E-2</v>
      </c>
      <c r="NDB7" s="220">
        <f t="shared" si="153"/>
        <v>7.3529999999999998E-2</v>
      </c>
      <c r="NDC7" s="220">
        <f t="shared" si="153"/>
        <v>7.3529999999999998E-2</v>
      </c>
      <c r="NDD7" s="220">
        <f t="shared" si="153"/>
        <v>7.3529999999999998E-2</v>
      </c>
      <c r="NDE7" s="220">
        <f t="shared" si="153"/>
        <v>7.3529999999999998E-2</v>
      </c>
      <c r="NDF7" s="220">
        <f t="shared" si="153"/>
        <v>7.3529999999999998E-2</v>
      </c>
      <c r="NDG7" s="220">
        <f t="shared" si="153"/>
        <v>7.3529999999999998E-2</v>
      </c>
      <c r="NDH7" s="220">
        <f t="shared" si="153"/>
        <v>7.3529999999999998E-2</v>
      </c>
      <c r="NDI7" s="220">
        <f t="shared" si="153"/>
        <v>7.3529999999999998E-2</v>
      </c>
      <c r="NDJ7" s="220">
        <f t="shared" si="153"/>
        <v>7.3529999999999998E-2</v>
      </c>
      <c r="NDK7" s="220">
        <f t="shared" si="153"/>
        <v>7.3529999999999998E-2</v>
      </c>
      <c r="NDL7" s="220">
        <f t="shared" si="153"/>
        <v>7.3529999999999998E-2</v>
      </c>
      <c r="NDM7" s="220">
        <f t="shared" si="153"/>
        <v>7.3529999999999998E-2</v>
      </c>
      <c r="NDN7" s="220">
        <f t="shared" si="153"/>
        <v>7.3529999999999998E-2</v>
      </c>
      <c r="NDO7" s="220">
        <f t="shared" si="153"/>
        <v>7.3529999999999998E-2</v>
      </c>
      <c r="NDP7" s="220">
        <f t="shared" si="153"/>
        <v>7.3529999999999998E-2</v>
      </c>
      <c r="NDQ7" s="220">
        <f t="shared" si="153"/>
        <v>7.3529999999999998E-2</v>
      </c>
      <c r="NDR7" s="220">
        <f t="shared" si="153"/>
        <v>7.3529999999999998E-2</v>
      </c>
      <c r="NDS7" s="220">
        <f t="shared" si="153"/>
        <v>7.3529999999999998E-2</v>
      </c>
      <c r="NDT7" s="220">
        <f t="shared" si="153"/>
        <v>7.3529999999999998E-2</v>
      </c>
      <c r="NDU7" s="220">
        <f t="shared" si="153"/>
        <v>7.3529999999999998E-2</v>
      </c>
      <c r="NDV7" s="220">
        <f t="shared" si="153"/>
        <v>7.3529999999999998E-2</v>
      </c>
      <c r="NDW7" s="220">
        <f t="shared" si="153"/>
        <v>7.3529999999999998E-2</v>
      </c>
      <c r="NDX7" s="220">
        <f t="shared" si="153"/>
        <v>7.3529999999999998E-2</v>
      </c>
      <c r="NDY7" s="220">
        <f t="shared" si="153"/>
        <v>7.3529999999999998E-2</v>
      </c>
      <c r="NDZ7" s="220">
        <f t="shared" si="153"/>
        <v>7.3529999999999998E-2</v>
      </c>
      <c r="NEA7" s="220">
        <f t="shared" si="153"/>
        <v>7.3529999999999998E-2</v>
      </c>
      <c r="NEB7" s="220">
        <f t="shared" si="153"/>
        <v>7.3529999999999998E-2</v>
      </c>
      <c r="NEC7" s="220">
        <f t="shared" si="153"/>
        <v>7.3529999999999998E-2</v>
      </c>
      <c r="NED7" s="220">
        <f t="shared" si="153"/>
        <v>7.3529999999999998E-2</v>
      </c>
      <c r="NEE7" s="220">
        <f t="shared" si="153"/>
        <v>7.3529999999999998E-2</v>
      </c>
      <c r="NEF7" s="220">
        <f t="shared" si="153"/>
        <v>7.3529999999999998E-2</v>
      </c>
      <c r="NEG7" s="220">
        <f t="shared" si="153"/>
        <v>7.3529999999999998E-2</v>
      </c>
      <c r="NEH7" s="220">
        <f t="shared" si="153"/>
        <v>7.3529999999999998E-2</v>
      </c>
      <c r="NEI7" s="220">
        <f t="shared" si="153"/>
        <v>7.3529999999999998E-2</v>
      </c>
      <c r="NEJ7" s="220">
        <f t="shared" si="153"/>
        <v>7.3529999999999998E-2</v>
      </c>
      <c r="NEK7" s="220">
        <f t="shared" si="153"/>
        <v>7.3529999999999998E-2</v>
      </c>
      <c r="NEL7" s="220">
        <f t="shared" si="153"/>
        <v>7.3529999999999998E-2</v>
      </c>
      <c r="NEM7" s="220">
        <f t="shared" si="153"/>
        <v>7.3529999999999998E-2</v>
      </c>
      <c r="NEN7" s="220">
        <f t="shared" si="153"/>
        <v>7.3529999999999998E-2</v>
      </c>
      <c r="NEO7" s="220">
        <f t="shared" si="153"/>
        <v>7.3529999999999998E-2</v>
      </c>
      <c r="NEP7" s="220">
        <f t="shared" si="153"/>
        <v>7.3529999999999998E-2</v>
      </c>
      <c r="NEQ7" s="220">
        <f t="shared" si="153"/>
        <v>7.3529999999999998E-2</v>
      </c>
      <c r="NER7" s="220">
        <f t="shared" si="153"/>
        <v>7.3529999999999998E-2</v>
      </c>
      <c r="NES7" s="220">
        <f t="shared" si="153"/>
        <v>7.3529999999999998E-2</v>
      </c>
      <c r="NET7" s="220">
        <f t="shared" si="153"/>
        <v>7.3529999999999998E-2</v>
      </c>
      <c r="NEU7" s="220">
        <f t="shared" si="153"/>
        <v>7.3529999999999998E-2</v>
      </c>
      <c r="NEV7" s="220">
        <f t="shared" si="153"/>
        <v>7.3529999999999998E-2</v>
      </c>
      <c r="NEW7" s="220">
        <f t="shared" si="153"/>
        <v>7.3529999999999998E-2</v>
      </c>
      <c r="NEX7" s="220">
        <f t="shared" si="153"/>
        <v>7.3529999999999998E-2</v>
      </c>
      <c r="NEY7" s="220">
        <f t="shared" si="153"/>
        <v>7.3529999999999998E-2</v>
      </c>
      <c r="NEZ7" s="220">
        <f t="shared" si="153"/>
        <v>7.3529999999999998E-2</v>
      </c>
      <c r="NFA7" s="220">
        <f t="shared" si="153"/>
        <v>7.3529999999999998E-2</v>
      </c>
      <c r="NFB7" s="220">
        <f t="shared" si="153"/>
        <v>7.3529999999999998E-2</v>
      </c>
      <c r="NFC7" s="220">
        <f t="shared" si="153"/>
        <v>7.3529999999999998E-2</v>
      </c>
      <c r="NFD7" s="220">
        <f t="shared" si="153"/>
        <v>7.3529999999999998E-2</v>
      </c>
      <c r="NFE7" s="220">
        <f t="shared" si="153"/>
        <v>7.3529999999999998E-2</v>
      </c>
      <c r="NFF7" s="220">
        <f t="shared" si="153"/>
        <v>7.3529999999999998E-2</v>
      </c>
      <c r="NFG7" s="220">
        <f t="shared" si="153"/>
        <v>7.3529999999999998E-2</v>
      </c>
      <c r="NFH7" s="220">
        <f t="shared" si="153"/>
        <v>7.3529999999999998E-2</v>
      </c>
      <c r="NFI7" s="220">
        <f t="shared" si="153"/>
        <v>7.3529999999999998E-2</v>
      </c>
      <c r="NFJ7" s="220">
        <f t="shared" si="153"/>
        <v>7.3529999999999998E-2</v>
      </c>
      <c r="NFK7" s="220">
        <f t="shared" si="153"/>
        <v>7.3529999999999998E-2</v>
      </c>
      <c r="NFL7" s="220">
        <f t="shared" si="153"/>
        <v>7.3529999999999998E-2</v>
      </c>
      <c r="NFM7" s="220">
        <f t="shared" ref="NFM7:NHX7" si="154">ROUND($W7/365,5)</f>
        <v>7.3529999999999998E-2</v>
      </c>
      <c r="NFN7" s="220">
        <f t="shared" si="154"/>
        <v>7.3529999999999998E-2</v>
      </c>
      <c r="NFO7" s="220">
        <f t="shared" si="154"/>
        <v>7.3529999999999998E-2</v>
      </c>
      <c r="NFP7" s="220">
        <f t="shared" si="154"/>
        <v>7.3529999999999998E-2</v>
      </c>
      <c r="NFQ7" s="220">
        <f t="shared" si="154"/>
        <v>7.3529999999999998E-2</v>
      </c>
      <c r="NFR7" s="220">
        <f t="shared" si="154"/>
        <v>7.3529999999999998E-2</v>
      </c>
      <c r="NFS7" s="220">
        <f t="shared" si="154"/>
        <v>7.3529999999999998E-2</v>
      </c>
      <c r="NFT7" s="220">
        <f t="shared" si="154"/>
        <v>7.3529999999999998E-2</v>
      </c>
      <c r="NFU7" s="220">
        <f t="shared" si="154"/>
        <v>7.3529999999999998E-2</v>
      </c>
      <c r="NFV7" s="220">
        <f t="shared" si="154"/>
        <v>7.3529999999999998E-2</v>
      </c>
      <c r="NFW7" s="220">
        <f t="shared" si="154"/>
        <v>7.3529999999999998E-2</v>
      </c>
      <c r="NFX7" s="220">
        <f t="shared" si="154"/>
        <v>7.3529999999999998E-2</v>
      </c>
      <c r="NFY7" s="220">
        <f t="shared" si="154"/>
        <v>7.3529999999999998E-2</v>
      </c>
      <c r="NFZ7" s="220">
        <f t="shared" si="154"/>
        <v>7.3529999999999998E-2</v>
      </c>
      <c r="NGA7" s="220">
        <f t="shared" si="154"/>
        <v>7.3529999999999998E-2</v>
      </c>
      <c r="NGB7" s="220">
        <f t="shared" si="154"/>
        <v>7.3529999999999998E-2</v>
      </c>
      <c r="NGC7" s="220">
        <f t="shared" si="154"/>
        <v>7.3529999999999998E-2</v>
      </c>
      <c r="NGD7" s="220">
        <f t="shared" si="154"/>
        <v>7.3529999999999998E-2</v>
      </c>
      <c r="NGE7" s="220">
        <f t="shared" si="154"/>
        <v>7.3529999999999998E-2</v>
      </c>
      <c r="NGF7" s="220">
        <f t="shared" si="154"/>
        <v>7.3529999999999998E-2</v>
      </c>
      <c r="NGG7" s="220">
        <f t="shared" si="154"/>
        <v>7.3529999999999998E-2</v>
      </c>
      <c r="NGH7" s="220">
        <f t="shared" si="154"/>
        <v>7.3529999999999998E-2</v>
      </c>
      <c r="NGI7" s="220">
        <f t="shared" si="154"/>
        <v>7.3529999999999998E-2</v>
      </c>
      <c r="NGJ7" s="220">
        <f t="shared" si="154"/>
        <v>7.3529999999999998E-2</v>
      </c>
      <c r="NGK7" s="220">
        <f t="shared" si="154"/>
        <v>7.3529999999999998E-2</v>
      </c>
      <c r="NGL7" s="220">
        <f t="shared" si="154"/>
        <v>7.3529999999999998E-2</v>
      </c>
      <c r="NGM7" s="220">
        <f t="shared" si="154"/>
        <v>7.3529999999999998E-2</v>
      </c>
      <c r="NGN7" s="220">
        <f t="shared" si="154"/>
        <v>7.3529999999999998E-2</v>
      </c>
      <c r="NGO7" s="220">
        <f t="shared" si="154"/>
        <v>7.3529999999999998E-2</v>
      </c>
      <c r="NGP7" s="220">
        <f t="shared" si="154"/>
        <v>7.3529999999999998E-2</v>
      </c>
      <c r="NGQ7" s="220">
        <f t="shared" si="154"/>
        <v>7.3529999999999998E-2</v>
      </c>
      <c r="NGR7" s="220">
        <f t="shared" si="154"/>
        <v>7.3529999999999998E-2</v>
      </c>
      <c r="NGS7" s="220">
        <f t="shared" si="154"/>
        <v>7.3529999999999998E-2</v>
      </c>
      <c r="NGT7" s="220">
        <f t="shared" si="154"/>
        <v>7.3529999999999998E-2</v>
      </c>
      <c r="NGU7" s="220">
        <f t="shared" si="154"/>
        <v>7.3529999999999998E-2</v>
      </c>
      <c r="NGV7" s="220">
        <f t="shared" si="154"/>
        <v>7.3529999999999998E-2</v>
      </c>
      <c r="NGW7" s="220">
        <f t="shared" si="154"/>
        <v>7.3529999999999998E-2</v>
      </c>
      <c r="NGX7" s="220">
        <f t="shared" si="154"/>
        <v>7.3529999999999998E-2</v>
      </c>
      <c r="NGY7" s="220">
        <f t="shared" si="154"/>
        <v>7.3529999999999998E-2</v>
      </c>
      <c r="NGZ7" s="220">
        <f t="shared" si="154"/>
        <v>7.3529999999999998E-2</v>
      </c>
      <c r="NHA7" s="220">
        <f t="shared" si="154"/>
        <v>7.3529999999999998E-2</v>
      </c>
      <c r="NHB7" s="220">
        <f t="shared" si="154"/>
        <v>7.3529999999999998E-2</v>
      </c>
      <c r="NHC7" s="220">
        <f t="shared" si="154"/>
        <v>7.3529999999999998E-2</v>
      </c>
      <c r="NHD7" s="220">
        <f t="shared" si="154"/>
        <v>7.3529999999999998E-2</v>
      </c>
      <c r="NHE7" s="220">
        <f t="shared" si="154"/>
        <v>7.3529999999999998E-2</v>
      </c>
      <c r="NHF7" s="220">
        <f t="shared" si="154"/>
        <v>7.3529999999999998E-2</v>
      </c>
      <c r="NHG7" s="220">
        <f t="shared" si="154"/>
        <v>7.3529999999999998E-2</v>
      </c>
      <c r="NHH7" s="220">
        <f t="shared" si="154"/>
        <v>7.3529999999999998E-2</v>
      </c>
      <c r="NHI7" s="220">
        <f t="shared" si="154"/>
        <v>7.3529999999999998E-2</v>
      </c>
      <c r="NHJ7" s="220">
        <f t="shared" si="154"/>
        <v>7.3529999999999998E-2</v>
      </c>
      <c r="NHK7" s="220">
        <f t="shared" si="154"/>
        <v>7.3529999999999998E-2</v>
      </c>
      <c r="NHL7" s="220">
        <f t="shared" si="154"/>
        <v>7.3529999999999998E-2</v>
      </c>
      <c r="NHM7" s="220">
        <f t="shared" si="154"/>
        <v>7.3529999999999998E-2</v>
      </c>
      <c r="NHN7" s="220">
        <f t="shared" si="154"/>
        <v>7.3529999999999998E-2</v>
      </c>
      <c r="NHO7" s="220">
        <f t="shared" si="154"/>
        <v>7.3529999999999998E-2</v>
      </c>
      <c r="NHP7" s="220">
        <f t="shared" si="154"/>
        <v>7.3529999999999998E-2</v>
      </c>
      <c r="NHQ7" s="220">
        <f t="shared" si="154"/>
        <v>7.3529999999999998E-2</v>
      </c>
      <c r="NHR7" s="220">
        <f t="shared" si="154"/>
        <v>7.3529999999999998E-2</v>
      </c>
      <c r="NHS7" s="220">
        <f t="shared" si="154"/>
        <v>7.3529999999999998E-2</v>
      </c>
      <c r="NHT7" s="220">
        <f t="shared" si="154"/>
        <v>7.3529999999999998E-2</v>
      </c>
      <c r="NHU7" s="220">
        <f t="shared" si="154"/>
        <v>7.3529999999999998E-2</v>
      </c>
      <c r="NHV7" s="220">
        <f t="shared" si="154"/>
        <v>7.3529999999999998E-2</v>
      </c>
      <c r="NHW7" s="220">
        <f t="shared" si="154"/>
        <v>7.3529999999999998E-2</v>
      </c>
      <c r="NHX7" s="220">
        <f t="shared" si="154"/>
        <v>7.3529999999999998E-2</v>
      </c>
      <c r="NHY7" s="220">
        <f t="shared" ref="NHY7:NKJ7" si="155">ROUND($W7/365,5)</f>
        <v>7.3529999999999998E-2</v>
      </c>
      <c r="NHZ7" s="220">
        <f t="shared" si="155"/>
        <v>7.3529999999999998E-2</v>
      </c>
      <c r="NIA7" s="220">
        <f t="shared" si="155"/>
        <v>7.3529999999999998E-2</v>
      </c>
      <c r="NIB7" s="220">
        <f t="shared" si="155"/>
        <v>7.3529999999999998E-2</v>
      </c>
      <c r="NIC7" s="220">
        <f t="shared" si="155"/>
        <v>7.3529999999999998E-2</v>
      </c>
      <c r="NID7" s="220">
        <f t="shared" si="155"/>
        <v>7.3529999999999998E-2</v>
      </c>
      <c r="NIE7" s="220">
        <f t="shared" si="155"/>
        <v>7.3529999999999998E-2</v>
      </c>
      <c r="NIF7" s="220">
        <f t="shared" si="155"/>
        <v>7.3529999999999998E-2</v>
      </c>
      <c r="NIG7" s="220">
        <f t="shared" si="155"/>
        <v>7.3529999999999998E-2</v>
      </c>
      <c r="NIH7" s="220">
        <f t="shared" si="155"/>
        <v>7.3529999999999998E-2</v>
      </c>
      <c r="NII7" s="220">
        <f t="shared" si="155"/>
        <v>7.3529999999999998E-2</v>
      </c>
      <c r="NIJ7" s="220">
        <f t="shared" si="155"/>
        <v>7.3529999999999998E-2</v>
      </c>
      <c r="NIK7" s="220">
        <f t="shared" si="155"/>
        <v>7.3529999999999998E-2</v>
      </c>
      <c r="NIL7" s="220">
        <f t="shared" si="155"/>
        <v>7.3529999999999998E-2</v>
      </c>
      <c r="NIM7" s="220">
        <f t="shared" si="155"/>
        <v>7.3529999999999998E-2</v>
      </c>
      <c r="NIN7" s="220">
        <f t="shared" si="155"/>
        <v>7.3529999999999998E-2</v>
      </c>
      <c r="NIO7" s="220">
        <f t="shared" si="155"/>
        <v>7.3529999999999998E-2</v>
      </c>
      <c r="NIP7" s="220">
        <f t="shared" si="155"/>
        <v>7.3529999999999998E-2</v>
      </c>
      <c r="NIQ7" s="220">
        <f t="shared" si="155"/>
        <v>7.3529999999999998E-2</v>
      </c>
      <c r="NIR7" s="220">
        <f t="shared" si="155"/>
        <v>7.3529999999999998E-2</v>
      </c>
      <c r="NIS7" s="220">
        <f t="shared" si="155"/>
        <v>7.3529999999999998E-2</v>
      </c>
      <c r="NIT7" s="220">
        <f t="shared" si="155"/>
        <v>7.3529999999999998E-2</v>
      </c>
      <c r="NIU7" s="220">
        <f t="shared" si="155"/>
        <v>7.3529999999999998E-2</v>
      </c>
      <c r="NIV7" s="220">
        <f t="shared" si="155"/>
        <v>7.3529999999999998E-2</v>
      </c>
      <c r="NIW7" s="220">
        <f t="shared" si="155"/>
        <v>7.3529999999999998E-2</v>
      </c>
      <c r="NIX7" s="220">
        <f t="shared" si="155"/>
        <v>7.3529999999999998E-2</v>
      </c>
      <c r="NIY7" s="220">
        <f t="shared" si="155"/>
        <v>7.3529999999999998E-2</v>
      </c>
      <c r="NIZ7" s="220">
        <f t="shared" si="155"/>
        <v>7.3529999999999998E-2</v>
      </c>
      <c r="NJA7" s="220">
        <f t="shared" si="155"/>
        <v>7.3529999999999998E-2</v>
      </c>
      <c r="NJB7" s="220">
        <f t="shared" si="155"/>
        <v>7.3529999999999998E-2</v>
      </c>
      <c r="NJC7" s="220">
        <f t="shared" si="155"/>
        <v>7.3529999999999998E-2</v>
      </c>
      <c r="NJD7" s="220">
        <f t="shared" si="155"/>
        <v>7.3529999999999998E-2</v>
      </c>
      <c r="NJE7" s="220">
        <f t="shared" si="155"/>
        <v>7.3529999999999998E-2</v>
      </c>
      <c r="NJF7" s="220">
        <f t="shared" si="155"/>
        <v>7.3529999999999998E-2</v>
      </c>
      <c r="NJG7" s="220">
        <f t="shared" si="155"/>
        <v>7.3529999999999998E-2</v>
      </c>
      <c r="NJH7" s="220">
        <f t="shared" si="155"/>
        <v>7.3529999999999998E-2</v>
      </c>
      <c r="NJI7" s="220">
        <f t="shared" si="155"/>
        <v>7.3529999999999998E-2</v>
      </c>
      <c r="NJJ7" s="220">
        <f t="shared" si="155"/>
        <v>7.3529999999999998E-2</v>
      </c>
      <c r="NJK7" s="220">
        <f t="shared" si="155"/>
        <v>7.3529999999999998E-2</v>
      </c>
      <c r="NJL7" s="220">
        <f t="shared" si="155"/>
        <v>7.3529999999999998E-2</v>
      </c>
      <c r="NJM7" s="220">
        <f t="shared" si="155"/>
        <v>7.3529999999999998E-2</v>
      </c>
      <c r="NJN7" s="220">
        <f t="shared" si="155"/>
        <v>7.3529999999999998E-2</v>
      </c>
      <c r="NJO7" s="220">
        <f t="shared" si="155"/>
        <v>7.3529999999999998E-2</v>
      </c>
      <c r="NJP7" s="220">
        <f t="shared" si="155"/>
        <v>7.3529999999999998E-2</v>
      </c>
      <c r="NJQ7" s="220">
        <f t="shared" si="155"/>
        <v>7.3529999999999998E-2</v>
      </c>
      <c r="NJR7" s="220">
        <f t="shared" si="155"/>
        <v>7.3529999999999998E-2</v>
      </c>
      <c r="NJS7" s="220">
        <f t="shared" si="155"/>
        <v>7.3529999999999998E-2</v>
      </c>
      <c r="NJT7" s="220">
        <f t="shared" si="155"/>
        <v>7.3529999999999998E-2</v>
      </c>
      <c r="NJU7" s="220">
        <f t="shared" si="155"/>
        <v>7.3529999999999998E-2</v>
      </c>
      <c r="NJV7" s="220">
        <f t="shared" si="155"/>
        <v>7.3529999999999998E-2</v>
      </c>
      <c r="NJW7" s="220">
        <f t="shared" si="155"/>
        <v>7.3529999999999998E-2</v>
      </c>
      <c r="NJX7" s="220">
        <f t="shared" si="155"/>
        <v>7.3529999999999998E-2</v>
      </c>
      <c r="NJY7" s="220">
        <f t="shared" si="155"/>
        <v>7.3529999999999998E-2</v>
      </c>
      <c r="NJZ7" s="220">
        <f t="shared" si="155"/>
        <v>7.3529999999999998E-2</v>
      </c>
      <c r="NKA7" s="220">
        <f t="shared" si="155"/>
        <v>7.3529999999999998E-2</v>
      </c>
      <c r="NKB7" s="220">
        <f t="shared" si="155"/>
        <v>7.3529999999999998E-2</v>
      </c>
      <c r="NKC7" s="220">
        <f t="shared" si="155"/>
        <v>7.3529999999999998E-2</v>
      </c>
      <c r="NKD7" s="220">
        <f t="shared" si="155"/>
        <v>7.3529999999999998E-2</v>
      </c>
      <c r="NKE7" s="220">
        <f t="shared" si="155"/>
        <v>7.3529999999999998E-2</v>
      </c>
      <c r="NKF7" s="220">
        <f t="shared" si="155"/>
        <v>7.3529999999999998E-2</v>
      </c>
      <c r="NKG7" s="220">
        <f t="shared" si="155"/>
        <v>7.3529999999999998E-2</v>
      </c>
      <c r="NKH7" s="220">
        <f t="shared" si="155"/>
        <v>7.3529999999999998E-2</v>
      </c>
      <c r="NKI7" s="220">
        <f t="shared" si="155"/>
        <v>7.3529999999999998E-2</v>
      </c>
      <c r="NKJ7" s="220">
        <f t="shared" si="155"/>
        <v>7.3529999999999998E-2</v>
      </c>
      <c r="NKK7" s="220">
        <f t="shared" ref="NKK7:NMV7" si="156">ROUND($W7/365,5)</f>
        <v>7.3529999999999998E-2</v>
      </c>
      <c r="NKL7" s="220">
        <f t="shared" si="156"/>
        <v>7.3529999999999998E-2</v>
      </c>
      <c r="NKM7" s="220">
        <f t="shared" si="156"/>
        <v>7.3529999999999998E-2</v>
      </c>
      <c r="NKN7" s="220">
        <f t="shared" si="156"/>
        <v>7.3529999999999998E-2</v>
      </c>
      <c r="NKO7" s="220">
        <f t="shared" si="156"/>
        <v>7.3529999999999998E-2</v>
      </c>
      <c r="NKP7" s="220">
        <f t="shared" si="156"/>
        <v>7.3529999999999998E-2</v>
      </c>
      <c r="NKQ7" s="220">
        <f t="shared" si="156"/>
        <v>7.3529999999999998E-2</v>
      </c>
      <c r="NKR7" s="220">
        <f t="shared" si="156"/>
        <v>7.3529999999999998E-2</v>
      </c>
      <c r="NKS7" s="220">
        <f t="shared" si="156"/>
        <v>7.3529999999999998E-2</v>
      </c>
      <c r="NKT7" s="220">
        <f t="shared" si="156"/>
        <v>7.3529999999999998E-2</v>
      </c>
      <c r="NKU7" s="220">
        <f t="shared" si="156"/>
        <v>7.3529999999999998E-2</v>
      </c>
      <c r="NKV7" s="220">
        <f t="shared" si="156"/>
        <v>7.3529999999999998E-2</v>
      </c>
      <c r="NKW7" s="220">
        <f t="shared" si="156"/>
        <v>7.3529999999999998E-2</v>
      </c>
      <c r="NKX7" s="220">
        <f t="shared" si="156"/>
        <v>7.3529999999999998E-2</v>
      </c>
      <c r="NKY7" s="220">
        <f t="shared" si="156"/>
        <v>7.3529999999999998E-2</v>
      </c>
      <c r="NKZ7" s="220">
        <f t="shared" si="156"/>
        <v>7.3529999999999998E-2</v>
      </c>
      <c r="NLA7" s="220">
        <f t="shared" si="156"/>
        <v>7.3529999999999998E-2</v>
      </c>
      <c r="NLB7" s="220">
        <f t="shared" si="156"/>
        <v>7.3529999999999998E-2</v>
      </c>
      <c r="NLC7" s="220">
        <f t="shared" si="156"/>
        <v>7.3529999999999998E-2</v>
      </c>
      <c r="NLD7" s="220">
        <f t="shared" si="156"/>
        <v>7.3529999999999998E-2</v>
      </c>
      <c r="NLE7" s="220">
        <f t="shared" si="156"/>
        <v>7.3529999999999998E-2</v>
      </c>
      <c r="NLF7" s="220">
        <f t="shared" si="156"/>
        <v>7.3529999999999998E-2</v>
      </c>
      <c r="NLG7" s="220">
        <f t="shared" si="156"/>
        <v>7.3529999999999998E-2</v>
      </c>
      <c r="NLH7" s="220">
        <f t="shared" si="156"/>
        <v>7.3529999999999998E-2</v>
      </c>
      <c r="NLI7" s="220">
        <f t="shared" si="156"/>
        <v>7.3529999999999998E-2</v>
      </c>
      <c r="NLJ7" s="220">
        <f t="shared" si="156"/>
        <v>7.3529999999999998E-2</v>
      </c>
      <c r="NLK7" s="220">
        <f t="shared" si="156"/>
        <v>7.3529999999999998E-2</v>
      </c>
      <c r="NLL7" s="220">
        <f t="shared" si="156"/>
        <v>7.3529999999999998E-2</v>
      </c>
      <c r="NLM7" s="220">
        <f t="shared" si="156"/>
        <v>7.3529999999999998E-2</v>
      </c>
      <c r="NLN7" s="220">
        <f t="shared" si="156"/>
        <v>7.3529999999999998E-2</v>
      </c>
      <c r="NLO7" s="220">
        <f t="shared" si="156"/>
        <v>7.3529999999999998E-2</v>
      </c>
      <c r="NLP7" s="220">
        <f t="shared" si="156"/>
        <v>7.3529999999999998E-2</v>
      </c>
      <c r="NLQ7" s="220">
        <f t="shared" si="156"/>
        <v>7.3529999999999998E-2</v>
      </c>
      <c r="NLR7" s="220">
        <f t="shared" si="156"/>
        <v>7.3529999999999998E-2</v>
      </c>
      <c r="NLS7" s="220">
        <f t="shared" si="156"/>
        <v>7.3529999999999998E-2</v>
      </c>
      <c r="NLT7" s="220">
        <f t="shared" si="156"/>
        <v>7.3529999999999998E-2</v>
      </c>
      <c r="NLU7" s="220">
        <f t="shared" si="156"/>
        <v>7.3529999999999998E-2</v>
      </c>
      <c r="NLV7" s="220">
        <f t="shared" si="156"/>
        <v>7.3529999999999998E-2</v>
      </c>
      <c r="NLW7" s="220">
        <f t="shared" si="156"/>
        <v>7.3529999999999998E-2</v>
      </c>
      <c r="NLX7" s="220">
        <f t="shared" si="156"/>
        <v>7.3529999999999998E-2</v>
      </c>
      <c r="NLY7" s="220">
        <f t="shared" si="156"/>
        <v>7.3529999999999998E-2</v>
      </c>
      <c r="NLZ7" s="220">
        <f t="shared" si="156"/>
        <v>7.3529999999999998E-2</v>
      </c>
      <c r="NMA7" s="220">
        <f t="shared" si="156"/>
        <v>7.3529999999999998E-2</v>
      </c>
      <c r="NMB7" s="220">
        <f t="shared" si="156"/>
        <v>7.3529999999999998E-2</v>
      </c>
      <c r="NMC7" s="220">
        <f t="shared" si="156"/>
        <v>7.3529999999999998E-2</v>
      </c>
      <c r="NMD7" s="220">
        <f t="shared" si="156"/>
        <v>7.3529999999999998E-2</v>
      </c>
      <c r="NME7" s="220">
        <f t="shared" si="156"/>
        <v>7.3529999999999998E-2</v>
      </c>
      <c r="NMF7" s="220">
        <f t="shared" si="156"/>
        <v>7.3529999999999998E-2</v>
      </c>
      <c r="NMG7" s="220">
        <f t="shared" si="156"/>
        <v>7.3529999999999998E-2</v>
      </c>
      <c r="NMH7" s="220">
        <f t="shared" si="156"/>
        <v>7.3529999999999998E-2</v>
      </c>
      <c r="NMI7" s="220">
        <f t="shared" si="156"/>
        <v>7.3529999999999998E-2</v>
      </c>
      <c r="NMJ7" s="220">
        <f t="shared" si="156"/>
        <v>7.3529999999999998E-2</v>
      </c>
      <c r="NMK7" s="220">
        <f t="shared" si="156"/>
        <v>7.3529999999999998E-2</v>
      </c>
      <c r="NML7" s="220">
        <f t="shared" si="156"/>
        <v>7.3529999999999998E-2</v>
      </c>
      <c r="NMM7" s="220">
        <f t="shared" si="156"/>
        <v>7.3529999999999998E-2</v>
      </c>
      <c r="NMN7" s="220">
        <f t="shared" si="156"/>
        <v>7.3529999999999998E-2</v>
      </c>
      <c r="NMO7" s="220">
        <f t="shared" si="156"/>
        <v>7.3529999999999998E-2</v>
      </c>
      <c r="NMP7" s="220">
        <f t="shared" si="156"/>
        <v>7.3529999999999998E-2</v>
      </c>
      <c r="NMQ7" s="220">
        <f t="shared" si="156"/>
        <v>7.3529999999999998E-2</v>
      </c>
      <c r="NMR7" s="220">
        <f t="shared" si="156"/>
        <v>7.3529999999999998E-2</v>
      </c>
      <c r="NMS7" s="220">
        <f t="shared" si="156"/>
        <v>7.3529999999999998E-2</v>
      </c>
      <c r="NMT7" s="220">
        <f t="shared" si="156"/>
        <v>7.3529999999999998E-2</v>
      </c>
      <c r="NMU7" s="220">
        <f t="shared" si="156"/>
        <v>7.3529999999999998E-2</v>
      </c>
      <c r="NMV7" s="220">
        <f t="shared" si="156"/>
        <v>7.3529999999999998E-2</v>
      </c>
      <c r="NMW7" s="220">
        <f t="shared" ref="NMW7:NPH7" si="157">ROUND($W7/365,5)</f>
        <v>7.3529999999999998E-2</v>
      </c>
      <c r="NMX7" s="220">
        <f t="shared" si="157"/>
        <v>7.3529999999999998E-2</v>
      </c>
      <c r="NMY7" s="220">
        <f t="shared" si="157"/>
        <v>7.3529999999999998E-2</v>
      </c>
      <c r="NMZ7" s="220">
        <f t="shared" si="157"/>
        <v>7.3529999999999998E-2</v>
      </c>
      <c r="NNA7" s="220">
        <f t="shared" si="157"/>
        <v>7.3529999999999998E-2</v>
      </c>
      <c r="NNB7" s="220">
        <f t="shared" si="157"/>
        <v>7.3529999999999998E-2</v>
      </c>
      <c r="NNC7" s="220">
        <f t="shared" si="157"/>
        <v>7.3529999999999998E-2</v>
      </c>
      <c r="NND7" s="220">
        <f t="shared" si="157"/>
        <v>7.3529999999999998E-2</v>
      </c>
      <c r="NNE7" s="220">
        <f t="shared" si="157"/>
        <v>7.3529999999999998E-2</v>
      </c>
      <c r="NNF7" s="220">
        <f t="shared" si="157"/>
        <v>7.3529999999999998E-2</v>
      </c>
      <c r="NNG7" s="220">
        <f t="shared" si="157"/>
        <v>7.3529999999999998E-2</v>
      </c>
      <c r="NNH7" s="220">
        <f t="shared" si="157"/>
        <v>7.3529999999999998E-2</v>
      </c>
      <c r="NNI7" s="220">
        <f t="shared" si="157"/>
        <v>7.3529999999999998E-2</v>
      </c>
      <c r="NNJ7" s="220">
        <f t="shared" si="157"/>
        <v>7.3529999999999998E-2</v>
      </c>
      <c r="NNK7" s="220">
        <f t="shared" si="157"/>
        <v>7.3529999999999998E-2</v>
      </c>
      <c r="NNL7" s="220">
        <f t="shared" si="157"/>
        <v>7.3529999999999998E-2</v>
      </c>
      <c r="NNM7" s="220">
        <f t="shared" si="157"/>
        <v>7.3529999999999998E-2</v>
      </c>
      <c r="NNN7" s="220">
        <f t="shared" si="157"/>
        <v>7.3529999999999998E-2</v>
      </c>
      <c r="NNO7" s="220">
        <f t="shared" si="157"/>
        <v>7.3529999999999998E-2</v>
      </c>
      <c r="NNP7" s="220">
        <f t="shared" si="157"/>
        <v>7.3529999999999998E-2</v>
      </c>
      <c r="NNQ7" s="220">
        <f t="shared" si="157"/>
        <v>7.3529999999999998E-2</v>
      </c>
      <c r="NNR7" s="220">
        <f t="shared" si="157"/>
        <v>7.3529999999999998E-2</v>
      </c>
      <c r="NNS7" s="220">
        <f t="shared" si="157"/>
        <v>7.3529999999999998E-2</v>
      </c>
      <c r="NNT7" s="220">
        <f t="shared" si="157"/>
        <v>7.3529999999999998E-2</v>
      </c>
      <c r="NNU7" s="220">
        <f t="shared" si="157"/>
        <v>7.3529999999999998E-2</v>
      </c>
      <c r="NNV7" s="220">
        <f t="shared" si="157"/>
        <v>7.3529999999999998E-2</v>
      </c>
      <c r="NNW7" s="220">
        <f t="shared" si="157"/>
        <v>7.3529999999999998E-2</v>
      </c>
      <c r="NNX7" s="220">
        <f t="shared" si="157"/>
        <v>7.3529999999999998E-2</v>
      </c>
      <c r="NNY7" s="220">
        <f t="shared" si="157"/>
        <v>7.3529999999999998E-2</v>
      </c>
      <c r="NNZ7" s="220">
        <f t="shared" si="157"/>
        <v>7.3529999999999998E-2</v>
      </c>
      <c r="NOA7" s="220">
        <f t="shared" si="157"/>
        <v>7.3529999999999998E-2</v>
      </c>
      <c r="NOB7" s="220">
        <f t="shared" si="157"/>
        <v>7.3529999999999998E-2</v>
      </c>
      <c r="NOC7" s="220">
        <f t="shared" si="157"/>
        <v>7.3529999999999998E-2</v>
      </c>
      <c r="NOD7" s="220">
        <f t="shared" si="157"/>
        <v>7.3529999999999998E-2</v>
      </c>
      <c r="NOE7" s="220">
        <f t="shared" si="157"/>
        <v>7.3529999999999998E-2</v>
      </c>
      <c r="NOF7" s="220">
        <f t="shared" si="157"/>
        <v>7.3529999999999998E-2</v>
      </c>
      <c r="NOG7" s="220">
        <f t="shared" si="157"/>
        <v>7.3529999999999998E-2</v>
      </c>
      <c r="NOH7" s="220">
        <f t="shared" si="157"/>
        <v>7.3529999999999998E-2</v>
      </c>
      <c r="NOI7" s="220">
        <f t="shared" si="157"/>
        <v>7.3529999999999998E-2</v>
      </c>
      <c r="NOJ7" s="220">
        <f t="shared" si="157"/>
        <v>7.3529999999999998E-2</v>
      </c>
      <c r="NOK7" s="220">
        <f t="shared" si="157"/>
        <v>7.3529999999999998E-2</v>
      </c>
      <c r="NOL7" s="220">
        <f t="shared" si="157"/>
        <v>7.3529999999999998E-2</v>
      </c>
      <c r="NOM7" s="220">
        <f t="shared" si="157"/>
        <v>7.3529999999999998E-2</v>
      </c>
      <c r="NON7" s="220">
        <f t="shared" si="157"/>
        <v>7.3529999999999998E-2</v>
      </c>
      <c r="NOO7" s="220">
        <f t="shared" si="157"/>
        <v>7.3529999999999998E-2</v>
      </c>
      <c r="NOP7" s="220">
        <f t="shared" si="157"/>
        <v>7.3529999999999998E-2</v>
      </c>
      <c r="NOQ7" s="220">
        <f t="shared" si="157"/>
        <v>7.3529999999999998E-2</v>
      </c>
      <c r="NOR7" s="220">
        <f t="shared" si="157"/>
        <v>7.3529999999999998E-2</v>
      </c>
      <c r="NOS7" s="220">
        <f t="shared" si="157"/>
        <v>7.3529999999999998E-2</v>
      </c>
      <c r="NOT7" s="220">
        <f t="shared" si="157"/>
        <v>7.3529999999999998E-2</v>
      </c>
      <c r="NOU7" s="220">
        <f t="shared" si="157"/>
        <v>7.3529999999999998E-2</v>
      </c>
      <c r="NOV7" s="220">
        <f t="shared" si="157"/>
        <v>7.3529999999999998E-2</v>
      </c>
      <c r="NOW7" s="220">
        <f t="shared" si="157"/>
        <v>7.3529999999999998E-2</v>
      </c>
      <c r="NOX7" s="220">
        <f t="shared" si="157"/>
        <v>7.3529999999999998E-2</v>
      </c>
      <c r="NOY7" s="220">
        <f t="shared" si="157"/>
        <v>7.3529999999999998E-2</v>
      </c>
      <c r="NOZ7" s="220">
        <f t="shared" si="157"/>
        <v>7.3529999999999998E-2</v>
      </c>
      <c r="NPA7" s="220">
        <f t="shared" si="157"/>
        <v>7.3529999999999998E-2</v>
      </c>
      <c r="NPB7" s="220">
        <f t="shared" si="157"/>
        <v>7.3529999999999998E-2</v>
      </c>
      <c r="NPC7" s="220">
        <f t="shared" si="157"/>
        <v>7.3529999999999998E-2</v>
      </c>
      <c r="NPD7" s="220">
        <f t="shared" si="157"/>
        <v>7.3529999999999998E-2</v>
      </c>
      <c r="NPE7" s="220">
        <f t="shared" si="157"/>
        <v>7.3529999999999998E-2</v>
      </c>
      <c r="NPF7" s="220">
        <f t="shared" si="157"/>
        <v>7.3529999999999998E-2</v>
      </c>
      <c r="NPG7" s="220">
        <f t="shared" si="157"/>
        <v>7.3529999999999998E-2</v>
      </c>
      <c r="NPH7" s="220">
        <f t="shared" si="157"/>
        <v>7.3529999999999998E-2</v>
      </c>
      <c r="NPI7" s="220">
        <f t="shared" ref="NPI7:NRT7" si="158">ROUND($W7/365,5)</f>
        <v>7.3529999999999998E-2</v>
      </c>
      <c r="NPJ7" s="220">
        <f t="shared" si="158"/>
        <v>7.3529999999999998E-2</v>
      </c>
      <c r="NPK7" s="220">
        <f t="shared" si="158"/>
        <v>7.3529999999999998E-2</v>
      </c>
      <c r="NPL7" s="220">
        <f t="shared" si="158"/>
        <v>7.3529999999999998E-2</v>
      </c>
      <c r="NPM7" s="220">
        <f t="shared" si="158"/>
        <v>7.3529999999999998E-2</v>
      </c>
      <c r="NPN7" s="220">
        <f t="shared" si="158"/>
        <v>7.3529999999999998E-2</v>
      </c>
      <c r="NPO7" s="220">
        <f t="shared" si="158"/>
        <v>7.3529999999999998E-2</v>
      </c>
      <c r="NPP7" s="220">
        <f t="shared" si="158"/>
        <v>7.3529999999999998E-2</v>
      </c>
      <c r="NPQ7" s="220">
        <f t="shared" si="158"/>
        <v>7.3529999999999998E-2</v>
      </c>
      <c r="NPR7" s="220">
        <f t="shared" si="158"/>
        <v>7.3529999999999998E-2</v>
      </c>
      <c r="NPS7" s="220">
        <f t="shared" si="158"/>
        <v>7.3529999999999998E-2</v>
      </c>
      <c r="NPT7" s="220">
        <f t="shared" si="158"/>
        <v>7.3529999999999998E-2</v>
      </c>
      <c r="NPU7" s="220">
        <f t="shared" si="158"/>
        <v>7.3529999999999998E-2</v>
      </c>
      <c r="NPV7" s="220">
        <f t="shared" si="158"/>
        <v>7.3529999999999998E-2</v>
      </c>
      <c r="NPW7" s="220">
        <f t="shared" si="158"/>
        <v>7.3529999999999998E-2</v>
      </c>
      <c r="NPX7" s="220">
        <f t="shared" si="158"/>
        <v>7.3529999999999998E-2</v>
      </c>
      <c r="NPY7" s="220">
        <f t="shared" si="158"/>
        <v>7.3529999999999998E-2</v>
      </c>
      <c r="NPZ7" s="220">
        <f t="shared" si="158"/>
        <v>7.3529999999999998E-2</v>
      </c>
      <c r="NQA7" s="220">
        <f t="shared" si="158"/>
        <v>7.3529999999999998E-2</v>
      </c>
      <c r="NQB7" s="220">
        <f t="shared" si="158"/>
        <v>7.3529999999999998E-2</v>
      </c>
      <c r="NQC7" s="220">
        <f t="shared" si="158"/>
        <v>7.3529999999999998E-2</v>
      </c>
      <c r="NQD7" s="220">
        <f t="shared" si="158"/>
        <v>7.3529999999999998E-2</v>
      </c>
      <c r="NQE7" s="220">
        <f t="shared" si="158"/>
        <v>7.3529999999999998E-2</v>
      </c>
      <c r="NQF7" s="220">
        <f t="shared" si="158"/>
        <v>7.3529999999999998E-2</v>
      </c>
      <c r="NQG7" s="220">
        <f t="shared" si="158"/>
        <v>7.3529999999999998E-2</v>
      </c>
      <c r="NQH7" s="220">
        <f t="shared" si="158"/>
        <v>7.3529999999999998E-2</v>
      </c>
      <c r="NQI7" s="220">
        <f t="shared" si="158"/>
        <v>7.3529999999999998E-2</v>
      </c>
      <c r="NQJ7" s="220">
        <f t="shared" si="158"/>
        <v>7.3529999999999998E-2</v>
      </c>
      <c r="NQK7" s="220">
        <f t="shared" si="158"/>
        <v>7.3529999999999998E-2</v>
      </c>
      <c r="NQL7" s="220">
        <f t="shared" si="158"/>
        <v>7.3529999999999998E-2</v>
      </c>
      <c r="NQM7" s="220">
        <f t="shared" si="158"/>
        <v>7.3529999999999998E-2</v>
      </c>
      <c r="NQN7" s="220">
        <f t="shared" si="158"/>
        <v>7.3529999999999998E-2</v>
      </c>
      <c r="NQO7" s="220">
        <f t="shared" si="158"/>
        <v>7.3529999999999998E-2</v>
      </c>
      <c r="NQP7" s="220">
        <f t="shared" si="158"/>
        <v>7.3529999999999998E-2</v>
      </c>
      <c r="NQQ7" s="220">
        <f t="shared" si="158"/>
        <v>7.3529999999999998E-2</v>
      </c>
      <c r="NQR7" s="220">
        <f t="shared" si="158"/>
        <v>7.3529999999999998E-2</v>
      </c>
      <c r="NQS7" s="220">
        <f t="shared" si="158"/>
        <v>7.3529999999999998E-2</v>
      </c>
      <c r="NQT7" s="220">
        <f t="shared" si="158"/>
        <v>7.3529999999999998E-2</v>
      </c>
      <c r="NQU7" s="220">
        <f t="shared" si="158"/>
        <v>7.3529999999999998E-2</v>
      </c>
      <c r="NQV7" s="220">
        <f t="shared" si="158"/>
        <v>7.3529999999999998E-2</v>
      </c>
      <c r="NQW7" s="220">
        <f t="shared" si="158"/>
        <v>7.3529999999999998E-2</v>
      </c>
      <c r="NQX7" s="220">
        <f t="shared" si="158"/>
        <v>7.3529999999999998E-2</v>
      </c>
      <c r="NQY7" s="220">
        <f t="shared" si="158"/>
        <v>7.3529999999999998E-2</v>
      </c>
      <c r="NQZ7" s="220">
        <f t="shared" si="158"/>
        <v>7.3529999999999998E-2</v>
      </c>
      <c r="NRA7" s="220">
        <f t="shared" si="158"/>
        <v>7.3529999999999998E-2</v>
      </c>
      <c r="NRB7" s="220">
        <f t="shared" si="158"/>
        <v>7.3529999999999998E-2</v>
      </c>
      <c r="NRC7" s="220">
        <f t="shared" si="158"/>
        <v>7.3529999999999998E-2</v>
      </c>
      <c r="NRD7" s="220">
        <f t="shared" si="158"/>
        <v>7.3529999999999998E-2</v>
      </c>
      <c r="NRE7" s="220">
        <f t="shared" si="158"/>
        <v>7.3529999999999998E-2</v>
      </c>
      <c r="NRF7" s="220">
        <f t="shared" si="158"/>
        <v>7.3529999999999998E-2</v>
      </c>
      <c r="NRG7" s="220">
        <f t="shared" si="158"/>
        <v>7.3529999999999998E-2</v>
      </c>
      <c r="NRH7" s="220">
        <f t="shared" si="158"/>
        <v>7.3529999999999998E-2</v>
      </c>
      <c r="NRI7" s="220">
        <f t="shared" si="158"/>
        <v>7.3529999999999998E-2</v>
      </c>
      <c r="NRJ7" s="220">
        <f t="shared" si="158"/>
        <v>7.3529999999999998E-2</v>
      </c>
      <c r="NRK7" s="220">
        <f t="shared" si="158"/>
        <v>7.3529999999999998E-2</v>
      </c>
      <c r="NRL7" s="220">
        <f t="shared" si="158"/>
        <v>7.3529999999999998E-2</v>
      </c>
      <c r="NRM7" s="220">
        <f t="shared" si="158"/>
        <v>7.3529999999999998E-2</v>
      </c>
      <c r="NRN7" s="220">
        <f t="shared" si="158"/>
        <v>7.3529999999999998E-2</v>
      </c>
      <c r="NRO7" s="220">
        <f t="shared" si="158"/>
        <v>7.3529999999999998E-2</v>
      </c>
      <c r="NRP7" s="220">
        <f t="shared" si="158"/>
        <v>7.3529999999999998E-2</v>
      </c>
      <c r="NRQ7" s="220">
        <f t="shared" si="158"/>
        <v>7.3529999999999998E-2</v>
      </c>
      <c r="NRR7" s="220">
        <f t="shared" si="158"/>
        <v>7.3529999999999998E-2</v>
      </c>
      <c r="NRS7" s="220">
        <f t="shared" si="158"/>
        <v>7.3529999999999998E-2</v>
      </c>
      <c r="NRT7" s="220">
        <f t="shared" si="158"/>
        <v>7.3529999999999998E-2</v>
      </c>
      <c r="NRU7" s="220">
        <f t="shared" ref="NRU7:NUF7" si="159">ROUND($W7/365,5)</f>
        <v>7.3529999999999998E-2</v>
      </c>
      <c r="NRV7" s="220">
        <f t="shared" si="159"/>
        <v>7.3529999999999998E-2</v>
      </c>
      <c r="NRW7" s="220">
        <f t="shared" si="159"/>
        <v>7.3529999999999998E-2</v>
      </c>
      <c r="NRX7" s="220">
        <f t="shared" si="159"/>
        <v>7.3529999999999998E-2</v>
      </c>
      <c r="NRY7" s="220">
        <f t="shared" si="159"/>
        <v>7.3529999999999998E-2</v>
      </c>
      <c r="NRZ7" s="220">
        <f t="shared" si="159"/>
        <v>7.3529999999999998E-2</v>
      </c>
      <c r="NSA7" s="220">
        <f t="shared" si="159"/>
        <v>7.3529999999999998E-2</v>
      </c>
      <c r="NSB7" s="220">
        <f t="shared" si="159"/>
        <v>7.3529999999999998E-2</v>
      </c>
      <c r="NSC7" s="220">
        <f t="shared" si="159"/>
        <v>7.3529999999999998E-2</v>
      </c>
      <c r="NSD7" s="220">
        <f t="shared" si="159"/>
        <v>7.3529999999999998E-2</v>
      </c>
      <c r="NSE7" s="220">
        <f t="shared" si="159"/>
        <v>7.3529999999999998E-2</v>
      </c>
      <c r="NSF7" s="220">
        <f t="shared" si="159"/>
        <v>7.3529999999999998E-2</v>
      </c>
      <c r="NSG7" s="220">
        <f t="shared" si="159"/>
        <v>7.3529999999999998E-2</v>
      </c>
      <c r="NSH7" s="220">
        <f t="shared" si="159"/>
        <v>7.3529999999999998E-2</v>
      </c>
      <c r="NSI7" s="220">
        <f t="shared" si="159"/>
        <v>7.3529999999999998E-2</v>
      </c>
      <c r="NSJ7" s="220">
        <f t="shared" si="159"/>
        <v>7.3529999999999998E-2</v>
      </c>
      <c r="NSK7" s="220">
        <f t="shared" si="159"/>
        <v>7.3529999999999998E-2</v>
      </c>
      <c r="NSL7" s="220">
        <f t="shared" si="159"/>
        <v>7.3529999999999998E-2</v>
      </c>
      <c r="NSM7" s="220">
        <f t="shared" si="159"/>
        <v>7.3529999999999998E-2</v>
      </c>
      <c r="NSN7" s="220">
        <f t="shared" si="159"/>
        <v>7.3529999999999998E-2</v>
      </c>
      <c r="NSO7" s="220">
        <f t="shared" si="159"/>
        <v>7.3529999999999998E-2</v>
      </c>
      <c r="NSP7" s="220">
        <f t="shared" si="159"/>
        <v>7.3529999999999998E-2</v>
      </c>
      <c r="NSQ7" s="220">
        <f t="shared" si="159"/>
        <v>7.3529999999999998E-2</v>
      </c>
      <c r="NSR7" s="220">
        <f t="shared" si="159"/>
        <v>7.3529999999999998E-2</v>
      </c>
      <c r="NSS7" s="220">
        <f t="shared" si="159"/>
        <v>7.3529999999999998E-2</v>
      </c>
      <c r="NST7" s="220">
        <f t="shared" si="159"/>
        <v>7.3529999999999998E-2</v>
      </c>
      <c r="NSU7" s="220">
        <f t="shared" si="159"/>
        <v>7.3529999999999998E-2</v>
      </c>
      <c r="NSV7" s="220">
        <f t="shared" si="159"/>
        <v>7.3529999999999998E-2</v>
      </c>
      <c r="NSW7" s="220">
        <f t="shared" si="159"/>
        <v>7.3529999999999998E-2</v>
      </c>
      <c r="NSX7" s="220">
        <f t="shared" si="159"/>
        <v>7.3529999999999998E-2</v>
      </c>
      <c r="NSY7" s="220">
        <f t="shared" si="159"/>
        <v>7.3529999999999998E-2</v>
      </c>
      <c r="NSZ7" s="220">
        <f t="shared" si="159"/>
        <v>7.3529999999999998E-2</v>
      </c>
      <c r="NTA7" s="220">
        <f t="shared" si="159"/>
        <v>7.3529999999999998E-2</v>
      </c>
      <c r="NTB7" s="220">
        <f t="shared" si="159"/>
        <v>7.3529999999999998E-2</v>
      </c>
      <c r="NTC7" s="220">
        <f t="shared" si="159"/>
        <v>7.3529999999999998E-2</v>
      </c>
      <c r="NTD7" s="220">
        <f t="shared" si="159"/>
        <v>7.3529999999999998E-2</v>
      </c>
      <c r="NTE7" s="220">
        <f t="shared" si="159"/>
        <v>7.3529999999999998E-2</v>
      </c>
      <c r="NTF7" s="220">
        <f t="shared" si="159"/>
        <v>7.3529999999999998E-2</v>
      </c>
      <c r="NTG7" s="220">
        <f t="shared" si="159"/>
        <v>7.3529999999999998E-2</v>
      </c>
      <c r="NTH7" s="220">
        <f t="shared" si="159"/>
        <v>7.3529999999999998E-2</v>
      </c>
      <c r="NTI7" s="220">
        <f t="shared" si="159"/>
        <v>7.3529999999999998E-2</v>
      </c>
      <c r="NTJ7" s="220">
        <f t="shared" si="159"/>
        <v>7.3529999999999998E-2</v>
      </c>
      <c r="NTK7" s="220">
        <f t="shared" si="159"/>
        <v>7.3529999999999998E-2</v>
      </c>
      <c r="NTL7" s="220">
        <f t="shared" si="159"/>
        <v>7.3529999999999998E-2</v>
      </c>
      <c r="NTM7" s="220">
        <f t="shared" si="159"/>
        <v>7.3529999999999998E-2</v>
      </c>
      <c r="NTN7" s="220">
        <f t="shared" si="159"/>
        <v>7.3529999999999998E-2</v>
      </c>
      <c r="NTO7" s="220">
        <f t="shared" si="159"/>
        <v>7.3529999999999998E-2</v>
      </c>
      <c r="NTP7" s="220">
        <f t="shared" si="159"/>
        <v>7.3529999999999998E-2</v>
      </c>
      <c r="NTQ7" s="220">
        <f t="shared" si="159"/>
        <v>7.3529999999999998E-2</v>
      </c>
      <c r="NTR7" s="220">
        <f t="shared" si="159"/>
        <v>7.3529999999999998E-2</v>
      </c>
      <c r="NTS7" s="220">
        <f t="shared" si="159"/>
        <v>7.3529999999999998E-2</v>
      </c>
      <c r="NTT7" s="220">
        <f t="shared" si="159"/>
        <v>7.3529999999999998E-2</v>
      </c>
      <c r="NTU7" s="220">
        <f t="shared" si="159"/>
        <v>7.3529999999999998E-2</v>
      </c>
      <c r="NTV7" s="220">
        <f t="shared" si="159"/>
        <v>7.3529999999999998E-2</v>
      </c>
      <c r="NTW7" s="220">
        <f t="shared" si="159"/>
        <v>7.3529999999999998E-2</v>
      </c>
      <c r="NTX7" s="220">
        <f t="shared" si="159"/>
        <v>7.3529999999999998E-2</v>
      </c>
      <c r="NTY7" s="220">
        <f t="shared" si="159"/>
        <v>7.3529999999999998E-2</v>
      </c>
      <c r="NTZ7" s="220">
        <f t="shared" si="159"/>
        <v>7.3529999999999998E-2</v>
      </c>
      <c r="NUA7" s="220">
        <f t="shared" si="159"/>
        <v>7.3529999999999998E-2</v>
      </c>
      <c r="NUB7" s="220">
        <f t="shared" si="159"/>
        <v>7.3529999999999998E-2</v>
      </c>
      <c r="NUC7" s="220">
        <f t="shared" si="159"/>
        <v>7.3529999999999998E-2</v>
      </c>
      <c r="NUD7" s="220">
        <f t="shared" si="159"/>
        <v>7.3529999999999998E-2</v>
      </c>
      <c r="NUE7" s="220">
        <f t="shared" si="159"/>
        <v>7.3529999999999998E-2</v>
      </c>
      <c r="NUF7" s="220">
        <f t="shared" si="159"/>
        <v>7.3529999999999998E-2</v>
      </c>
      <c r="NUG7" s="220">
        <f t="shared" ref="NUG7:NWR7" si="160">ROUND($W7/365,5)</f>
        <v>7.3529999999999998E-2</v>
      </c>
      <c r="NUH7" s="220">
        <f t="shared" si="160"/>
        <v>7.3529999999999998E-2</v>
      </c>
      <c r="NUI7" s="220">
        <f t="shared" si="160"/>
        <v>7.3529999999999998E-2</v>
      </c>
      <c r="NUJ7" s="220">
        <f t="shared" si="160"/>
        <v>7.3529999999999998E-2</v>
      </c>
      <c r="NUK7" s="220">
        <f t="shared" si="160"/>
        <v>7.3529999999999998E-2</v>
      </c>
      <c r="NUL7" s="220">
        <f t="shared" si="160"/>
        <v>7.3529999999999998E-2</v>
      </c>
      <c r="NUM7" s="220">
        <f t="shared" si="160"/>
        <v>7.3529999999999998E-2</v>
      </c>
      <c r="NUN7" s="220">
        <f t="shared" si="160"/>
        <v>7.3529999999999998E-2</v>
      </c>
      <c r="NUO7" s="220">
        <f t="shared" si="160"/>
        <v>7.3529999999999998E-2</v>
      </c>
      <c r="NUP7" s="220">
        <f t="shared" si="160"/>
        <v>7.3529999999999998E-2</v>
      </c>
      <c r="NUQ7" s="220">
        <f t="shared" si="160"/>
        <v>7.3529999999999998E-2</v>
      </c>
      <c r="NUR7" s="220">
        <f t="shared" si="160"/>
        <v>7.3529999999999998E-2</v>
      </c>
      <c r="NUS7" s="220">
        <f t="shared" si="160"/>
        <v>7.3529999999999998E-2</v>
      </c>
      <c r="NUT7" s="220">
        <f t="shared" si="160"/>
        <v>7.3529999999999998E-2</v>
      </c>
      <c r="NUU7" s="220">
        <f t="shared" si="160"/>
        <v>7.3529999999999998E-2</v>
      </c>
      <c r="NUV7" s="220">
        <f t="shared" si="160"/>
        <v>7.3529999999999998E-2</v>
      </c>
      <c r="NUW7" s="220">
        <f t="shared" si="160"/>
        <v>7.3529999999999998E-2</v>
      </c>
      <c r="NUX7" s="220">
        <f t="shared" si="160"/>
        <v>7.3529999999999998E-2</v>
      </c>
      <c r="NUY7" s="220">
        <f t="shared" si="160"/>
        <v>7.3529999999999998E-2</v>
      </c>
      <c r="NUZ7" s="220">
        <f t="shared" si="160"/>
        <v>7.3529999999999998E-2</v>
      </c>
      <c r="NVA7" s="220">
        <f t="shared" si="160"/>
        <v>7.3529999999999998E-2</v>
      </c>
      <c r="NVB7" s="220">
        <f t="shared" si="160"/>
        <v>7.3529999999999998E-2</v>
      </c>
      <c r="NVC7" s="220">
        <f t="shared" si="160"/>
        <v>7.3529999999999998E-2</v>
      </c>
      <c r="NVD7" s="220">
        <f t="shared" si="160"/>
        <v>7.3529999999999998E-2</v>
      </c>
      <c r="NVE7" s="220">
        <f t="shared" si="160"/>
        <v>7.3529999999999998E-2</v>
      </c>
      <c r="NVF7" s="220">
        <f t="shared" si="160"/>
        <v>7.3529999999999998E-2</v>
      </c>
      <c r="NVG7" s="220">
        <f t="shared" si="160"/>
        <v>7.3529999999999998E-2</v>
      </c>
      <c r="NVH7" s="220">
        <f t="shared" si="160"/>
        <v>7.3529999999999998E-2</v>
      </c>
      <c r="NVI7" s="220">
        <f t="shared" si="160"/>
        <v>7.3529999999999998E-2</v>
      </c>
      <c r="NVJ7" s="220">
        <f t="shared" si="160"/>
        <v>7.3529999999999998E-2</v>
      </c>
      <c r="NVK7" s="220">
        <f t="shared" si="160"/>
        <v>7.3529999999999998E-2</v>
      </c>
      <c r="NVL7" s="220">
        <f t="shared" si="160"/>
        <v>7.3529999999999998E-2</v>
      </c>
      <c r="NVM7" s="220">
        <f t="shared" si="160"/>
        <v>7.3529999999999998E-2</v>
      </c>
      <c r="NVN7" s="220">
        <f t="shared" si="160"/>
        <v>7.3529999999999998E-2</v>
      </c>
      <c r="NVO7" s="220">
        <f t="shared" si="160"/>
        <v>7.3529999999999998E-2</v>
      </c>
      <c r="NVP7" s="220">
        <f t="shared" si="160"/>
        <v>7.3529999999999998E-2</v>
      </c>
      <c r="NVQ7" s="220">
        <f t="shared" si="160"/>
        <v>7.3529999999999998E-2</v>
      </c>
      <c r="NVR7" s="220">
        <f t="shared" si="160"/>
        <v>7.3529999999999998E-2</v>
      </c>
      <c r="NVS7" s="220">
        <f t="shared" si="160"/>
        <v>7.3529999999999998E-2</v>
      </c>
      <c r="NVT7" s="220">
        <f t="shared" si="160"/>
        <v>7.3529999999999998E-2</v>
      </c>
      <c r="NVU7" s="220">
        <f t="shared" si="160"/>
        <v>7.3529999999999998E-2</v>
      </c>
      <c r="NVV7" s="220">
        <f t="shared" si="160"/>
        <v>7.3529999999999998E-2</v>
      </c>
      <c r="NVW7" s="220">
        <f t="shared" si="160"/>
        <v>7.3529999999999998E-2</v>
      </c>
      <c r="NVX7" s="220">
        <f t="shared" si="160"/>
        <v>7.3529999999999998E-2</v>
      </c>
      <c r="NVY7" s="220">
        <f t="shared" si="160"/>
        <v>7.3529999999999998E-2</v>
      </c>
      <c r="NVZ7" s="220">
        <f t="shared" si="160"/>
        <v>7.3529999999999998E-2</v>
      </c>
      <c r="NWA7" s="220">
        <f t="shared" si="160"/>
        <v>7.3529999999999998E-2</v>
      </c>
      <c r="NWB7" s="220">
        <f t="shared" si="160"/>
        <v>7.3529999999999998E-2</v>
      </c>
      <c r="NWC7" s="220">
        <f t="shared" si="160"/>
        <v>7.3529999999999998E-2</v>
      </c>
      <c r="NWD7" s="220">
        <f t="shared" si="160"/>
        <v>7.3529999999999998E-2</v>
      </c>
      <c r="NWE7" s="220">
        <f t="shared" si="160"/>
        <v>7.3529999999999998E-2</v>
      </c>
      <c r="NWF7" s="220">
        <f t="shared" si="160"/>
        <v>7.3529999999999998E-2</v>
      </c>
      <c r="NWG7" s="220">
        <f t="shared" si="160"/>
        <v>7.3529999999999998E-2</v>
      </c>
      <c r="NWH7" s="220">
        <f t="shared" si="160"/>
        <v>7.3529999999999998E-2</v>
      </c>
      <c r="NWI7" s="220">
        <f t="shared" si="160"/>
        <v>7.3529999999999998E-2</v>
      </c>
      <c r="NWJ7" s="220">
        <f t="shared" si="160"/>
        <v>7.3529999999999998E-2</v>
      </c>
      <c r="NWK7" s="220">
        <f t="shared" si="160"/>
        <v>7.3529999999999998E-2</v>
      </c>
      <c r="NWL7" s="220">
        <f t="shared" si="160"/>
        <v>7.3529999999999998E-2</v>
      </c>
      <c r="NWM7" s="220">
        <f t="shared" si="160"/>
        <v>7.3529999999999998E-2</v>
      </c>
      <c r="NWN7" s="220">
        <f t="shared" si="160"/>
        <v>7.3529999999999998E-2</v>
      </c>
      <c r="NWO7" s="220">
        <f t="shared" si="160"/>
        <v>7.3529999999999998E-2</v>
      </c>
      <c r="NWP7" s="220">
        <f t="shared" si="160"/>
        <v>7.3529999999999998E-2</v>
      </c>
      <c r="NWQ7" s="220">
        <f t="shared" si="160"/>
        <v>7.3529999999999998E-2</v>
      </c>
      <c r="NWR7" s="220">
        <f t="shared" si="160"/>
        <v>7.3529999999999998E-2</v>
      </c>
      <c r="NWS7" s="220">
        <f t="shared" ref="NWS7:NZD7" si="161">ROUND($W7/365,5)</f>
        <v>7.3529999999999998E-2</v>
      </c>
      <c r="NWT7" s="220">
        <f t="shared" si="161"/>
        <v>7.3529999999999998E-2</v>
      </c>
      <c r="NWU7" s="220">
        <f t="shared" si="161"/>
        <v>7.3529999999999998E-2</v>
      </c>
      <c r="NWV7" s="220">
        <f t="shared" si="161"/>
        <v>7.3529999999999998E-2</v>
      </c>
      <c r="NWW7" s="220">
        <f t="shared" si="161"/>
        <v>7.3529999999999998E-2</v>
      </c>
      <c r="NWX7" s="220">
        <f t="shared" si="161"/>
        <v>7.3529999999999998E-2</v>
      </c>
      <c r="NWY7" s="220">
        <f t="shared" si="161"/>
        <v>7.3529999999999998E-2</v>
      </c>
      <c r="NWZ7" s="220">
        <f t="shared" si="161"/>
        <v>7.3529999999999998E-2</v>
      </c>
      <c r="NXA7" s="220">
        <f t="shared" si="161"/>
        <v>7.3529999999999998E-2</v>
      </c>
      <c r="NXB7" s="220">
        <f t="shared" si="161"/>
        <v>7.3529999999999998E-2</v>
      </c>
      <c r="NXC7" s="220">
        <f t="shared" si="161"/>
        <v>7.3529999999999998E-2</v>
      </c>
      <c r="NXD7" s="220">
        <f t="shared" si="161"/>
        <v>7.3529999999999998E-2</v>
      </c>
      <c r="NXE7" s="220">
        <f t="shared" si="161"/>
        <v>7.3529999999999998E-2</v>
      </c>
      <c r="NXF7" s="220">
        <f t="shared" si="161"/>
        <v>7.3529999999999998E-2</v>
      </c>
      <c r="NXG7" s="220">
        <f t="shared" si="161"/>
        <v>7.3529999999999998E-2</v>
      </c>
      <c r="NXH7" s="220">
        <f t="shared" si="161"/>
        <v>7.3529999999999998E-2</v>
      </c>
      <c r="NXI7" s="220">
        <f t="shared" si="161"/>
        <v>7.3529999999999998E-2</v>
      </c>
      <c r="NXJ7" s="220">
        <f t="shared" si="161"/>
        <v>7.3529999999999998E-2</v>
      </c>
      <c r="NXK7" s="220">
        <f t="shared" si="161"/>
        <v>7.3529999999999998E-2</v>
      </c>
      <c r="NXL7" s="220">
        <f t="shared" si="161"/>
        <v>7.3529999999999998E-2</v>
      </c>
      <c r="NXM7" s="220">
        <f t="shared" si="161"/>
        <v>7.3529999999999998E-2</v>
      </c>
      <c r="NXN7" s="220">
        <f t="shared" si="161"/>
        <v>7.3529999999999998E-2</v>
      </c>
      <c r="NXO7" s="220">
        <f t="shared" si="161"/>
        <v>7.3529999999999998E-2</v>
      </c>
      <c r="NXP7" s="220">
        <f t="shared" si="161"/>
        <v>7.3529999999999998E-2</v>
      </c>
      <c r="NXQ7" s="220">
        <f t="shared" si="161"/>
        <v>7.3529999999999998E-2</v>
      </c>
      <c r="NXR7" s="220">
        <f t="shared" si="161"/>
        <v>7.3529999999999998E-2</v>
      </c>
      <c r="NXS7" s="220">
        <f t="shared" si="161"/>
        <v>7.3529999999999998E-2</v>
      </c>
      <c r="NXT7" s="220">
        <f t="shared" si="161"/>
        <v>7.3529999999999998E-2</v>
      </c>
      <c r="NXU7" s="220">
        <f t="shared" si="161"/>
        <v>7.3529999999999998E-2</v>
      </c>
      <c r="NXV7" s="220">
        <f t="shared" si="161"/>
        <v>7.3529999999999998E-2</v>
      </c>
      <c r="NXW7" s="220">
        <f t="shared" si="161"/>
        <v>7.3529999999999998E-2</v>
      </c>
      <c r="NXX7" s="220">
        <f t="shared" si="161"/>
        <v>7.3529999999999998E-2</v>
      </c>
      <c r="NXY7" s="220">
        <f t="shared" si="161"/>
        <v>7.3529999999999998E-2</v>
      </c>
      <c r="NXZ7" s="220">
        <f t="shared" si="161"/>
        <v>7.3529999999999998E-2</v>
      </c>
      <c r="NYA7" s="220">
        <f t="shared" si="161"/>
        <v>7.3529999999999998E-2</v>
      </c>
      <c r="NYB7" s="220">
        <f t="shared" si="161"/>
        <v>7.3529999999999998E-2</v>
      </c>
      <c r="NYC7" s="220">
        <f t="shared" si="161"/>
        <v>7.3529999999999998E-2</v>
      </c>
      <c r="NYD7" s="220">
        <f t="shared" si="161"/>
        <v>7.3529999999999998E-2</v>
      </c>
      <c r="NYE7" s="220">
        <f t="shared" si="161"/>
        <v>7.3529999999999998E-2</v>
      </c>
      <c r="NYF7" s="220">
        <f t="shared" si="161"/>
        <v>7.3529999999999998E-2</v>
      </c>
      <c r="NYG7" s="220">
        <f t="shared" si="161"/>
        <v>7.3529999999999998E-2</v>
      </c>
      <c r="NYH7" s="220">
        <f t="shared" si="161"/>
        <v>7.3529999999999998E-2</v>
      </c>
      <c r="NYI7" s="220">
        <f t="shared" si="161"/>
        <v>7.3529999999999998E-2</v>
      </c>
      <c r="NYJ7" s="220">
        <f t="shared" si="161"/>
        <v>7.3529999999999998E-2</v>
      </c>
      <c r="NYK7" s="220">
        <f t="shared" si="161"/>
        <v>7.3529999999999998E-2</v>
      </c>
      <c r="NYL7" s="220">
        <f t="shared" si="161"/>
        <v>7.3529999999999998E-2</v>
      </c>
      <c r="NYM7" s="220">
        <f t="shared" si="161"/>
        <v>7.3529999999999998E-2</v>
      </c>
      <c r="NYN7" s="220">
        <f t="shared" si="161"/>
        <v>7.3529999999999998E-2</v>
      </c>
      <c r="NYO7" s="220">
        <f t="shared" si="161"/>
        <v>7.3529999999999998E-2</v>
      </c>
      <c r="NYP7" s="220">
        <f t="shared" si="161"/>
        <v>7.3529999999999998E-2</v>
      </c>
      <c r="NYQ7" s="220">
        <f t="shared" si="161"/>
        <v>7.3529999999999998E-2</v>
      </c>
      <c r="NYR7" s="220">
        <f t="shared" si="161"/>
        <v>7.3529999999999998E-2</v>
      </c>
      <c r="NYS7" s="220">
        <f t="shared" si="161"/>
        <v>7.3529999999999998E-2</v>
      </c>
      <c r="NYT7" s="220">
        <f t="shared" si="161"/>
        <v>7.3529999999999998E-2</v>
      </c>
      <c r="NYU7" s="220">
        <f t="shared" si="161"/>
        <v>7.3529999999999998E-2</v>
      </c>
      <c r="NYV7" s="220">
        <f t="shared" si="161"/>
        <v>7.3529999999999998E-2</v>
      </c>
      <c r="NYW7" s="220">
        <f t="shared" si="161"/>
        <v>7.3529999999999998E-2</v>
      </c>
      <c r="NYX7" s="220">
        <f t="shared" si="161"/>
        <v>7.3529999999999998E-2</v>
      </c>
      <c r="NYY7" s="220">
        <f t="shared" si="161"/>
        <v>7.3529999999999998E-2</v>
      </c>
      <c r="NYZ7" s="220">
        <f t="shared" si="161"/>
        <v>7.3529999999999998E-2</v>
      </c>
      <c r="NZA7" s="220">
        <f t="shared" si="161"/>
        <v>7.3529999999999998E-2</v>
      </c>
      <c r="NZB7" s="220">
        <f t="shared" si="161"/>
        <v>7.3529999999999998E-2</v>
      </c>
      <c r="NZC7" s="220">
        <f t="shared" si="161"/>
        <v>7.3529999999999998E-2</v>
      </c>
      <c r="NZD7" s="220">
        <f t="shared" si="161"/>
        <v>7.3529999999999998E-2</v>
      </c>
      <c r="NZE7" s="220">
        <f t="shared" ref="NZE7:OBP7" si="162">ROUND($W7/365,5)</f>
        <v>7.3529999999999998E-2</v>
      </c>
      <c r="NZF7" s="220">
        <f t="shared" si="162"/>
        <v>7.3529999999999998E-2</v>
      </c>
      <c r="NZG7" s="220">
        <f t="shared" si="162"/>
        <v>7.3529999999999998E-2</v>
      </c>
      <c r="NZH7" s="220">
        <f t="shared" si="162"/>
        <v>7.3529999999999998E-2</v>
      </c>
      <c r="NZI7" s="220">
        <f t="shared" si="162"/>
        <v>7.3529999999999998E-2</v>
      </c>
      <c r="NZJ7" s="220">
        <f t="shared" si="162"/>
        <v>7.3529999999999998E-2</v>
      </c>
      <c r="NZK7" s="220">
        <f t="shared" si="162"/>
        <v>7.3529999999999998E-2</v>
      </c>
      <c r="NZL7" s="220">
        <f t="shared" si="162"/>
        <v>7.3529999999999998E-2</v>
      </c>
      <c r="NZM7" s="220">
        <f t="shared" si="162"/>
        <v>7.3529999999999998E-2</v>
      </c>
      <c r="NZN7" s="220">
        <f t="shared" si="162"/>
        <v>7.3529999999999998E-2</v>
      </c>
      <c r="NZO7" s="220">
        <f t="shared" si="162"/>
        <v>7.3529999999999998E-2</v>
      </c>
      <c r="NZP7" s="220">
        <f t="shared" si="162"/>
        <v>7.3529999999999998E-2</v>
      </c>
      <c r="NZQ7" s="220">
        <f t="shared" si="162"/>
        <v>7.3529999999999998E-2</v>
      </c>
      <c r="NZR7" s="220">
        <f t="shared" si="162"/>
        <v>7.3529999999999998E-2</v>
      </c>
      <c r="NZS7" s="220">
        <f t="shared" si="162"/>
        <v>7.3529999999999998E-2</v>
      </c>
      <c r="NZT7" s="220">
        <f t="shared" si="162"/>
        <v>7.3529999999999998E-2</v>
      </c>
      <c r="NZU7" s="220">
        <f t="shared" si="162"/>
        <v>7.3529999999999998E-2</v>
      </c>
      <c r="NZV7" s="220">
        <f t="shared" si="162"/>
        <v>7.3529999999999998E-2</v>
      </c>
      <c r="NZW7" s="220">
        <f t="shared" si="162"/>
        <v>7.3529999999999998E-2</v>
      </c>
      <c r="NZX7" s="220">
        <f t="shared" si="162"/>
        <v>7.3529999999999998E-2</v>
      </c>
      <c r="NZY7" s="220">
        <f t="shared" si="162"/>
        <v>7.3529999999999998E-2</v>
      </c>
      <c r="NZZ7" s="220">
        <f t="shared" si="162"/>
        <v>7.3529999999999998E-2</v>
      </c>
      <c r="OAA7" s="220">
        <f t="shared" si="162"/>
        <v>7.3529999999999998E-2</v>
      </c>
      <c r="OAB7" s="220">
        <f t="shared" si="162"/>
        <v>7.3529999999999998E-2</v>
      </c>
      <c r="OAC7" s="220">
        <f t="shared" si="162"/>
        <v>7.3529999999999998E-2</v>
      </c>
      <c r="OAD7" s="220">
        <f t="shared" si="162"/>
        <v>7.3529999999999998E-2</v>
      </c>
      <c r="OAE7" s="220">
        <f t="shared" si="162"/>
        <v>7.3529999999999998E-2</v>
      </c>
      <c r="OAF7" s="220">
        <f t="shared" si="162"/>
        <v>7.3529999999999998E-2</v>
      </c>
      <c r="OAG7" s="220">
        <f t="shared" si="162"/>
        <v>7.3529999999999998E-2</v>
      </c>
      <c r="OAH7" s="220">
        <f t="shared" si="162"/>
        <v>7.3529999999999998E-2</v>
      </c>
      <c r="OAI7" s="220">
        <f t="shared" si="162"/>
        <v>7.3529999999999998E-2</v>
      </c>
      <c r="OAJ7" s="220">
        <f t="shared" si="162"/>
        <v>7.3529999999999998E-2</v>
      </c>
      <c r="OAK7" s="220">
        <f t="shared" si="162"/>
        <v>7.3529999999999998E-2</v>
      </c>
      <c r="OAL7" s="220">
        <f t="shared" si="162"/>
        <v>7.3529999999999998E-2</v>
      </c>
      <c r="OAM7" s="220">
        <f t="shared" si="162"/>
        <v>7.3529999999999998E-2</v>
      </c>
      <c r="OAN7" s="220">
        <f t="shared" si="162"/>
        <v>7.3529999999999998E-2</v>
      </c>
      <c r="OAO7" s="220">
        <f t="shared" si="162"/>
        <v>7.3529999999999998E-2</v>
      </c>
      <c r="OAP7" s="220">
        <f t="shared" si="162"/>
        <v>7.3529999999999998E-2</v>
      </c>
      <c r="OAQ7" s="220">
        <f t="shared" si="162"/>
        <v>7.3529999999999998E-2</v>
      </c>
      <c r="OAR7" s="220">
        <f t="shared" si="162"/>
        <v>7.3529999999999998E-2</v>
      </c>
      <c r="OAS7" s="220">
        <f t="shared" si="162"/>
        <v>7.3529999999999998E-2</v>
      </c>
      <c r="OAT7" s="220">
        <f t="shared" si="162"/>
        <v>7.3529999999999998E-2</v>
      </c>
      <c r="OAU7" s="220">
        <f t="shared" si="162"/>
        <v>7.3529999999999998E-2</v>
      </c>
      <c r="OAV7" s="220">
        <f t="shared" si="162"/>
        <v>7.3529999999999998E-2</v>
      </c>
      <c r="OAW7" s="220">
        <f t="shared" si="162"/>
        <v>7.3529999999999998E-2</v>
      </c>
      <c r="OAX7" s="220">
        <f t="shared" si="162"/>
        <v>7.3529999999999998E-2</v>
      </c>
      <c r="OAY7" s="220">
        <f t="shared" si="162"/>
        <v>7.3529999999999998E-2</v>
      </c>
      <c r="OAZ7" s="220">
        <f t="shared" si="162"/>
        <v>7.3529999999999998E-2</v>
      </c>
      <c r="OBA7" s="220">
        <f t="shared" si="162"/>
        <v>7.3529999999999998E-2</v>
      </c>
      <c r="OBB7" s="220">
        <f t="shared" si="162"/>
        <v>7.3529999999999998E-2</v>
      </c>
      <c r="OBC7" s="220">
        <f t="shared" si="162"/>
        <v>7.3529999999999998E-2</v>
      </c>
      <c r="OBD7" s="220">
        <f t="shared" si="162"/>
        <v>7.3529999999999998E-2</v>
      </c>
      <c r="OBE7" s="220">
        <f t="shared" si="162"/>
        <v>7.3529999999999998E-2</v>
      </c>
      <c r="OBF7" s="220">
        <f t="shared" si="162"/>
        <v>7.3529999999999998E-2</v>
      </c>
      <c r="OBG7" s="220">
        <f t="shared" si="162"/>
        <v>7.3529999999999998E-2</v>
      </c>
      <c r="OBH7" s="220">
        <f t="shared" si="162"/>
        <v>7.3529999999999998E-2</v>
      </c>
      <c r="OBI7" s="220">
        <f t="shared" si="162"/>
        <v>7.3529999999999998E-2</v>
      </c>
      <c r="OBJ7" s="220">
        <f t="shared" si="162"/>
        <v>7.3529999999999998E-2</v>
      </c>
      <c r="OBK7" s="220">
        <f t="shared" si="162"/>
        <v>7.3529999999999998E-2</v>
      </c>
      <c r="OBL7" s="220">
        <f t="shared" si="162"/>
        <v>7.3529999999999998E-2</v>
      </c>
      <c r="OBM7" s="220">
        <f t="shared" si="162"/>
        <v>7.3529999999999998E-2</v>
      </c>
      <c r="OBN7" s="220">
        <f t="shared" si="162"/>
        <v>7.3529999999999998E-2</v>
      </c>
      <c r="OBO7" s="220">
        <f t="shared" si="162"/>
        <v>7.3529999999999998E-2</v>
      </c>
      <c r="OBP7" s="220">
        <f t="shared" si="162"/>
        <v>7.3529999999999998E-2</v>
      </c>
      <c r="OBQ7" s="220">
        <f t="shared" ref="OBQ7:OEB7" si="163">ROUND($W7/365,5)</f>
        <v>7.3529999999999998E-2</v>
      </c>
      <c r="OBR7" s="220">
        <f t="shared" si="163"/>
        <v>7.3529999999999998E-2</v>
      </c>
      <c r="OBS7" s="220">
        <f t="shared" si="163"/>
        <v>7.3529999999999998E-2</v>
      </c>
      <c r="OBT7" s="220">
        <f t="shared" si="163"/>
        <v>7.3529999999999998E-2</v>
      </c>
      <c r="OBU7" s="220">
        <f t="shared" si="163"/>
        <v>7.3529999999999998E-2</v>
      </c>
      <c r="OBV7" s="220">
        <f t="shared" si="163"/>
        <v>7.3529999999999998E-2</v>
      </c>
      <c r="OBW7" s="220">
        <f t="shared" si="163"/>
        <v>7.3529999999999998E-2</v>
      </c>
      <c r="OBX7" s="220">
        <f t="shared" si="163"/>
        <v>7.3529999999999998E-2</v>
      </c>
      <c r="OBY7" s="220">
        <f t="shared" si="163"/>
        <v>7.3529999999999998E-2</v>
      </c>
      <c r="OBZ7" s="220">
        <f t="shared" si="163"/>
        <v>7.3529999999999998E-2</v>
      </c>
      <c r="OCA7" s="220">
        <f t="shared" si="163"/>
        <v>7.3529999999999998E-2</v>
      </c>
      <c r="OCB7" s="220">
        <f t="shared" si="163"/>
        <v>7.3529999999999998E-2</v>
      </c>
      <c r="OCC7" s="220">
        <f t="shared" si="163"/>
        <v>7.3529999999999998E-2</v>
      </c>
      <c r="OCD7" s="220">
        <f t="shared" si="163"/>
        <v>7.3529999999999998E-2</v>
      </c>
      <c r="OCE7" s="220">
        <f t="shared" si="163"/>
        <v>7.3529999999999998E-2</v>
      </c>
      <c r="OCF7" s="220">
        <f t="shared" si="163"/>
        <v>7.3529999999999998E-2</v>
      </c>
      <c r="OCG7" s="220">
        <f t="shared" si="163"/>
        <v>7.3529999999999998E-2</v>
      </c>
      <c r="OCH7" s="220">
        <f t="shared" si="163"/>
        <v>7.3529999999999998E-2</v>
      </c>
      <c r="OCI7" s="220">
        <f t="shared" si="163"/>
        <v>7.3529999999999998E-2</v>
      </c>
      <c r="OCJ7" s="220">
        <f t="shared" si="163"/>
        <v>7.3529999999999998E-2</v>
      </c>
      <c r="OCK7" s="220">
        <f t="shared" si="163"/>
        <v>7.3529999999999998E-2</v>
      </c>
      <c r="OCL7" s="220">
        <f t="shared" si="163"/>
        <v>7.3529999999999998E-2</v>
      </c>
      <c r="OCM7" s="220">
        <f t="shared" si="163"/>
        <v>7.3529999999999998E-2</v>
      </c>
      <c r="OCN7" s="220">
        <f t="shared" si="163"/>
        <v>7.3529999999999998E-2</v>
      </c>
      <c r="OCO7" s="220">
        <f t="shared" si="163"/>
        <v>7.3529999999999998E-2</v>
      </c>
      <c r="OCP7" s="220">
        <f t="shared" si="163"/>
        <v>7.3529999999999998E-2</v>
      </c>
      <c r="OCQ7" s="220">
        <f t="shared" si="163"/>
        <v>7.3529999999999998E-2</v>
      </c>
      <c r="OCR7" s="220">
        <f t="shared" si="163"/>
        <v>7.3529999999999998E-2</v>
      </c>
      <c r="OCS7" s="220">
        <f t="shared" si="163"/>
        <v>7.3529999999999998E-2</v>
      </c>
      <c r="OCT7" s="220">
        <f t="shared" si="163"/>
        <v>7.3529999999999998E-2</v>
      </c>
      <c r="OCU7" s="220">
        <f t="shared" si="163"/>
        <v>7.3529999999999998E-2</v>
      </c>
      <c r="OCV7" s="220">
        <f t="shared" si="163"/>
        <v>7.3529999999999998E-2</v>
      </c>
      <c r="OCW7" s="220">
        <f t="shared" si="163"/>
        <v>7.3529999999999998E-2</v>
      </c>
      <c r="OCX7" s="220">
        <f t="shared" si="163"/>
        <v>7.3529999999999998E-2</v>
      </c>
      <c r="OCY7" s="220">
        <f t="shared" si="163"/>
        <v>7.3529999999999998E-2</v>
      </c>
      <c r="OCZ7" s="220">
        <f t="shared" si="163"/>
        <v>7.3529999999999998E-2</v>
      </c>
      <c r="ODA7" s="220">
        <f t="shared" si="163"/>
        <v>7.3529999999999998E-2</v>
      </c>
      <c r="ODB7" s="220">
        <f t="shared" si="163"/>
        <v>7.3529999999999998E-2</v>
      </c>
      <c r="ODC7" s="220">
        <f t="shared" si="163"/>
        <v>7.3529999999999998E-2</v>
      </c>
      <c r="ODD7" s="220">
        <f t="shared" si="163"/>
        <v>7.3529999999999998E-2</v>
      </c>
      <c r="ODE7" s="220">
        <f t="shared" si="163"/>
        <v>7.3529999999999998E-2</v>
      </c>
      <c r="ODF7" s="220">
        <f t="shared" si="163"/>
        <v>7.3529999999999998E-2</v>
      </c>
      <c r="ODG7" s="220">
        <f t="shared" si="163"/>
        <v>7.3529999999999998E-2</v>
      </c>
      <c r="ODH7" s="220">
        <f t="shared" si="163"/>
        <v>7.3529999999999998E-2</v>
      </c>
      <c r="ODI7" s="220">
        <f t="shared" si="163"/>
        <v>7.3529999999999998E-2</v>
      </c>
      <c r="ODJ7" s="220">
        <f t="shared" si="163"/>
        <v>7.3529999999999998E-2</v>
      </c>
      <c r="ODK7" s="220">
        <f t="shared" si="163"/>
        <v>7.3529999999999998E-2</v>
      </c>
      <c r="ODL7" s="220">
        <f t="shared" si="163"/>
        <v>7.3529999999999998E-2</v>
      </c>
      <c r="ODM7" s="220">
        <f t="shared" si="163"/>
        <v>7.3529999999999998E-2</v>
      </c>
      <c r="ODN7" s="220">
        <f t="shared" si="163"/>
        <v>7.3529999999999998E-2</v>
      </c>
      <c r="ODO7" s="220">
        <f t="shared" si="163"/>
        <v>7.3529999999999998E-2</v>
      </c>
      <c r="ODP7" s="220">
        <f t="shared" si="163"/>
        <v>7.3529999999999998E-2</v>
      </c>
      <c r="ODQ7" s="220">
        <f t="shared" si="163"/>
        <v>7.3529999999999998E-2</v>
      </c>
      <c r="ODR7" s="220">
        <f t="shared" si="163"/>
        <v>7.3529999999999998E-2</v>
      </c>
      <c r="ODS7" s="220">
        <f t="shared" si="163"/>
        <v>7.3529999999999998E-2</v>
      </c>
      <c r="ODT7" s="220">
        <f t="shared" si="163"/>
        <v>7.3529999999999998E-2</v>
      </c>
      <c r="ODU7" s="220">
        <f t="shared" si="163"/>
        <v>7.3529999999999998E-2</v>
      </c>
      <c r="ODV7" s="220">
        <f t="shared" si="163"/>
        <v>7.3529999999999998E-2</v>
      </c>
      <c r="ODW7" s="220">
        <f t="shared" si="163"/>
        <v>7.3529999999999998E-2</v>
      </c>
      <c r="ODX7" s="220">
        <f t="shared" si="163"/>
        <v>7.3529999999999998E-2</v>
      </c>
      <c r="ODY7" s="220">
        <f t="shared" si="163"/>
        <v>7.3529999999999998E-2</v>
      </c>
      <c r="ODZ7" s="220">
        <f t="shared" si="163"/>
        <v>7.3529999999999998E-2</v>
      </c>
      <c r="OEA7" s="220">
        <f t="shared" si="163"/>
        <v>7.3529999999999998E-2</v>
      </c>
      <c r="OEB7" s="220">
        <f t="shared" si="163"/>
        <v>7.3529999999999998E-2</v>
      </c>
      <c r="OEC7" s="220">
        <f t="shared" ref="OEC7:OGN7" si="164">ROUND($W7/365,5)</f>
        <v>7.3529999999999998E-2</v>
      </c>
      <c r="OED7" s="220">
        <f t="shared" si="164"/>
        <v>7.3529999999999998E-2</v>
      </c>
      <c r="OEE7" s="220">
        <f t="shared" si="164"/>
        <v>7.3529999999999998E-2</v>
      </c>
      <c r="OEF7" s="220">
        <f t="shared" si="164"/>
        <v>7.3529999999999998E-2</v>
      </c>
      <c r="OEG7" s="220">
        <f t="shared" si="164"/>
        <v>7.3529999999999998E-2</v>
      </c>
      <c r="OEH7" s="220">
        <f t="shared" si="164"/>
        <v>7.3529999999999998E-2</v>
      </c>
      <c r="OEI7" s="220">
        <f t="shared" si="164"/>
        <v>7.3529999999999998E-2</v>
      </c>
      <c r="OEJ7" s="220">
        <f t="shared" si="164"/>
        <v>7.3529999999999998E-2</v>
      </c>
      <c r="OEK7" s="220">
        <f t="shared" si="164"/>
        <v>7.3529999999999998E-2</v>
      </c>
      <c r="OEL7" s="220">
        <f t="shared" si="164"/>
        <v>7.3529999999999998E-2</v>
      </c>
      <c r="OEM7" s="220">
        <f t="shared" si="164"/>
        <v>7.3529999999999998E-2</v>
      </c>
      <c r="OEN7" s="220">
        <f t="shared" si="164"/>
        <v>7.3529999999999998E-2</v>
      </c>
      <c r="OEO7" s="220">
        <f t="shared" si="164"/>
        <v>7.3529999999999998E-2</v>
      </c>
      <c r="OEP7" s="220">
        <f t="shared" si="164"/>
        <v>7.3529999999999998E-2</v>
      </c>
      <c r="OEQ7" s="220">
        <f t="shared" si="164"/>
        <v>7.3529999999999998E-2</v>
      </c>
      <c r="OER7" s="220">
        <f t="shared" si="164"/>
        <v>7.3529999999999998E-2</v>
      </c>
      <c r="OES7" s="220">
        <f t="shared" si="164"/>
        <v>7.3529999999999998E-2</v>
      </c>
      <c r="OET7" s="220">
        <f t="shared" si="164"/>
        <v>7.3529999999999998E-2</v>
      </c>
      <c r="OEU7" s="220">
        <f t="shared" si="164"/>
        <v>7.3529999999999998E-2</v>
      </c>
      <c r="OEV7" s="220">
        <f t="shared" si="164"/>
        <v>7.3529999999999998E-2</v>
      </c>
      <c r="OEW7" s="220">
        <f t="shared" si="164"/>
        <v>7.3529999999999998E-2</v>
      </c>
      <c r="OEX7" s="220">
        <f t="shared" si="164"/>
        <v>7.3529999999999998E-2</v>
      </c>
      <c r="OEY7" s="220">
        <f t="shared" si="164"/>
        <v>7.3529999999999998E-2</v>
      </c>
      <c r="OEZ7" s="220">
        <f t="shared" si="164"/>
        <v>7.3529999999999998E-2</v>
      </c>
      <c r="OFA7" s="220">
        <f t="shared" si="164"/>
        <v>7.3529999999999998E-2</v>
      </c>
      <c r="OFB7" s="220">
        <f t="shared" si="164"/>
        <v>7.3529999999999998E-2</v>
      </c>
      <c r="OFC7" s="220">
        <f t="shared" si="164"/>
        <v>7.3529999999999998E-2</v>
      </c>
      <c r="OFD7" s="220">
        <f t="shared" si="164"/>
        <v>7.3529999999999998E-2</v>
      </c>
      <c r="OFE7" s="220">
        <f t="shared" si="164"/>
        <v>7.3529999999999998E-2</v>
      </c>
      <c r="OFF7" s="220">
        <f t="shared" si="164"/>
        <v>7.3529999999999998E-2</v>
      </c>
      <c r="OFG7" s="220">
        <f t="shared" si="164"/>
        <v>7.3529999999999998E-2</v>
      </c>
      <c r="OFH7" s="220">
        <f t="shared" si="164"/>
        <v>7.3529999999999998E-2</v>
      </c>
      <c r="OFI7" s="220">
        <f t="shared" si="164"/>
        <v>7.3529999999999998E-2</v>
      </c>
      <c r="OFJ7" s="220">
        <f t="shared" si="164"/>
        <v>7.3529999999999998E-2</v>
      </c>
      <c r="OFK7" s="220">
        <f t="shared" si="164"/>
        <v>7.3529999999999998E-2</v>
      </c>
      <c r="OFL7" s="220">
        <f t="shared" si="164"/>
        <v>7.3529999999999998E-2</v>
      </c>
      <c r="OFM7" s="220">
        <f t="shared" si="164"/>
        <v>7.3529999999999998E-2</v>
      </c>
      <c r="OFN7" s="220">
        <f t="shared" si="164"/>
        <v>7.3529999999999998E-2</v>
      </c>
      <c r="OFO7" s="220">
        <f t="shared" si="164"/>
        <v>7.3529999999999998E-2</v>
      </c>
      <c r="OFP7" s="220">
        <f t="shared" si="164"/>
        <v>7.3529999999999998E-2</v>
      </c>
      <c r="OFQ7" s="220">
        <f t="shared" si="164"/>
        <v>7.3529999999999998E-2</v>
      </c>
      <c r="OFR7" s="220">
        <f t="shared" si="164"/>
        <v>7.3529999999999998E-2</v>
      </c>
      <c r="OFS7" s="220">
        <f t="shared" si="164"/>
        <v>7.3529999999999998E-2</v>
      </c>
      <c r="OFT7" s="220">
        <f t="shared" si="164"/>
        <v>7.3529999999999998E-2</v>
      </c>
      <c r="OFU7" s="220">
        <f t="shared" si="164"/>
        <v>7.3529999999999998E-2</v>
      </c>
      <c r="OFV7" s="220">
        <f t="shared" si="164"/>
        <v>7.3529999999999998E-2</v>
      </c>
      <c r="OFW7" s="220">
        <f t="shared" si="164"/>
        <v>7.3529999999999998E-2</v>
      </c>
      <c r="OFX7" s="220">
        <f t="shared" si="164"/>
        <v>7.3529999999999998E-2</v>
      </c>
      <c r="OFY7" s="220">
        <f t="shared" si="164"/>
        <v>7.3529999999999998E-2</v>
      </c>
      <c r="OFZ7" s="220">
        <f t="shared" si="164"/>
        <v>7.3529999999999998E-2</v>
      </c>
      <c r="OGA7" s="220">
        <f t="shared" si="164"/>
        <v>7.3529999999999998E-2</v>
      </c>
      <c r="OGB7" s="220">
        <f t="shared" si="164"/>
        <v>7.3529999999999998E-2</v>
      </c>
      <c r="OGC7" s="220">
        <f t="shared" si="164"/>
        <v>7.3529999999999998E-2</v>
      </c>
      <c r="OGD7" s="220">
        <f t="shared" si="164"/>
        <v>7.3529999999999998E-2</v>
      </c>
      <c r="OGE7" s="220">
        <f t="shared" si="164"/>
        <v>7.3529999999999998E-2</v>
      </c>
      <c r="OGF7" s="220">
        <f t="shared" si="164"/>
        <v>7.3529999999999998E-2</v>
      </c>
      <c r="OGG7" s="220">
        <f t="shared" si="164"/>
        <v>7.3529999999999998E-2</v>
      </c>
      <c r="OGH7" s="220">
        <f t="shared" si="164"/>
        <v>7.3529999999999998E-2</v>
      </c>
      <c r="OGI7" s="220">
        <f t="shared" si="164"/>
        <v>7.3529999999999998E-2</v>
      </c>
      <c r="OGJ7" s="220">
        <f t="shared" si="164"/>
        <v>7.3529999999999998E-2</v>
      </c>
      <c r="OGK7" s="220">
        <f t="shared" si="164"/>
        <v>7.3529999999999998E-2</v>
      </c>
      <c r="OGL7" s="220">
        <f t="shared" si="164"/>
        <v>7.3529999999999998E-2</v>
      </c>
      <c r="OGM7" s="220">
        <f t="shared" si="164"/>
        <v>7.3529999999999998E-2</v>
      </c>
      <c r="OGN7" s="220">
        <f t="shared" si="164"/>
        <v>7.3529999999999998E-2</v>
      </c>
      <c r="OGO7" s="220">
        <f t="shared" ref="OGO7:OIZ7" si="165">ROUND($W7/365,5)</f>
        <v>7.3529999999999998E-2</v>
      </c>
      <c r="OGP7" s="220">
        <f t="shared" si="165"/>
        <v>7.3529999999999998E-2</v>
      </c>
      <c r="OGQ7" s="220">
        <f t="shared" si="165"/>
        <v>7.3529999999999998E-2</v>
      </c>
      <c r="OGR7" s="220">
        <f t="shared" si="165"/>
        <v>7.3529999999999998E-2</v>
      </c>
      <c r="OGS7" s="220">
        <f t="shared" si="165"/>
        <v>7.3529999999999998E-2</v>
      </c>
      <c r="OGT7" s="220">
        <f t="shared" si="165"/>
        <v>7.3529999999999998E-2</v>
      </c>
      <c r="OGU7" s="220">
        <f t="shared" si="165"/>
        <v>7.3529999999999998E-2</v>
      </c>
      <c r="OGV7" s="220">
        <f t="shared" si="165"/>
        <v>7.3529999999999998E-2</v>
      </c>
      <c r="OGW7" s="220">
        <f t="shared" si="165"/>
        <v>7.3529999999999998E-2</v>
      </c>
      <c r="OGX7" s="220">
        <f t="shared" si="165"/>
        <v>7.3529999999999998E-2</v>
      </c>
      <c r="OGY7" s="220">
        <f t="shared" si="165"/>
        <v>7.3529999999999998E-2</v>
      </c>
      <c r="OGZ7" s="220">
        <f t="shared" si="165"/>
        <v>7.3529999999999998E-2</v>
      </c>
      <c r="OHA7" s="220">
        <f t="shared" si="165"/>
        <v>7.3529999999999998E-2</v>
      </c>
      <c r="OHB7" s="220">
        <f t="shared" si="165"/>
        <v>7.3529999999999998E-2</v>
      </c>
      <c r="OHC7" s="220">
        <f t="shared" si="165"/>
        <v>7.3529999999999998E-2</v>
      </c>
      <c r="OHD7" s="220">
        <f t="shared" si="165"/>
        <v>7.3529999999999998E-2</v>
      </c>
      <c r="OHE7" s="220">
        <f t="shared" si="165"/>
        <v>7.3529999999999998E-2</v>
      </c>
      <c r="OHF7" s="220">
        <f t="shared" si="165"/>
        <v>7.3529999999999998E-2</v>
      </c>
      <c r="OHG7" s="220">
        <f t="shared" si="165"/>
        <v>7.3529999999999998E-2</v>
      </c>
      <c r="OHH7" s="220">
        <f t="shared" si="165"/>
        <v>7.3529999999999998E-2</v>
      </c>
      <c r="OHI7" s="220">
        <f t="shared" si="165"/>
        <v>7.3529999999999998E-2</v>
      </c>
      <c r="OHJ7" s="220">
        <f t="shared" si="165"/>
        <v>7.3529999999999998E-2</v>
      </c>
      <c r="OHK7" s="220">
        <f t="shared" si="165"/>
        <v>7.3529999999999998E-2</v>
      </c>
      <c r="OHL7" s="220">
        <f t="shared" si="165"/>
        <v>7.3529999999999998E-2</v>
      </c>
      <c r="OHM7" s="220">
        <f t="shared" si="165"/>
        <v>7.3529999999999998E-2</v>
      </c>
      <c r="OHN7" s="220">
        <f t="shared" si="165"/>
        <v>7.3529999999999998E-2</v>
      </c>
      <c r="OHO7" s="220">
        <f t="shared" si="165"/>
        <v>7.3529999999999998E-2</v>
      </c>
      <c r="OHP7" s="220">
        <f t="shared" si="165"/>
        <v>7.3529999999999998E-2</v>
      </c>
      <c r="OHQ7" s="220">
        <f t="shared" si="165"/>
        <v>7.3529999999999998E-2</v>
      </c>
      <c r="OHR7" s="220">
        <f t="shared" si="165"/>
        <v>7.3529999999999998E-2</v>
      </c>
      <c r="OHS7" s="220">
        <f t="shared" si="165"/>
        <v>7.3529999999999998E-2</v>
      </c>
      <c r="OHT7" s="220">
        <f t="shared" si="165"/>
        <v>7.3529999999999998E-2</v>
      </c>
      <c r="OHU7" s="220">
        <f t="shared" si="165"/>
        <v>7.3529999999999998E-2</v>
      </c>
      <c r="OHV7" s="220">
        <f t="shared" si="165"/>
        <v>7.3529999999999998E-2</v>
      </c>
      <c r="OHW7" s="220">
        <f t="shared" si="165"/>
        <v>7.3529999999999998E-2</v>
      </c>
      <c r="OHX7" s="220">
        <f t="shared" si="165"/>
        <v>7.3529999999999998E-2</v>
      </c>
      <c r="OHY7" s="220">
        <f t="shared" si="165"/>
        <v>7.3529999999999998E-2</v>
      </c>
      <c r="OHZ7" s="220">
        <f t="shared" si="165"/>
        <v>7.3529999999999998E-2</v>
      </c>
      <c r="OIA7" s="220">
        <f t="shared" si="165"/>
        <v>7.3529999999999998E-2</v>
      </c>
      <c r="OIB7" s="220">
        <f t="shared" si="165"/>
        <v>7.3529999999999998E-2</v>
      </c>
      <c r="OIC7" s="220">
        <f t="shared" si="165"/>
        <v>7.3529999999999998E-2</v>
      </c>
      <c r="OID7" s="220">
        <f t="shared" si="165"/>
        <v>7.3529999999999998E-2</v>
      </c>
      <c r="OIE7" s="220">
        <f t="shared" si="165"/>
        <v>7.3529999999999998E-2</v>
      </c>
      <c r="OIF7" s="220">
        <f t="shared" si="165"/>
        <v>7.3529999999999998E-2</v>
      </c>
      <c r="OIG7" s="220">
        <f t="shared" si="165"/>
        <v>7.3529999999999998E-2</v>
      </c>
      <c r="OIH7" s="220">
        <f t="shared" si="165"/>
        <v>7.3529999999999998E-2</v>
      </c>
      <c r="OII7" s="220">
        <f t="shared" si="165"/>
        <v>7.3529999999999998E-2</v>
      </c>
      <c r="OIJ7" s="220">
        <f t="shared" si="165"/>
        <v>7.3529999999999998E-2</v>
      </c>
      <c r="OIK7" s="220">
        <f t="shared" si="165"/>
        <v>7.3529999999999998E-2</v>
      </c>
      <c r="OIL7" s="220">
        <f t="shared" si="165"/>
        <v>7.3529999999999998E-2</v>
      </c>
      <c r="OIM7" s="220">
        <f t="shared" si="165"/>
        <v>7.3529999999999998E-2</v>
      </c>
      <c r="OIN7" s="220">
        <f t="shared" si="165"/>
        <v>7.3529999999999998E-2</v>
      </c>
      <c r="OIO7" s="220">
        <f t="shared" si="165"/>
        <v>7.3529999999999998E-2</v>
      </c>
      <c r="OIP7" s="220">
        <f t="shared" si="165"/>
        <v>7.3529999999999998E-2</v>
      </c>
      <c r="OIQ7" s="220">
        <f t="shared" si="165"/>
        <v>7.3529999999999998E-2</v>
      </c>
      <c r="OIR7" s="220">
        <f t="shared" si="165"/>
        <v>7.3529999999999998E-2</v>
      </c>
      <c r="OIS7" s="220">
        <f t="shared" si="165"/>
        <v>7.3529999999999998E-2</v>
      </c>
      <c r="OIT7" s="220">
        <f t="shared" si="165"/>
        <v>7.3529999999999998E-2</v>
      </c>
      <c r="OIU7" s="220">
        <f t="shared" si="165"/>
        <v>7.3529999999999998E-2</v>
      </c>
      <c r="OIV7" s="220">
        <f t="shared" si="165"/>
        <v>7.3529999999999998E-2</v>
      </c>
      <c r="OIW7" s="220">
        <f t="shared" si="165"/>
        <v>7.3529999999999998E-2</v>
      </c>
      <c r="OIX7" s="220">
        <f t="shared" si="165"/>
        <v>7.3529999999999998E-2</v>
      </c>
      <c r="OIY7" s="220">
        <f t="shared" si="165"/>
        <v>7.3529999999999998E-2</v>
      </c>
      <c r="OIZ7" s="220">
        <f t="shared" si="165"/>
        <v>7.3529999999999998E-2</v>
      </c>
      <c r="OJA7" s="220">
        <f t="shared" ref="OJA7:OLL7" si="166">ROUND($W7/365,5)</f>
        <v>7.3529999999999998E-2</v>
      </c>
      <c r="OJB7" s="220">
        <f t="shared" si="166"/>
        <v>7.3529999999999998E-2</v>
      </c>
      <c r="OJC7" s="220">
        <f t="shared" si="166"/>
        <v>7.3529999999999998E-2</v>
      </c>
      <c r="OJD7" s="220">
        <f t="shared" si="166"/>
        <v>7.3529999999999998E-2</v>
      </c>
      <c r="OJE7" s="220">
        <f t="shared" si="166"/>
        <v>7.3529999999999998E-2</v>
      </c>
      <c r="OJF7" s="220">
        <f t="shared" si="166"/>
        <v>7.3529999999999998E-2</v>
      </c>
      <c r="OJG7" s="220">
        <f t="shared" si="166"/>
        <v>7.3529999999999998E-2</v>
      </c>
      <c r="OJH7" s="220">
        <f t="shared" si="166"/>
        <v>7.3529999999999998E-2</v>
      </c>
      <c r="OJI7" s="220">
        <f t="shared" si="166"/>
        <v>7.3529999999999998E-2</v>
      </c>
      <c r="OJJ7" s="220">
        <f t="shared" si="166"/>
        <v>7.3529999999999998E-2</v>
      </c>
      <c r="OJK7" s="220">
        <f t="shared" si="166"/>
        <v>7.3529999999999998E-2</v>
      </c>
      <c r="OJL7" s="220">
        <f t="shared" si="166"/>
        <v>7.3529999999999998E-2</v>
      </c>
      <c r="OJM7" s="220">
        <f t="shared" si="166"/>
        <v>7.3529999999999998E-2</v>
      </c>
      <c r="OJN7" s="220">
        <f t="shared" si="166"/>
        <v>7.3529999999999998E-2</v>
      </c>
      <c r="OJO7" s="220">
        <f t="shared" si="166"/>
        <v>7.3529999999999998E-2</v>
      </c>
      <c r="OJP7" s="220">
        <f t="shared" si="166"/>
        <v>7.3529999999999998E-2</v>
      </c>
      <c r="OJQ7" s="220">
        <f t="shared" si="166"/>
        <v>7.3529999999999998E-2</v>
      </c>
      <c r="OJR7" s="220">
        <f t="shared" si="166"/>
        <v>7.3529999999999998E-2</v>
      </c>
      <c r="OJS7" s="220">
        <f t="shared" si="166"/>
        <v>7.3529999999999998E-2</v>
      </c>
      <c r="OJT7" s="220">
        <f t="shared" si="166"/>
        <v>7.3529999999999998E-2</v>
      </c>
      <c r="OJU7" s="220">
        <f t="shared" si="166"/>
        <v>7.3529999999999998E-2</v>
      </c>
      <c r="OJV7" s="220">
        <f t="shared" si="166"/>
        <v>7.3529999999999998E-2</v>
      </c>
      <c r="OJW7" s="220">
        <f t="shared" si="166"/>
        <v>7.3529999999999998E-2</v>
      </c>
      <c r="OJX7" s="220">
        <f t="shared" si="166"/>
        <v>7.3529999999999998E-2</v>
      </c>
      <c r="OJY7" s="220">
        <f t="shared" si="166"/>
        <v>7.3529999999999998E-2</v>
      </c>
      <c r="OJZ7" s="220">
        <f t="shared" si="166"/>
        <v>7.3529999999999998E-2</v>
      </c>
      <c r="OKA7" s="220">
        <f t="shared" si="166"/>
        <v>7.3529999999999998E-2</v>
      </c>
      <c r="OKB7" s="220">
        <f t="shared" si="166"/>
        <v>7.3529999999999998E-2</v>
      </c>
      <c r="OKC7" s="220">
        <f t="shared" si="166"/>
        <v>7.3529999999999998E-2</v>
      </c>
      <c r="OKD7" s="220">
        <f t="shared" si="166"/>
        <v>7.3529999999999998E-2</v>
      </c>
      <c r="OKE7" s="220">
        <f t="shared" si="166"/>
        <v>7.3529999999999998E-2</v>
      </c>
      <c r="OKF7" s="220">
        <f t="shared" si="166"/>
        <v>7.3529999999999998E-2</v>
      </c>
      <c r="OKG7" s="220">
        <f t="shared" si="166"/>
        <v>7.3529999999999998E-2</v>
      </c>
      <c r="OKH7" s="220">
        <f t="shared" si="166"/>
        <v>7.3529999999999998E-2</v>
      </c>
      <c r="OKI7" s="220">
        <f t="shared" si="166"/>
        <v>7.3529999999999998E-2</v>
      </c>
      <c r="OKJ7" s="220">
        <f t="shared" si="166"/>
        <v>7.3529999999999998E-2</v>
      </c>
      <c r="OKK7" s="220">
        <f t="shared" si="166"/>
        <v>7.3529999999999998E-2</v>
      </c>
      <c r="OKL7" s="220">
        <f t="shared" si="166"/>
        <v>7.3529999999999998E-2</v>
      </c>
      <c r="OKM7" s="220">
        <f t="shared" si="166"/>
        <v>7.3529999999999998E-2</v>
      </c>
      <c r="OKN7" s="220">
        <f t="shared" si="166"/>
        <v>7.3529999999999998E-2</v>
      </c>
      <c r="OKO7" s="220">
        <f t="shared" si="166"/>
        <v>7.3529999999999998E-2</v>
      </c>
      <c r="OKP7" s="220">
        <f t="shared" si="166"/>
        <v>7.3529999999999998E-2</v>
      </c>
      <c r="OKQ7" s="220">
        <f t="shared" si="166"/>
        <v>7.3529999999999998E-2</v>
      </c>
      <c r="OKR7" s="220">
        <f t="shared" si="166"/>
        <v>7.3529999999999998E-2</v>
      </c>
      <c r="OKS7" s="220">
        <f t="shared" si="166"/>
        <v>7.3529999999999998E-2</v>
      </c>
      <c r="OKT7" s="220">
        <f t="shared" si="166"/>
        <v>7.3529999999999998E-2</v>
      </c>
      <c r="OKU7" s="220">
        <f t="shared" si="166"/>
        <v>7.3529999999999998E-2</v>
      </c>
      <c r="OKV7" s="220">
        <f t="shared" si="166"/>
        <v>7.3529999999999998E-2</v>
      </c>
      <c r="OKW7" s="220">
        <f t="shared" si="166"/>
        <v>7.3529999999999998E-2</v>
      </c>
      <c r="OKX7" s="220">
        <f t="shared" si="166"/>
        <v>7.3529999999999998E-2</v>
      </c>
      <c r="OKY7" s="220">
        <f t="shared" si="166"/>
        <v>7.3529999999999998E-2</v>
      </c>
      <c r="OKZ7" s="220">
        <f t="shared" si="166"/>
        <v>7.3529999999999998E-2</v>
      </c>
      <c r="OLA7" s="220">
        <f t="shared" si="166"/>
        <v>7.3529999999999998E-2</v>
      </c>
      <c r="OLB7" s="220">
        <f t="shared" si="166"/>
        <v>7.3529999999999998E-2</v>
      </c>
      <c r="OLC7" s="220">
        <f t="shared" si="166"/>
        <v>7.3529999999999998E-2</v>
      </c>
      <c r="OLD7" s="220">
        <f t="shared" si="166"/>
        <v>7.3529999999999998E-2</v>
      </c>
      <c r="OLE7" s="220">
        <f t="shared" si="166"/>
        <v>7.3529999999999998E-2</v>
      </c>
      <c r="OLF7" s="220">
        <f t="shared" si="166"/>
        <v>7.3529999999999998E-2</v>
      </c>
      <c r="OLG7" s="220">
        <f t="shared" si="166"/>
        <v>7.3529999999999998E-2</v>
      </c>
      <c r="OLH7" s="220">
        <f t="shared" si="166"/>
        <v>7.3529999999999998E-2</v>
      </c>
      <c r="OLI7" s="220">
        <f t="shared" si="166"/>
        <v>7.3529999999999998E-2</v>
      </c>
      <c r="OLJ7" s="220">
        <f t="shared" si="166"/>
        <v>7.3529999999999998E-2</v>
      </c>
      <c r="OLK7" s="220">
        <f t="shared" si="166"/>
        <v>7.3529999999999998E-2</v>
      </c>
      <c r="OLL7" s="220">
        <f t="shared" si="166"/>
        <v>7.3529999999999998E-2</v>
      </c>
      <c r="OLM7" s="220">
        <f t="shared" ref="OLM7:ONX7" si="167">ROUND($W7/365,5)</f>
        <v>7.3529999999999998E-2</v>
      </c>
      <c r="OLN7" s="220">
        <f t="shared" si="167"/>
        <v>7.3529999999999998E-2</v>
      </c>
      <c r="OLO7" s="220">
        <f t="shared" si="167"/>
        <v>7.3529999999999998E-2</v>
      </c>
      <c r="OLP7" s="220">
        <f t="shared" si="167"/>
        <v>7.3529999999999998E-2</v>
      </c>
      <c r="OLQ7" s="220">
        <f t="shared" si="167"/>
        <v>7.3529999999999998E-2</v>
      </c>
      <c r="OLR7" s="220">
        <f t="shared" si="167"/>
        <v>7.3529999999999998E-2</v>
      </c>
      <c r="OLS7" s="220">
        <f t="shared" si="167"/>
        <v>7.3529999999999998E-2</v>
      </c>
      <c r="OLT7" s="220">
        <f t="shared" si="167"/>
        <v>7.3529999999999998E-2</v>
      </c>
      <c r="OLU7" s="220">
        <f t="shared" si="167"/>
        <v>7.3529999999999998E-2</v>
      </c>
      <c r="OLV7" s="220">
        <f t="shared" si="167"/>
        <v>7.3529999999999998E-2</v>
      </c>
      <c r="OLW7" s="220">
        <f t="shared" si="167"/>
        <v>7.3529999999999998E-2</v>
      </c>
      <c r="OLX7" s="220">
        <f t="shared" si="167"/>
        <v>7.3529999999999998E-2</v>
      </c>
      <c r="OLY7" s="220">
        <f t="shared" si="167"/>
        <v>7.3529999999999998E-2</v>
      </c>
      <c r="OLZ7" s="220">
        <f t="shared" si="167"/>
        <v>7.3529999999999998E-2</v>
      </c>
      <c r="OMA7" s="220">
        <f t="shared" si="167"/>
        <v>7.3529999999999998E-2</v>
      </c>
      <c r="OMB7" s="220">
        <f t="shared" si="167"/>
        <v>7.3529999999999998E-2</v>
      </c>
      <c r="OMC7" s="220">
        <f t="shared" si="167"/>
        <v>7.3529999999999998E-2</v>
      </c>
      <c r="OMD7" s="220">
        <f t="shared" si="167"/>
        <v>7.3529999999999998E-2</v>
      </c>
      <c r="OME7" s="220">
        <f t="shared" si="167"/>
        <v>7.3529999999999998E-2</v>
      </c>
      <c r="OMF7" s="220">
        <f t="shared" si="167"/>
        <v>7.3529999999999998E-2</v>
      </c>
      <c r="OMG7" s="220">
        <f t="shared" si="167"/>
        <v>7.3529999999999998E-2</v>
      </c>
      <c r="OMH7" s="220">
        <f t="shared" si="167"/>
        <v>7.3529999999999998E-2</v>
      </c>
      <c r="OMI7" s="220">
        <f t="shared" si="167"/>
        <v>7.3529999999999998E-2</v>
      </c>
      <c r="OMJ7" s="220">
        <f t="shared" si="167"/>
        <v>7.3529999999999998E-2</v>
      </c>
      <c r="OMK7" s="220">
        <f t="shared" si="167"/>
        <v>7.3529999999999998E-2</v>
      </c>
      <c r="OML7" s="220">
        <f t="shared" si="167"/>
        <v>7.3529999999999998E-2</v>
      </c>
      <c r="OMM7" s="220">
        <f t="shared" si="167"/>
        <v>7.3529999999999998E-2</v>
      </c>
      <c r="OMN7" s="220">
        <f t="shared" si="167"/>
        <v>7.3529999999999998E-2</v>
      </c>
      <c r="OMO7" s="220">
        <f t="shared" si="167"/>
        <v>7.3529999999999998E-2</v>
      </c>
      <c r="OMP7" s="220">
        <f t="shared" si="167"/>
        <v>7.3529999999999998E-2</v>
      </c>
      <c r="OMQ7" s="220">
        <f t="shared" si="167"/>
        <v>7.3529999999999998E-2</v>
      </c>
      <c r="OMR7" s="220">
        <f t="shared" si="167"/>
        <v>7.3529999999999998E-2</v>
      </c>
      <c r="OMS7" s="220">
        <f t="shared" si="167"/>
        <v>7.3529999999999998E-2</v>
      </c>
      <c r="OMT7" s="220">
        <f t="shared" si="167"/>
        <v>7.3529999999999998E-2</v>
      </c>
      <c r="OMU7" s="220">
        <f t="shared" si="167"/>
        <v>7.3529999999999998E-2</v>
      </c>
      <c r="OMV7" s="220">
        <f t="shared" si="167"/>
        <v>7.3529999999999998E-2</v>
      </c>
      <c r="OMW7" s="220">
        <f t="shared" si="167"/>
        <v>7.3529999999999998E-2</v>
      </c>
      <c r="OMX7" s="220">
        <f t="shared" si="167"/>
        <v>7.3529999999999998E-2</v>
      </c>
      <c r="OMY7" s="220">
        <f t="shared" si="167"/>
        <v>7.3529999999999998E-2</v>
      </c>
      <c r="OMZ7" s="220">
        <f t="shared" si="167"/>
        <v>7.3529999999999998E-2</v>
      </c>
      <c r="ONA7" s="220">
        <f t="shared" si="167"/>
        <v>7.3529999999999998E-2</v>
      </c>
      <c r="ONB7" s="220">
        <f t="shared" si="167"/>
        <v>7.3529999999999998E-2</v>
      </c>
      <c r="ONC7" s="220">
        <f t="shared" si="167"/>
        <v>7.3529999999999998E-2</v>
      </c>
      <c r="OND7" s="220">
        <f t="shared" si="167"/>
        <v>7.3529999999999998E-2</v>
      </c>
      <c r="ONE7" s="220">
        <f t="shared" si="167"/>
        <v>7.3529999999999998E-2</v>
      </c>
      <c r="ONF7" s="220">
        <f t="shared" si="167"/>
        <v>7.3529999999999998E-2</v>
      </c>
      <c r="ONG7" s="220">
        <f t="shared" si="167"/>
        <v>7.3529999999999998E-2</v>
      </c>
      <c r="ONH7" s="220">
        <f t="shared" si="167"/>
        <v>7.3529999999999998E-2</v>
      </c>
      <c r="ONI7" s="220">
        <f t="shared" si="167"/>
        <v>7.3529999999999998E-2</v>
      </c>
      <c r="ONJ7" s="220">
        <f t="shared" si="167"/>
        <v>7.3529999999999998E-2</v>
      </c>
      <c r="ONK7" s="220">
        <f t="shared" si="167"/>
        <v>7.3529999999999998E-2</v>
      </c>
      <c r="ONL7" s="220">
        <f t="shared" si="167"/>
        <v>7.3529999999999998E-2</v>
      </c>
      <c r="ONM7" s="220">
        <f t="shared" si="167"/>
        <v>7.3529999999999998E-2</v>
      </c>
      <c r="ONN7" s="220">
        <f t="shared" si="167"/>
        <v>7.3529999999999998E-2</v>
      </c>
      <c r="ONO7" s="220">
        <f t="shared" si="167"/>
        <v>7.3529999999999998E-2</v>
      </c>
      <c r="ONP7" s="220">
        <f t="shared" si="167"/>
        <v>7.3529999999999998E-2</v>
      </c>
      <c r="ONQ7" s="220">
        <f t="shared" si="167"/>
        <v>7.3529999999999998E-2</v>
      </c>
      <c r="ONR7" s="220">
        <f t="shared" si="167"/>
        <v>7.3529999999999998E-2</v>
      </c>
      <c r="ONS7" s="220">
        <f t="shared" si="167"/>
        <v>7.3529999999999998E-2</v>
      </c>
      <c r="ONT7" s="220">
        <f t="shared" si="167"/>
        <v>7.3529999999999998E-2</v>
      </c>
      <c r="ONU7" s="220">
        <f t="shared" si="167"/>
        <v>7.3529999999999998E-2</v>
      </c>
      <c r="ONV7" s="220">
        <f t="shared" si="167"/>
        <v>7.3529999999999998E-2</v>
      </c>
      <c r="ONW7" s="220">
        <f t="shared" si="167"/>
        <v>7.3529999999999998E-2</v>
      </c>
      <c r="ONX7" s="220">
        <f t="shared" si="167"/>
        <v>7.3529999999999998E-2</v>
      </c>
      <c r="ONY7" s="220">
        <f t="shared" ref="ONY7:OQJ7" si="168">ROUND($W7/365,5)</f>
        <v>7.3529999999999998E-2</v>
      </c>
      <c r="ONZ7" s="220">
        <f t="shared" si="168"/>
        <v>7.3529999999999998E-2</v>
      </c>
      <c r="OOA7" s="220">
        <f t="shared" si="168"/>
        <v>7.3529999999999998E-2</v>
      </c>
      <c r="OOB7" s="220">
        <f t="shared" si="168"/>
        <v>7.3529999999999998E-2</v>
      </c>
      <c r="OOC7" s="220">
        <f t="shared" si="168"/>
        <v>7.3529999999999998E-2</v>
      </c>
      <c r="OOD7" s="220">
        <f t="shared" si="168"/>
        <v>7.3529999999999998E-2</v>
      </c>
      <c r="OOE7" s="220">
        <f t="shared" si="168"/>
        <v>7.3529999999999998E-2</v>
      </c>
      <c r="OOF7" s="220">
        <f t="shared" si="168"/>
        <v>7.3529999999999998E-2</v>
      </c>
      <c r="OOG7" s="220">
        <f t="shared" si="168"/>
        <v>7.3529999999999998E-2</v>
      </c>
      <c r="OOH7" s="220">
        <f t="shared" si="168"/>
        <v>7.3529999999999998E-2</v>
      </c>
      <c r="OOI7" s="220">
        <f t="shared" si="168"/>
        <v>7.3529999999999998E-2</v>
      </c>
      <c r="OOJ7" s="220">
        <f t="shared" si="168"/>
        <v>7.3529999999999998E-2</v>
      </c>
      <c r="OOK7" s="220">
        <f t="shared" si="168"/>
        <v>7.3529999999999998E-2</v>
      </c>
      <c r="OOL7" s="220">
        <f t="shared" si="168"/>
        <v>7.3529999999999998E-2</v>
      </c>
      <c r="OOM7" s="220">
        <f t="shared" si="168"/>
        <v>7.3529999999999998E-2</v>
      </c>
      <c r="OON7" s="220">
        <f t="shared" si="168"/>
        <v>7.3529999999999998E-2</v>
      </c>
      <c r="OOO7" s="220">
        <f t="shared" si="168"/>
        <v>7.3529999999999998E-2</v>
      </c>
      <c r="OOP7" s="220">
        <f t="shared" si="168"/>
        <v>7.3529999999999998E-2</v>
      </c>
      <c r="OOQ7" s="220">
        <f t="shared" si="168"/>
        <v>7.3529999999999998E-2</v>
      </c>
      <c r="OOR7" s="220">
        <f t="shared" si="168"/>
        <v>7.3529999999999998E-2</v>
      </c>
      <c r="OOS7" s="220">
        <f t="shared" si="168"/>
        <v>7.3529999999999998E-2</v>
      </c>
      <c r="OOT7" s="220">
        <f t="shared" si="168"/>
        <v>7.3529999999999998E-2</v>
      </c>
      <c r="OOU7" s="220">
        <f t="shared" si="168"/>
        <v>7.3529999999999998E-2</v>
      </c>
      <c r="OOV7" s="220">
        <f t="shared" si="168"/>
        <v>7.3529999999999998E-2</v>
      </c>
      <c r="OOW7" s="220">
        <f t="shared" si="168"/>
        <v>7.3529999999999998E-2</v>
      </c>
      <c r="OOX7" s="220">
        <f t="shared" si="168"/>
        <v>7.3529999999999998E-2</v>
      </c>
      <c r="OOY7" s="220">
        <f t="shared" si="168"/>
        <v>7.3529999999999998E-2</v>
      </c>
      <c r="OOZ7" s="220">
        <f t="shared" si="168"/>
        <v>7.3529999999999998E-2</v>
      </c>
      <c r="OPA7" s="220">
        <f t="shared" si="168"/>
        <v>7.3529999999999998E-2</v>
      </c>
      <c r="OPB7" s="220">
        <f t="shared" si="168"/>
        <v>7.3529999999999998E-2</v>
      </c>
      <c r="OPC7" s="220">
        <f t="shared" si="168"/>
        <v>7.3529999999999998E-2</v>
      </c>
      <c r="OPD7" s="220">
        <f t="shared" si="168"/>
        <v>7.3529999999999998E-2</v>
      </c>
      <c r="OPE7" s="220">
        <f t="shared" si="168"/>
        <v>7.3529999999999998E-2</v>
      </c>
      <c r="OPF7" s="220">
        <f t="shared" si="168"/>
        <v>7.3529999999999998E-2</v>
      </c>
      <c r="OPG7" s="220">
        <f t="shared" si="168"/>
        <v>7.3529999999999998E-2</v>
      </c>
      <c r="OPH7" s="220">
        <f t="shared" si="168"/>
        <v>7.3529999999999998E-2</v>
      </c>
      <c r="OPI7" s="220">
        <f t="shared" si="168"/>
        <v>7.3529999999999998E-2</v>
      </c>
      <c r="OPJ7" s="220">
        <f t="shared" si="168"/>
        <v>7.3529999999999998E-2</v>
      </c>
      <c r="OPK7" s="220">
        <f t="shared" si="168"/>
        <v>7.3529999999999998E-2</v>
      </c>
      <c r="OPL7" s="220">
        <f t="shared" si="168"/>
        <v>7.3529999999999998E-2</v>
      </c>
      <c r="OPM7" s="220">
        <f t="shared" si="168"/>
        <v>7.3529999999999998E-2</v>
      </c>
      <c r="OPN7" s="220">
        <f t="shared" si="168"/>
        <v>7.3529999999999998E-2</v>
      </c>
      <c r="OPO7" s="220">
        <f t="shared" si="168"/>
        <v>7.3529999999999998E-2</v>
      </c>
      <c r="OPP7" s="220">
        <f t="shared" si="168"/>
        <v>7.3529999999999998E-2</v>
      </c>
      <c r="OPQ7" s="220">
        <f t="shared" si="168"/>
        <v>7.3529999999999998E-2</v>
      </c>
      <c r="OPR7" s="220">
        <f t="shared" si="168"/>
        <v>7.3529999999999998E-2</v>
      </c>
      <c r="OPS7" s="220">
        <f t="shared" si="168"/>
        <v>7.3529999999999998E-2</v>
      </c>
      <c r="OPT7" s="220">
        <f t="shared" si="168"/>
        <v>7.3529999999999998E-2</v>
      </c>
      <c r="OPU7" s="220">
        <f t="shared" si="168"/>
        <v>7.3529999999999998E-2</v>
      </c>
      <c r="OPV7" s="220">
        <f t="shared" si="168"/>
        <v>7.3529999999999998E-2</v>
      </c>
      <c r="OPW7" s="220">
        <f t="shared" si="168"/>
        <v>7.3529999999999998E-2</v>
      </c>
      <c r="OPX7" s="220">
        <f t="shared" si="168"/>
        <v>7.3529999999999998E-2</v>
      </c>
      <c r="OPY7" s="220">
        <f t="shared" si="168"/>
        <v>7.3529999999999998E-2</v>
      </c>
      <c r="OPZ7" s="220">
        <f t="shared" si="168"/>
        <v>7.3529999999999998E-2</v>
      </c>
      <c r="OQA7" s="220">
        <f t="shared" si="168"/>
        <v>7.3529999999999998E-2</v>
      </c>
      <c r="OQB7" s="220">
        <f t="shared" si="168"/>
        <v>7.3529999999999998E-2</v>
      </c>
      <c r="OQC7" s="220">
        <f t="shared" si="168"/>
        <v>7.3529999999999998E-2</v>
      </c>
      <c r="OQD7" s="220">
        <f t="shared" si="168"/>
        <v>7.3529999999999998E-2</v>
      </c>
      <c r="OQE7" s="220">
        <f t="shared" si="168"/>
        <v>7.3529999999999998E-2</v>
      </c>
      <c r="OQF7" s="220">
        <f t="shared" si="168"/>
        <v>7.3529999999999998E-2</v>
      </c>
      <c r="OQG7" s="220">
        <f t="shared" si="168"/>
        <v>7.3529999999999998E-2</v>
      </c>
      <c r="OQH7" s="220">
        <f t="shared" si="168"/>
        <v>7.3529999999999998E-2</v>
      </c>
      <c r="OQI7" s="220">
        <f t="shared" si="168"/>
        <v>7.3529999999999998E-2</v>
      </c>
      <c r="OQJ7" s="220">
        <f t="shared" si="168"/>
        <v>7.3529999999999998E-2</v>
      </c>
      <c r="OQK7" s="220">
        <f t="shared" ref="OQK7:OSV7" si="169">ROUND($W7/365,5)</f>
        <v>7.3529999999999998E-2</v>
      </c>
      <c r="OQL7" s="220">
        <f t="shared" si="169"/>
        <v>7.3529999999999998E-2</v>
      </c>
      <c r="OQM7" s="220">
        <f t="shared" si="169"/>
        <v>7.3529999999999998E-2</v>
      </c>
      <c r="OQN7" s="220">
        <f t="shared" si="169"/>
        <v>7.3529999999999998E-2</v>
      </c>
      <c r="OQO7" s="220">
        <f t="shared" si="169"/>
        <v>7.3529999999999998E-2</v>
      </c>
      <c r="OQP7" s="220">
        <f t="shared" si="169"/>
        <v>7.3529999999999998E-2</v>
      </c>
      <c r="OQQ7" s="220">
        <f t="shared" si="169"/>
        <v>7.3529999999999998E-2</v>
      </c>
      <c r="OQR7" s="220">
        <f t="shared" si="169"/>
        <v>7.3529999999999998E-2</v>
      </c>
      <c r="OQS7" s="220">
        <f t="shared" si="169"/>
        <v>7.3529999999999998E-2</v>
      </c>
      <c r="OQT7" s="220">
        <f t="shared" si="169"/>
        <v>7.3529999999999998E-2</v>
      </c>
      <c r="OQU7" s="220">
        <f t="shared" si="169"/>
        <v>7.3529999999999998E-2</v>
      </c>
      <c r="OQV7" s="220">
        <f t="shared" si="169"/>
        <v>7.3529999999999998E-2</v>
      </c>
      <c r="OQW7" s="220">
        <f t="shared" si="169"/>
        <v>7.3529999999999998E-2</v>
      </c>
      <c r="OQX7" s="220">
        <f t="shared" si="169"/>
        <v>7.3529999999999998E-2</v>
      </c>
      <c r="OQY7" s="220">
        <f t="shared" si="169"/>
        <v>7.3529999999999998E-2</v>
      </c>
      <c r="OQZ7" s="220">
        <f t="shared" si="169"/>
        <v>7.3529999999999998E-2</v>
      </c>
      <c r="ORA7" s="220">
        <f t="shared" si="169"/>
        <v>7.3529999999999998E-2</v>
      </c>
      <c r="ORB7" s="220">
        <f t="shared" si="169"/>
        <v>7.3529999999999998E-2</v>
      </c>
      <c r="ORC7" s="220">
        <f t="shared" si="169"/>
        <v>7.3529999999999998E-2</v>
      </c>
      <c r="ORD7" s="220">
        <f t="shared" si="169"/>
        <v>7.3529999999999998E-2</v>
      </c>
      <c r="ORE7" s="220">
        <f t="shared" si="169"/>
        <v>7.3529999999999998E-2</v>
      </c>
      <c r="ORF7" s="220">
        <f t="shared" si="169"/>
        <v>7.3529999999999998E-2</v>
      </c>
      <c r="ORG7" s="220">
        <f t="shared" si="169"/>
        <v>7.3529999999999998E-2</v>
      </c>
      <c r="ORH7" s="220">
        <f t="shared" si="169"/>
        <v>7.3529999999999998E-2</v>
      </c>
      <c r="ORI7" s="220">
        <f t="shared" si="169"/>
        <v>7.3529999999999998E-2</v>
      </c>
      <c r="ORJ7" s="220">
        <f t="shared" si="169"/>
        <v>7.3529999999999998E-2</v>
      </c>
      <c r="ORK7" s="220">
        <f t="shared" si="169"/>
        <v>7.3529999999999998E-2</v>
      </c>
      <c r="ORL7" s="220">
        <f t="shared" si="169"/>
        <v>7.3529999999999998E-2</v>
      </c>
      <c r="ORM7" s="220">
        <f t="shared" si="169"/>
        <v>7.3529999999999998E-2</v>
      </c>
      <c r="ORN7" s="220">
        <f t="shared" si="169"/>
        <v>7.3529999999999998E-2</v>
      </c>
      <c r="ORO7" s="220">
        <f t="shared" si="169"/>
        <v>7.3529999999999998E-2</v>
      </c>
      <c r="ORP7" s="220">
        <f t="shared" si="169"/>
        <v>7.3529999999999998E-2</v>
      </c>
      <c r="ORQ7" s="220">
        <f t="shared" si="169"/>
        <v>7.3529999999999998E-2</v>
      </c>
      <c r="ORR7" s="220">
        <f t="shared" si="169"/>
        <v>7.3529999999999998E-2</v>
      </c>
      <c r="ORS7" s="220">
        <f t="shared" si="169"/>
        <v>7.3529999999999998E-2</v>
      </c>
      <c r="ORT7" s="220">
        <f t="shared" si="169"/>
        <v>7.3529999999999998E-2</v>
      </c>
      <c r="ORU7" s="220">
        <f t="shared" si="169"/>
        <v>7.3529999999999998E-2</v>
      </c>
      <c r="ORV7" s="220">
        <f t="shared" si="169"/>
        <v>7.3529999999999998E-2</v>
      </c>
      <c r="ORW7" s="220">
        <f t="shared" si="169"/>
        <v>7.3529999999999998E-2</v>
      </c>
      <c r="ORX7" s="220">
        <f t="shared" si="169"/>
        <v>7.3529999999999998E-2</v>
      </c>
      <c r="ORY7" s="220">
        <f t="shared" si="169"/>
        <v>7.3529999999999998E-2</v>
      </c>
      <c r="ORZ7" s="220">
        <f t="shared" si="169"/>
        <v>7.3529999999999998E-2</v>
      </c>
      <c r="OSA7" s="220">
        <f t="shared" si="169"/>
        <v>7.3529999999999998E-2</v>
      </c>
      <c r="OSB7" s="220">
        <f t="shared" si="169"/>
        <v>7.3529999999999998E-2</v>
      </c>
      <c r="OSC7" s="220">
        <f t="shared" si="169"/>
        <v>7.3529999999999998E-2</v>
      </c>
      <c r="OSD7" s="220">
        <f t="shared" si="169"/>
        <v>7.3529999999999998E-2</v>
      </c>
      <c r="OSE7" s="220">
        <f t="shared" si="169"/>
        <v>7.3529999999999998E-2</v>
      </c>
      <c r="OSF7" s="220">
        <f t="shared" si="169"/>
        <v>7.3529999999999998E-2</v>
      </c>
      <c r="OSG7" s="220">
        <f t="shared" si="169"/>
        <v>7.3529999999999998E-2</v>
      </c>
      <c r="OSH7" s="220">
        <f t="shared" si="169"/>
        <v>7.3529999999999998E-2</v>
      </c>
      <c r="OSI7" s="220">
        <f t="shared" si="169"/>
        <v>7.3529999999999998E-2</v>
      </c>
      <c r="OSJ7" s="220">
        <f t="shared" si="169"/>
        <v>7.3529999999999998E-2</v>
      </c>
      <c r="OSK7" s="220">
        <f t="shared" si="169"/>
        <v>7.3529999999999998E-2</v>
      </c>
      <c r="OSL7" s="220">
        <f t="shared" si="169"/>
        <v>7.3529999999999998E-2</v>
      </c>
      <c r="OSM7" s="220">
        <f t="shared" si="169"/>
        <v>7.3529999999999998E-2</v>
      </c>
      <c r="OSN7" s="220">
        <f t="shared" si="169"/>
        <v>7.3529999999999998E-2</v>
      </c>
      <c r="OSO7" s="220">
        <f t="shared" si="169"/>
        <v>7.3529999999999998E-2</v>
      </c>
      <c r="OSP7" s="220">
        <f t="shared" si="169"/>
        <v>7.3529999999999998E-2</v>
      </c>
      <c r="OSQ7" s="220">
        <f t="shared" si="169"/>
        <v>7.3529999999999998E-2</v>
      </c>
      <c r="OSR7" s="220">
        <f t="shared" si="169"/>
        <v>7.3529999999999998E-2</v>
      </c>
      <c r="OSS7" s="220">
        <f t="shared" si="169"/>
        <v>7.3529999999999998E-2</v>
      </c>
      <c r="OST7" s="220">
        <f t="shared" si="169"/>
        <v>7.3529999999999998E-2</v>
      </c>
      <c r="OSU7" s="220">
        <f t="shared" si="169"/>
        <v>7.3529999999999998E-2</v>
      </c>
      <c r="OSV7" s="220">
        <f t="shared" si="169"/>
        <v>7.3529999999999998E-2</v>
      </c>
      <c r="OSW7" s="220">
        <f t="shared" ref="OSW7:OVH7" si="170">ROUND($W7/365,5)</f>
        <v>7.3529999999999998E-2</v>
      </c>
      <c r="OSX7" s="220">
        <f t="shared" si="170"/>
        <v>7.3529999999999998E-2</v>
      </c>
      <c r="OSY7" s="220">
        <f t="shared" si="170"/>
        <v>7.3529999999999998E-2</v>
      </c>
      <c r="OSZ7" s="220">
        <f t="shared" si="170"/>
        <v>7.3529999999999998E-2</v>
      </c>
      <c r="OTA7" s="220">
        <f t="shared" si="170"/>
        <v>7.3529999999999998E-2</v>
      </c>
      <c r="OTB7" s="220">
        <f t="shared" si="170"/>
        <v>7.3529999999999998E-2</v>
      </c>
      <c r="OTC7" s="220">
        <f t="shared" si="170"/>
        <v>7.3529999999999998E-2</v>
      </c>
      <c r="OTD7" s="220">
        <f t="shared" si="170"/>
        <v>7.3529999999999998E-2</v>
      </c>
      <c r="OTE7" s="220">
        <f t="shared" si="170"/>
        <v>7.3529999999999998E-2</v>
      </c>
      <c r="OTF7" s="220">
        <f t="shared" si="170"/>
        <v>7.3529999999999998E-2</v>
      </c>
      <c r="OTG7" s="220">
        <f t="shared" si="170"/>
        <v>7.3529999999999998E-2</v>
      </c>
      <c r="OTH7" s="220">
        <f t="shared" si="170"/>
        <v>7.3529999999999998E-2</v>
      </c>
      <c r="OTI7" s="220">
        <f t="shared" si="170"/>
        <v>7.3529999999999998E-2</v>
      </c>
      <c r="OTJ7" s="220">
        <f t="shared" si="170"/>
        <v>7.3529999999999998E-2</v>
      </c>
      <c r="OTK7" s="220">
        <f t="shared" si="170"/>
        <v>7.3529999999999998E-2</v>
      </c>
      <c r="OTL7" s="220">
        <f t="shared" si="170"/>
        <v>7.3529999999999998E-2</v>
      </c>
      <c r="OTM7" s="220">
        <f t="shared" si="170"/>
        <v>7.3529999999999998E-2</v>
      </c>
      <c r="OTN7" s="220">
        <f t="shared" si="170"/>
        <v>7.3529999999999998E-2</v>
      </c>
      <c r="OTO7" s="220">
        <f t="shared" si="170"/>
        <v>7.3529999999999998E-2</v>
      </c>
      <c r="OTP7" s="220">
        <f t="shared" si="170"/>
        <v>7.3529999999999998E-2</v>
      </c>
      <c r="OTQ7" s="220">
        <f t="shared" si="170"/>
        <v>7.3529999999999998E-2</v>
      </c>
      <c r="OTR7" s="220">
        <f t="shared" si="170"/>
        <v>7.3529999999999998E-2</v>
      </c>
      <c r="OTS7" s="220">
        <f t="shared" si="170"/>
        <v>7.3529999999999998E-2</v>
      </c>
      <c r="OTT7" s="220">
        <f t="shared" si="170"/>
        <v>7.3529999999999998E-2</v>
      </c>
      <c r="OTU7" s="220">
        <f t="shared" si="170"/>
        <v>7.3529999999999998E-2</v>
      </c>
      <c r="OTV7" s="220">
        <f t="shared" si="170"/>
        <v>7.3529999999999998E-2</v>
      </c>
      <c r="OTW7" s="220">
        <f t="shared" si="170"/>
        <v>7.3529999999999998E-2</v>
      </c>
      <c r="OTX7" s="220">
        <f t="shared" si="170"/>
        <v>7.3529999999999998E-2</v>
      </c>
      <c r="OTY7" s="220">
        <f t="shared" si="170"/>
        <v>7.3529999999999998E-2</v>
      </c>
      <c r="OTZ7" s="220">
        <f t="shared" si="170"/>
        <v>7.3529999999999998E-2</v>
      </c>
      <c r="OUA7" s="220">
        <f t="shared" si="170"/>
        <v>7.3529999999999998E-2</v>
      </c>
      <c r="OUB7" s="220">
        <f t="shared" si="170"/>
        <v>7.3529999999999998E-2</v>
      </c>
      <c r="OUC7" s="220">
        <f t="shared" si="170"/>
        <v>7.3529999999999998E-2</v>
      </c>
      <c r="OUD7" s="220">
        <f t="shared" si="170"/>
        <v>7.3529999999999998E-2</v>
      </c>
      <c r="OUE7" s="220">
        <f t="shared" si="170"/>
        <v>7.3529999999999998E-2</v>
      </c>
      <c r="OUF7" s="220">
        <f t="shared" si="170"/>
        <v>7.3529999999999998E-2</v>
      </c>
      <c r="OUG7" s="220">
        <f t="shared" si="170"/>
        <v>7.3529999999999998E-2</v>
      </c>
      <c r="OUH7" s="220">
        <f t="shared" si="170"/>
        <v>7.3529999999999998E-2</v>
      </c>
      <c r="OUI7" s="220">
        <f t="shared" si="170"/>
        <v>7.3529999999999998E-2</v>
      </c>
      <c r="OUJ7" s="220">
        <f t="shared" si="170"/>
        <v>7.3529999999999998E-2</v>
      </c>
      <c r="OUK7" s="220">
        <f t="shared" si="170"/>
        <v>7.3529999999999998E-2</v>
      </c>
      <c r="OUL7" s="220">
        <f t="shared" si="170"/>
        <v>7.3529999999999998E-2</v>
      </c>
      <c r="OUM7" s="220">
        <f t="shared" si="170"/>
        <v>7.3529999999999998E-2</v>
      </c>
      <c r="OUN7" s="220">
        <f t="shared" si="170"/>
        <v>7.3529999999999998E-2</v>
      </c>
      <c r="OUO7" s="220">
        <f t="shared" si="170"/>
        <v>7.3529999999999998E-2</v>
      </c>
      <c r="OUP7" s="220">
        <f t="shared" si="170"/>
        <v>7.3529999999999998E-2</v>
      </c>
      <c r="OUQ7" s="220">
        <f t="shared" si="170"/>
        <v>7.3529999999999998E-2</v>
      </c>
      <c r="OUR7" s="220">
        <f t="shared" si="170"/>
        <v>7.3529999999999998E-2</v>
      </c>
      <c r="OUS7" s="220">
        <f t="shared" si="170"/>
        <v>7.3529999999999998E-2</v>
      </c>
      <c r="OUT7" s="220">
        <f t="shared" si="170"/>
        <v>7.3529999999999998E-2</v>
      </c>
      <c r="OUU7" s="220">
        <f t="shared" si="170"/>
        <v>7.3529999999999998E-2</v>
      </c>
      <c r="OUV7" s="220">
        <f t="shared" si="170"/>
        <v>7.3529999999999998E-2</v>
      </c>
      <c r="OUW7" s="220">
        <f t="shared" si="170"/>
        <v>7.3529999999999998E-2</v>
      </c>
      <c r="OUX7" s="220">
        <f t="shared" si="170"/>
        <v>7.3529999999999998E-2</v>
      </c>
      <c r="OUY7" s="220">
        <f t="shared" si="170"/>
        <v>7.3529999999999998E-2</v>
      </c>
      <c r="OUZ7" s="220">
        <f t="shared" si="170"/>
        <v>7.3529999999999998E-2</v>
      </c>
      <c r="OVA7" s="220">
        <f t="shared" si="170"/>
        <v>7.3529999999999998E-2</v>
      </c>
      <c r="OVB7" s="220">
        <f t="shared" si="170"/>
        <v>7.3529999999999998E-2</v>
      </c>
      <c r="OVC7" s="220">
        <f t="shared" si="170"/>
        <v>7.3529999999999998E-2</v>
      </c>
      <c r="OVD7" s="220">
        <f t="shared" si="170"/>
        <v>7.3529999999999998E-2</v>
      </c>
      <c r="OVE7" s="220">
        <f t="shared" si="170"/>
        <v>7.3529999999999998E-2</v>
      </c>
      <c r="OVF7" s="220">
        <f t="shared" si="170"/>
        <v>7.3529999999999998E-2</v>
      </c>
      <c r="OVG7" s="220">
        <f t="shared" si="170"/>
        <v>7.3529999999999998E-2</v>
      </c>
      <c r="OVH7" s="220">
        <f t="shared" si="170"/>
        <v>7.3529999999999998E-2</v>
      </c>
      <c r="OVI7" s="220">
        <f t="shared" ref="OVI7:OXT7" si="171">ROUND($W7/365,5)</f>
        <v>7.3529999999999998E-2</v>
      </c>
      <c r="OVJ7" s="220">
        <f t="shared" si="171"/>
        <v>7.3529999999999998E-2</v>
      </c>
      <c r="OVK7" s="220">
        <f t="shared" si="171"/>
        <v>7.3529999999999998E-2</v>
      </c>
      <c r="OVL7" s="220">
        <f t="shared" si="171"/>
        <v>7.3529999999999998E-2</v>
      </c>
      <c r="OVM7" s="220">
        <f t="shared" si="171"/>
        <v>7.3529999999999998E-2</v>
      </c>
      <c r="OVN7" s="220">
        <f t="shared" si="171"/>
        <v>7.3529999999999998E-2</v>
      </c>
      <c r="OVO7" s="220">
        <f t="shared" si="171"/>
        <v>7.3529999999999998E-2</v>
      </c>
      <c r="OVP7" s="220">
        <f t="shared" si="171"/>
        <v>7.3529999999999998E-2</v>
      </c>
      <c r="OVQ7" s="220">
        <f t="shared" si="171"/>
        <v>7.3529999999999998E-2</v>
      </c>
      <c r="OVR7" s="220">
        <f t="shared" si="171"/>
        <v>7.3529999999999998E-2</v>
      </c>
      <c r="OVS7" s="220">
        <f t="shared" si="171"/>
        <v>7.3529999999999998E-2</v>
      </c>
      <c r="OVT7" s="220">
        <f t="shared" si="171"/>
        <v>7.3529999999999998E-2</v>
      </c>
      <c r="OVU7" s="220">
        <f t="shared" si="171"/>
        <v>7.3529999999999998E-2</v>
      </c>
      <c r="OVV7" s="220">
        <f t="shared" si="171"/>
        <v>7.3529999999999998E-2</v>
      </c>
      <c r="OVW7" s="220">
        <f t="shared" si="171"/>
        <v>7.3529999999999998E-2</v>
      </c>
      <c r="OVX7" s="220">
        <f t="shared" si="171"/>
        <v>7.3529999999999998E-2</v>
      </c>
      <c r="OVY7" s="220">
        <f t="shared" si="171"/>
        <v>7.3529999999999998E-2</v>
      </c>
      <c r="OVZ7" s="220">
        <f t="shared" si="171"/>
        <v>7.3529999999999998E-2</v>
      </c>
      <c r="OWA7" s="220">
        <f t="shared" si="171"/>
        <v>7.3529999999999998E-2</v>
      </c>
      <c r="OWB7" s="220">
        <f t="shared" si="171"/>
        <v>7.3529999999999998E-2</v>
      </c>
      <c r="OWC7" s="220">
        <f t="shared" si="171"/>
        <v>7.3529999999999998E-2</v>
      </c>
      <c r="OWD7" s="220">
        <f t="shared" si="171"/>
        <v>7.3529999999999998E-2</v>
      </c>
      <c r="OWE7" s="220">
        <f t="shared" si="171"/>
        <v>7.3529999999999998E-2</v>
      </c>
      <c r="OWF7" s="220">
        <f t="shared" si="171"/>
        <v>7.3529999999999998E-2</v>
      </c>
      <c r="OWG7" s="220">
        <f t="shared" si="171"/>
        <v>7.3529999999999998E-2</v>
      </c>
      <c r="OWH7" s="220">
        <f t="shared" si="171"/>
        <v>7.3529999999999998E-2</v>
      </c>
      <c r="OWI7" s="220">
        <f t="shared" si="171"/>
        <v>7.3529999999999998E-2</v>
      </c>
      <c r="OWJ7" s="220">
        <f t="shared" si="171"/>
        <v>7.3529999999999998E-2</v>
      </c>
      <c r="OWK7" s="220">
        <f t="shared" si="171"/>
        <v>7.3529999999999998E-2</v>
      </c>
      <c r="OWL7" s="220">
        <f t="shared" si="171"/>
        <v>7.3529999999999998E-2</v>
      </c>
      <c r="OWM7" s="220">
        <f t="shared" si="171"/>
        <v>7.3529999999999998E-2</v>
      </c>
      <c r="OWN7" s="220">
        <f t="shared" si="171"/>
        <v>7.3529999999999998E-2</v>
      </c>
      <c r="OWO7" s="220">
        <f t="shared" si="171"/>
        <v>7.3529999999999998E-2</v>
      </c>
      <c r="OWP7" s="220">
        <f t="shared" si="171"/>
        <v>7.3529999999999998E-2</v>
      </c>
      <c r="OWQ7" s="220">
        <f t="shared" si="171"/>
        <v>7.3529999999999998E-2</v>
      </c>
      <c r="OWR7" s="220">
        <f t="shared" si="171"/>
        <v>7.3529999999999998E-2</v>
      </c>
      <c r="OWS7" s="220">
        <f t="shared" si="171"/>
        <v>7.3529999999999998E-2</v>
      </c>
      <c r="OWT7" s="220">
        <f t="shared" si="171"/>
        <v>7.3529999999999998E-2</v>
      </c>
      <c r="OWU7" s="220">
        <f t="shared" si="171"/>
        <v>7.3529999999999998E-2</v>
      </c>
      <c r="OWV7" s="220">
        <f t="shared" si="171"/>
        <v>7.3529999999999998E-2</v>
      </c>
      <c r="OWW7" s="220">
        <f t="shared" si="171"/>
        <v>7.3529999999999998E-2</v>
      </c>
      <c r="OWX7" s="220">
        <f t="shared" si="171"/>
        <v>7.3529999999999998E-2</v>
      </c>
      <c r="OWY7" s="220">
        <f t="shared" si="171"/>
        <v>7.3529999999999998E-2</v>
      </c>
      <c r="OWZ7" s="220">
        <f t="shared" si="171"/>
        <v>7.3529999999999998E-2</v>
      </c>
      <c r="OXA7" s="220">
        <f t="shared" si="171"/>
        <v>7.3529999999999998E-2</v>
      </c>
      <c r="OXB7" s="220">
        <f t="shared" si="171"/>
        <v>7.3529999999999998E-2</v>
      </c>
      <c r="OXC7" s="220">
        <f t="shared" si="171"/>
        <v>7.3529999999999998E-2</v>
      </c>
      <c r="OXD7" s="220">
        <f t="shared" si="171"/>
        <v>7.3529999999999998E-2</v>
      </c>
      <c r="OXE7" s="220">
        <f t="shared" si="171"/>
        <v>7.3529999999999998E-2</v>
      </c>
      <c r="OXF7" s="220">
        <f t="shared" si="171"/>
        <v>7.3529999999999998E-2</v>
      </c>
      <c r="OXG7" s="220">
        <f t="shared" si="171"/>
        <v>7.3529999999999998E-2</v>
      </c>
      <c r="OXH7" s="220">
        <f t="shared" si="171"/>
        <v>7.3529999999999998E-2</v>
      </c>
      <c r="OXI7" s="220">
        <f t="shared" si="171"/>
        <v>7.3529999999999998E-2</v>
      </c>
      <c r="OXJ7" s="220">
        <f t="shared" si="171"/>
        <v>7.3529999999999998E-2</v>
      </c>
      <c r="OXK7" s="220">
        <f t="shared" si="171"/>
        <v>7.3529999999999998E-2</v>
      </c>
      <c r="OXL7" s="220">
        <f t="shared" si="171"/>
        <v>7.3529999999999998E-2</v>
      </c>
      <c r="OXM7" s="220">
        <f t="shared" si="171"/>
        <v>7.3529999999999998E-2</v>
      </c>
      <c r="OXN7" s="220">
        <f t="shared" si="171"/>
        <v>7.3529999999999998E-2</v>
      </c>
      <c r="OXO7" s="220">
        <f t="shared" si="171"/>
        <v>7.3529999999999998E-2</v>
      </c>
      <c r="OXP7" s="220">
        <f t="shared" si="171"/>
        <v>7.3529999999999998E-2</v>
      </c>
      <c r="OXQ7" s="220">
        <f t="shared" si="171"/>
        <v>7.3529999999999998E-2</v>
      </c>
      <c r="OXR7" s="220">
        <f t="shared" si="171"/>
        <v>7.3529999999999998E-2</v>
      </c>
      <c r="OXS7" s="220">
        <f t="shared" si="171"/>
        <v>7.3529999999999998E-2</v>
      </c>
      <c r="OXT7" s="220">
        <f t="shared" si="171"/>
        <v>7.3529999999999998E-2</v>
      </c>
      <c r="OXU7" s="220">
        <f t="shared" ref="OXU7:PAF7" si="172">ROUND($W7/365,5)</f>
        <v>7.3529999999999998E-2</v>
      </c>
      <c r="OXV7" s="220">
        <f t="shared" si="172"/>
        <v>7.3529999999999998E-2</v>
      </c>
      <c r="OXW7" s="220">
        <f t="shared" si="172"/>
        <v>7.3529999999999998E-2</v>
      </c>
      <c r="OXX7" s="220">
        <f t="shared" si="172"/>
        <v>7.3529999999999998E-2</v>
      </c>
      <c r="OXY7" s="220">
        <f t="shared" si="172"/>
        <v>7.3529999999999998E-2</v>
      </c>
      <c r="OXZ7" s="220">
        <f t="shared" si="172"/>
        <v>7.3529999999999998E-2</v>
      </c>
      <c r="OYA7" s="220">
        <f t="shared" si="172"/>
        <v>7.3529999999999998E-2</v>
      </c>
      <c r="OYB7" s="220">
        <f t="shared" si="172"/>
        <v>7.3529999999999998E-2</v>
      </c>
      <c r="OYC7" s="220">
        <f t="shared" si="172"/>
        <v>7.3529999999999998E-2</v>
      </c>
      <c r="OYD7" s="220">
        <f t="shared" si="172"/>
        <v>7.3529999999999998E-2</v>
      </c>
      <c r="OYE7" s="220">
        <f t="shared" si="172"/>
        <v>7.3529999999999998E-2</v>
      </c>
      <c r="OYF7" s="220">
        <f t="shared" si="172"/>
        <v>7.3529999999999998E-2</v>
      </c>
      <c r="OYG7" s="220">
        <f t="shared" si="172"/>
        <v>7.3529999999999998E-2</v>
      </c>
      <c r="OYH7" s="220">
        <f t="shared" si="172"/>
        <v>7.3529999999999998E-2</v>
      </c>
      <c r="OYI7" s="220">
        <f t="shared" si="172"/>
        <v>7.3529999999999998E-2</v>
      </c>
      <c r="OYJ7" s="220">
        <f t="shared" si="172"/>
        <v>7.3529999999999998E-2</v>
      </c>
      <c r="OYK7" s="220">
        <f t="shared" si="172"/>
        <v>7.3529999999999998E-2</v>
      </c>
      <c r="OYL7" s="220">
        <f t="shared" si="172"/>
        <v>7.3529999999999998E-2</v>
      </c>
      <c r="OYM7" s="220">
        <f t="shared" si="172"/>
        <v>7.3529999999999998E-2</v>
      </c>
      <c r="OYN7" s="220">
        <f t="shared" si="172"/>
        <v>7.3529999999999998E-2</v>
      </c>
      <c r="OYO7" s="220">
        <f t="shared" si="172"/>
        <v>7.3529999999999998E-2</v>
      </c>
      <c r="OYP7" s="220">
        <f t="shared" si="172"/>
        <v>7.3529999999999998E-2</v>
      </c>
      <c r="OYQ7" s="220">
        <f t="shared" si="172"/>
        <v>7.3529999999999998E-2</v>
      </c>
      <c r="OYR7" s="220">
        <f t="shared" si="172"/>
        <v>7.3529999999999998E-2</v>
      </c>
      <c r="OYS7" s="220">
        <f t="shared" si="172"/>
        <v>7.3529999999999998E-2</v>
      </c>
      <c r="OYT7" s="220">
        <f t="shared" si="172"/>
        <v>7.3529999999999998E-2</v>
      </c>
      <c r="OYU7" s="220">
        <f t="shared" si="172"/>
        <v>7.3529999999999998E-2</v>
      </c>
      <c r="OYV7" s="220">
        <f t="shared" si="172"/>
        <v>7.3529999999999998E-2</v>
      </c>
      <c r="OYW7" s="220">
        <f t="shared" si="172"/>
        <v>7.3529999999999998E-2</v>
      </c>
      <c r="OYX7" s="220">
        <f t="shared" si="172"/>
        <v>7.3529999999999998E-2</v>
      </c>
      <c r="OYY7" s="220">
        <f t="shared" si="172"/>
        <v>7.3529999999999998E-2</v>
      </c>
      <c r="OYZ7" s="220">
        <f t="shared" si="172"/>
        <v>7.3529999999999998E-2</v>
      </c>
      <c r="OZA7" s="220">
        <f t="shared" si="172"/>
        <v>7.3529999999999998E-2</v>
      </c>
      <c r="OZB7" s="220">
        <f t="shared" si="172"/>
        <v>7.3529999999999998E-2</v>
      </c>
      <c r="OZC7" s="220">
        <f t="shared" si="172"/>
        <v>7.3529999999999998E-2</v>
      </c>
      <c r="OZD7" s="220">
        <f t="shared" si="172"/>
        <v>7.3529999999999998E-2</v>
      </c>
      <c r="OZE7" s="220">
        <f t="shared" si="172"/>
        <v>7.3529999999999998E-2</v>
      </c>
      <c r="OZF7" s="220">
        <f t="shared" si="172"/>
        <v>7.3529999999999998E-2</v>
      </c>
      <c r="OZG7" s="220">
        <f t="shared" si="172"/>
        <v>7.3529999999999998E-2</v>
      </c>
      <c r="OZH7" s="220">
        <f t="shared" si="172"/>
        <v>7.3529999999999998E-2</v>
      </c>
      <c r="OZI7" s="220">
        <f t="shared" si="172"/>
        <v>7.3529999999999998E-2</v>
      </c>
      <c r="OZJ7" s="220">
        <f t="shared" si="172"/>
        <v>7.3529999999999998E-2</v>
      </c>
      <c r="OZK7" s="220">
        <f t="shared" si="172"/>
        <v>7.3529999999999998E-2</v>
      </c>
      <c r="OZL7" s="220">
        <f t="shared" si="172"/>
        <v>7.3529999999999998E-2</v>
      </c>
      <c r="OZM7" s="220">
        <f t="shared" si="172"/>
        <v>7.3529999999999998E-2</v>
      </c>
      <c r="OZN7" s="220">
        <f t="shared" si="172"/>
        <v>7.3529999999999998E-2</v>
      </c>
      <c r="OZO7" s="220">
        <f t="shared" si="172"/>
        <v>7.3529999999999998E-2</v>
      </c>
      <c r="OZP7" s="220">
        <f t="shared" si="172"/>
        <v>7.3529999999999998E-2</v>
      </c>
      <c r="OZQ7" s="220">
        <f t="shared" si="172"/>
        <v>7.3529999999999998E-2</v>
      </c>
      <c r="OZR7" s="220">
        <f t="shared" si="172"/>
        <v>7.3529999999999998E-2</v>
      </c>
      <c r="OZS7" s="220">
        <f t="shared" si="172"/>
        <v>7.3529999999999998E-2</v>
      </c>
      <c r="OZT7" s="220">
        <f t="shared" si="172"/>
        <v>7.3529999999999998E-2</v>
      </c>
      <c r="OZU7" s="220">
        <f t="shared" si="172"/>
        <v>7.3529999999999998E-2</v>
      </c>
      <c r="OZV7" s="220">
        <f t="shared" si="172"/>
        <v>7.3529999999999998E-2</v>
      </c>
      <c r="OZW7" s="220">
        <f t="shared" si="172"/>
        <v>7.3529999999999998E-2</v>
      </c>
      <c r="OZX7" s="220">
        <f t="shared" si="172"/>
        <v>7.3529999999999998E-2</v>
      </c>
      <c r="OZY7" s="220">
        <f t="shared" si="172"/>
        <v>7.3529999999999998E-2</v>
      </c>
      <c r="OZZ7" s="220">
        <f t="shared" si="172"/>
        <v>7.3529999999999998E-2</v>
      </c>
      <c r="PAA7" s="220">
        <f t="shared" si="172"/>
        <v>7.3529999999999998E-2</v>
      </c>
      <c r="PAB7" s="220">
        <f t="shared" si="172"/>
        <v>7.3529999999999998E-2</v>
      </c>
      <c r="PAC7" s="220">
        <f t="shared" si="172"/>
        <v>7.3529999999999998E-2</v>
      </c>
      <c r="PAD7" s="220">
        <f t="shared" si="172"/>
        <v>7.3529999999999998E-2</v>
      </c>
      <c r="PAE7" s="220">
        <f t="shared" si="172"/>
        <v>7.3529999999999998E-2</v>
      </c>
      <c r="PAF7" s="220">
        <f t="shared" si="172"/>
        <v>7.3529999999999998E-2</v>
      </c>
      <c r="PAG7" s="220">
        <f t="shared" ref="PAG7:PCR7" si="173">ROUND($W7/365,5)</f>
        <v>7.3529999999999998E-2</v>
      </c>
      <c r="PAH7" s="220">
        <f t="shared" si="173"/>
        <v>7.3529999999999998E-2</v>
      </c>
      <c r="PAI7" s="220">
        <f t="shared" si="173"/>
        <v>7.3529999999999998E-2</v>
      </c>
      <c r="PAJ7" s="220">
        <f t="shared" si="173"/>
        <v>7.3529999999999998E-2</v>
      </c>
      <c r="PAK7" s="220">
        <f t="shared" si="173"/>
        <v>7.3529999999999998E-2</v>
      </c>
      <c r="PAL7" s="220">
        <f t="shared" si="173"/>
        <v>7.3529999999999998E-2</v>
      </c>
      <c r="PAM7" s="220">
        <f t="shared" si="173"/>
        <v>7.3529999999999998E-2</v>
      </c>
      <c r="PAN7" s="220">
        <f t="shared" si="173"/>
        <v>7.3529999999999998E-2</v>
      </c>
      <c r="PAO7" s="220">
        <f t="shared" si="173"/>
        <v>7.3529999999999998E-2</v>
      </c>
      <c r="PAP7" s="220">
        <f t="shared" si="173"/>
        <v>7.3529999999999998E-2</v>
      </c>
      <c r="PAQ7" s="220">
        <f t="shared" si="173"/>
        <v>7.3529999999999998E-2</v>
      </c>
      <c r="PAR7" s="220">
        <f t="shared" si="173"/>
        <v>7.3529999999999998E-2</v>
      </c>
      <c r="PAS7" s="220">
        <f t="shared" si="173"/>
        <v>7.3529999999999998E-2</v>
      </c>
      <c r="PAT7" s="220">
        <f t="shared" si="173"/>
        <v>7.3529999999999998E-2</v>
      </c>
      <c r="PAU7" s="220">
        <f t="shared" si="173"/>
        <v>7.3529999999999998E-2</v>
      </c>
      <c r="PAV7" s="220">
        <f t="shared" si="173"/>
        <v>7.3529999999999998E-2</v>
      </c>
      <c r="PAW7" s="220">
        <f t="shared" si="173"/>
        <v>7.3529999999999998E-2</v>
      </c>
      <c r="PAX7" s="220">
        <f t="shared" si="173"/>
        <v>7.3529999999999998E-2</v>
      </c>
      <c r="PAY7" s="220">
        <f t="shared" si="173"/>
        <v>7.3529999999999998E-2</v>
      </c>
      <c r="PAZ7" s="220">
        <f t="shared" si="173"/>
        <v>7.3529999999999998E-2</v>
      </c>
      <c r="PBA7" s="220">
        <f t="shared" si="173"/>
        <v>7.3529999999999998E-2</v>
      </c>
      <c r="PBB7" s="220">
        <f t="shared" si="173"/>
        <v>7.3529999999999998E-2</v>
      </c>
      <c r="PBC7" s="220">
        <f t="shared" si="173"/>
        <v>7.3529999999999998E-2</v>
      </c>
      <c r="PBD7" s="220">
        <f t="shared" si="173"/>
        <v>7.3529999999999998E-2</v>
      </c>
      <c r="PBE7" s="220">
        <f t="shared" si="173"/>
        <v>7.3529999999999998E-2</v>
      </c>
      <c r="PBF7" s="220">
        <f t="shared" si="173"/>
        <v>7.3529999999999998E-2</v>
      </c>
      <c r="PBG7" s="220">
        <f t="shared" si="173"/>
        <v>7.3529999999999998E-2</v>
      </c>
      <c r="PBH7" s="220">
        <f t="shared" si="173"/>
        <v>7.3529999999999998E-2</v>
      </c>
      <c r="PBI7" s="220">
        <f t="shared" si="173"/>
        <v>7.3529999999999998E-2</v>
      </c>
      <c r="PBJ7" s="220">
        <f t="shared" si="173"/>
        <v>7.3529999999999998E-2</v>
      </c>
      <c r="PBK7" s="220">
        <f t="shared" si="173"/>
        <v>7.3529999999999998E-2</v>
      </c>
      <c r="PBL7" s="220">
        <f t="shared" si="173"/>
        <v>7.3529999999999998E-2</v>
      </c>
      <c r="PBM7" s="220">
        <f t="shared" si="173"/>
        <v>7.3529999999999998E-2</v>
      </c>
      <c r="PBN7" s="220">
        <f t="shared" si="173"/>
        <v>7.3529999999999998E-2</v>
      </c>
      <c r="PBO7" s="220">
        <f t="shared" si="173"/>
        <v>7.3529999999999998E-2</v>
      </c>
      <c r="PBP7" s="220">
        <f t="shared" si="173"/>
        <v>7.3529999999999998E-2</v>
      </c>
      <c r="PBQ7" s="220">
        <f t="shared" si="173"/>
        <v>7.3529999999999998E-2</v>
      </c>
      <c r="PBR7" s="220">
        <f t="shared" si="173"/>
        <v>7.3529999999999998E-2</v>
      </c>
      <c r="PBS7" s="220">
        <f t="shared" si="173"/>
        <v>7.3529999999999998E-2</v>
      </c>
      <c r="PBT7" s="220">
        <f t="shared" si="173"/>
        <v>7.3529999999999998E-2</v>
      </c>
      <c r="PBU7" s="220">
        <f t="shared" si="173"/>
        <v>7.3529999999999998E-2</v>
      </c>
      <c r="PBV7" s="220">
        <f t="shared" si="173"/>
        <v>7.3529999999999998E-2</v>
      </c>
      <c r="PBW7" s="220">
        <f t="shared" si="173"/>
        <v>7.3529999999999998E-2</v>
      </c>
      <c r="PBX7" s="220">
        <f t="shared" si="173"/>
        <v>7.3529999999999998E-2</v>
      </c>
      <c r="PBY7" s="220">
        <f t="shared" si="173"/>
        <v>7.3529999999999998E-2</v>
      </c>
      <c r="PBZ7" s="220">
        <f t="shared" si="173"/>
        <v>7.3529999999999998E-2</v>
      </c>
      <c r="PCA7" s="220">
        <f t="shared" si="173"/>
        <v>7.3529999999999998E-2</v>
      </c>
      <c r="PCB7" s="220">
        <f t="shared" si="173"/>
        <v>7.3529999999999998E-2</v>
      </c>
      <c r="PCC7" s="220">
        <f t="shared" si="173"/>
        <v>7.3529999999999998E-2</v>
      </c>
      <c r="PCD7" s="220">
        <f t="shared" si="173"/>
        <v>7.3529999999999998E-2</v>
      </c>
      <c r="PCE7" s="220">
        <f t="shared" si="173"/>
        <v>7.3529999999999998E-2</v>
      </c>
      <c r="PCF7" s="220">
        <f t="shared" si="173"/>
        <v>7.3529999999999998E-2</v>
      </c>
      <c r="PCG7" s="220">
        <f t="shared" si="173"/>
        <v>7.3529999999999998E-2</v>
      </c>
      <c r="PCH7" s="220">
        <f t="shared" si="173"/>
        <v>7.3529999999999998E-2</v>
      </c>
      <c r="PCI7" s="220">
        <f t="shared" si="173"/>
        <v>7.3529999999999998E-2</v>
      </c>
      <c r="PCJ7" s="220">
        <f t="shared" si="173"/>
        <v>7.3529999999999998E-2</v>
      </c>
      <c r="PCK7" s="220">
        <f t="shared" si="173"/>
        <v>7.3529999999999998E-2</v>
      </c>
      <c r="PCL7" s="220">
        <f t="shared" si="173"/>
        <v>7.3529999999999998E-2</v>
      </c>
      <c r="PCM7" s="220">
        <f t="shared" si="173"/>
        <v>7.3529999999999998E-2</v>
      </c>
      <c r="PCN7" s="220">
        <f t="shared" si="173"/>
        <v>7.3529999999999998E-2</v>
      </c>
      <c r="PCO7" s="220">
        <f t="shared" si="173"/>
        <v>7.3529999999999998E-2</v>
      </c>
      <c r="PCP7" s="220">
        <f t="shared" si="173"/>
        <v>7.3529999999999998E-2</v>
      </c>
      <c r="PCQ7" s="220">
        <f t="shared" si="173"/>
        <v>7.3529999999999998E-2</v>
      </c>
      <c r="PCR7" s="220">
        <f t="shared" si="173"/>
        <v>7.3529999999999998E-2</v>
      </c>
      <c r="PCS7" s="220">
        <f t="shared" ref="PCS7:PFD7" si="174">ROUND($W7/365,5)</f>
        <v>7.3529999999999998E-2</v>
      </c>
      <c r="PCT7" s="220">
        <f t="shared" si="174"/>
        <v>7.3529999999999998E-2</v>
      </c>
      <c r="PCU7" s="220">
        <f t="shared" si="174"/>
        <v>7.3529999999999998E-2</v>
      </c>
      <c r="PCV7" s="220">
        <f t="shared" si="174"/>
        <v>7.3529999999999998E-2</v>
      </c>
      <c r="PCW7" s="220">
        <f t="shared" si="174"/>
        <v>7.3529999999999998E-2</v>
      </c>
      <c r="PCX7" s="220">
        <f t="shared" si="174"/>
        <v>7.3529999999999998E-2</v>
      </c>
      <c r="PCY7" s="220">
        <f t="shared" si="174"/>
        <v>7.3529999999999998E-2</v>
      </c>
      <c r="PCZ7" s="220">
        <f t="shared" si="174"/>
        <v>7.3529999999999998E-2</v>
      </c>
      <c r="PDA7" s="220">
        <f t="shared" si="174"/>
        <v>7.3529999999999998E-2</v>
      </c>
      <c r="PDB7" s="220">
        <f t="shared" si="174"/>
        <v>7.3529999999999998E-2</v>
      </c>
      <c r="PDC7" s="220">
        <f t="shared" si="174"/>
        <v>7.3529999999999998E-2</v>
      </c>
      <c r="PDD7" s="220">
        <f t="shared" si="174"/>
        <v>7.3529999999999998E-2</v>
      </c>
      <c r="PDE7" s="220">
        <f t="shared" si="174"/>
        <v>7.3529999999999998E-2</v>
      </c>
      <c r="PDF7" s="220">
        <f t="shared" si="174"/>
        <v>7.3529999999999998E-2</v>
      </c>
      <c r="PDG7" s="220">
        <f t="shared" si="174"/>
        <v>7.3529999999999998E-2</v>
      </c>
      <c r="PDH7" s="220">
        <f t="shared" si="174"/>
        <v>7.3529999999999998E-2</v>
      </c>
      <c r="PDI7" s="220">
        <f t="shared" si="174"/>
        <v>7.3529999999999998E-2</v>
      </c>
      <c r="PDJ7" s="220">
        <f t="shared" si="174"/>
        <v>7.3529999999999998E-2</v>
      </c>
      <c r="PDK7" s="220">
        <f t="shared" si="174"/>
        <v>7.3529999999999998E-2</v>
      </c>
      <c r="PDL7" s="220">
        <f t="shared" si="174"/>
        <v>7.3529999999999998E-2</v>
      </c>
      <c r="PDM7" s="220">
        <f t="shared" si="174"/>
        <v>7.3529999999999998E-2</v>
      </c>
      <c r="PDN7" s="220">
        <f t="shared" si="174"/>
        <v>7.3529999999999998E-2</v>
      </c>
      <c r="PDO7" s="220">
        <f t="shared" si="174"/>
        <v>7.3529999999999998E-2</v>
      </c>
      <c r="PDP7" s="220">
        <f t="shared" si="174"/>
        <v>7.3529999999999998E-2</v>
      </c>
      <c r="PDQ7" s="220">
        <f t="shared" si="174"/>
        <v>7.3529999999999998E-2</v>
      </c>
      <c r="PDR7" s="220">
        <f t="shared" si="174"/>
        <v>7.3529999999999998E-2</v>
      </c>
      <c r="PDS7" s="220">
        <f t="shared" si="174"/>
        <v>7.3529999999999998E-2</v>
      </c>
      <c r="PDT7" s="220">
        <f t="shared" si="174"/>
        <v>7.3529999999999998E-2</v>
      </c>
      <c r="PDU7" s="220">
        <f t="shared" si="174"/>
        <v>7.3529999999999998E-2</v>
      </c>
      <c r="PDV7" s="220">
        <f t="shared" si="174"/>
        <v>7.3529999999999998E-2</v>
      </c>
      <c r="PDW7" s="220">
        <f t="shared" si="174"/>
        <v>7.3529999999999998E-2</v>
      </c>
      <c r="PDX7" s="220">
        <f t="shared" si="174"/>
        <v>7.3529999999999998E-2</v>
      </c>
      <c r="PDY7" s="220">
        <f t="shared" si="174"/>
        <v>7.3529999999999998E-2</v>
      </c>
      <c r="PDZ7" s="220">
        <f t="shared" si="174"/>
        <v>7.3529999999999998E-2</v>
      </c>
      <c r="PEA7" s="220">
        <f t="shared" si="174"/>
        <v>7.3529999999999998E-2</v>
      </c>
      <c r="PEB7" s="220">
        <f t="shared" si="174"/>
        <v>7.3529999999999998E-2</v>
      </c>
      <c r="PEC7" s="220">
        <f t="shared" si="174"/>
        <v>7.3529999999999998E-2</v>
      </c>
      <c r="PED7" s="220">
        <f t="shared" si="174"/>
        <v>7.3529999999999998E-2</v>
      </c>
      <c r="PEE7" s="220">
        <f t="shared" si="174"/>
        <v>7.3529999999999998E-2</v>
      </c>
      <c r="PEF7" s="220">
        <f t="shared" si="174"/>
        <v>7.3529999999999998E-2</v>
      </c>
      <c r="PEG7" s="220">
        <f t="shared" si="174"/>
        <v>7.3529999999999998E-2</v>
      </c>
      <c r="PEH7" s="220">
        <f t="shared" si="174"/>
        <v>7.3529999999999998E-2</v>
      </c>
      <c r="PEI7" s="220">
        <f t="shared" si="174"/>
        <v>7.3529999999999998E-2</v>
      </c>
      <c r="PEJ7" s="220">
        <f t="shared" si="174"/>
        <v>7.3529999999999998E-2</v>
      </c>
      <c r="PEK7" s="220">
        <f t="shared" si="174"/>
        <v>7.3529999999999998E-2</v>
      </c>
      <c r="PEL7" s="220">
        <f t="shared" si="174"/>
        <v>7.3529999999999998E-2</v>
      </c>
      <c r="PEM7" s="220">
        <f t="shared" si="174"/>
        <v>7.3529999999999998E-2</v>
      </c>
      <c r="PEN7" s="220">
        <f t="shared" si="174"/>
        <v>7.3529999999999998E-2</v>
      </c>
      <c r="PEO7" s="220">
        <f t="shared" si="174"/>
        <v>7.3529999999999998E-2</v>
      </c>
      <c r="PEP7" s="220">
        <f t="shared" si="174"/>
        <v>7.3529999999999998E-2</v>
      </c>
      <c r="PEQ7" s="220">
        <f t="shared" si="174"/>
        <v>7.3529999999999998E-2</v>
      </c>
      <c r="PER7" s="220">
        <f t="shared" si="174"/>
        <v>7.3529999999999998E-2</v>
      </c>
      <c r="PES7" s="220">
        <f t="shared" si="174"/>
        <v>7.3529999999999998E-2</v>
      </c>
      <c r="PET7" s="220">
        <f t="shared" si="174"/>
        <v>7.3529999999999998E-2</v>
      </c>
      <c r="PEU7" s="220">
        <f t="shared" si="174"/>
        <v>7.3529999999999998E-2</v>
      </c>
      <c r="PEV7" s="220">
        <f t="shared" si="174"/>
        <v>7.3529999999999998E-2</v>
      </c>
      <c r="PEW7" s="220">
        <f t="shared" si="174"/>
        <v>7.3529999999999998E-2</v>
      </c>
      <c r="PEX7" s="220">
        <f t="shared" si="174"/>
        <v>7.3529999999999998E-2</v>
      </c>
      <c r="PEY7" s="220">
        <f t="shared" si="174"/>
        <v>7.3529999999999998E-2</v>
      </c>
      <c r="PEZ7" s="220">
        <f t="shared" si="174"/>
        <v>7.3529999999999998E-2</v>
      </c>
      <c r="PFA7" s="220">
        <f t="shared" si="174"/>
        <v>7.3529999999999998E-2</v>
      </c>
      <c r="PFB7" s="220">
        <f t="shared" si="174"/>
        <v>7.3529999999999998E-2</v>
      </c>
      <c r="PFC7" s="220">
        <f t="shared" si="174"/>
        <v>7.3529999999999998E-2</v>
      </c>
      <c r="PFD7" s="220">
        <f t="shared" si="174"/>
        <v>7.3529999999999998E-2</v>
      </c>
      <c r="PFE7" s="220">
        <f t="shared" ref="PFE7:PHP7" si="175">ROUND($W7/365,5)</f>
        <v>7.3529999999999998E-2</v>
      </c>
      <c r="PFF7" s="220">
        <f t="shared" si="175"/>
        <v>7.3529999999999998E-2</v>
      </c>
      <c r="PFG7" s="220">
        <f t="shared" si="175"/>
        <v>7.3529999999999998E-2</v>
      </c>
      <c r="PFH7" s="220">
        <f t="shared" si="175"/>
        <v>7.3529999999999998E-2</v>
      </c>
      <c r="PFI7" s="220">
        <f t="shared" si="175"/>
        <v>7.3529999999999998E-2</v>
      </c>
      <c r="PFJ7" s="220">
        <f t="shared" si="175"/>
        <v>7.3529999999999998E-2</v>
      </c>
      <c r="PFK7" s="220">
        <f t="shared" si="175"/>
        <v>7.3529999999999998E-2</v>
      </c>
      <c r="PFL7" s="220">
        <f t="shared" si="175"/>
        <v>7.3529999999999998E-2</v>
      </c>
      <c r="PFM7" s="220">
        <f t="shared" si="175"/>
        <v>7.3529999999999998E-2</v>
      </c>
      <c r="PFN7" s="220">
        <f t="shared" si="175"/>
        <v>7.3529999999999998E-2</v>
      </c>
      <c r="PFO7" s="220">
        <f t="shared" si="175"/>
        <v>7.3529999999999998E-2</v>
      </c>
      <c r="PFP7" s="220">
        <f t="shared" si="175"/>
        <v>7.3529999999999998E-2</v>
      </c>
      <c r="PFQ7" s="220">
        <f t="shared" si="175"/>
        <v>7.3529999999999998E-2</v>
      </c>
      <c r="PFR7" s="220">
        <f t="shared" si="175"/>
        <v>7.3529999999999998E-2</v>
      </c>
      <c r="PFS7" s="220">
        <f t="shared" si="175"/>
        <v>7.3529999999999998E-2</v>
      </c>
      <c r="PFT7" s="220">
        <f t="shared" si="175"/>
        <v>7.3529999999999998E-2</v>
      </c>
      <c r="PFU7" s="220">
        <f t="shared" si="175"/>
        <v>7.3529999999999998E-2</v>
      </c>
      <c r="PFV7" s="220">
        <f t="shared" si="175"/>
        <v>7.3529999999999998E-2</v>
      </c>
      <c r="PFW7" s="220">
        <f t="shared" si="175"/>
        <v>7.3529999999999998E-2</v>
      </c>
      <c r="PFX7" s="220">
        <f t="shared" si="175"/>
        <v>7.3529999999999998E-2</v>
      </c>
      <c r="PFY7" s="220">
        <f t="shared" si="175"/>
        <v>7.3529999999999998E-2</v>
      </c>
      <c r="PFZ7" s="220">
        <f t="shared" si="175"/>
        <v>7.3529999999999998E-2</v>
      </c>
      <c r="PGA7" s="220">
        <f t="shared" si="175"/>
        <v>7.3529999999999998E-2</v>
      </c>
      <c r="PGB7" s="220">
        <f t="shared" si="175"/>
        <v>7.3529999999999998E-2</v>
      </c>
      <c r="PGC7" s="220">
        <f t="shared" si="175"/>
        <v>7.3529999999999998E-2</v>
      </c>
      <c r="PGD7" s="220">
        <f t="shared" si="175"/>
        <v>7.3529999999999998E-2</v>
      </c>
      <c r="PGE7" s="220">
        <f t="shared" si="175"/>
        <v>7.3529999999999998E-2</v>
      </c>
      <c r="PGF7" s="220">
        <f t="shared" si="175"/>
        <v>7.3529999999999998E-2</v>
      </c>
      <c r="PGG7" s="220">
        <f t="shared" si="175"/>
        <v>7.3529999999999998E-2</v>
      </c>
      <c r="PGH7" s="220">
        <f t="shared" si="175"/>
        <v>7.3529999999999998E-2</v>
      </c>
      <c r="PGI7" s="220">
        <f t="shared" si="175"/>
        <v>7.3529999999999998E-2</v>
      </c>
      <c r="PGJ7" s="220">
        <f t="shared" si="175"/>
        <v>7.3529999999999998E-2</v>
      </c>
      <c r="PGK7" s="220">
        <f t="shared" si="175"/>
        <v>7.3529999999999998E-2</v>
      </c>
      <c r="PGL7" s="220">
        <f t="shared" si="175"/>
        <v>7.3529999999999998E-2</v>
      </c>
      <c r="PGM7" s="220">
        <f t="shared" si="175"/>
        <v>7.3529999999999998E-2</v>
      </c>
      <c r="PGN7" s="220">
        <f t="shared" si="175"/>
        <v>7.3529999999999998E-2</v>
      </c>
      <c r="PGO7" s="220">
        <f t="shared" si="175"/>
        <v>7.3529999999999998E-2</v>
      </c>
      <c r="PGP7" s="220">
        <f t="shared" si="175"/>
        <v>7.3529999999999998E-2</v>
      </c>
      <c r="PGQ7" s="220">
        <f t="shared" si="175"/>
        <v>7.3529999999999998E-2</v>
      </c>
      <c r="PGR7" s="220">
        <f t="shared" si="175"/>
        <v>7.3529999999999998E-2</v>
      </c>
      <c r="PGS7" s="220">
        <f t="shared" si="175"/>
        <v>7.3529999999999998E-2</v>
      </c>
      <c r="PGT7" s="220">
        <f t="shared" si="175"/>
        <v>7.3529999999999998E-2</v>
      </c>
      <c r="PGU7" s="220">
        <f t="shared" si="175"/>
        <v>7.3529999999999998E-2</v>
      </c>
      <c r="PGV7" s="220">
        <f t="shared" si="175"/>
        <v>7.3529999999999998E-2</v>
      </c>
      <c r="PGW7" s="220">
        <f t="shared" si="175"/>
        <v>7.3529999999999998E-2</v>
      </c>
      <c r="PGX7" s="220">
        <f t="shared" si="175"/>
        <v>7.3529999999999998E-2</v>
      </c>
      <c r="PGY7" s="220">
        <f t="shared" si="175"/>
        <v>7.3529999999999998E-2</v>
      </c>
      <c r="PGZ7" s="220">
        <f t="shared" si="175"/>
        <v>7.3529999999999998E-2</v>
      </c>
      <c r="PHA7" s="220">
        <f t="shared" si="175"/>
        <v>7.3529999999999998E-2</v>
      </c>
      <c r="PHB7" s="220">
        <f t="shared" si="175"/>
        <v>7.3529999999999998E-2</v>
      </c>
      <c r="PHC7" s="220">
        <f t="shared" si="175"/>
        <v>7.3529999999999998E-2</v>
      </c>
      <c r="PHD7" s="220">
        <f t="shared" si="175"/>
        <v>7.3529999999999998E-2</v>
      </c>
      <c r="PHE7" s="220">
        <f t="shared" si="175"/>
        <v>7.3529999999999998E-2</v>
      </c>
      <c r="PHF7" s="220">
        <f t="shared" si="175"/>
        <v>7.3529999999999998E-2</v>
      </c>
      <c r="PHG7" s="220">
        <f t="shared" si="175"/>
        <v>7.3529999999999998E-2</v>
      </c>
      <c r="PHH7" s="220">
        <f t="shared" si="175"/>
        <v>7.3529999999999998E-2</v>
      </c>
      <c r="PHI7" s="220">
        <f t="shared" si="175"/>
        <v>7.3529999999999998E-2</v>
      </c>
      <c r="PHJ7" s="220">
        <f t="shared" si="175"/>
        <v>7.3529999999999998E-2</v>
      </c>
      <c r="PHK7" s="220">
        <f t="shared" si="175"/>
        <v>7.3529999999999998E-2</v>
      </c>
      <c r="PHL7" s="220">
        <f t="shared" si="175"/>
        <v>7.3529999999999998E-2</v>
      </c>
      <c r="PHM7" s="220">
        <f t="shared" si="175"/>
        <v>7.3529999999999998E-2</v>
      </c>
      <c r="PHN7" s="220">
        <f t="shared" si="175"/>
        <v>7.3529999999999998E-2</v>
      </c>
      <c r="PHO7" s="220">
        <f t="shared" si="175"/>
        <v>7.3529999999999998E-2</v>
      </c>
      <c r="PHP7" s="220">
        <f t="shared" si="175"/>
        <v>7.3529999999999998E-2</v>
      </c>
      <c r="PHQ7" s="220">
        <f t="shared" ref="PHQ7:PKB7" si="176">ROUND($W7/365,5)</f>
        <v>7.3529999999999998E-2</v>
      </c>
      <c r="PHR7" s="220">
        <f t="shared" si="176"/>
        <v>7.3529999999999998E-2</v>
      </c>
      <c r="PHS7" s="220">
        <f t="shared" si="176"/>
        <v>7.3529999999999998E-2</v>
      </c>
      <c r="PHT7" s="220">
        <f t="shared" si="176"/>
        <v>7.3529999999999998E-2</v>
      </c>
      <c r="PHU7" s="220">
        <f t="shared" si="176"/>
        <v>7.3529999999999998E-2</v>
      </c>
      <c r="PHV7" s="220">
        <f t="shared" si="176"/>
        <v>7.3529999999999998E-2</v>
      </c>
      <c r="PHW7" s="220">
        <f t="shared" si="176"/>
        <v>7.3529999999999998E-2</v>
      </c>
      <c r="PHX7" s="220">
        <f t="shared" si="176"/>
        <v>7.3529999999999998E-2</v>
      </c>
      <c r="PHY7" s="220">
        <f t="shared" si="176"/>
        <v>7.3529999999999998E-2</v>
      </c>
      <c r="PHZ7" s="220">
        <f t="shared" si="176"/>
        <v>7.3529999999999998E-2</v>
      </c>
      <c r="PIA7" s="220">
        <f t="shared" si="176"/>
        <v>7.3529999999999998E-2</v>
      </c>
      <c r="PIB7" s="220">
        <f t="shared" si="176"/>
        <v>7.3529999999999998E-2</v>
      </c>
      <c r="PIC7" s="220">
        <f t="shared" si="176"/>
        <v>7.3529999999999998E-2</v>
      </c>
      <c r="PID7" s="220">
        <f t="shared" si="176"/>
        <v>7.3529999999999998E-2</v>
      </c>
      <c r="PIE7" s="220">
        <f t="shared" si="176"/>
        <v>7.3529999999999998E-2</v>
      </c>
      <c r="PIF7" s="220">
        <f t="shared" si="176"/>
        <v>7.3529999999999998E-2</v>
      </c>
      <c r="PIG7" s="220">
        <f t="shared" si="176"/>
        <v>7.3529999999999998E-2</v>
      </c>
      <c r="PIH7" s="220">
        <f t="shared" si="176"/>
        <v>7.3529999999999998E-2</v>
      </c>
      <c r="PII7" s="220">
        <f t="shared" si="176"/>
        <v>7.3529999999999998E-2</v>
      </c>
      <c r="PIJ7" s="220">
        <f t="shared" si="176"/>
        <v>7.3529999999999998E-2</v>
      </c>
      <c r="PIK7" s="220">
        <f t="shared" si="176"/>
        <v>7.3529999999999998E-2</v>
      </c>
      <c r="PIL7" s="220">
        <f t="shared" si="176"/>
        <v>7.3529999999999998E-2</v>
      </c>
      <c r="PIM7" s="220">
        <f t="shared" si="176"/>
        <v>7.3529999999999998E-2</v>
      </c>
      <c r="PIN7" s="220">
        <f t="shared" si="176"/>
        <v>7.3529999999999998E-2</v>
      </c>
      <c r="PIO7" s="220">
        <f t="shared" si="176"/>
        <v>7.3529999999999998E-2</v>
      </c>
      <c r="PIP7" s="220">
        <f t="shared" si="176"/>
        <v>7.3529999999999998E-2</v>
      </c>
      <c r="PIQ7" s="220">
        <f t="shared" si="176"/>
        <v>7.3529999999999998E-2</v>
      </c>
      <c r="PIR7" s="220">
        <f t="shared" si="176"/>
        <v>7.3529999999999998E-2</v>
      </c>
      <c r="PIS7" s="220">
        <f t="shared" si="176"/>
        <v>7.3529999999999998E-2</v>
      </c>
      <c r="PIT7" s="220">
        <f t="shared" si="176"/>
        <v>7.3529999999999998E-2</v>
      </c>
      <c r="PIU7" s="220">
        <f t="shared" si="176"/>
        <v>7.3529999999999998E-2</v>
      </c>
      <c r="PIV7" s="220">
        <f t="shared" si="176"/>
        <v>7.3529999999999998E-2</v>
      </c>
      <c r="PIW7" s="220">
        <f t="shared" si="176"/>
        <v>7.3529999999999998E-2</v>
      </c>
      <c r="PIX7" s="220">
        <f t="shared" si="176"/>
        <v>7.3529999999999998E-2</v>
      </c>
      <c r="PIY7" s="220">
        <f t="shared" si="176"/>
        <v>7.3529999999999998E-2</v>
      </c>
      <c r="PIZ7" s="220">
        <f t="shared" si="176"/>
        <v>7.3529999999999998E-2</v>
      </c>
      <c r="PJA7" s="220">
        <f t="shared" si="176"/>
        <v>7.3529999999999998E-2</v>
      </c>
      <c r="PJB7" s="220">
        <f t="shared" si="176"/>
        <v>7.3529999999999998E-2</v>
      </c>
      <c r="PJC7" s="220">
        <f t="shared" si="176"/>
        <v>7.3529999999999998E-2</v>
      </c>
      <c r="PJD7" s="220">
        <f t="shared" si="176"/>
        <v>7.3529999999999998E-2</v>
      </c>
      <c r="PJE7" s="220">
        <f t="shared" si="176"/>
        <v>7.3529999999999998E-2</v>
      </c>
      <c r="PJF7" s="220">
        <f t="shared" si="176"/>
        <v>7.3529999999999998E-2</v>
      </c>
      <c r="PJG7" s="220">
        <f t="shared" si="176"/>
        <v>7.3529999999999998E-2</v>
      </c>
      <c r="PJH7" s="220">
        <f t="shared" si="176"/>
        <v>7.3529999999999998E-2</v>
      </c>
      <c r="PJI7" s="220">
        <f t="shared" si="176"/>
        <v>7.3529999999999998E-2</v>
      </c>
      <c r="PJJ7" s="220">
        <f t="shared" si="176"/>
        <v>7.3529999999999998E-2</v>
      </c>
      <c r="PJK7" s="220">
        <f t="shared" si="176"/>
        <v>7.3529999999999998E-2</v>
      </c>
      <c r="PJL7" s="220">
        <f t="shared" si="176"/>
        <v>7.3529999999999998E-2</v>
      </c>
      <c r="PJM7" s="220">
        <f t="shared" si="176"/>
        <v>7.3529999999999998E-2</v>
      </c>
      <c r="PJN7" s="220">
        <f t="shared" si="176"/>
        <v>7.3529999999999998E-2</v>
      </c>
      <c r="PJO7" s="220">
        <f t="shared" si="176"/>
        <v>7.3529999999999998E-2</v>
      </c>
      <c r="PJP7" s="220">
        <f t="shared" si="176"/>
        <v>7.3529999999999998E-2</v>
      </c>
      <c r="PJQ7" s="220">
        <f t="shared" si="176"/>
        <v>7.3529999999999998E-2</v>
      </c>
      <c r="PJR7" s="220">
        <f t="shared" si="176"/>
        <v>7.3529999999999998E-2</v>
      </c>
      <c r="PJS7" s="220">
        <f t="shared" si="176"/>
        <v>7.3529999999999998E-2</v>
      </c>
      <c r="PJT7" s="220">
        <f t="shared" si="176"/>
        <v>7.3529999999999998E-2</v>
      </c>
      <c r="PJU7" s="220">
        <f t="shared" si="176"/>
        <v>7.3529999999999998E-2</v>
      </c>
      <c r="PJV7" s="220">
        <f t="shared" si="176"/>
        <v>7.3529999999999998E-2</v>
      </c>
      <c r="PJW7" s="220">
        <f t="shared" si="176"/>
        <v>7.3529999999999998E-2</v>
      </c>
      <c r="PJX7" s="220">
        <f t="shared" si="176"/>
        <v>7.3529999999999998E-2</v>
      </c>
      <c r="PJY7" s="220">
        <f t="shared" si="176"/>
        <v>7.3529999999999998E-2</v>
      </c>
      <c r="PJZ7" s="220">
        <f t="shared" si="176"/>
        <v>7.3529999999999998E-2</v>
      </c>
      <c r="PKA7" s="220">
        <f t="shared" si="176"/>
        <v>7.3529999999999998E-2</v>
      </c>
      <c r="PKB7" s="220">
        <f t="shared" si="176"/>
        <v>7.3529999999999998E-2</v>
      </c>
      <c r="PKC7" s="220">
        <f t="shared" ref="PKC7:PMN7" si="177">ROUND($W7/365,5)</f>
        <v>7.3529999999999998E-2</v>
      </c>
      <c r="PKD7" s="220">
        <f t="shared" si="177"/>
        <v>7.3529999999999998E-2</v>
      </c>
      <c r="PKE7" s="220">
        <f t="shared" si="177"/>
        <v>7.3529999999999998E-2</v>
      </c>
      <c r="PKF7" s="220">
        <f t="shared" si="177"/>
        <v>7.3529999999999998E-2</v>
      </c>
      <c r="PKG7" s="220">
        <f t="shared" si="177"/>
        <v>7.3529999999999998E-2</v>
      </c>
      <c r="PKH7" s="220">
        <f t="shared" si="177"/>
        <v>7.3529999999999998E-2</v>
      </c>
      <c r="PKI7" s="220">
        <f t="shared" si="177"/>
        <v>7.3529999999999998E-2</v>
      </c>
      <c r="PKJ7" s="220">
        <f t="shared" si="177"/>
        <v>7.3529999999999998E-2</v>
      </c>
      <c r="PKK7" s="220">
        <f t="shared" si="177"/>
        <v>7.3529999999999998E-2</v>
      </c>
      <c r="PKL7" s="220">
        <f t="shared" si="177"/>
        <v>7.3529999999999998E-2</v>
      </c>
      <c r="PKM7" s="220">
        <f t="shared" si="177"/>
        <v>7.3529999999999998E-2</v>
      </c>
      <c r="PKN7" s="220">
        <f t="shared" si="177"/>
        <v>7.3529999999999998E-2</v>
      </c>
      <c r="PKO7" s="220">
        <f t="shared" si="177"/>
        <v>7.3529999999999998E-2</v>
      </c>
      <c r="PKP7" s="220">
        <f t="shared" si="177"/>
        <v>7.3529999999999998E-2</v>
      </c>
      <c r="PKQ7" s="220">
        <f t="shared" si="177"/>
        <v>7.3529999999999998E-2</v>
      </c>
      <c r="PKR7" s="220">
        <f t="shared" si="177"/>
        <v>7.3529999999999998E-2</v>
      </c>
      <c r="PKS7" s="220">
        <f t="shared" si="177"/>
        <v>7.3529999999999998E-2</v>
      </c>
      <c r="PKT7" s="220">
        <f t="shared" si="177"/>
        <v>7.3529999999999998E-2</v>
      </c>
      <c r="PKU7" s="220">
        <f t="shared" si="177"/>
        <v>7.3529999999999998E-2</v>
      </c>
      <c r="PKV7" s="220">
        <f t="shared" si="177"/>
        <v>7.3529999999999998E-2</v>
      </c>
      <c r="PKW7" s="220">
        <f t="shared" si="177"/>
        <v>7.3529999999999998E-2</v>
      </c>
      <c r="PKX7" s="220">
        <f t="shared" si="177"/>
        <v>7.3529999999999998E-2</v>
      </c>
      <c r="PKY7" s="220">
        <f t="shared" si="177"/>
        <v>7.3529999999999998E-2</v>
      </c>
      <c r="PKZ7" s="220">
        <f t="shared" si="177"/>
        <v>7.3529999999999998E-2</v>
      </c>
      <c r="PLA7" s="220">
        <f t="shared" si="177"/>
        <v>7.3529999999999998E-2</v>
      </c>
      <c r="PLB7" s="220">
        <f t="shared" si="177"/>
        <v>7.3529999999999998E-2</v>
      </c>
      <c r="PLC7" s="220">
        <f t="shared" si="177"/>
        <v>7.3529999999999998E-2</v>
      </c>
      <c r="PLD7" s="220">
        <f t="shared" si="177"/>
        <v>7.3529999999999998E-2</v>
      </c>
      <c r="PLE7" s="220">
        <f t="shared" si="177"/>
        <v>7.3529999999999998E-2</v>
      </c>
      <c r="PLF7" s="220">
        <f t="shared" si="177"/>
        <v>7.3529999999999998E-2</v>
      </c>
      <c r="PLG7" s="220">
        <f t="shared" si="177"/>
        <v>7.3529999999999998E-2</v>
      </c>
      <c r="PLH7" s="220">
        <f t="shared" si="177"/>
        <v>7.3529999999999998E-2</v>
      </c>
      <c r="PLI7" s="220">
        <f t="shared" si="177"/>
        <v>7.3529999999999998E-2</v>
      </c>
      <c r="PLJ7" s="220">
        <f t="shared" si="177"/>
        <v>7.3529999999999998E-2</v>
      </c>
      <c r="PLK7" s="220">
        <f t="shared" si="177"/>
        <v>7.3529999999999998E-2</v>
      </c>
      <c r="PLL7" s="220">
        <f t="shared" si="177"/>
        <v>7.3529999999999998E-2</v>
      </c>
      <c r="PLM7" s="220">
        <f t="shared" si="177"/>
        <v>7.3529999999999998E-2</v>
      </c>
      <c r="PLN7" s="220">
        <f t="shared" si="177"/>
        <v>7.3529999999999998E-2</v>
      </c>
      <c r="PLO7" s="220">
        <f t="shared" si="177"/>
        <v>7.3529999999999998E-2</v>
      </c>
      <c r="PLP7" s="220">
        <f t="shared" si="177"/>
        <v>7.3529999999999998E-2</v>
      </c>
      <c r="PLQ7" s="220">
        <f t="shared" si="177"/>
        <v>7.3529999999999998E-2</v>
      </c>
      <c r="PLR7" s="220">
        <f t="shared" si="177"/>
        <v>7.3529999999999998E-2</v>
      </c>
      <c r="PLS7" s="220">
        <f t="shared" si="177"/>
        <v>7.3529999999999998E-2</v>
      </c>
      <c r="PLT7" s="220">
        <f t="shared" si="177"/>
        <v>7.3529999999999998E-2</v>
      </c>
      <c r="PLU7" s="220">
        <f t="shared" si="177"/>
        <v>7.3529999999999998E-2</v>
      </c>
      <c r="PLV7" s="220">
        <f t="shared" si="177"/>
        <v>7.3529999999999998E-2</v>
      </c>
      <c r="PLW7" s="220">
        <f t="shared" si="177"/>
        <v>7.3529999999999998E-2</v>
      </c>
      <c r="PLX7" s="220">
        <f t="shared" si="177"/>
        <v>7.3529999999999998E-2</v>
      </c>
      <c r="PLY7" s="220">
        <f t="shared" si="177"/>
        <v>7.3529999999999998E-2</v>
      </c>
      <c r="PLZ7" s="220">
        <f t="shared" si="177"/>
        <v>7.3529999999999998E-2</v>
      </c>
      <c r="PMA7" s="220">
        <f t="shared" si="177"/>
        <v>7.3529999999999998E-2</v>
      </c>
      <c r="PMB7" s="220">
        <f t="shared" si="177"/>
        <v>7.3529999999999998E-2</v>
      </c>
      <c r="PMC7" s="220">
        <f t="shared" si="177"/>
        <v>7.3529999999999998E-2</v>
      </c>
      <c r="PMD7" s="220">
        <f t="shared" si="177"/>
        <v>7.3529999999999998E-2</v>
      </c>
      <c r="PME7" s="220">
        <f t="shared" si="177"/>
        <v>7.3529999999999998E-2</v>
      </c>
      <c r="PMF7" s="220">
        <f t="shared" si="177"/>
        <v>7.3529999999999998E-2</v>
      </c>
      <c r="PMG7" s="220">
        <f t="shared" si="177"/>
        <v>7.3529999999999998E-2</v>
      </c>
      <c r="PMH7" s="220">
        <f t="shared" si="177"/>
        <v>7.3529999999999998E-2</v>
      </c>
      <c r="PMI7" s="220">
        <f t="shared" si="177"/>
        <v>7.3529999999999998E-2</v>
      </c>
      <c r="PMJ7" s="220">
        <f t="shared" si="177"/>
        <v>7.3529999999999998E-2</v>
      </c>
      <c r="PMK7" s="220">
        <f t="shared" si="177"/>
        <v>7.3529999999999998E-2</v>
      </c>
      <c r="PML7" s="220">
        <f t="shared" si="177"/>
        <v>7.3529999999999998E-2</v>
      </c>
      <c r="PMM7" s="220">
        <f t="shared" si="177"/>
        <v>7.3529999999999998E-2</v>
      </c>
      <c r="PMN7" s="220">
        <f t="shared" si="177"/>
        <v>7.3529999999999998E-2</v>
      </c>
      <c r="PMO7" s="220">
        <f t="shared" ref="PMO7:POZ7" si="178">ROUND($W7/365,5)</f>
        <v>7.3529999999999998E-2</v>
      </c>
      <c r="PMP7" s="220">
        <f t="shared" si="178"/>
        <v>7.3529999999999998E-2</v>
      </c>
      <c r="PMQ7" s="220">
        <f t="shared" si="178"/>
        <v>7.3529999999999998E-2</v>
      </c>
      <c r="PMR7" s="220">
        <f t="shared" si="178"/>
        <v>7.3529999999999998E-2</v>
      </c>
      <c r="PMS7" s="220">
        <f t="shared" si="178"/>
        <v>7.3529999999999998E-2</v>
      </c>
      <c r="PMT7" s="220">
        <f t="shared" si="178"/>
        <v>7.3529999999999998E-2</v>
      </c>
      <c r="PMU7" s="220">
        <f t="shared" si="178"/>
        <v>7.3529999999999998E-2</v>
      </c>
      <c r="PMV7" s="220">
        <f t="shared" si="178"/>
        <v>7.3529999999999998E-2</v>
      </c>
      <c r="PMW7" s="220">
        <f t="shared" si="178"/>
        <v>7.3529999999999998E-2</v>
      </c>
      <c r="PMX7" s="220">
        <f t="shared" si="178"/>
        <v>7.3529999999999998E-2</v>
      </c>
      <c r="PMY7" s="220">
        <f t="shared" si="178"/>
        <v>7.3529999999999998E-2</v>
      </c>
      <c r="PMZ7" s="220">
        <f t="shared" si="178"/>
        <v>7.3529999999999998E-2</v>
      </c>
      <c r="PNA7" s="220">
        <f t="shared" si="178"/>
        <v>7.3529999999999998E-2</v>
      </c>
      <c r="PNB7" s="220">
        <f t="shared" si="178"/>
        <v>7.3529999999999998E-2</v>
      </c>
      <c r="PNC7" s="220">
        <f t="shared" si="178"/>
        <v>7.3529999999999998E-2</v>
      </c>
      <c r="PND7" s="220">
        <f t="shared" si="178"/>
        <v>7.3529999999999998E-2</v>
      </c>
      <c r="PNE7" s="220">
        <f t="shared" si="178"/>
        <v>7.3529999999999998E-2</v>
      </c>
      <c r="PNF7" s="220">
        <f t="shared" si="178"/>
        <v>7.3529999999999998E-2</v>
      </c>
      <c r="PNG7" s="220">
        <f t="shared" si="178"/>
        <v>7.3529999999999998E-2</v>
      </c>
      <c r="PNH7" s="220">
        <f t="shared" si="178"/>
        <v>7.3529999999999998E-2</v>
      </c>
      <c r="PNI7" s="220">
        <f t="shared" si="178"/>
        <v>7.3529999999999998E-2</v>
      </c>
      <c r="PNJ7" s="220">
        <f t="shared" si="178"/>
        <v>7.3529999999999998E-2</v>
      </c>
      <c r="PNK7" s="220">
        <f t="shared" si="178"/>
        <v>7.3529999999999998E-2</v>
      </c>
      <c r="PNL7" s="220">
        <f t="shared" si="178"/>
        <v>7.3529999999999998E-2</v>
      </c>
      <c r="PNM7" s="220">
        <f t="shared" si="178"/>
        <v>7.3529999999999998E-2</v>
      </c>
      <c r="PNN7" s="220">
        <f t="shared" si="178"/>
        <v>7.3529999999999998E-2</v>
      </c>
      <c r="PNO7" s="220">
        <f t="shared" si="178"/>
        <v>7.3529999999999998E-2</v>
      </c>
      <c r="PNP7" s="220">
        <f t="shared" si="178"/>
        <v>7.3529999999999998E-2</v>
      </c>
      <c r="PNQ7" s="220">
        <f t="shared" si="178"/>
        <v>7.3529999999999998E-2</v>
      </c>
      <c r="PNR7" s="220">
        <f t="shared" si="178"/>
        <v>7.3529999999999998E-2</v>
      </c>
      <c r="PNS7" s="220">
        <f t="shared" si="178"/>
        <v>7.3529999999999998E-2</v>
      </c>
      <c r="PNT7" s="220">
        <f t="shared" si="178"/>
        <v>7.3529999999999998E-2</v>
      </c>
      <c r="PNU7" s="220">
        <f t="shared" si="178"/>
        <v>7.3529999999999998E-2</v>
      </c>
      <c r="PNV7" s="220">
        <f t="shared" si="178"/>
        <v>7.3529999999999998E-2</v>
      </c>
      <c r="PNW7" s="220">
        <f t="shared" si="178"/>
        <v>7.3529999999999998E-2</v>
      </c>
      <c r="PNX7" s="220">
        <f t="shared" si="178"/>
        <v>7.3529999999999998E-2</v>
      </c>
      <c r="PNY7" s="220">
        <f t="shared" si="178"/>
        <v>7.3529999999999998E-2</v>
      </c>
      <c r="PNZ7" s="220">
        <f t="shared" si="178"/>
        <v>7.3529999999999998E-2</v>
      </c>
      <c r="POA7" s="220">
        <f t="shared" si="178"/>
        <v>7.3529999999999998E-2</v>
      </c>
      <c r="POB7" s="220">
        <f t="shared" si="178"/>
        <v>7.3529999999999998E-2</v>
      </c>
      <c r="POC7" s="220">
        <f t="shared" si="178"/>
        <v>7.3529999999999998E-2</v>
      </c>
      <c r="POD7" s="220">
        <f t="shared" si="178"/>
        <v>7.3529999999999998E-2</v>
      </c>
      <c r="POE7" s="220">
        <f t="shared" si="178"/>
        <v>7.3529999999999998E-2</v>
      </c>
      <c r="POF7" s="220">
        <f t="shared" si="178"/>
        <v>7.3529999999999998E-2</v>
      </c>
      <c r="POG7" s="220">
        <f t="shared" si="178"/>
        <v>7.3529999999999998E-2</v>
      </c>
      <c r="POH7" s="220">
        <f t="shared" si="178"/>
        <v>7.3529999999999998E-2</v>
      </c>
      <c r="POI7" s="220">
        <f t="shared" si="178"/>
        <v>7.3529999999999998E-2</v>
      </c>
      <c r="POJ7" s="220">
        <f t="shared" si="178"/>
        <v>7.3529999999999998E-2</v>
      </c>
      <c r="POK7" s="220">
        <f t="shared" si="178"/>
        <v>7.3529999999999998E-2</v>
      </c>
      <c r="POL7" s="220">
        <f t="shared" si="178"/>
        <v>7.3529999999999998E-2</v>
      </c>
      <c r="POM7" s="220">
        <f t="shared" si="178"/>
        <v>7.3529999999999998E-2</v>
      </c>
      <c r="PON7" s="220">
        <f t="shared" si="178"/>
        <v>7.3529999999999998E-2</v>
      </c>
      <c r="POO7" s="220">
        <f t="shared" si="178"/>
        <v>7.3529999999999998E-2</v>
      </c>
      <c r="POP7" s="220">
        <f t="shared" si="178"/>
        <v>7.3529999999999998E-2</v>
      </c>
      <c r="POQ7" s="220">
        <f t="shared" si="178"/>
        <v>7.3529999999999998E-2</v>
      </c>
      <c r="POR7" s="220">
        <f t="shared" si="178"/>
        <v>7.3529999999999998E-2</v>
      </c>
      <c r="POS7" s="220">
        <f t="shared" si="178"/>
        <v>7.3529999999999998E-2</v>
      </c>
      <c r="POT7" s="220">
        <f t="shared" si="178"/>
        <v>7.3529999999999998E-2</v>
      </c>
      <c r="POU7" s="220">
        <f t="shared" si="178"/>
        <v>7.3529999999999998E-2</v>
      </c>
      <c r="POV7" s="220">
        <f t="shared" si="178"/>
        <v>7.3529999999999998E-2</v>
      </c>
      <c r="POW7" s="220">
        <f t="shared" si="178"/>
        <v>7.3529999999999998E-2</v>
      </c>
      <c r="POX7" s="220">
        <f t="shared" si="178"/>
        <v>7.3529999999999998E-2</v>
      </c>
      <c r="POY7" s="220">
        <f t="shared" si="178"/>
        <v>7.3529999999999998E-2</v>
      </c>
      <c r="POZ7" s="220">
        <f t="shared" si="178"/>
        <v>7.3529999999999998E-2</v>
      </c>
      <c r="PPA7" s="220">
        <f t="shared" ref="PPA7:PRL7" si="179">ROUND($W7/365,5)</f>
        <v>7.3529999999999998E-2</v>
      </c>
      <c r="PPB7" s="220">
        <f t="shared" si="179"/>
        <v>7.3529999999999998E-2</v>
      </c>
      <c r="PPC7" s="220">
        <f t="shared" si="179"/>
        <v>7.3529999999999998E-2</v>
      </c>
      <c r="PPD7" s="220">
        <f t="shared" si="179"/>
        <v>7.3529999999999998E-2</v>
      </c>
      <c r="PPE7" s="220">
        <f t="shared" si="179"/>
        <v>7.3529999999999998E-2</v>
      </c>
      <c r="PPF7" s="220">
        <f t="shared" si="179"/>
        <v>7.3529999999999998E-2</v>
      </c>
      <c r="PPG7" s="220">
        <f t="shared" si="179"/>
        <v>7.3529999999999998E-2</v>
      </c>
      <c r="PPH7" s="220">
        <f t="shared" si="179"/>
        <v>7.3529999999999998E-2</v>
      </c>
      <c r="PPI7" s="220">
        <f t="shared" si="179"/>
        <v>7.3529999999999998E-2</v>
      </c>
      <c r="PPJ7" s="220">
        <f t="shared" si="179"/>
        <v>7.3529999999999998E-2</v>
      </c>
      <c r="PPK7" s="220">
        <f t="shared" si="179"/>
        <v>7.3529999999999998E-2</v>
      </c>
      <c r="PPL7" s="220">
        <f t="shared" si="179"/>
        <v>7.3529999999999998E-2</v>
      </c>
      <c r="PPM7" s="220">
        <f t="shared" si="179"/>
        <v>7.3529999999999998E-2</v>
      </c>
      <c r="PPN7" s="220">
        <f t="shared" si="179"/>
        <v>7.3529999999999998E-2</v>
      </c>
      <c r="PPO7" s="220">
        <f t="shared" si="179"/>
        <v>7.3529999999999998E-2</v>
      </c>
      <c r="PPP7" s="220">
        <f t="shared" si="179"/>
        <v>7.3529999999999998E-2</v>
      </c>
      <c r="PPQ7" s="220">
        <f t="shared" si="179"/>
        <v>7.3529999999999998E-2</v>
      </c>
      <c r="PPR7" s="220">
        <f t="shared" si="179"/>
        <v>7.3529999999999998E-2</v>
      </c>
      <c r="PPS7" s="220">
        <f t="shared" si="179"/>
        <v>7.3529999999999998E-2</v>
      </c>
      <c r="PPT7" s="220">
        <f t="shared" si="179"/>
        <v>7.3529999999999998E-2</v>
      </c>
      <c r="PPU7" s="220">
        <f t="shared" si="179"/>
        <v>7.3529999999999998E-2</v>
      </c>
      <c r="PPV7" s="220">
        <f t="shared" si="179"/>
        <v>7.3529999999999998E-2</v>
      </c>
      <c r="PPW7" s="220">
        <f t="shared" si="179"/>
        <v>7.3529999999999998E-2</v>
      </c>
      <c r="PPX7" s="220">
        <f t="shared" si="179"/>
        <v>7.3529999999999998E-2</v>
      </c>
      <c r="PPY7" s="220">
        <f t="shared" si="179"/>
        <v>7.3529999999999998E-2</v>
      </c>
      <c r="PPZ7" s="220">
        <f t="shared" si="179"/>
        <v>7.3529999999999998E-2</v>
      </c>
      <c r="PQA7" s="220">
        <f t="shared" si="179"/>
        <v>7.3529999999999998E-2</v>
      </c>
      <c r="PQB7" s="220">
        <f t="shared" si="179"/>
        <v>7.3529999999999998E-2</v>
      </c>
      <c r="PQC7" s="220">
        <f t="shared" si="179"/>
        <v>7.3529999999999998E-2</v>
      </c>
      <c r="PQD7" s="220">
        <f t="shared" si="179"/>
        <v>7.3529999999999998E-2</v>
      </c>
      <c r="PQE7" s="220">
        <f t="shared" si="179"/>
        <v>7.3529999999999998E-2</v>
      </c>
      <c r="PQF7" s="220">
        <f t="shared" si="179"/>
        <v>7.3529999999999998E-2</v>
      </c>
      <c r="PQG7" s="220">
        <f t="shared" si="179"/>
        <v>7.3529999999999998E-2</v>
      </c>
      <c r="PQH7" s="220">
        <f t="shared" si="179"/>
        <v>7.3529999999999998E-2</v>
      </c>
      <c r="PQI7" s="220">
        <f t="shared" si="179"/>
        <v>7.3529999999999998E-2</v>
      </c>
      <c r="PQJ7" s="220">
        <f t="shared" si="179"/>
        <v>7.3529999999999998E-2</v>
      </c>
      <c r="PQK7" s="220">
        <f t="shared" si="179"/>
        <v>7.3529999999999998E-2</v>
      </c>
      <c r="PQL7" s="220">
        <f t="shared" si="179"/>
        <v>7.3529999999999998E-2</v>
      </c>
      <c r="PQM7" s="220">
        <f t="shared" si="179"/>
        <v>7.3529999999999998E-2</v>
      </c>
      <c r="PQN7" s="220">
        <f t="shared" si="179"/>
        <v>7.3529999999999998E-2</v>
      </c>
      <c r="PQO7" s="220">
        <f t="shared" si="179"/>
        <v>7.3529999999999998E-2</v>
      </c>
      <c r="PQP7" s="220">
        <f t="shared" si="179"/>
        <v>7.3529999999999998E-2</v>
      </c>
      <c r="PQQ7" s="220">
        <f t="shared" si="179"/>
        <v>7.3529999999999998E-2</v>
      </c>
      <c r="PQR7" s="220">
        <f t="shared" si="179"/>
        <v>7.3529999999999998E-2</v>
      </c>
      <c r="PQS7" s="220">
        <f t="shared" si="179"/>
        <v>7.3529999999999998E-2</v>
      </c>
      <c r="PQT7" s="220">
        <f t="shared" si="179"/>
        <v>7.3529999999999998E-2</v>
      </c>
      <c r="PQU7" s="220">
        <f t="shared" si="179"/>
        <v>7.3529999999999998E-2</v>
      </c>
      <c r="PQV7" s="220">
        <f t="shared" si="179"/>
        <v>7.3529999999999998E-2</v>
      </c>
      <c r="PQW7" s="220">
        <f t="shared" si="179"/>
        <v>7.3529999999999998E-2</v>
      </c>
      <c r="PQX7" s="220">
        <f t="shared" si="179"/>
        <v>7.3529999999999998E-2</v>
      </c>
      <c r="PQY7" s="220">
        <f t="shared" si="179"/>
        <v>7.3529999999999998E-2</v>
      </c>
      <c r="PQZ7" s="220">
        <f t="shared" si="179"/>
        <v>7.3529999999999998E-2</v>
      </c>
      <c r="PRA7" s="220">
        <f t="shared" si="179"/>
        <v>7.3529999999999998E-2</v>
      </c>
      <c r="PRB7" s="220">
        <f t="shared" si="179"/>
        <v>7.3529999999999998E-2</v>
      </c>
      <c r="PRC7" s="220">
        <f t="shared" si="179"/>
        <v>7.3529999999999998E-2</v>
      </c>
      <c r="PRD7" s="220">
        <f t="shared" si="179"/>
        <v>7.3529999999999998E-2</v>
      </c>
      <c r="PRE7" s="220">
        <f t="shared" si="179"/>
        <v>7.3529999999999998E-2</v>
      </c>
      <c r="PRF7" s="220">
        <f t="shared" si="179"/>
        <v>7.3529999999999998E-2</v>
      </c>
      <c r="PRG7" s="220">
        <f t="shared" si="179"/>
        <v>7.3529999999999998E-2</v>
      </c>
      <c r="PRH7" s="220">
        <f t="shared" si="179"/>
        <v>7.3529999999999998E-2</v>
      </c>
      <c r="PRI7" s="220">
        <f t="shared" si="179"/>
        <v>7.3529999999999998E-2</v>
      </c>
      <c r="PRJ7" s="220">
        <f t="shared" si="179"/>
        <v>7.3529999999999998E-2</v>
      </c>
      <c r="PRK7" s="220">
        <f t="shared" si="179"/>
        <v>7.3529999999999998E-2</v>
      </c>
      <c r="PRL7" s="220">
        <f t="shared" si="179"/>
        <v>7.3529999999999998E-2</v>
      </c>
      <c r="PRM7" s="220">
        <f t="shared" ref="PRM7:PTX7" si="180">ROUND($W7/365,5)</f>
        <v>7.3529999999999998E-2</v>
      </c>
      <c r="PRN7" s="220">
        <f t="shared" si="180"/>
        <v>7.3529999999999998E-2</v>
      </c>
      <c r="PRO7" s="220">
        <f t="shared" si="180"/>
        <v>7.3529999999999998E-2</v>
      </c>
      <c r="PRP7" s="220">
        <f t="shared" si="180"/>
        <v>7.3529999999999998E-2</v>
      </c>
      <c r="PRQ7" s="220">
        <f t="shared" si="180"/>
        <v>7.3529999999999998E-2</v>
      </c>
      <c r="PRR7" s="220">
        <f t="shared" si="180"/>
        <v>7.3529999999999998E-2</v>
      </c>
      <c r="PRS7" s="220">
        <f t="shared" si="180"/>
        <v>7.3529999999999998E-2</v>
      </c>
      <c r="PRT7" s="220">
        <f t="shared" si="180"/>
        <v>7.3529999999999998E-2</v>
      </c>
      <c r="PRU7" s="220">
        <f t="shared" si="180"/>
        <v>7.3529999999999998E-2</v>
      </c>
      <c r="PRV7" s="220">
        <f t="shared" si="180"/>
        <v>7.3529999999999998E-2</v>
      </c>
      <c r="PRW7" s="220">
        <f t="shared" si="180"/>
        <v>7.3529999999999998E-2</v>
      </c>
      <c r="PRX7" s="220">
        <f t="shared" si="180"/>
        <v>7.3529999999999998E-2</v>
      </c>
      <c r="PRY7" s="220">
        <f t="shared" si="180"/>
        <v>7.3529999999999998E-2</v>
      </c>
      <c r="PRZ7" s="220">
        <f t="shared" si="180"/>
        <v>7.3529999999999998E-2</v>
      </c>
      <c r="PSA7" s="220">
        <f t="shared" si="180"/>
        <v>7.3529999999999998E-2</v>
      </c>
      <c r="PSB7" s="220">
        <f t="shared" si="180"/>
        <v>7.3529999999999998E-2</v>
      </c>
      <c r="PSC7" s="220">
        <f t="shared" si="180"/>
        <v>7.3529999999999998E-2</v>
      </c>
      <c r="PSD7" s="220">
        <f t="shared" si="180"/>
        <v>7.3529999999999998E-2</v>
      </c>
      <c r="PSE7" s="220">
        <f t="shared" si="180"/>
        <v>7.3529999999999998E-2</v>
      </c>
      <c r="PSF7" s="220">
        <f t="shared" si="180"/>
        <v>7.3529999999999998E-2</v>
      </c>
      <c r="PSG7" s="220">
        <f t="shared" si="180"/>
        <v>7.3529999999999998E-2</v>
      </c>
      <c r="PSH7" s="220">
        <f t="shared" si="180"/>
        <v>7.3529999999999998E-2</v>
      </c>
      <c r="PSI7" s="220">
        <f t="shared" si="180"/>
        <v>7.3529999999999998E-2</v>
      </c>
      <c r="PSJ7" s="220">
        <f t="shared" si="180"/>
        <v>7.3529999999999998E-2</v>
      </c>
      <c r="PSK7" s="220">
        <f t="shared" si="180"/>
        <v>7.3529999999999998E-2</v>
      </c>
      <c r="PSL7" s="220">
        <f t="shared" si="180"/>
        <v>7.3529999999999998E-2</v>
      </c>
      <c r="PSM7" s="220">
        <f t="shared" si="180"/>
        <v>7.3529999999999998E-2</v>
      </c>
      <c r="PSN7" s="220">
        <f t="shared" si="180"/>
        <v>7.3529999999999998E-2</v>
      </c>
      <c r="PSO7" s="220">
        <f t="shared" si="180"/>
        <v>7.3529999999999998E-2</v>
      </c>
      <c r="PSP7" s="220">
        <f t="shared" si="180"/>
        <v>7.3529999999999998E-2</v>
      </c>
      <c r="PSQ7" s="220">
        <f t="shared" si="180"/>
        <v>7.3529999999999998E-2</v>
      </c>
      <c r="PSR7" s="220">
        <f t="shared" si="180"/>
        <v>7.3529999999999998E-2</v>
      </c>
      <c r="PSS7" s="220">
        <f t="shared" si="180"/>
        <v>7.3529999999999998E-2</v>
      </c>
      <c r="PST7" s="220">
        <f t="shared" si="180"/>
        <v>7.3529999999999998E-2</v>
      </c>
      <c r="PSU7" s="220">
        <f t="shared" si="180"/>
        <v>7.3529999999999998E-2</v>
      </c>
      <c r="PSV7" s="220">
        <f t="shared" si="180"/>
        <v>7.3529999999999998E-2</v>
      </c>
      <c r="PSW7" s="220">
        <f t="shared" si="180"/>
        <v>7.3529999999999998E-2</v>
      </c>
      <c r="PSX7" s="220">
        <f t="shared" si="180"/>
        <v>7.3529999999999998E-2</v>
      </c>
      <c r="PSY7" s="220">
        <f t="shared" si="180"/>
        <v>7.3529999999999998E-2</v>
      </c>
      <c r="PSZ7" s="220">
        <f t="shared" si="180"/>
        <v>7.3529999999999998E-2</v>
      </c>
      <c r="PTA7" s="220">
        <f t="shared" si="180"/>
        <v>7.3529999999999998E-2</v>
      </c>
      <c r="PTB7" s="220">
        <f t="shared" si="180"/>
        <v>7.3529999999999998E-2</v>
      </c>
      <c r="PTC7" s="220">
        <f t="shared" si="180"/>
        <v>7.3529999999999998E-2</v>
      </c>
      <c r="PTD7" s="220">
        <f t="shared" si="180"/>
        <v>7.3529999999999998E-2</v>
      </c>
      <c r="PTE7" s="220">
        <f t="shared" si="180"/>
        <v>7.3529999999999998E-2</v>
      </c>
      <c r="PTF7" s="220">
        <f t="shared" si="180"/>
        <v>7.3529999999999998E-2</v>
      </c>
      <c r="PTG7" s="220">
        <f t="shared" si="180"/>
        <v>7.3529999999999998E-2</v>
      </c>
      <c r="PTH7" s="220">
        <f t="shared" si="180"/>
        <v>7.3529999999999998E-2</v>
      </c>
      <c r="PTI7" s="220">
        <f t="shared" si="180"/>
        <v>7.3529999999999998E-2</v>
      </c>
      <c r="PTJ7" s="220">
        <f t="shared" si="180"/>
        <v>7.3529999999999998E-2</v>
      </c>
      <c r="PTK7" s="220">
        <f t="shared" si="180"/>
        <v>7.3529999999999998E-2</v>
      </c>
      <c r="PTL7" s="220">
        <f t="shared" si="180"/>
        <v>7.3529999999999998E-2</v>
      </c>
      <c r="PTM7" s="220">
        <f t="shared" si="180"/>
        <v>7.3529999999999998E-2</v>
      </c>
      <c r="PTN7" s="220">
        <f t="shared" si="180"/>
        <v>7.3529999999999998E-2</v>
      </c>
      <c r="PTO7" s="220">
        <f t="shared" si="180"/>
        <v>7.3529999999999998E-2</v>
      </c>
      <c r="PTP7" s="220">
        <f t="shared" si="180"/>
        <v>7.3529999999999998E-2</v>
      </c>
      <c r="PTQ7" s="220">
        <f t="shared" si="180"/>
        <v>7.3529999999999998E-2</v>
      </c>
      <c r="PTR7" s="220">
        <f t="shared" si="180"/>
        <v>7.3529999999999998E-2</v>
      </c>
      <c r="PTS7" s="220">
        <f t="shared" si="180"/>
        <v>7.3529999999999998E-2</v>
      </c>
      <c r="PTT7" s="220">
        <f t="shared" si="180"/>
        <v>7.3529999999999998E-2</v>
      </c>
      <c r="PTU7" s="220">
        <f t="shared" si="180"/>
        <v>7.3529999999999998E-2</v>
      </c>
      <c r="PTV7" s="220">
        <f t="shared" si="180"/>
        <v>7.3529999999999998E-2</v>
      </c>
      <c r="PTW7" s="220">
        <f t="shared" si="180"/>
        <v>7.3529999999999998E-2</v>
      </c>
      <c r="PTX7" s="220">
        <f t="shared" si="180"/>
        <v>7.3529999999999998E-2</v>
      </c>
      <c r="PTY7" s="220">
        <f t="shared" ref="PTY7:PWJ7" si="181">ROUND($W7/365,5)</f>
        <v>7.3529999999999998E-2</v>
      </c>
      <c r="PTZ7" s="220">
        <f t="shared" si="181"/>
        <v>7.3529999999999998E-2</v>
      </c>
      <c r="PUA7" s="220">
        <f t="shared" si="181"/>
        <v>7.3529999999999998E-2</v>
      </c>
      <c r="PUB7" s="220">
        <f t="shared" si="181"/>
        <v>7.3529999999999998E-2</v>
      </c>
      <c r="PUC7" s="220">
        <f t="shared" si="181"/>
        <v>7.3529999999999998E-2</v>
      </c>
      <c r="PUD7" s="220">
        <f t="shared" si="181"/>
        <v>7.3529999999999998E-2</v>
      </c>
      <c r="PUE7" s="220">
        <f t="shared" si="181"/>
        <v>7.3529999999999998E-2</v>
      </c>
      <c r="PUF7" s="220">
        <f t="shared" si="181"/>
        <v>7.3529999999999998E-2</v>
      </c>
      <c r="PUG7" s="220">
        <f t="shared" si="181"/>
        <v>7.3529999999999998E-2</v>
      </c>
      <c r="PUH7" s="220">
        <f t="shared" si="181"/>
        <v>7.3529999999999998E-2</v>
      </c>
      <c r="PUI7" s="220">
        <f t="shared" si="181"/>
        <v>7.3529999999999998E-2</v>
      </c>
      <c r="PUJ7" s="220">
        <f t="shared" si="181"/>
        <v>7.3529999999999998E-2</v>
      </c>
      <c r="PUK7" s="220">
        <f t="shared" si="181"/>
        <v>7.3529999999999998E-2</v>
      </c>
      <c r="PUL7" s="220">
        <f t="shared" si="181"/>
        <v>7.3529999999999998E-2</v>
      </c>
      <c r="PUM7" s="220">
        <f t="shared" si="181"/>
        <v>7.3529999999999998E-2</v>
      </c>
      <c r="PUN7" s="220">
        <f t="shared" si="181"/>
        <v>7.3529999999999998E-2</v>
      </c>
      <c r="PUO7" s="220">
        <f t="shared" si="181"/>
        <v>7.3529999999999998E-2</v>
      </c>
      <c r="PUP7" s="220">
        <f t="shared" si="181"/>
        <v>7.3529999999999998E-2</v>
      </c>
      <c r="PUQ7" s="220">
        <f t="shared" si="181"/>
        <v>7.3529999999999998E-2</v>
      </c>
      <c r="PUR7" s="220">
        <f t="shared" si="181"/>
        <v>7.3529999999999998E-2</v>
      </c>
      <c r="PUS7" s="220">
        <f t="shared" si="181"/>
        <v>7.3529999999999998E-2</v>
      </c>
      <c r="PUT7" s="220">
        <f t="shared" si="181"/>
        <v>7.3529999999999998E-2</v>
      </c>
      <c r="PUU7" s="220">
        <f t="shared" si="181"/>
        <v>7.3529999999999998E-2</v>
      </c>
      <c r="PUV7" s="220">
        <f t="shared" si="181"/>
        <v>7.3529999999999998E-2</v>
      </c>
      <c r="PUW7" s="220">
        <f t="shared" si="181"/>
        <v>7.3529999999999998E-2</v>
      </c>
      <c r="PUX7" s="220">
        <f t="shared" si="181"/>
        <v>7.3529999999999998E-2</v>
      </c>
      <c r="PUY7" s="220">
        <f t="shared" si="181"/>
        <v>7.3529999999999998E-2</v>
      </c>
      <c r="PUZ7" s="220">
        <f t="shared" si="181"/>
        <v>7.3529999999999998E-2</v>
      </c>
      <c r="PVA7" s="220">
        <f t="shared" si="181"/>
        <v>7.3529999999999998E-2</v>
      </c>
      <c r="PVB7" s="220">
        <f t="shared" si="181"/>
        <v>7.3529999999999998E-2</v>
      </c>
      <c r="PVC7" s="220">
        <f t="shared" si="181"/>
        <v>7.3529999999999998E-2</v>
      </c>
      <c r="PVD7" s="220">
        <f t="shared" si="181"/>
        <v>7.3529999999999998E-2</v>
      </c>
      <c r="PVE7" s="220">
        <f t="shared" si="181"/>
        <v>7.3529999999999998E-2</v>
      </c>
      <c r="PVF7" s="220">
        <f t="shared" si="181"/>
        <v>7.3529999999999998E-2</v>
      </c>
      <c r="PVG7" s="220">
        <f t="shared" si="181"/>
        <v>7.3529999999999998E-2</v>
      </c>
      <c r="PVH7" s="220">
        <f t="shared" si="181"/>
        <v>7.3529999999999998E-2</v>
      </c>
      <c r="PVI7" s="220">
        <f t="shared" si="181"/>
        <v>7.3529999999999998E-2</v>
      </c>
      <c r="PVJ7" s="220">
        <f t="shared" si="181"/>
        <v>7.3529999999999998E-2</v>
      </c>
      <c r="PVK7" s="220">
        <f t="shared" si="181"/>
        <v>7.3529999999999998E-2</v>
      </c>
      <c r="PVL7" s="220">
        <f t="shared" si="181"/>
        <v>7.3529999999999998E-2</v>
      </c>
      <c r="PVM7" s="220">
        <f t="shared" si="181"/>
        <v>7.3529999999999998E-2</v>
      </c>
      <c r="PVN7" s="220">
        <f t="shared" si="181"/>
        <v>7.3529999999999998E-2</v>
      </c>
      <c r="PVO7" s="220">
        <f t="shared" si="181"/>
        <v>7.3529999999999998E-2</v>
      </c>
      <c r="PVP7" s="220">
        <f t="shared" si="181"/>
        <v>7.3529999999999998E-2</v>
      </c>
      <c r="PVQ7" s="220">
        <f t="shared" si="181"/>
        <v>7.3529999999999998E-2</v>
      </c>
      <c r="PVR7" s="220">
        <f t="shared" si="181"/>
        <v>7.3529999999999998E-2</v>
      </c>
      <c r="PVS7" s="220">
        <f t="shared" si="181"/>
        <v>7.3529999999999998E-2</v>
      </c>
      <c r="PVT7" s="220">
        <f t="shared" si="181"/>
        <v>7.3529999999999998E-2</v>
      </c>
      <c r="PVU7" s="220">
        <f t="shared" si="181"/>
        <v>7.3529999999999998E-2</v>
      </c>
      <c r="PVV7" s="220">
        <f t="shared" si="181"/>
        <v>7.3529999999999998E-2</v>
      </c>
      <c r="PVW7" s="220">
        <f t="shared" si="181"/>
        <v>7.3529999999999998E-2</v>
      </c>
      <c r="PVX7" s="220">
        <f t="shared" si="181"/>
        <v>7.3529999999999998E-2</v>
      </c>
      <c r="PVY7" s="220">
        <f t="shared" si="181"/>
        <v>7.3529999999999998E-2</v>
      </c>
      <c r="PVZ7" s="220">
        <f t="shared" si="181"/>
        <v>7.3529999999999998E-2</v>
      </c>
      <c r="PWA7" s="220">
        <f t="shared" si="181"/>
        <v>7.3529999999999998E-2</v>
      </c>
      <c r="PWB7" s="220">
        <f t="shared" si="181"/>
        <v>7.3529999999999998E-2</v>
      </c>
      <c r="PWC7" s="220">
        <f t="shared" si="181"/>
        <v>7.3529999999999998E-2</v>
      </c>
      <c r="PWD7" s="220">
        <f t="shared" si="181"/>
        <v>7.3529999999999998E-2</v>
      </c>
      <c r="PWE7" s="220">
        <f t="shared" si="181"/>
        <v>7.3529999999999998E-2</v>
      </c>
      <c r="PWF7" s="220">
        <f t="shared" si="181"/>
        <v>7.3529999999999998E-2</v>
      </c>
      <c r="PWG7" s="220">
        <f t="shared" si="181"/>
        <v>7.3529999999999998E-2</v>
      </c>
      <c r="PWH7" s="220">
        <f t="shared" si="181"/>
        <v>7.3529999999999998E-2</v>
      </c>
      <c r="PWI7" s="220">
        <f t="shared" si="181"/>
        <v>7.3529999999999998E-2</v>
      </c>
      <c r="PWJ7" s="220">
        <f t="shared" si="181"/>
        <v>7.3529999999999998E-2</v>
      </c>
      <c r="PWK7" s="220">
        <f t="shared" ref="PWK7:PYV7" si="182">ROUND($W7/365,5)</f>
        <v>7.3529999999999998E-2</v>
      </c>
      <c r="PWL7" s="220">
        <f t="shared" si="182"/>
        <v>7.3529999999999998E-2</v>
      </c>
      <c r="PWM7" s="220">
        <f t="shared" si="182"/>
        <v>7.3529999999999998E-2</v>
      </c>
      <c r="PWN7" s="220">
        <f t="shared" si="182"/>
        <v>7.3529999999999998E-2</v>
      </c>
      <c r="PWO7" s="220">
        <f t="shared" si="182"/>
        <v>7.3529999999999998E-2</v>
      </c>
      <c r="PWP7" s="220">
        <f t="shared" si="182"/>
        <v>7.3529999999999998E-2</v>
      </c>
      <c r="PWQ7" s="220">
        <f t="shared" si="182"/>
        <v>7.3529999999999998E-2</v>
      </c>
      <c r="PWR7" s="220">
        <f t="shared" si="182"/>
        <v>7.3529999999999998E-2</v>
      </c>
      <c r="PWS7" s="220">
        <f t="shared" si="182"/>
        <v>7.3529999999999998E-2</v>
      </c>
      <c r="PWT7" s="220">
        <f t="shared" si="182"/>
        <v>7.3529999999999998E-2</v>
      </c>
      <c r="PWU7" s="220">
        <f t="shared" si="182"/>
        <v>7.3529999999999998E-2</v>
      </c>
      <c r="PWV7" s="220">
        <f t="shared" si="182"/>
        <v>7.3529999999999998E-2</v>
      </c>
      <c r="PWW7" s="220">
        <f t="shared" si="182"/>
        <v>7.3529999999999998E-2</v>
      </c>
      <c r="PWX7" s="220">
        <f t="shared" si="182"/>
        <v>7.3529999999999998E-2</v>
      </c>
      <c r="PWY7" s="220">
        <f t="shared" si="182"/>
        <v>7.3529999999999998E-2</v>
      </c>
      <c r="PWZ7" s="220">
        <f t="shared" si="182"/>
        <v>7.3529999999999998E-2</v>
      </c>
      <c r="PXA7" s="220">
        <f t="shared" si="182"/>
        <v>7.3529999999999998E-2</v>
      </c>
      <c r="PXB7" s="220">
        <f t="shared" si="182"/>
        <v>7.3529999999999998E-2</v>
      </c>
      <c r="PXC7" s="220">
        <f t="shared" si="182"/>
        <v>7.3529999999999998E-2</v>
      </c>
      <c r="PXD7" s="220">
        <f t="shared" si="182"/>
        <v>7.3529999999999998E-2</v>
      </c>
      <c r="PXE7" s="220">
        <f t="shared" si="182"/>
        <v>7.3529999999999998E-2</v>
      </c>
      <c r="PXF7" s="220">
        <f t="shared" si="182"/>
        <v>7.3529999999999998E-2</v>
      </c>
      <c r="PXG7" s="220">
        <f t="shared" si="182"/>
        <v>7.3529999999999998E-2</v>
      </c>
      <c r="PXH7" s="220">
        <f t="shared" si="182"/>
        <v>7.3529999999999998E-2</v>
      </c>
      <c r="PXI7" s="220">
        <f t="shared" si="182"/>
        <v>7.3529999999999998E-2</v>
      </c>
      <c r="PXJ7" s="220">
        <f t="shared" si="182"/>
        <v>7.3529999999999998E-2</v>
      </c>
      <c r="PXK7" s="220">
        <f t="shared" si="182"/>
        <v>7.3529999999999998E-2</v>
      </c>
      <c r="PXL7" s="220">
        <f t="shared" si="182"/>
        <v>7.3529999999999998E-2</v>
      </c>
      <c r="PXM7" s="220">
        <f t="shared" si="182"/>
        <v>7.3529999999999998E-2</v>
      </c>
      <c r="PXN7" s="220">
        <f t="shared" si="182"/>
        <v>7.3529999999999998E-2</v>
      </c>
      <c r="PXO7" s="220">
        <f t="shared" si="182"/>
        <v>7.3529999999999998E-2</v>
      </c>
      <c r="PXP7" s="220">
        <f t="shared" si="182"/>
        <v>7.3529999999999998E-2</v>
      </c>
      <c r="PXQ7" s="220">
        <f t="shared" si="182"/>
        <v>7.3529999999999998E-2</v>
      </c>
      <c r="PXR7" s="220">
        <f t="shared" si="182"/>
        <v>7.3529999999999998E-2</v>
      </c>
      <c r="PXS7" s="220">
        <f t="shared" si="182"/>
        <v>7.3529999999999998E-2</v>
      </c>
      <c r="PXT7" s="220">
        <f t="shared" si="182"/>
        <v>7.3529999999999998E-2</v>
      </c>
      <c r="PXU7" s="220">
        <f t="shared" si="182"/>
        <v>7.3529999999999998E-2</v>
      </c>
      <c r="PXV7" s="220">
        <f t="shared" si="182"/>
        <v>7.3529999999999998E-2</v>
      </c>
      <c r="PXW7" s="220">
        <f t="shared" si="182"/>
        <v>7.3529999999999998E-2</v>
      </c>
      <c r="PXX7" s="220">
        <f t="shared" si="182"/>
        <v>7.3529999999999998E-2</v>
      </c>
      <c r="PXY7" s="220">
        <f t="shared" si="182"/>
        <v>7.3529999999999998E-2</v>
      </c>
      <c r="PXZ7" s="220">
        <f t="shared" si="182"/>
        <v>7.3529999999999998E-2</v>
      </c>
      <c r="PYA7" s="220">
        <f t="shared" si="182"/>
        <v>7.3529999999999998E-2</v>
      </c>
      <c r="PYB7" s="220">
        <f t="shared" si="182"/>
        <v>7.3529999999999998E-2</v>
      </c>
      <c r="PYC7" s="220">
        <f t="shared" si="182"/>
        <v>7.3529999999999998E-2</v>
      </c>
      <c r="PYD7" s="220">
        <f t="shared" si="182"/>
        <v>7.3529999999999998E-2</v>
      </c>
      <c r="PYE7" s="220">
        <f t="shared" si="182"/>
        <v>7.3529999999999998E-2</v>
      </c>
      <c r="PYF7" s="220">
        <f t="shared" si="182"/>
        <v>7.3529999999999998E-2</v>
      </c>
      <c r="PYG7" s="220">
        <f t="shared" si="182"/>
        <v>7.3529999999999998E-2</v>
      </c>
      <c r="PYH7" s="220">
        <f t="shared" si="182"/>
        <v>7.3529999999999998E-2</v>
      </c>
      <c r="PYI7" s="220">
        <f t="shared" si="182"/>
        <v>7.3529999999999998E-2</v>
      </c>
      <c r="PYJ7" s="220">
        <f t="shared" si="182"/>
        <v>7.3529999999999998E-2</v>
      </c>
      <c r="PYK7" s="220">
        <f t="shared" si="182"/>
        <v>7.3529999999999998E-2</v>
      </c>
      <c r="PYL7" s="220">
        <f t="shared" si="182"/>
        <v>7.3529999999999998E-2</v>
      </c>
      <c r="PYM7" s="220">
        <f t="shared" si="182"/>
        <v>7.3529999999999998E-2</v>
      </c>
      <c r="PYN7" s="220">
        <f t="shared" si="182"/>
        <v>7.3529999999999998E-2</v>
      </c>
      <c r="PYO7" s="220">
        <f t="shared" si="182"/>
        <v>7.3529999999999998E-2</v>
      </c>
      <c r="PYP7" s="220">
        <f t="shared" si="182"/>
        <v>7.3529999999999998E-2</v>
      </c>
      <c r="PYQ7" s="220">
        <f t="shared" si="182"/>
        <v>7.3529999999999998E-2</v>
      </c>
      <c r="PYR7" s="220">
        <f t="shared" si="182"/>
        <v>7.3529999999999998E-2</v>
      </c>
      <c r="PYS7" s="220">
        <f t="shared" si="182"/>
        <v>7.3529999999999998E-2</v>
      </c>
      <c r="PYT7" s="220">
        <f t="shared" si="182"/>
        <v>7.3529999999999998E-2</v>
      </c>
      <c r="PYU7" s="220">
        <f t="shared" si="182"/>
        <v>7.3529999999999998E-2</v>
      </c>
      <c r="PYV7" s="220">
        <f t="shared" si="182"/>
        <v>7.3529999999999998E-2</v>
      </c>
      <c r="PYW7" s="220">
        <f t="shared" ref="PYW7:QBH7" si="183">ROUND($W7/365,5)</f>
        <v>7.3529999999999998E-2</v>
      </c>
      <c r="PYX7" s="220">
        <f t="shared" si="183"/>
        <v>7.3529999999999998E-2</v>
      </c>
      <c r="PYY7" s="220">
        <f t="shared" si="183"/>
        <v>7.3529999999999998E-2</v>
      </c>
      <c r="PYZ7" s="220">
        <f t="shared" si="183"/>
        <v>7.3529999999999998E-2</v>
      </c>
      <c r="PZA7" s="220">
        <f t="shared" si="183"/>
        <v>7.3529999999999998E-2</v>
      </c>
      <c r="PZB7" s="220">
        <f t="shared" si="183"/>
        <v>7.3529999999999998E-2</v>
      </c>
      <c r="PZC7" s="220">
        <f t="shared" si="183"/>
        <v>7.3529999999999998E-2</v>
      </c>
      <c r="PZD7" s="220">
        <f t="shared" si="183"/>
        <v>7.3529999999999998E-2</v>
      </c>
      <c r="PZE7" s="220">
        <f t="shared" si="183"/>
        <v>7.3529999999999998E-2</v>
      </c>
      <c r="PZF7" s="220">
        <f t="shared" si="183"/>
        <v>7.3529999999999998E-2</v>
      </c>
      <c r="PZG7" s="220">
        <f t="shared" si="183"/>
        <v>7.3529999999999998E-2</v>
      </c>
      <c r="PZH7" s="220">
        <f t="shared" si="183"/>
        <v>7.3529999999999998E-2</v>
      </c>
      <c r="PZI7" s="220">
        <f t="shared" si="183"/>
        <v>7.3529999999999998E-2</v>
      </c>
      <c r="PZJ7" s="220">
        <f t="shared" si="183"/>
        <v>7.3529999999999998E-2</v>
      </c>
      <c r="PZK7" s="220">
        <f t="shared" si="183"/>
        <v>7.3529999999999998E-2</v>
      </c>
      <c r="PZL7" s="220">
        <f t="shared" si="183"/>
        <v>7.3529999999999998E-2</v>
      </c>
      <c r="PZM7" s="220">
        <f t="shared" si="183"/>
        <v>7.3529999999999998E-2</v>
      </c>
      <c r="PZN7" s="220">
        <f t="shared" si="183"/>
        <v>7.3529999999999998E-2</v>
      </c>
      <c r="PZO7" s="220">
        <f t="shared" si="183"/>
        <v>7.3529999999999998E-2</v>
      </c>
      <c r="PZP7" s="220">
        <f t="shared" si="183"/>
        <v>7.3529999999999998E-2</v>
      </c>
      <c r="PZQ7" s="220">
        <f t="shared" si="183"/>
        <v>7.3529999999999998E-2</v>
      </c>
      <c r="PZR7" s="220">
        <f t="shared" si="183"/>
        <v>7.3529999999999998E-2</v>
      </c>
      <c r="PZS7" s="220">
        <f t="shared" si="183"/>
        <v>7.3529999999999998E-2</v>
      </c>
      <c r="PZT7" s="220">
        <f t="shared" si="183"/>
        <v>7.3529999999999998E-2</v>
      </c>
      <c r="PZU7" s="220">
        <f t="shared" si="183"/>
        <v>7.3529999999999998E-2</v>
      </c>
      <c r="PZV7" s="220">
        <f t="shared" si="183"/>
        <v>7.3529999999999998E-2</v>
      </c>
      <c r="PZW7" s="220">
        <f t="shared" si="183"/>
        <v>7.3529999999999998E-2</v>
      </c>
      <c r="PZX7" s="220">
        <f t="shared" si="183"/>
        <v>7.3529999999999998E-2</v>
      </c>
      <c r="PZY7" s="220">
        <f t="shared" si="183"/>
        <v>7.3529999999999998E-2</v>
      </c>
      <c r="PZZ7" s="220">
        <f t="shared" si="183"/>
        <v>7.3529999999999998E-2</v>
      </c>
      <c r="QAA7" s="220">
        <f t="shared" si="183"/>
        <v>7.3529999999999998E-2</v>
      </c>
      <c r="QAB7" s="220">
        <f t="shared" si="183"/>
        <v>7.3529999999999998E-2</v>
      </c>
      <c r="QAC7" s="220">
        <f t="shared" si="183"/>
        <v>7.3529999999999998E-2</v>
      </c>
      <c r="QAD7" s="220">
        <f t="shared" si="183"/>
        <v>7.3529999999999998E-2</v>
      </c>
      <c r="QAE7" s="220">
        <f t="shared" si="183"/>
        <v>7.3529999999999998E-2</v>
      </c>
      <c r="QAF7" s="220">
        <f t="shared" si="183"/>
        <v>7.3529999999999998E-2</v>
      </c>
      <c r="QAG7" s="220">
        <f t="shared" si="183"/>
        <v>7.3529999999999998E-2</v>
      </c>
      <c r="QAH7" s="220">
        <f t="shared" si="183"/>
        <v>7.3529999999999998E-2</v>
      </c>
      <c r="QAI7" s="220">
        <f t="shared" si="183"/>
        <v>7.3529999999999998E-2</v>
      </c>
      <c r="QAJ7" s="220">
        <f t="shared" si="183"/>
        <v>7.3529999999999998E-2</v>
      </c>
      <c r="QAK7" s="220">
        <f t="shared" si="183"/>
        <v>7.3529999999999998E-2</v>
      </c>
      <c r="QAL7" s="220">
        <f t="shared" si="183"/>
        <v>7.3529999999999998E-2</v>
      </c>
      <c r="QAM7" s="220">
        <f t="shared" si="183"/>
        <v>7.3529999999999998E-2</v>
      </c>
      <c r="QAN7" s="220">
        <f t="shared" si="183"/>
        <v>7.3529999999999998E-2</v>
      </c>
      <c r="QAO7" s="220">
        <f t="shared" si="183"/>
        <v>7.3529999999999998E-2</v>
      </c>
      <c r="QAP7" s="220">
        <f t="shared" si="183"/>
        <v>7.3529999999999998E-2</v>
      </c>
      <c r="QAQ7" s="220">
        <f t="shared" si="183"/>
        <v>7.3529999999999998E-2</v>
      </c>
      <c r="QAR7" s="220">
        <f t="shared" si="183"/>
        <v>7.3529999999999998E-2</v>
      </c>
      <c r="QAS7" s="220">
        <f t="shared" si="183"/>
        <v>7.3529999999999998E-2</v>
      </c>
      <c r="QAT7" s="220">
        <f t="shared" si="183"/>
        <v>7.3529999999999998E-2</v>
      </c>
      <c r="QAU7" s="220">
        <f t="shared" si="183"/>
        <v>7.3529999999999998E-2</v>
      </c>
      <c r="QAV7" s="220">
        <f t="shared" si="183"/>
        <v>7.3529999999999998E-2</v>
      </c>
      <c r="QAW7" s="220">
        <f t="shared" si="183"/>
        <v>7.3529999999999998E-2</v>
      </c>
      <c r="QAX7" s="220">
        <f t="shared" si="183"/>
        <v>7.3529999999999998E-2</v>
      </c>
      <c r="QAY7" s="220">
        <f t="shared" si="183"/>
        <v>7.3529999999999998E-2</v>
      </c>
      <c r="QAZ7" s="220">
        <f t="shared" si="183"/>
        <v>7.3529999999999998E-2</v>
      </c>
      <c r="QBA7" s="220">
        <f t="shared" si="183"/>
        <v>7.3529999999999998E-2</v>
      </c>
      <c r="QBB7" s="220">
        <f t="shared" si="183"/>
        <v>7.3529999999999998E-2</v>
      </c>
      <c r="QBC7" s="220">
        <f t="shared" si="183"/>
        <v>7.3529999999999998E-2</v>
      </c>
      <c r="QBD7" s="220">
        <f t="shared" si="183"/>
        <v>7.3529999999999998E-2</v>
      </c>
      <c r="QBE7" s="220">
        <f t="shared" si="183"/>
        <v>7.3529999999999998E-2</v>
      </c>
      <c r="QBF7" s="220">
        <f t="shared" si="183"/>
        <v>7.3529999999999998E-2</v>
      </c>
      <c r="QBG7" s="220">
        <f t="shared" si="183"/>
        <v>7.3529999999999998E-2</v>
      </c>
      <c r="QBH7" s="220">
        <f t="shared" si="183"/>
        <v>7.3529999999999998E-2</v>
      </c>
      <c r="QBI7" s="220">
        <f t="shared" ref="QBI7:QDT7" si="184">ROUND($W7/365,5)</f>
        <v>7.3529999999999998E-2</v>
      </c>
      <c r="QBJ7" s="220">
        <f t="shared" si="184"/>
        <v>7.3529999999999998E-2</v>
      </c>
      <c r="QBK7" s="220">
        <f t="shared" si="184"/>
        <v>7.3529999999999998E-2</v>
      </c>
      <c r="QBL7" s="220">
        <f t="shared" si="184"/>
        <v>7.3529999999999998E-2</v>
      </c>
      <c r="QBM7" s="220">
        <f t="shared" si="184"/>
        <v>7.3529999999999998E-2</v>
      </c>
      <c r="QBN7" s="220">
        <f t="shared" si="184"/>
        <v>7.3529999999999998E-2</v>
      </c>
      <c r="QBO7" s="220">
        <f t="shared" si="184"/>
        <v>7.3529999999999998E-2</v>
      </c>
      <c r="QBP7" s="220">
        <f t="shared" si="184"/>
        <v>7.3529999999999998E-2</v>
      </c>
      <c r="QBQ7" s="220">
        <f t="shared" si="184"/>
        <v>7.3529999999999998E-2</v>
      </c>
      <c r="QBR7" s="220">
        <f t="shared" si="184"/>
        <v>7.3529999999999998E-2</v>
      </c>
      <c r="QBS7" s="220">
        <f t="shared" si="184"/>
        <v>7.3529999999999998E-2</v>
      </c>
      <c r="QBT7" s="220">
        <f t="shared" si="184"/>
        <v>7.3529999999999998E-2</v>
      </c>
      <c r="QBU7" s="220">
        <f t="shared" si="184"/>
        <v>7.3529999999999998E-2</v>
      </c>
      <c r="QBV7" s="220">
        <f t="shared" si="184"/>
        <v>7.3529999999999998E-2</v>
      </c>
      <c r="QBW7" s="220">
        <f t="shared" si="184"/>
        <v>7.3529999999999998E-2</v>
      </c>
      <c r="QBX7" s="220">
        <f t="shared" si="184"/>
        <v>7.3529999999999998E-2</v>
      </c>
      <c r="QBY7" s="220">
        <f t="shared" si="184"/>
        <v>7.3529999999999998E-2</v>
      </c>
      <c r="QBZ7" s="220">
        <f t="shared" si="184"/>
        <v>7.3529999999999998E-2</v>
      </c>
      <c r="QCA7" s="220">
        <f t="shared" si="184"/>
        <v>7.3529999999999998E-2</v>
      </c>
      <c r="QCB7" s="220">
        <f t="shared" si="184"/>
        <v>7.3529999999999998E-2</v>
      </c>
      <c r="QCC7" s="220">
        <f t="shared" si="184"/>
        <v>7.3529999999999998E-2</v>
      </c>
      <c r="QCD7" s="220">
        <f t="shared" si="184"/>
        <v>7.3529999999999998E-2</v>
      </c>
      <c r="QCE7" s="220">
        <f t="shared" si="184"/>
        <v>7.3529999999999998E-2</v>
      </c>
      <c r="QCF7" s="220">
        <f t="shared" si="184"/>
        <v>7.3529999999999998E-2</v>
      </c>
      <c r="QCG7" s="220">
        <f t="shared" si="184"/>
        <v>7.3529999999999998E-2</v>
      </c>
      <c r="QCH7" s="220">
        <f t="shared" si="184"/>
        <v>7.3529999999999998E-2</v>
      </c>
      <c r="QCI7" s="220">
        <f t="shared" si="184"/>
        <v>7.3529999999999998E-2</v>
      </c>
      <c r="QCJ7" s="220">
        <f t="shared" si="184"/>
        <v>7.3529999999999998E-2</v>
      </c>
      <c r="QCK7" s="220">
        <f t="shared" si="184"/>
        <v>7.3529999999999998E-2</v>
      </c>
      <c r="QCL7" s="220">
        <f t="shared" si="184"/>
        <v>7.3529999999999998E-2</v>
      </c>
      <c r="QCM7" s="220">
        <f t="shared" si="184"/>
        <v>7.3529999999999998E-2</v>
      </c>
      <c r="QCN7" s="220">
        <f t="shared" si="184"/>
        <v>7.3529999999999998E-2</v>
      </c>
      <c r="QCO7" s="220">
        <f t="shared" si="184"/>
        <v>7.3529999999999998E-2</v>
      </c>
      <c r="QCP7" s="220">
        <f t="shared" si="184"/>
        <v>7.3529999999999998E-2</v>
      </c>
      <c r="QCQ7" s="220">
        <f t="shared" si="184"/>
        <v>7.3529999999999998E-2</v>
      </c>
      <c r="QCR7" s="220">
        <f t="shared" si="184"/>
        <v>7.3529999999999998E-2</v>
      </c>
      <c r="QCS7" s="220">
        <f t="shared" si="184"/>
        <v>7.3529999999999998E-2</v>
      </c>
      <c r="QCT7" s="220">
        <f t="shared" si="184"/>
        <v>7.3529999999999998E-2</v>
      </c>
      <c r="QCU7" s="220">
        <f t="shared" si="184"/>
        <v>7.3529999999999998E-2</v>
      </c>
      <c r="QCV7" s="220">
        <f t="shared" si="184"/>
        <v>7.3529999999999998E-2</v>
      </c>
      <c r="QCW7" s="220">
        <f t="shared" si="184"/>
        <v>7.3529999999999998E-2</v>
      </c>
      <c r="QCX7" s="220">
        <f t="shared" si="184"/>
        <v>7.3529999999999998E-2</v>
      </c>
      <c r="QCY7" s="220">
        <f t="shared" si="184"/>
        <v>7.3529999999999998E-2</v>
      </c>
      <c r="QCZ7" s="220">
        <f t="shared" si="184"/>
        <v>7.3529999999999998E-2</v>
      </c>
      <c r="QDA7" s="220">
        <f t="shared" si="184"/>
        <v>7.3529999999999998E-2</v>
      </c>
      <c r="QDB7" s="220">
        <f t="shared" si="184"/>
        <v>7.3529999999999998E-2</v>
      </c>
      <c r="QDC7" s="220">
        <f t="shared" si="184"/>
        <v>7.3529999999999998E-2</v>
      </c>
      <c r="QDD7" s="220">
        <f t="shared" si="184"/>
        <v>7.3529999999999998E-2</v>
      </c>
      <c r="QDE7" s="220">
        <f t="shared" si="184"/>
        <v>7.3529999999999998E-2</v>
      </c>
      <c r="QDF7" s="220">
        <f t="shared" si="184"/>
        <v>7.3529999999999998E-2</v>
      </c>
      <c r="QDG7" s="220">
        <f t="shared" si="184"/>
        <v>7.3529999999999998E-2</v>
      </c>
      <c r="QDH7" s="220">
        <f t="shared" si="184"/>
        <v>7.3529999999999998E-2</v>
      </c>
      <c r="QDI7" s="220">
        <f t="shared" si="184"/>
        <v>7.3529999999999998E-2</v>
      </c>
      <c r="QDJ7" s="220">
        <f t="shared" si="184"/>
        <v>7.3529999999999998E-2</v>
      </c>
      <c r="QDK7" s="220">
        <f t="shared" si="184"/>
        <v>7.3529999999999998E-2</v>
      </c>
      <c r="QDL7" s="220">
        <f t="shared" si="184"/>
        <v>7.3529999999999998E-2</v>
      </c>
      <c r="QDM7" s="220">
        <f t="shared" si="184"/>
        <v>7.3529999999999998E-2</v>
      </c>
      <c r="QDN7" s="220">
        <f t="shared" si="184"/>
        <v>7.3529999999999998E-2</v>
      </c>
      <c r="QDO7" s="220">
        <f t="shared" si="184"/>
        <v>7.3529999999999998E-2</v>
      </c>
      <c r="QDP7" s="220">
        <f t="shared" si="184"/>
        <v>7.3529999999999998E-2</v>
      </c>
      <c r="QDQ7" s="220">
        <f t="shared" si="184"/>
        <v>7.3529999999999998E-2</v>
      </c>
      <c r="QDR7" s="220">
        <f t="shared" si="184"/>
        <v>7.3529999999999998E-2</v>
      </c>
      <c r="QDS7" s="220">
        <f t="shared" si="184"/>
        <v>7.3529999999999998E-2</v>
      </c>
      <c r="QDT7" s="220">
        <f t="shared" si="184"/>
        <v>7.3529999999999998E-2</v>
      </c>
      <c r="QDU7" s="220">
        <f t="shared" ref="QDU7:QGF7" si="185">ROUND($W7/365,5)</f>
        <v>7.3529999999999998E-2</v>
      </c>
      <c r="QDV7" s="220">
        <f t="shared" si="185"/>
        <v>7.3529999999999998E-2</v>
      </c>
      <c r="QDW7" s="220">
        <f t="shared" si="185"/>
        <v>7.3529999999999998E-2</v>
      </c>
      <c r="QDX7" s="220">
        <f t="shared" si="185"/>
        <v>7.3529999999999998E-2</v>
      </c>
      <c r="QDY7" s="220">
        <f t="shared" si="185"/>
        <v>7.3529999999999998E-2</v>
      </c>
      <c r="QDZ7" s="220">
        <f t="shared" si="185"/>
        <v>7.3529999999999998E-2</v>
      </c>
      <c r="QEA7" s="220">
        <f t="shared" si="185"/>
        <v>7.3529999999999998E-2</v>
      </c>
      <c r="QEB7" s="220">
        <f t="shared" si="185"/>
        <v>7.3529999999999998E-2</v>
      </c>
      <c r="QEC7" s="220">
        <f t="shared" si="185"/>
        <v>7.3529999999999998E-2</v>
      </c>
      <c r="QED7" s="220">
        <f t="shared" si="185"/>
        <v>7.3529999999999998E-2</v>
      </c>
      <c r="QEE7" s="220">
        <f t="shared" si="185"/>
        <v>7.3529999999999998E-2</v>
      </c>
      <c r="QEF7" s="220">
        <f t="shared" si="185"/>
        <v>7.3529999999999998E-2</v>
      </c>
      <c r="QEG7" s="220">
        <f t="shared" si="185"/>
        <v>7.3529999999999998E-2</v>
      </c>
      <c r="QEH7" s="220">
        <f t="shared" si="185"/>
        <v>7.3529999999999998E-2</v>
      </c>
      <c r="QEI7" s="220">
        <f t="shared" si="185"/>
        <v>7.3529999999999998E-2</v>
      </c>
      <c r="QEJ7" s="220">
        <f t="shared" si="185"/>
        <v>7.3529999999999998E-2</v>
      </c>
      <c r="QEK7" s="220">
        <f t="shared" si="185"/>
        <v>7.3529999999999998E-2</v>
      </c>
      <c r="QEL7" s="220">
        <f t="shared" si="185"/>
        <v>7.3529999999999998E-2</v>
      </c>
      <c r="QEM7" s="220">
        <f t="shared" si="185"/>
        <v>7.3529999999999998E-2</v>
      </c>
      <c r="QEN7" s="220">
        <f t="shared" si="185"/>
        <v>7.3529999999999998E-2</v>
      </c>
      <c r="QEO7" s="220">
        <f t="shared" si="185"/>
        <v>7.3529999999999998E-2</v>
      </c>
      <c r="QEP7" s="220">
        <f t="shared" si="185"/>
        <v>7.3529999999999998E-2</v>
      </c>
      <c r="QEQ7" s="220">
        <f t="shared" si="185"/>
        <v>7.3529999999999998E-2</v>
      </c>
      <c r="QER7" s="220">
        <f t="shared" si="185"/>
        <v>7.3529999999999998E-2</v>
      </c>
      <c r="QES7" s="220">
        <f t="shared" si="185"/>
        <v>7.3529999999999998E-2</v>
      </c>
      <c r="QET7" s="220">
        <f t="shared" si="185"/>
        <v>7.3529999999999998E-2</v>
      </c>
      <c r="QEU7" s="220">
        <f t="shared" si="185"/>
        <v>7.3529999999999998E-2</v>
      </c>
      <c r="QEV7" s="220">
        <f t="shared" si="185"/>
        <v>7.3529999999999998E-2</v>
      </c>
      <c r="QEW7" s="220">
        <f t="shared" si="185"/>
        <v>7.3529999999999998E-2</v>
      </c>
      <c r="QEX7" s="220">
        <f t="shared" si="185"/>
        <v>7.3529999999999998E-2</v>
      </c>
      <c r="QEY7" s="220">
        <f t="shared" si="185"/>
        <v>7.3529999999999998E-2</v>
      </c>
      <c r="QEZ7" s="220">
        <f t="shared" si="185"/>
        <v>7.3529999999999998E-2</v>
      </c>
      <c r="QFA7" s="220">
        <f t="shared" si="185"/>
        <v>7.3529999999999998E-2</v>
      </c>
      <c r="QFB7" s="220">
        <f t="shared" si="185"/>
        <v>7.3529999999999998E-2</v>
      </c>
      <c r="QFC7" s="220">
        <f t="shared" si="185"/>
        <v>7.3529999999999998E-2</v>
      </c>
      <c r="QFD7" s="220">
        <f t="shared" si="185"/>
        <v>7.3529999999999998E-2</v>
      </c>
      <c r="QFE7" s="220">
        <f t="shared" si="185"/>
        <v>7.3529999999999998E-2</v>
      </c>
      <c r="QFF7" s="220">
        <f t="shared" si="185"/>
        <v>7.3529999999999998E-2</v>
      </c>
      <c r="QFG7" s="220">
        <f t="shared" si="185"/>
        <v>7.3529999999999998E-2</v>
      </c>
      <c r="QFH7" s="220">
        <f t="shared" si="185"/>
        <v>7.3529999999999998E-2</v>
      </c>
      <c r="QFI7" s="220">
        <f t="shared" si="185"/>
        <v>7.3529999999999998E-2</v>
      </c>
      <c r="QFJ7" s="220">
        <f t="shared" si="185"/>
        <v>7.3529999999999998E-2</v>
      </c>
      <c r="QFK7" s="220">
        <f t="shared" si="185"/>
        <v>7.3529999999999998E-2</v>
      </c>
      <c r="QFL7" s="220">
        <f t="shared" si="185"/>
        <v>7.3529999999999998E-2</v>
      </c>
      <c r="QFM7" s="220">
        <f t="shared" si="185"/>
        <v>7.3529999999999998E-2</v>
      </c>
      <c r="QFN7" s="220">
        <f t="shared" si="185"/>
        <v>7.3529999999999998E-2</v>
      </c>
      <c r="QFO7" s="220">
        <f t="shared" si="185"/>
        <v>7.3529999999999998E-2</v>
      </c>
      <c r="QFP7" s="220">
        <f t="shared" si="185"/>
        <v>7.3529999999999998E-2</v>
      </c>
      <c r="QFQ7" s="220">
        <f t="shared" si="185"/>
        <v>7.3529999999999998E-2</v>
      </c>
      <c r="QFR7" s="220">
        <f t="shared" si="185"/>
        <v>7.3529999999999998E-2</v>
      </c>
      <c r="QFS7" s="220">
        <f t="shared" si="185"/>
        <v>7.3529999999999998E-2</v>
      </c>
      <c r="QFT7" s="220">
        <f t="shared" si="185"/>
        <v>7.3529999999999998E-2</v>
      </c>
      <c r="QFU7" s="220">
        <f t="shared" si="185"/>
        <v>7.3529999999999998E-2</v>
      </c>
      <c r="QFV7" s="220">
        <f t="shared" si="185"/>
        <v>7.3529999999999998E-2</v>
      </c>
      <c r="QFW7" s="220">
        <f t="shared" si="185"/>
        <v>7.3529999999999998E-2</v>
      </c>
      <c r="QFX7" s="220">
        <f t="shared" si="185"/>
        <v>7.3529999999999998E-2</v>
      </c>
      <c r="QFY7" s="220">
        <f t="shared" si="185"/>
        <v>7.3529999999999998E-2</v>
      </c>
      <c r="QFZ7" s="220">
        <f t="shared" si="185"/>
        <v>7.3529999999999998E-2</v>
      </c>
      <c r="QGA7" s="220">
        <f t="shared" si="185"/>
        <v>7.3529999999999998E-2</v>
      </c>
      <c r="QGB7" s="220">
        <f t="shared" si="185"/>
        <v>7.3529999999999998E-2</v>
      </c>
      <c r="QGC7" s="220">
        <f t="shared" si="185"/>
        <v>7.3529999999999998E-2</v>
      </c>
      <c r="QGD7" s="220">
        <f t="shared" si="185"/>
        <v>7.3529999999999998E-2</v>
      </c>
      <c r="QGE7" s="220">
        <f t="shared" si="185"/>
        <v>7.3529999999999998E-2</v>
      </c>
      <c r="QGF7" s="220">
        <f t="shared" si="185"/>
        <v>7.3529999999999998E-2</v>
      </c>
      <c r="QGG7" s="220">
        <f t="shared" ref="QGG7:QIR7" si="186">ROUND($W7/365,5)</f>
        <v>7.3529999999999998E-2</v>
      </c>
      <c r="QGH7" s="220">
        <f t="shared" si="186"/>
        <v>7.3529999999999998E-2</v>
      </c>
      <c r="QGI7" s="220">
        <f t="shared" si="186"/>
        <v>7.3529999999999998E-2</v>
      </c>
      <c r="QGJ7" s="220">
        <f t="shared" si="186"/>
        <v>7.3529999999999998E-2</v>
      </c>
      <c r="QGK7" s="220">
        <f t="shared" si="186"/>
        <v>7.3529999999999998E-2</v>
      </c>
      <c r="QGL7" s="220">
        <f t="shared" si="186"/>
        <v>7.3529999999999998E-2</v>
      </c>
      <c r="QGM7" s="220">
        <f t="shared" si="186"/>
        <v>7.3529999999999998E-2</v>
      </c>
      <c r="QGN7" s="220">
        <f t="shared" si="186"/>
        <v>7.3529999999999998E-2</v>
      </c>
      <c r="QGO7" s="220">
        <f t="shared" si="186"/>
        <v>7.3529999999999998E-2</v>
      </c>
      <c r="QGP7" s="220">
        <f t="shared" si="186"/>
        <v>7.3529999999999998E-2</v>
      </c>
      <c r="QGQ7" s="220">
        <f t="shared" si="186"/>
        <v>7.3529999999999998E-2</v>
      </c>
      <c r="QGR7" s="220">
        <f t="shared" si="186"/>
        <v>7.3529999999999998E-2</v>
      </c>
      <c r="QGS7" s="220">
        <f t="shared" si="186"/>
        <v>7.3529999999999998E-2</v>
      </c>
      <c r="QGT7" s="220">
        <f t="shared" si="186"/>
        <v>7.3529999999999998E-2</v>
      </c>
      <c r="QGU7" s="220">
        <f t="shared" si="186"/>
        <v>7.3529999999999998E-2</v>
      </c>
      <c r="QGV7" s="220">
        <f t="shared" si="186"/>
        <v>7.3529999999999998E-2</v>
      </c>
      <c r="QGW7" s="220">
        <f t="shared" si="186"/>
        <v>7.3529999999999998E-2</v>
      </c>
      <c r="QGX7" s="220">
        <f t="shared" si="186"/>
        <v>7.3529999999999998E-2</v>
      </c>
      <c r="QGY7" s="220">
        <f t="shared" si="186"/>
        <v>7.3529999999999998E-2</v>
      </c>
      <c r="QGZ7" s="220">
        <f t="shared" si="186"/>
        <v>7.3529999999999998E-2</v>
      </c>
      <c r="QHA7" s="220">
        <f t="shared" si="186"/>
        <v>7.3529999999999998E-2</v>
      </c>
      <c r="QHB7" s="220">
        <f t="shared" si="186"/>
        <v>7.3529999999999998E-2</v>
      </c>
      <c r="QHC7" s="220">
        <f t="shared" si="186"/>
        <v>7.3529999999999998E-2</v>
      </c>
      <c r="QHD7" s="220">
        <f t="shared" si="186"/>
        <v>7.3529999999999998E-2</v>
      </c>
      <c r="QHE7" s="220">
        <f t="shared" si="186"/>
        <v>7.3529999999999998E-2</v>
      </c>
      <c r="QHF7" s="220">
        <f t="shared" si="186"/>
        <v>7.3529999999999998E-2</v>
      </c>
      <c r="QHG7" s="220">
        <f t="shared" si="186"/>
        <v>7.3529999999999998E-2</v>
      </c>
      <c r="QHH7" s="220">
        <f t="shared" si="186"/>
        <v>7.3529999999999998E-2</v>
      </c>
      <c r="QHI7" s="220">
        <f t="shared" si="186"/>
        <v>7.3529999999999998E-2</v>
      </c>
      <c r="QHJ7" s="220">
        <f t="shared" si="186"/>
        <v>7.3529999999999998E-2</v>
      </c>
      <c r="QHK7" s="220">
        <f t="shared" si="186"/>
        <v>7.3529999999999998E-2</v>
      </c>
      <c r="QHL7" s="220">
        <f t="shared" si="186"/>
        <v>7.3529999999999998E-2</v>
      </c>
      <c r="QHM7" s="220">
        <f t="shared" si="186"/>
        <v>7.3529999999999998E-2</v>
      </c>
      <c r="QHN7" s="220">
        <f t="shared" si="186"/>
        <v>7.3529999999999998E-2</v>
      </c>
      <c r="QHO7" s="220">
        <f t="shared" si="186"/>
        <v>7.3529999999999998E-2</v>
      </c>
      <c r="QHP7" s="220">
        <f t="shared" si="186"/>
        <v>7.3529999999999998E-2</v>
      </c>
      <c r="QHQ7" s="220">
        <f t="shared" si="186"/>
        <v>7.3529999999999998E-2</v>
      </c>
      <c r="QHR7" s="220">
        <f t="shared" si="186"/>
        <v>7.3529999999999998E-2</v>
      </c>
      <c r="QHS7" s="220">
        <f t="shared" si="186"/>
        <v>7.3529999999999998E-2</v>
      </c>
      <c r="QHT7" s="220">
        <f t="shared" si="186"/>
        <v>7.3529999999999998E-2</v>
      </c>
      <c r="QHU7" s="220">
        <f t="shared" si="186"/>
        <v>7.3529999999999998E-2</v>
      </c>
      <c r="QHV7" s="220">
        <f t="shared" si="186"/>
        <v>7.3529999999999998E-2</v>
      </c>
      <c r="QHW7" s="220">
        <f t="shared" si="186"/>
        <v>7.3529999999999998E-2</v>
      </c>
      <c r="QHX7" s="220">
        <f t="shared" si="186"/>
        <v>7.3529999999999998E-2</v>
      </c>
      <c r="QHY7" s="220">
        <f t="shared" si="186"/>
        <v>7.3529999999999998E-2</v>
      </c>
      <c r="QHZ7" s="220">
        <f t="shared" si="186"/>
        <v>7.3529999999999998E-2</v>
      </c>
      <c r="QIA7" s="220">
        <f t="shared" si="186"/>
        <v>7.3529999999999998E-2</v>
      </c>
      <c r="QIB7" s="220">
        <f t="shared" si="186"/>
        <v>7.3529999999999998E-2</v>
      </c>
      <c r="QIC7" s="220">
        <f t="shared" si="186"/>
        <v>7.3529999999999998E-2</v>
      </c>
      <c r="QID7" s="220">
        <f t="shared" si="186"/>
        <v>7.3529999999999998E-2</v>
      </c>
      <c r="QIE7" s="220">
        <f t="shared" si="186"/>
        <v>7.3529999999999998E-2</v>
      </c>
      <c r="QIF7" s="220">
        <f t="shared" si="186"/>
        <v>7.3529999999999998E-2</v>
      </c>
      <c r="QIG7" s="220">
        <f t="shared" si="186"/>
        <v>7.3529999999999998E-2</v>
      </c>
      <c r="QIH7" s="220">
        <f t="shared" si="186"/>
        <v>7.3529999999999998E-2</v>
      </c>
      <c r="QII7" s="220">
        <f t="shared" si="186"/>
        <v>7.3529999999999998E-2</v>
      </c>
      <c r="QIJ7" s="220">
        <f t="shared" si="186"/>
        <v>7.3529999999999998E-2</v>
      </c>
      <c r="QIK7" s="220">
        <f t="shared" si="186"/>
        <v>7.3529999999999998E-2</v>
      </c>
      <c r="QIL7" s="220">
        <f t="shared" si="186"/>
        <v>7.3529999999999998E-2</v>
      </c>
      <c r="QIM7" s="220">
        <f t="shared" si="186"/>
        <v>7.3529999999999998E-2</v>
      </c>
      <c r="QIN7" s="220">
        <f t="shared" si="186"/>
        <v>7.3529999999999998E-2</v>
      </c>
      <c r="QIO7" s="220">
        <f t="shared" si="186"/>
        <v>7.3529999999999998E-2</v>
      </c>
      <c r="QIP7" s="220">
        <f t="shared" si="186"/>
        <v>7.3529999999999998E-2</v>
      </c>
      <c r="QIQ7" s="220">
        <f t="shared" si="186"/>
        <v>7.3529999999999998E-2</v>
      </c>
      <c r="QIR7" s="220">
        <f t="shared" si="186"/>
        <v>7.3529999999999998E-2</v>
      </c>
      <c r="QIS7" s="220">
        <f t="shared" ref="QIS7:QLD7" si="187">ROUND($W7/365,5)</f>
        <v>7.3529999999999998E-2</v>
      </c>
      <c r="QIT7" s="220">
        <f t="shared" si="187"/>
        <v>7.3529999999999998E-2</v>
      </c>
      <c r="QIU7" s="220">
        <f t="shared" si="187"/>
        <v>7.3529999999999998E-2</v>
      </c>
      <c r="QIV7" s="220">
        <f t="shared" si="187"/>
        <v>7.3529999999999998E-2</v>
      </c>
      <c r="QIW7" s="220">
        <f t="shared" si="187"/>
        <v>7.3529999999999998E-2</v>
      </c>
      <c r="QIX7" s="220">
        <f t="shared" si="187"/>
        <v>7.3529999999999998E-2</v>
      </c>
      <c r="QIY7" s="220">
        <f t="shared" si="187"/>
        <v>7.3529999999999998E-2</v>
      </c>
      <c r="QIZ7" s="220">
        <f t="shared" si="187"/>
        <v>7.3529999999999998E-2</v>
      </c>
      <c r="QJA7" s="220">
        <f t="shared" si="187"/>
        <v>7.3529999999999998E-2</v>
      </c>
      <c r="QJB7" s="220">
        <f t="shared" si="187"/>
        <v>7.3529999999999998E-2</v>
      </c>
      <c r="QJC7" s="220">
        <f t="shared" si="187"/>
        <v>7.3529999999999998E-2</v>
      </c>
      <c r="QJD7" s="220">
        <f t="shared" si="187"/>
        <v>7.3529999999999998E-2</v>
      </c>
      <c r="QJE7" s="220">
        <f t="shared" si="187"/>
        <v>7.3529999999999998E-2</v>
      </c>
      <c r="QJF7" s="220">
        <f t="shared" si="187"/>
        <v>7.3529999999999998E-2</v>
      </c>
      <c r="QJG7" s="220">
        <f t="shared" si="187"/>
        <v>7.3529999999999998E-2</v>
      </c>
      <c r="QJH7" s="220">
        <f t="shared" si="187"/>
        <v>7.3529999999999998E-2</v>
      </c>
      <c r="QJI7" s="220">
        <f t="shared" si="187"/>
        <v>7.3529999999999998E-2</v>
      </c>
      <c r="QJJ7" s="220">
        <f t="shared" si="187"/>
        <v>7.3529999999999998E-2</v>
      </c>
      <c r="QJK7" s="220">
        <f t="shared" si="187"/>
        <v>7.3529999999999998E-2</v>
      </c>
      <c r="QJL7" s="220">
        <f t="shared" si="187"/>
        <v>7.3529999999999998E-2</v>
      </c>
      <c r="QJM7" s="220">
        <f t="shared" si="187"/>
        <v>7.3529999999999998E-2</v>
      </c>
      <c r="QJN7" s="220">
        <f t="shared" si="187"/>
        <v>7.3529999999999998E-2</v>
      </c>
      <c r="QJO7" s="220">
        <f t="shared" si="187"/>
        <v>7.3529999999999998E-2</v>
      </c>
      <c r="QJP7" s="220">
        <f t="shared" si="187"/>
        <v>7.3529999999999998E-2</v>
      </c>
      <c r="QJQ7" s="220">
        <f t="shared" si="187"/>
        <v>7.3529999999999998E-2</v>
      </c>
      <c r="QJR7" s="220">
        <f t="shared" si="187"/>
        <v>7.3529999999999998E-2</v>
      </c>
      <c r="QJS7" s="220">
        <f t="shared" si="187"/>
        <v>7.3529999999999998E-2</v>
      </c>
      <c r="QJT7" s="220">
        <f t="shared" si="187"/>
        <v>7.3529999999999998E-2</v>
      </c>
      <c r="QJU7" s="220">
        <f t="shared" si="187"/>
        <v>7.3529999999999998E-2</v>
      </c>
      <c r="QJV7" s="220">
        <f t="shared" si="187"/>
        <v>7.3529999999999998E-2</v>
      </c>
      <c r="QJW7" s="220">
        <f t="shared" si="187"/>
        <v>7.3529999999999998E-2</v>
      </c>
      <c r="QJX7" s="220">
        <f t="shared" si="187"/>
        <v>7.3529999999999998E-2</v>
      </c>
      <c r="QJY7" s="220">
        <f t="shared" si="187"/>
        <v>7.3529999999999998E-2</v>
      </c>
      <c r="QJZ7" s="220">
        <f t="shared" si="187"/>
        <v>7.3529999999999998E-2</v>
      </c>
      <c r="QKA7" s="220">
        <f t="shared" si="187"/>
        <v>7.3529999999999998E-2</v>
      </c>
      <c r="QKB7" s="220">
        <f t="shared" si="187"/>
        <v>7.3529999999999998E-2</v>
      </c>
      <c r="QKC7" s="220">
        <f t="shared" si="187"/>
        <v>7.3529999999999998E-2</v>
      </c>
      <c r="QKD7" s="220">
        <f t="shared" si="187"/>
        <v>7.3529999999999998E-2</v>
      </c>
      <c r="QKE7" s="220">
        <f t="shared" si="187"/>
        <v>7.3529999999999998E-2</v>
      </c>
      <c r="QKF7" s="220">
        <f t="shared" si="187"/>
        <v>7.3529999999999998E-2</v>
      </c>
      <c r="QKG7" s="220">
        <f t="shared" si="187"/>
        <v>7.3529999999999998E-2</v>
      </c>
      <c r="QKH7" s="220">
        <f t="shared" si="187"/>
        <v>7.3529999999999998E-2</v>
      </c>
      <c r="QKI7" s="220">
        <f t="shared" si="187"/>
        <v>7.3529999999999998E-2</v>
      </c>
      <c r="QKJ7" s="220">
        <f t="shared" si="187"/>
        <v>7.3529999999999998E-2</v>
      </c>
      <c r="QKK7" s="220">
        <f t="shared" si="187"/>
        <v>7.3529999999999998E-2</v>
      </c>
      <c r="QKL7" s="220">
        <f t="shared" si="187"/>
        <v>7.3529999999999998E-2</v>
      </c>
      <c r="QKM7" s="220">
        <f t="shared" si="187"/>
        <v>7.3529999999999998E-2</v>
      </c>
      <c r="QKN7" s="220">
        <f t="shared" si="187"/>
        <v>7.3529999999999998E-2</v>
      </c>
      <c r="QKO7" s="220">
        <f t="shared" si="187"/>
        <v>7.3529999999999998E-2</v>
      </c>
      <c r="QKP7" s="220">
        <f t="shared" si="187"/>
        <v>7.3529999999999998E-2</v>
      </c>
      <c r="QKQ7" s="220">
        <f t="shared" si="187"/>
        <v>7.3529999999999998E-2</v>
      </c>
      <c r="QKR7" s="220">
        <f t="shared" si="187"/>
        <v>7.3529999999999998E-2</v>
      </c>
      <c r="QKS7" s="220">
        <f t="shared" si="187"/>
        <v>7.3529999999999998E-2</v>
      </c>
      <c r="QKT7" s="220">
        <f t="shared" si="187"/>
        <v>7.3529999999999998E-2</v>
      </c>
      <c r="QKU7" s="220">
        <f t="shared" si="187"/>
        <v>7.3529999999999998E-2</v>
      </c>
      <c r="QKV7" s="220">
        <f t="shared" si="187"/>
        <v>7.3529999999999998E-2</v>
      </c>
      <c r="QKW7" s="220">
        <f t="shared" si="187"/>
        <v>7.3529999999999998E-2</v>
      </c>
      <c r="QKX7" s="220">
        <f t="shared" si="187"/>
        <v>7.3529999999999998E-2</v>
      </c>
      <c r="QKY7" s="220">
        <f t="shared" si="187"/>
        <v>7.3529999999999998E-2</v>
      </c>
      <c r="QKZ7" s="220">
        <f t="shared" si="187"/>
        <v>7.3529999999999998E-2</v>
      </c>
      <c r="QLA7" s="220">
        <f t="shared" si="187"/>
        <v>7.3529999999999998E-2</v>
      </c>
      <c r="QLB7" s="220">
        <f t="shared" si="187"/>
        <v>7.3529999999999998E-2</v>
      </c>
      <c r="QLC7" s="220">
        <f t="shared" si="187"/>
        <v>7.3529999999999998E-2</v>
      </c>
      <c r="QLD7" s="220">
        <f t="shared" si="187"/>
        <v>7.3529999999999998E-2</v>
      </c>
      <c r="QLE7" s="220">
        <f t="shared" ref="QLE7:QNP7" si="188">ROUND($W7/365,5)</f>
        <v>7.3529999999999998E-2</v>
      </c>
      <c r="QLF7" s="220">
        <f t="shared" si="188"/>
        <v>7.3529999999999998E-2</v>
      </c>
      <c r="QLG7" s="220">
        <f t="shared" si="188"/>
        <v>7.3529999999999998E-2</v>
      </c>
      <c r="QLH7" s="220">
        <f t="shared" si="188"/>
        <v>7.3529999999999998E-2</v>
      </c>
      <c r="QLI7" s="220">
        <f t="shared" si="188"/>
        <v>7.3529999999999998E-2</v>
      </c>
      <c r="QLJ7" s="220">
        <f t="shared" si="188"/>
        <v>7.3529999999999998E-2</v>
      </c>
      <c r="QLK7" s="220">
        <f t="shared" si="188"/>
        <v>7.3529999999999998E-2</v>
      </c>
      <c r="QLL7" s="220">
        <f t="shared" si="188"/>
        <v>7.3529999999999998E-2</v>
      </c>
      <c r="QLM7" s="220">
        <f t="shared" si="188"/>
        <v>7.3529999999999998E-2</v>
      </c>
      <c r="QLN7" s="220">
        <f t="shared" si="188"/>
        <v>7.3529999999999998E-2</v>
      </c>
      <c r="QLO7" s="220">
        <f t="shared" si="188"/>
        <v>7.3529999999999998E-2</v>
      </c>
      <c r="QLP7" s="220">
        <f t="shared" si="188"/>
        <v>7.3529999999999998E-2</v>
      </c>
      <c r="QLQ7" s="220">
        <f t="shared" si="188"/>
        <v>7.3529999999999998E-2</v>
      </c>
      <c r="QLR7" s="220">
        <f t="shared" si="188"/>
        <v>7.3529999999999998E-2</v>
      </c>
      <c r="QLS7" s="220">
        <f t="shared" si="188"/>
        <v>7.3529999999999998E-2</v>
      </c>
      <c r="QLT7" s="220">
        <f t="shared" si="188"/>
        <v>7.3529999999999998E-2</v>
      </c>
      <c r="QLU7" s="220">
        <f t="shared" si="188"/>
        <v>7.3529999999999998E-2</v>
      </c>
      <c r="QLV7" s="220">
        <f t="shared" si="188"/>
        <v>7.3529999999999998E-2</v>
      </c>
      <c r="QLW7" s="220">
        <f t="shared" si="188"/>
        <v>7.3529999999999998E-2</v>
      </c>
      <c r="QLX7" s="220">
        <f t="shared" si="188"/>
        <v>7.3529999999999998E-2</v>
      </c>
      <c r="QLY7" s="220">
        <f t="shared" si="188"/>
        <v>7.3529999999999998E-2</v>
      </c>
      <c r="QLZ7" s="220">
        <f t="shared" si="188"/>
        <v>7.3529999999999998E-2</v>
      </c>
      <c r="QMA7" s="220">
        <f t="shared" si="188"/>
        <v>7.3529999999999998E-2</v>
      </c>
      <c r="QMB7" s="220">
        <f t="shared" si="188"/>
        <v>7.3529999999999998E-2</v>
      </c>
      <c r="QMC7" s="220">
        <f t="shared" si="188"/>
        <v>7.3529999999999998E-2</v>
      </c>
      <c r="QMD7" s="220">
        <f t="shared" si="188"/>
        <v>7.3529999999999998E-2</v>
      </c>
      <c r="QME7" s="220">
        <f t="shared" si="188"/>
        <v>7.3529999999999998E-2</v>
      </c>
      <c r="QMF7" s="220">
        <f t="shared" si="188"/>
        <v>7.3529999999999998E-2</v>
      </c>
      <c r="QMG7" s="220">
        <f t="shared" si="188"/>
        <v>7.3529999999999998E-2</v>
      </c>
      <c r="QMH7" s="220">
        <f t="shared" si="188"/>
        <v>7.3529999999999998E-2</v>
      </c>
      <c r="QMI7" s="220">
        <f t="shared" si="188"/>
        <v>7.3529999999999998E-2</v>
      </c>
      <c r="QMJ7" s="220">
        <f t="shared" si="188"/>
        <v>7.3529999999999998E-2</v>
      </c>
      <c r="QMK7" s="220">
        <f t="shared" si="188"/>
        <v>7.3529999999999998E-2</v>
      </c>
      <c r="QML7" s="220">
        <f t="shared" si="188"/>
        <v>7.3529999999999998E-2</v>
      </c>
      <c r="QMM7" s="220">
        <f t="shared" si="188"/>
        <v>7.3529999999999998E-2</v>
      </c>
      <c r="QMN7" s="220">
        <f t="shared" si="188"/>
        <v>7.3529999999999998E-2</v>
      </c>
      <c r="QMO7" s="220">
        <f t="shared" si="188"/>
        <v>7.3529999999999998E-2</v>
      </c>
      <c r="QMP7" s="220">
        <f t="shared" si="188"/>
        <v>7.3529999999999998E-2</v>
      </c>
      <c r="QMQ7" s="220">
        <f t="shared" si="188"/>
        <v>7.3529999999999998E-2</v>
      </c>
      <c r="QMR7" s="220">
        <f t="shared" si="188"/>
        <v>7.3529999999999998E-2</v>
      </c>
      <c r="QMS7" s="220">
        <f t="shared" si="188"/>
        <v>7.3529999999999998E-2</v>
      </c>
      <c r="QMT7" s="220">
        <f t="shared" si="188"/>
        <v>7.3529999999999998E-2</v>
      </c>
      <c r="QMU7" s="220">
        <f t="shared" si="188"/>
        <v>7.3529999999999998E-2</v>
      </c>
      <c r="QMV7" s="220">
        <f t="shared" si="188"/>
        <v>7.3529999999999998E-2</v>
      </c>
      <c r="QMW7" s="220">
        <f t="shared" si="188"/>
        <v>7.3529999999999998E-2</v>
      </c>
      <c r="QMX7" s="220">
        <f t="shared" si="188"/>
        <v>7.3529999999999998E-2</v>
      </c>
      <c r="QMY7" s="220">
        <f t="shared" si="188"/>
        <v>7.3529999999999998E-2</v>
      </c>
      <c r="QMZ7" s="220">
        <f t="shared" si="188"/>
        <v>7.3529999999999998E-2</v>
      </c>
      <c r="QNA7" s="220">
        <f t="shared" si="188"/>
        <v>7.3529999999999998E-2</v>
      </c>
      <c r="QNB7" s="220">
        <f t="shared" si="188"/>
        <v>7.3529999999999998E-2</v>
      </c>
      <c r="QNC7" s="220">
        <f t="shared" si="188"/>
        <v>7.3529999999999998E-2</v>
      </c>
      <c r="QND7" s="220">
        <f t="shared" si="188"/>
        <v>7.3529999999999998E-2</v>
      </c>
      <c r="QNE7" s="220">
        <f t="shared" si="188"/>
        <v>7.3529999999999998E-2</v>
      </c>
      <c r="QNF7" s="220">
        <f t="shared" si="188"/>
        <v>7.3529999999999998E-2</v>
      </c>
      <c r="QNG7" s="220">
        <f t="shared" si="188"/>
        <v>7.3529999999999998E-2</v>
      </c>
      <c r="QNH7" s="220">
        <f t="shared" si="188"/>
        <v>7.3529999999999998E-2</v>
      </c>
      <c r="QNI7" s="220">
        <f t="shared" si="188"/>
        <v>7.3529999999999998E-2</v>
      </c>
      <c r="QNJ7" s="220">
        <f t="shared" si="188"/>
        <v>7.3529999999999998E-2</v>
      </c>
      <c r="QNK7" s="220">
        <f t="shared" si="188"/>
        <v>7.3529999999999998E-2</v>
      </c>
      <c r="QNL7" s="220">
        <f t="shared" si="188"/>
        <v>7.3529999999999998E-2</v>
      </c>
      <c r="QNM7" s="220">
        <f t="shared" si="188"/>
        <v>7.3529999999999998E-2</v>
      </c>
      <c r="QNN7" s="220">
        <f t="shared" si="188"/>
        <v>7.3529999999999998E-2</v>
      </c>
      <c r="QNO7" s="220">
        <f t="shared" si="188"/>
        <v>7.3529999999999998E-2</v>
      </c>
      <c r="QNP7" s="220">
        <f t="shared" si="188"/>
        <v>7.3529999999999998E-2</v>
      </c>
      <c r="QNQ7" s="220">
        <f t="shared" ref="QNQ7:QQB7" si="189">ROUND($W7/365,5)</f>
        <v>7.3529999999999998E-2</v>
      </c>
      <c r="QNR7" s="220">
        <f t="shared" si="189"/>
        <v>7.3529999999999998E-2</v>
      </c>
      <c r="QNS7" s="220">
        <f t="shared" si="189"/>
        <v>7.3529999999999998E-2</v>
      </c>
      <c r="QNT7" s="220">
        <f t="shared" si="189"/>
        <v>7.3529999999999998E-2</v>
      </c>
      <c r="QNU7" s="220">
        <f t="shared" si="189"/>
        <v>7.3529999999999998E-2</v>
      </c>
      <c r="QNV7" s="220">
        <f t="shared" si="189"/>
        <v>7.3529999999999998E-2</v>
      </c>
      <c r="QNW7" s="220">
        <f t="shared" si="189"/>
        <v>7.3529999999999998E-2</v>
      </c>
      <c r="QNX7" s="220">
        <f t="shared" si="189"/>
        <v>7.3529999999999998E-2</v>
      </c>
      <c r="QNY7" s="220">
        <f t="shared" si="189"/>
        <v>7.3529999999999998E-2</v>
      </c>
      <c r="QNZ7" s="220">
        <f t="shared" si="189"/>
        <v>7.3529999999999998E-2</v>
      </c>
      <c r="QOA7" s="220">
        <f t="shared" si="189"/>
        <v>7.3529999999999998E-2</v>
      </c>
      <c r="QOB7" s="220">
        <f t="shared" si="189"/>
        <v>7.3529999999999998E-2</v>
      </c>
      <c r="QOC7" s="220">
        <f t="shared" si="189"/>
        <v>7.3529999999999998E-2</v>
      </c>
      <c r="QOD7" s="220">
        <f t="shared" si="189"/>
        <v>7.3529999999999998E-2</v>
      </c>
      <c r="QOE7" s="220">
        <f t="shared" si="189"/>
        <v>7.3529999999999998E-2</v>
      </c>
      <c r="QOF7" s="220">
        <f t="shared" si="189"/>
        <v>7.3529999999999998E-2</v>
      </c>
      <c r="QOG7" s="220">
        <f t="shared" si="189"/>
        <v>7.3529999999999998E-2</v>
      </c>
      <c r="QOH7" s="220">
        <f t="shared" si="189"/>
        <v>7.3529999999999998E-2</v>
      </c>
      <c r="QOI7" s="220">
        <f t="shared" si="189"/>
        <v>7.3529999999999998E-2</v>
      </c>
      <c r="QOJ7" s="220">
        <f t="shared" si="189"/>
        <v>7.3529999999999998E-2</v>
      </c>
      <c r="QOK7" s="220">
        <f t="shared" si="189"/>
        <v>7.3529999999999998E-2</v>
      </c>
      <c r="QOL7" s="220">
        <f t="shared" si="189"/>
        <v>7.3529999999999998E-2</v>
      </c>
      <c r="QOM7" s="220">
        <f t="shared" si="189"/>
        <v>7.3529999999999998E-2</v>
      </c>
      <c r="QON7" s="220">
        <f t="shared" si="189"/>
        <v>7.3529999999999998E-2</v>
      </c>
      <c r="QOO7" s="220">
        <f t="shared" si="189"/>
        <v>7.3529999999999998E-2</v>
      </c>
      <c r="QOP7" s="220">
        <f t="shared" si="189"/>
        <v>7.3529999999999998E-2</v>
      </c>
      <c r="QOQ7" s="220">
        <f t="shared" si="189"/>
        <v>7.3529999999999998E-2</v>
      </c>
      <c r="QOR7" s="220">
        <f t="shared" si="189"/>
        <v>7.3529999999999998E-2</v>
      </c>
      <c r="QOS7" s="220">
        <f t="shared" si="189"/>
        <v>7.3529999999999998E-2</v>
      </c>
      <c r="QOT7" s="220">
        <f t="shared" si="189"/>
        <v>7.3529999999999998E-2</v>
      </c>
      <c r="QOU7" s="220">
        <f t="shared" si="189"/>
        <v>7.3529999999999998E-2</v>
      </c>
      <c r="QOV7" s="220">
        <f t="shared" si="189"/>
        <v>7.3529999999999998E-2</v>
      </c>
      <c r="QOW7" s="220">
        <f t="shared" si="189"/>
        <v>7.3529999999999998E-2</v>
      </c>
      <c r="QOX7" s="220">
        <f t="shared" si="189"/>
        <v>7.3529999999999998E-2</v>
      </c>
      <c r="QOY7" s="220">
        <f t="shared" si="189"/>
        <v>7.3529999999999998E-2</v>
      </c>
      <c r="QOZ7" s="220">
        <f t="shared" si="189"/>
        <v>7.3529999999999998E-2</v>
      </c>
      <c r="QPA7" s="220">
        <f t="shared" si="189"/>
        <v>7.3529999999999998E-2</v>
      </c>
      <c r="QPB7" s="220">
        <f t="shared" si="189"/>
        <v>7.3529999999999998E-2</v>
      </c>
      <c r="QPC7" s="220">
        <f t="shared" si="189"/>
        <v>7.3529999999999998E-2</v>
      </c>
      <c r="QPD7" s="220">
        <f t="shared" si="189"/>
        <v>7.3529999999999998E-2</v>
      </c>
      <c r="QPE7" s="220">
        <f t="shared" si="189"/>
        <v>7.3529999999999998E-2</v>
      </c>
      <c r="QPF7" s="220">
        <f t="shared" si="189"/>
        <v>7.3529999999999998E-2</v>
      </c>
      <c r="QPG7" s="220">
        <f t="shared" si="189"/>
        <v>7.3529999999999998E-2</v>
      </c>
      <c r="QPH7" s="220">
        <f t="shared" si="189"/>
        <v>7.3529999999999998E-2</v>
      </c>
      <c r="QPI7" s="220">
        <f t="shared" si="189"/>
        <v>7.3529999999999998E-2</v>
      </c>
      <c r="QPJ7" s="220">
        <f t="shared" si="189"/>
        <v>7.3529999999999998E-2</v>
      </c>
      <c r="QPK7" s="220">
        <f t="shared" si="189"/>
        <v>7.3529999999999998E-2</v>
      </c>
      <c r="QPL7" s="220">
        <f t="shared" si="189"/>
        <v>7.3529999999999998E-2</v>
      </c>
      <c r="QPM7" s="220">
        <f t="shared" si="189"/>
        <v>7.3529999999999998E-2</v>
      </c>
      <c r="QPN7" s="220">
        <f t="shared" si="189"/>
        <v>7.3529999999999998E-2</v>
      </c>
      <c r="QPO7" s="220">
        <f t="shared" si="189"/>
        <v>7.3529999999999998E-2</v>
      </c>
      <c r="QPP7" s="220">
        <f t="shared" si="189"/>
        <v>7.3529999999999998E-2</v>
      </c>
      <c r="QPQ7" s="220">
        <f t="shared" si="189"/>
        <v>7.3529999999999998E-2</v>
      </c>
      <c r="QPR7" s="220">
        <f t="shared" si="189"/>
        <v>7.3529999999999998E-2</v>
      </c>
      <c r="QPS7" s="220">
        <f t="shared" si="189"/>
        <v>7.3529999999999998E-2</v>
      </c>
      <c r="QPT7" s="220">
        <f t="shared" si="189"/>
        <v>7.3529999999999998E-2</v>
      </c>
      <c r="QPU7" s="220">
        <f t="shared" si="189"/>
        <v>7.3529999999999998E-2</v>
      </c>
      <c r="QPV7" s="220">
        <f t="shared" si="189"/>
        <v>7.3529999999999998E-2</v>
      </c>
      <c r="QPW7" s="220">
        <f t="shared" si="189"/>
        <v>7.3529999999999998E-2</v>
      </c>
      <c r="QPX7" s="220">
        <f t="shared" si="189"/>
        <v>7.3529999999999998E-2</v>
      </c>
      <c r="QPY7" s="220">
        <f t="shared" si="189"/>
        <v>7.3529999999999998E-2</v>
      </c>
      <c r="QPZ7" s="220">
        <f t="shared" si="189"/>
        <v>7.3529999999999998E-2</v>
      </c>
      <c r="QQA7" s="220">
        <f t="shared" si="189"/>
        <v>7.3529999999999998E-2</v>
      </c>
      <c r="QQB7" s="220">
        <f t="shared" si="189"/>
        <v>7.3529999999999998E-2</v>
      </c>
      <c r="QQC7" s="220">
        <f t="shared" ref="QQC7:QSN7" si="190">ROUND($W7/365,5)</f>
        <v>7.3529999999999998E-2</v>
      </c>
      <c r="QQD7" s="220">
        <f t="shared" si="190"/>
        <v>7.3529999999999998E-2</v>
      </c>
      <c r="QQE7" s="220">
        <f t="shared" si="190"/>
        <v>7.3529999999999998E-2</v>
      </c>
      <c r="QQF7" s="220">
        <f t="shared" si="190"/>
        <v>7.3529999999999998E-2</v>
      </c>
      <c r="QQG7" s="220">
        <f t="shared" si="190"/>
        <v>7.3529999999999998E-2</v>
      </c>
      <c r="QQH7" s="220">
        <f t="shared" si="190"/>
        <v>7.3529999999999998E-2</v>
      </c>
      <c r="QQI7" s="220">
        <f t="shared" si="190"/>
        <v>7.3529999999999998E-2</v>
      </c>
      <c r="QQJ7" s="220">
        <f t="shared" si="190"/>
        <v>7.3529999999999998E-2</v>
      </c>
      <c r="QQK7" s="220">
        <f t="shared" si="190"/>
        <v>7.3529999999999998E-2</v>
      </c>
      <c r="QQL7" s="220">
        <f t="shared" si="190"/>
        <v>7.3529999999999998E-2</v>
      </c>
      <c r="QQM7" s="220">
        <f t="shared" si="190"/>
        <v>7.3529999999999998E-2</v>
      </c>
      <c r="QQN7" s="220">
        <f t="shared" si="190"/>
        <v>7.3529999999999998E-2</v>
      </c>
      <c r="QQO7" s="220">
        <f t="shared" si="190"/>
        <v>7.3529999999999998E-2</v>
      </c>
      <c r="QQP7" s="220">
        <f t="shared" si="190"/>
        <v>7.3529999999999998E-2</v>
      </c>
      <c r="QQQ7" s="220">
        <f t="shared" si="190"/>
        <v>7.3529999999999998E-2</v>
      </c>
      <c r="QQR7" s="220">
        <f t="shared" si="190"/>
        <v>7.3529999999999998E-2</v>
      </c>
      <c r="QQS7" s="220">
        <f t="shared" si="190"/>
        <v>7.3529999999999998E-2</v>
      </c>
      <c r="QQT7" s="220">
        <f t="shared" si="190"/>
        <v>7.3529999999999998E-2</v>
      </c>
      <c r="QQU7" s="220">
        <f t="shared" si="190"/>
        <v>7.3529999999999998E-2</v>
      </c>
      <c r="QQV7" s="220">
        <f t="shared" si="190"/>
        <v>7.3529999999999998E-2</v>
      </c>
      <c r="QQW7" s="220">
        <f t="shared" si="190"/>
        <v>7.3529999999999998E-2</v>
      </c>
      <c r="QQX7" s="220">
        <f t="shared" si="190"/>
        <v>7.3529999999999998E-2</v>
      </c>
      <c r="QQY7" s="220">
        <f t="shared" si="190"/>
        <v>7.3529999999999998E-2</v>
      </c>
      <c r="QQZ7" s="220">
        <f t="shared" si="190"/>
        <v>7.3529999999999998E-2</v>
      </c>
      <c r="QRA7" s="220">
        <f t="shared" si="190"/>
        <v>7.3529999999999998E-2</v>
      </c>
      <c r="QRB7" s="220">
        <f t="shared" si="190"/>
        <v>7.3529999999999998E-2</v>
      </c>
      <c r="QRC7" s="220">
        <f t="shared" si="190"/>
        <v>7.3529999999999998E-2</v>
      </c>
      <c r="QRD7" s="220">
        <f t="shared" si="190"/>
        <v>7.3529999999999998E-2</v>
      </c>
      <c r="QRE7" s="220">
        <f t="shared" si="190"/>
        <v>7.3529999999999998E-2</v>
      </c>
      <c r="QRF7" s="220">
        <f t="shared" si="190"/>
        <v>7.3529999999999998E-2</v>
      </c>
      <c r="QRG7" s="220">
        <f t="shared" si="190"/>
        <v>7.3529999999999998E-2</v>
      </c>
      <c r="QRH7" s="220">
        <f t="shared" si="190"/>
        <v>7.3529999999999998E-2</v>
      </c>
      <c r="QRI7" s="220">
        <f t="shared" si="190"/>
        <v>7.3529999999999998E-2</v>
      </c>
      <c r="QRJ7" s="220">
        <f t="shared" si="190"/>
        <v>7.3529999999999998E-2</v>
      </c>
      <c r="QRK7" s="220">
        <f t="shared" si="190"/>
        <v>7.3529999999999998E-2</v>
      </c>
      <c r="QRL7" s="220">
        <f t="shared" si="190"/>
        <v>7.3529999999999998E-2</v>
      </c>
      <c r="QRM7" s="220">
        <f t="shared" si="190"/>
        <v>7.3529999999999998E-2</v>
      </c>
      <c r="QRN7" s="220">
        <f t="shared" si="190"/>
        <v>7.3529999999999998E-2</v>
      </c>
      <c r="QRO7" s="220">
        <f t="shared" si="190"/>
        <v>7.3529999999999998E-2</v>
      </c>
      <c r="QRP7" s="220">
        <f t="shared" si="190"/>
        <v>7.3529999999999998E-2</v>
      </c>
      <c r="QRQ7" s="220">
        <f t="shared" si="190"/>
        <v>7.3529999999999998E-2</v>
      </c>
      <c r="QRR7" s="220">
        <f t="shared" si="190"/>
        <v>7.3529999999999998E-2</v>
      </c>
      <c r="QRS7" s="220">
        <f t="shared" si="190"/>
        <v>7.3529999999999998E-2</v>
      </c>
      <c r="QRT7" s="220">
        <f t="shared" si="190"/>
        <v>7.3529999999999998E-2</v>
      </c>
      <c r="QRU7" s="220">
        <f t="shared" si="190"/>
        <v>7.3529999999999998E-2</v>
      </c>
      <c r="QRV7" s="220">
        <f t="shared" si="190"/>
        <v>7.3529999999999998E-2</v>
      </c>
      <c r="QRW7" s="220">
        <f t="shared" si="190"/>
        <v>7.3529999999999998E-2</v>
      </c>
      <c r="QRX7" s="220">
        <f t="shared" si="190"/>
        <v>7.3529999999999998E-2</v>
      </c>
      <c r="QRY7" s="220">
        <f t="shared" si="190"/>
        <v>7.3529999999999998E-2</v>
      </c>
      <c r="QRZ7" s="220">
        <f t="shared" si="190"/>
        <v>7.3529999999999998E-2</v>
      </c>
      <c r="QSA7" s="220">
        <f t="shared" si="190"/>
        <v>7.3529999999999998E-2</v>
      </c>
      <c r="QSB7" s="220">
        <f t="shared" si="190"/>
        <v>7.3529999999999998E-2</v>
      </c>
      <c r="QSC7" s="220">
        <f t="shared" si="190"/>
        <v>7.3529999999999998E-2</v>
      </c>
      <c r="QSD7" s="220">
        <f t="shared" si="190"/>
        <v>7.3529999999999998E-2</v>
      </c>
      <c r="QSE7" s="220">
        <f t="shared" si="190"/>
        <v>7.3529999999999998E-2</v>
      </c>
      <c r="QSF7" s="220">
        <f t="shared" si="190"/>
        <v>7.3529999999999998E-2</v>
      </c>
      <c r="QSG7" s="220">
        <f t="shared" si="190"/>
        <v>7.3529999999999998E-2</v>
      </c>
      <c r="QSH7" s="220">
        <f t="shared" si="190"/>
        <v>7.3529999999999998E-2</v>
      </c>
      <c r="QSI7" s="220">
        <f t="shared" si="190"/>
        <v>7.3529999999999998E-2</v>
      </c>
      <c r="QSJ7" s="220">
        <f t="shared" si="190"/>
        <v>7.3529999999999998E-2</v>
      </c>
      <c r="QSK7" s="220">
        <f t="shared" si="190"/>
        <v>7.3529999999999998E-2</v>
      </c>
      <c r="QSL7" s="220">
        <f t="shared" si="190"/>
        <v>7.3529999999999998E-2</v>
      </c>
      <c r="QSM7" s="220">
        <f t="shared" si="190"/>
        <v>7.3529999999999998E-2</v>
      </c>
      <c r="QSN7" s="220">
        <f t="shared" si="190"/>
        <v>7.3529999999999998E-2</v>
      </c>
      <c r="QSO7" s="220">
        <f t="shared" ref="QSO7:QUZ7" si="191">ROUND($W7/365,5)</f>
        <v>7.3529999999999998E-2</v>
      </c>
      <c r="QSP7" s="220">
        <f t="shared" si="191"/>
        <v>7.3529999999999998E-2</v>
      </c>
      <c r="QSQ7" s="220">
        <f t="shared" si="191"/>
        <v>7.3529999999999998E-2</v>
      </c>
      <c r="QSR7" s="220">
        <f t="shared" si="191"/>
        <v>7.3529999999999998E-2</v>
      </c>
      <c r="QSS7" s="220">
        <f t="shared" si="191"/>
        <v>7.3529999999999998E-2</v>
      </c>
      <c r="QST7" s="220">
        <f t="shared" si="191"/>
        <v>7.3529999999999998E-2</v>
      </c>
      <c r="QSU7" s="220">
        <f t="shared" si="191"/>
        <v>7.3529999999999998E-2</v>
      </c>
      <c r="QSV7" s="220">
        <f t="shared" si="191"/>
        <v>7.3529999999999998E-2</v>
      </c>
      <c r="QSW7" s="220">
        <f t="shared" si="191"/>
        <v>7.3529999999999998E-2</v>
      </c>
      <c r="QSX7" s="220">
        <f t="shared" si="191"/>
        <v>7.3529999999999998E-2</v>
      </c>
      <c r="QSY7" s="220">
        <f t="shared" si="191"/>
        <v>7.3529999999999998E-2</v>
      </c>
      <c r="QSZ7" s="220">
        <f t="shared" si="191"/>
        <v>7.3529999999999998E-2</v>
      </c>
      <c r="QTA7" s="220">
        <f t="shared" si="191"/>
        <v>7.3529999999999998E-2</v>
      </c>
      <c r="QTB7" s="220">
        <f t="shared" si="191"/>
        <v>7.3529999999999998E-2</v>
      </c>
      <c r="QTC7" s="220">
        <f t="shared" si="191"/>
        <v>7.3529999999999998E-2</v>
      </c>
      <c r="QTD7" s="220">
        <f t="shared" si="191"/>
        <v>7.3529999999999998E-2</v>
      </c>
      <c r="QTE7" s="220">
        <f t="shared" si="191"/>
        <v>7.3529999999999998E-2</v>
      </c>
      <c r="QTF7" s="220">
        <f t="shared" si="191"/>
        <v>7.3529999999999998E-2</v>
      </c>
      <c r="QTG7" s="220">
        <f t="shared" si="191"/>
        <v>7.3529999999999998E-2</v>
      </c>
      <c r="QTH7" s="220">
        <f t="shared" si="191"/>
        <v>7.3529999999999998E-2</v>
      </c>
      <c r="QTI7" s="220">
        <f t="shared" si="191"/>
        <v>7.3529999999999998E-2</v>
      </c>
      <c r="QTJ7" s="220">
        <f t="shared" si="191"/>
        <v>7.3529999999999998E-2</v>
      </c>
      <c r="QTK7" s="220">
        <f t="shared" si="191"/>
        <v>7.3529999999999998E-2</v>
      </c>
      <c r="QTL7" s="220">
        <f t="shared" si="191"/>
        <v>7.3529999999999998E-2</v>
      </c>
      <c r="QTM7" s="220">
        <f t="shared" si="191"/>
        <v>7.3529999999999998E-2</v>
      </c>
      <c r="QTN7" s="220">
        <f t="shared" si="191"/>
        <v>7.3529999999999998E-2</v>
      </c>
      <c r="QTO7" s="220">
        <f t="shared" si="191"/>
        <v>7.3529999999999998E-2</v>
      </c>
      <c r="QTP7" s="220">
        <f t="shared" si="191"/>
        <v>7.3529999999999998E-2</v>
      </c>
      <c r="QTQ7" s="220">
        <f t="shared" si="191"/>
        <v>7.3529999999999998E-2</v>
      </c>
      <c r="QTR7" s="220">
        <f t="shared" si="191"/>
        <v>7.3529999999999998E-2</v>
      </c>
      <c r="QTS7" s="220">
        <f t="shared" si="191"/>
        <v>7.3529999999999998E-2</v>
      </c>
      <c r="QTT7" s="220">
        <f t="shared" si="191"/>
        <v>7.3529999999999998E-2</v>
      </c>
      <c r="QTU7" s="220">
        <f t="shared" si="191"/>
        <v>7.3529999999999998E-2</v>
      </c>
      <c r="QTV7" s="220">
        <f t="shared" si="191"/>
        <v>7.3529999999999998E-2</v>
      </c>
      <c r="QTW7" s="220">
        <f t="shared" si="191"/>
        <v>7.3529999999999998E-2</v>
      </c>
      <c r="QTX7" s="220">
        <f t="shared" si="191"/>
        <v>7.3529999999999998E-2</v>
      </c>
      <c r="QTY7" s="220">
        <f t="shared" si="191"/>
        <v>7.3529999999999998E-2</v>
      </c>
      <c r="QTZ7" s="220">
        <f t="shared" si="191"/>
        <v>7.3529999999999998E-2</v>
      </c>
      <c r="QUA7" s="220">
        <f t="shared" si="191"/>
        <v>7.3529999999999998E-2</v>
      </c>
      <c r="QUB7" s="220">
        <f t="shared" si="191"/>
        <v>7.3529999999999998E-2</v>
      </c>
      <c r="QUC7" s="220">
        <f t="shared" si="191"/>
        <v>7.3529999999999998E-2</v>
      </c>
      <c r="QUD7" s="220">
        <f t="shared" si="191"/>
        <v>7.3529999999999998E-2</v>
      </c>
      <c r="QUE7" s="220">
        <f t="shared" si="191"/>
        <v>7.3529999999999998E-2</v>
      </c>
      <c r="QUF7" s="220">
        <f t="shared" si="191"/>
        <v>7.3529999999999998E-2</v>
      </c>
      <c r="QUG7" s="220">
        <f t="shared" si="191"/>
        <v>7.3529999999999998E-2</v>
      </c>
      <c r="QUH7" s="220">
        <f t="shared" si="191"/>
        <v>7.3529999999999998E-2</v>
      </c>
      <c r="QUI7" s="220">
        <f t="shared" si="191"/>
        <v>7.3529999999999998E-2</v>
      </c>
      <c r="QUJ7" s="220">
        <f t="shared" si="191"/>
        <v>7.3529999999999998E-2</v>
      </c>
      <c r="QUK7" s="220">
        <f t="shared" si="191"/>
        <v>7.3529999999999998E-2</v>
      </c>
      <c r="QUL7" s="220">
        <f t="shared" si="191"/>
        <v>7.3529999999999998E-2</v>
      </c>
      <c r="QUM7" s="220">
        <f t="shared" si="191"/>
        <v>7.3529999999999998E-2</v>
      </c>
      <c r="QUN7" s="220">
        <f t="shared" si="191"/>
        <v>7.3529999999999998E-2</v>
      </c>
      <c r="QUO7" s="220">
        <f t="shared" si="191"/>
        <v>7.3529999999999998E-2</v>
      </c>
      <c r="QUP7" s="220">
        <f t="shared" si="191"/>
        <v>7.3529999999999998E-2</v>
      </c>
      <c r="QUQ7" s="220">
        <f t="shared" si="191"/>
        <v>7.3529999999999998E-2</v>
      </c>
      <c r="QUR7" s="220">
        <f t="shared" si="191"/>
        <v>7.3529999999999998E-2</v>
      </c>
      <c r="QUS7" s="220">
        <f t="shared" si="191"/>
        <v>7.3529999999999998E-2</v>
      </c>
      <c r="QUT7" s="220">
        <f t="shared" si="191"/>
        <v>7.3529999999999998E-2</v>
      </c>
      <c r="QUU7" s="220">
        <f t="shared" si="191"/>
        <v>7.3529999999999998E-2</v>
      </c>
      <c r="QUV7" s="220">
        <f t="shared" si="191"/>
        <v>7.3529999999999998E-2</v>
      </c>
      <c r="QUW7" s="220">
        <f t="shared" si="191"/>
        <v>7.3529999999999998E-2</v>
      </c>
      <c r="QUX7" s="220">
        <f t="shared" si="191"/>
        <v>7.3529999999999998E-2</v>
      </c>
      <c r="QUY7" s="220">
        <f t="shared" si="191"/>
        <v>7.3529999999999998E-2</v>
      </c>
      <c r="QUZ7" s="220">
        <f t="shared" si="191"/>
        <v>7.3529999999999998E-2</v>
      </c>
      <c r="QVA7" s="220">
        <f t="shared" ref="QVA7:QXL7" si="192">ROUND($W7/365,5)</f>
        <v>7.3529999999999998E-2</v>
      </c>
      <c r="QVB7" s="220">
        <f t="shared" si="192"/>
        <v>7.3529999999999998E-2</v>
      </c>
      <c r="QVC7" s="220">
        <f t="shared" si="192"/>
        <v>7.3529999999999998E-2</v>
      </c>
      <c r="QVD7" s="220">
        <f t="shared" si="192"/>
        <v>7.3529999999999998E-2</v>
      </c>
      <c r="QVE7" s="220">
        <f t="shared" si="192"/>
        <v>7.3529999999999998E-2</v>
      </c>
      <c r="QVF7" s="220">
        <f t="shared" si="192"/>
        <v>7.3529999999999998E-2</v>
      </c>
      <c r="QVG7" s="220">
        <f t="shared" si="192"/>
        <v>7.3529999999999998E-2</v>
      </c>
      <c r="QVH7" s="220">
        <f t="shared" si="192"/>
        <v>7.3529999999999998E-2</v>
      </c>
      <c r="QVI7" s="220">
        <f t="shared" si="192"/>
        <v>7.3529999999999998E-2</v>
      </c>
      <c r="QVJ7" s="220">
        <f t="shared" si="192"/>
        <v>7.3529999999999998E-2</v>
      </c>
      <c r="QVK7" s="220">
        <f t="shared" si="192"/>
        <v>7.3529999999999998E-2</v>
      </c>
      <c r="QVL7" s="220">
        <f t="shared" si="192"/>
        <v>7.3529999999999998E-2</v>
      </c>
      <c r="QVM7" s="220">
        <f t="shared" si="192"/>
        <v>7.3529999999999998E-2</v>
      </c>
      <c r="QVN7" s="220">
        <f t="shared" si="192"/>
        <v>7.3529999999999998E-2</v>
      </c>
      <c r="QVO7" s="220">
        <f t="shared" si="192"/>
        <v>7.3529999999999998E-2</v>
      </c>
      <c r="QVP7" s="220">
        <f t="shared" si="192"/>
        <v>7.3529999999999998E-2</v>
      </c>
      <c r="QVQ7" s="220">
        <f t="shared" si="192"/>
        <v>7.3529999999999998E-2</v>
      </c>
      <c r="QVR7" s="220">
        <f t="shared" si="192"/>
        <v>7.3529999999999998E-2</v>
      </c>
      <c r="QVS7" s="220">
        <f t="shared" si="192"/>
        <v>7.3529999999999998E-2</v>
      </c>
      <c r="QVT7" s="220">
        <f t="shared" si="192"/>
        <v>7.3529999999999998E-2</v>
      </c>
      <c r="QVU7" s="220">
        <f t="shared" si="192"/>
        <v>7.3529999999999998E-2</v>
      </c>
      <c r="QVV7" s="220">
        <f t="shared" si="192"/>
        <v>7.3529999999999998E-2</v>
      </c>
      <c r="QVW7" s="220">
        <f t="shared" si="192"/>
        <v>7.3529999999999998E-2</v>
      </c>
      <c r="QVX7" s="220">
        <f t="shared" si="192"/>
        <v>7.3529999999999998E-2</v>
      </c>
      <c r="QVY7" s="220">
        <f t="shared" si="192"/>
        <v>7.3529999999999998E-2</v>
      </c>
      <c r="QVZ7" s="220">
        <f t="shared" si="192"/>
        <v>7.3529999999999998E-2</v>
      </c>
      <c r="QWA7" s="220">
        <f t="shared" si="192"/>
        <v>7.3529999999999998E-2</v>
      </c>
      <c r="QWB7" s="220">
        <f t="shared" si="192"/>
        <v>7.3529999999999998E-2</v>
      </c>
      <c r="QWC7" s="220">
        <f t="shared" si="192"/>
        <v>7.3529999999999998E-2</v>
      </c>
      <c r="QWD7" s="220">
        <f t="shared" si="192"/>
        <v>7.3529999999999998E-2</v>
      </c>
      <c r="QWE7" s="220">
        <f t="shared" si="192"/>
        <v>7.3529999999999998E-2</v>
      </c>
      <c r="QWF7" s="220">
        <f t="shared" si="192"/>
        <v>7.3529999999999998E-2</v>
      </c>
      <c r="QWG7" s="220">
        <f t="shared" si="192"/>
        <v>7.3529999999999998E-2</v>
      </c>
      <c r="QWH7" s="220">
        <f t="shared" si="192"/>
        <v>7.3529999999999998E-2</v>
      </c>
      <c r="QWI7" s="220">
        <f t="shared" si="192"/>
        <v>7.3529999999999998E-2</v>
      </c>
      <c r="QWJ7" s="220">
        <f t="shared" si="192"/>
        <v>7.3529999999999998E-2</v>
      </c>
      <c r="QWK7" s="220">
        <f t="shared" si="192"/>
        <v>7.3529999999999998E-2</v>
      </c>
      <c r="QWL7" s="220">
        <f t="shared" si="192"/>
        <v>7.3529999999999998E-2</v>
      </c>
      <c r="QWM7" s="220">
        <f t="shared" si="192"/>
        <v>7.3529999999999998E-2</v>
      </c>
      <c r="QWN7" s="220">
        <f t="shared" si="192"/>
        <v>7.3529999999999998E-2</v>
      </c>
      <c r="QWO7" s="220">
        <f t="shared" si="192"/>
        <v>7.3529999999999998E-2</v>
      </c>
      <c r="QWP7" s="220">
        <f t="shared" si="192"/>
        <v>7.3529999999999998E-2</v>
      </c>
      <c r="QWQ7" s="220">
        <f t="shared" si="192"/>
        <v>7.3529999999999998E-2</v>
      </c>
      <c r="QWR7" s="220">
        <f t="shared" si="192"/>
        <v>7.3529999999999998E-2</v>
      </c>
      <c r="QWS7" s="220">
        <f t="shared" si="192"/>
        <v>7.3529999999999998E-2</v>
      </c>
      <c r="QWT7" s="220">
        <f t="shared" si="192"/>
        <v>7.3529999999999998E-2</v>
      </c>
      <c r="QWU7" s="220">
        <f t="shared" si="192"/>
        <v>7.3529999999999998E-2</v>
      </c>
      <c r="QWV7" s="220">
        <f t="shared" si="192"/>
        <v>7.3529999999999998E-2</v>
      </c>
      <c r="QWW7" s="220">
        <f t="shared" si="192"/>
        <v>7.3529999999999998E-2</v>
      </c>
      <c r="QWX7" s="220">
        <f t="shared" si="192"/>
        <v>7.3529999999999998E-2</v>
      </c>
      <c r="QWY7" s="220">
        <f t="shared" si="192"/>
        <v>7.3529999999999998E-2</v>
      </c>
      <c r="QWZ7" s="220">
        <f t="shared" si="192"/>
        <v>7.3529999999999998E-2</v>
      </c>
      <c r="QXA7" s="220">
        <f t="shared" si="192"/>
        <v>7.3529999999999998E-2</v>
      </c>
      <c r="QXB7" s="220">
        <f t="shared" si="192"/>
        <v>7.3529999999999998E-2</v>
      </c>
      <c r="QXC7" s="220">
        <f t="shared" si="192"/>
        <v>7.3529999999999998E-2</v>
      </c>
      <c r="QXD7" s="220">
        <f t="shared" si="192"/>
        <v>7.3529999999999998E-2</v>
      </c>
      <c r="QXE7" s="220">
        <f t="shared" si="192"/>
        <v>7.3529999999999998E-2</v>
      </c>
      <c r="QXF7" s="220">
        <f t="shared" si="192"/>
        <v>7.3529999999999998E-2</v>
      </c>
      <c r="QXG7" s="220">
        <f t="shared" si="192"/>
        <v>7.3529999999999998E-2</v>
      </c>
      <c r="QXH7" s="220">
        <f t="shared" si="192"/>
        <v>7.3529999999999998E-2</v>
      </c>
      <c r="QXI7" s="220">
        <f t="shared" si="192"/>
        <v>7.3529999999999998E-2</v>
      </c>
      <c r="QXJ7" s="220">
        <f t="shared" si="192"/>
        <v>7.3529999999999998E-2</v>
      </c>
      <c r="QXK7" s="220">
        <f t="shared" si="192"/>
        <v>7.3529999999999998E-2</v>
      </c>
      <c r="QXL7" s="220">
        <f t="shared" si="192"/>
        <v>7.3529999999999998E-2</v>
      </c>
      <c r="QXM7" s="220">
        <f t="shared" ref="QXM7:QZX7" si="193">ROUND($W7/365,5)</f>
        <v>7.3529999999999998E-2</v>
      </c>
      <c r="QXN7" s="220">
        <f t="shared" si="193"/>
        <v>7.3529999999999998E-2</v>
      </c>
      <c r="QXO7" s="220">
        <f t="shared" si="193"/>
        <v>7.3529999999999998E-2</v>
      </c>
      <c r="QXP7" s="220">
        <f t="shared" si="193"/>
        <v>7.3529999999999998E-2</v>
      </c>
      <c r="QXQ7" s="220">
        <f t="shared" si="193"/>
        <v>7.3529999999999998E-2</v>
      </c>
      <c r="QXR7" s="220">
        <f t="shared" si="193"/>
        <v>7.3529999999999998E-2</v>
      </c>
      <c r="QXS7" s="220">
        <f t="shared" si="193"/>
        <v>7.3529999999999998E-2</v>
      </c>
      <c r="QXT7" s="220">
        <f t="shared" si="193"/>
        <v>7.3529999999999998E-2</v>
      </c>
      <c r="QXU7" s="220">
        <f t="shared" si="193"/>
        <v>7.3529999999999998E-2</v>
      </c>
      <c r="QXV7" s="220">
        <f t="shared" si="193"/>
        <v>7.3529999999999998E-2</v>
      </c>
      <c r="QXW7" s="220">
        <f t="shared" si="193"/>
        <v>7.3529999999999998E-2</v>
      </c>
      <c r="QXX7" s="220">
        <f t="shared" si="193"/>
        <v>7.3529999999999998E-2</v>
      </c>
      <c r="QXY7" s="220">
        <f t="shared" si="193"/>
        <v>7.3529999999999998E-2</v>
      </c>
      <c r="QXZ7" s="220">
        <f t="shared" si="193"/>
        <v>7.3529999999999998E-2</v>
      </c>
      <c r="QYA7" s="220">
        <f t="shared" si="193"/>
        <v>7.3529999999999998E-2</v>
      </c>
      <c r="QYB7" s="220">
        <f t="shared" si="193"/>
        <v>7.3529999999999998E-2</v>
      </c>
      <c r="QYC7" s="220">
        <f t="shared" si="193"/>
        <v>7.3529999999999998E-2</v>
      </c>
      <c r="QYD7" s="220">
        <f t="shared" si="193"/>
        <v>7.3529999999999998E-2</v>
      </c>
      <c r="QYE7" s="220">
        <f t="shared" si="193"/>
        <v>7.3529999999999998E-2</v>
      </c>
      <c r="QYF7" s="220">
        <f t="shared" si="193"/>
        <v>7.3529999999999998E-2</v>
      </c>
      <c r="QYG7" s="220">
        <f t="shared" si="193"/>
        <v>7.3529999999999998E-2</v>
      </c>
      <c r="QYH7" s="220">
        <f t="shared" si="193"/>
        <v>7.3529999999999998E-2</v>
      </c>
      <c r="QYI7" s="220">
        <f t="shared" si="193"/>
        <v>7.3529999999999998E-2</v>
      </c>
      <c r="QYJ7" s="220">
        <f t="shared" si="193"/>
        <v>7.3529999999999998E-2</v>
      </c>
      <c r="QYK7" s="220">
        <f t="shared" si="193"/>
        <v>7.3529999999999998E-2</v>
      </c>
      <c r="QYL7" s="220">
        <f t="shared" si="193"/>
        <v>7.3529999999999998E-2</v>
      </c>
      <c r="QYM7" s="220">
        <f t="shared" si="193"/>
        <v>7.3529999999999998E-2</v>
      </c>
      <c r="QYN7" s="220">
        <f t="shared" si="193"/>
        <v>7.3529999999999998E-2</v>
      </c>
      <c r="QYO7" s="220">
        <f t="shared" si="193"/>
        <v>7.3529999999999998E-2</v>
      </c>
      <c r="QYP7" s="220">
        <f t="shared" si="193"/>
        <v>7.3529999999999998E-2</v>
      </c>
      <c r="QYQ7" s="220">
        <f t="shared" si="193"/>
        <v>7.3529999999999998E-2</v>
      </c>
      <c r="QYR7" s="220">
        <f t="shared" si="193"/>
        <v>7.3529999999999998E-2</v>
      </c>
      <c r="QYS7" s="220">
        <f t="shared" si="193"/>
        <v>7.3529999999999998E-2</v>
      </c>
      <c r="QYT7" s="220">
        <f t="shared" si="193"/>
        <v>7.3529999999999998E-2</v>
      </c>
      <c r="QYU7" s="220">
        <f t="shared" si="193"/>
        <v>7.3529999999999998E-2</v>
      </c>
      <c r="QYV7" s="220">
        <f t="shared" si="193"/>
        <v>7.3529999999999998E-2</v>
      </c>
      <c r="QYW7" s="220">
        <f t="shared" si="193"/>
        <v>7.3529999999999998E-2</v>
      </c>
      <c r="QYX7" s="220">
        <f t="shared" si="193"/>
        <v>7.3529999999999998E-2</v>
      </c>
      <c r="QYY7" s="220">
        <f t="shared" si="193"/>
        <v>7.3529999999999998E-2</v>
      </c>
      <c r="QYZ7" s="220">
        <f t="shared" si="193"/>
        <v>7.3529999999999998E-2</v>
      </c>
      <c r="QZA7" s="220">
        <f t="shared" si="193"/>
        <v>7.3529999999999998E-2</v>
      </c>
      <c r="QZB7" s="220">
        <f t="shared" si="193"/>
        <v>7.3529999999999998E-2</v>
      </c>
      <c r="QZC7" s="220">
        <f t="shared" si="193"/>
        <v>7.3529999999999998E-2</v>
      </c>
      <c r="QZD7" s="220">
        <f t="shared" si="193"/>
        <v>7.3529999999999998E-2</v>
      </c>
      <c r="QZE7" s="220">
        <f t="shared" si="193"/>
        <v>7.3529999999999998E-2</v>
      </c>
      <c r="QZF7" s="220">
        <f t="shared" si="193"/>
        <v>7.3529999999999998E-2</v>
      </c>
      <c r="QZG7" s="220">
        <f t="shared" si="193"/>
        <v>7.3529999999999998E-2</v>
      </c>
      <c r="QZH7" s="220">
        <f t="shared" si="193"/>
        <v>7.3529999999999998E-2</v>
      </c>
      <c r="QZI7" s="220">
        <f t="shared" si="193"/>
        <v>7.3529999999999998E-2</v>
      </c>
      <c r="QZJ7" s="220">
        <f t="shared" si="193"/>
        <v>7.3529999999999998E-2</v>
      </c>
      <c r="QZK7" s="220">
        <f t="shared" si="193"/>
        <v>7.3529999999999998E-2</v>
      </c>
      <c r="QZL7" s="220">
        <f t="shared" si="193"/>
        <v>7.3529999999999998E-2</v>
      </c>
      <c r="QZM7" s="220">
        <f t="shared" si="193"/>
        <v>7.3529999999999998E-2</v>
      </c>
      <c r="QZN7" s="220">
        <f t="shared" si="193"/>
        <v>7.3529999999999998E-2</v>
      </c>
      <c r="QZO7" s="220">
        <f t="shared" si="193"/>
        <v>7.3529999999999998E-2</v>
      </c>
      <c r="QZP7" s="220">
        <f t="shared" si="193"/>
        <v>7.3529999999999998E-2</v>
      </c>
      <c r="QZQ7" s="220">
        <f t="shared" si="193"/>
        <v>7.3529999999999998E-2</v>
      </c>
      <c r="QZR7" s="220">
        <f t="shared" si="193"/>
        <v>7.3529999999999998E-2</v>
      </c>
      <c r="QZS7" s="220">
        <f t="shared" si="193"/>
        <v>7.3529999999999998E-2</v>
      </c>
      <c r="QZT7" s="220">
        <f t="shared" si="193"/>
        <v>7.3529999999999998E-2</v>
      </c>
      <c r="QZU7" s="220">
        <f t="shared" si="193"/>
        <v>7.3529999999999998E-2</v>
      </c>
      <c r="QZV7" s="220">
        <f t="shared" si="193"/>
        <v>7.3529999999999998E-2</v>
      </c>
      <c r="QZW7" s="220">
        <f t="shared" si="193"/>
        <v>7.3529999999999998E-2</v>
      </c>
      <c r="QZX7" s="220">
        <f t="shared" si="193"/>
        <v>7.3529999999999998E-2</v>
      </c>
      <c r="QZY7" s="220">
        <f t="shared" ref="QZY7:RCJ7" si="194">ROUND($W7/365,5)</f>
        <v>7.3529999999999998E-2</v>
      </c>
      <c r="QZZ7" s="220">
        <f t="shared" si="194"/>
        <v>7.3529999999999998E-2</v>
      </c>
      <c r="RAA7" s="220">
        <f t="shared" si="194"/>
        <v>7.3529999999999998E-2</v>
      </c>
      <c r="RAB7" s="220">
        <f t="shared" si="194"/>
        <v>7.3529999999999998E-2</v>
      </c>
      <c r="RAC7" s="220">
        <f t="shared" si="194"/>
        <v>7.3529999999999998E-2</v>
      </c>
      <c r="RAD7" s="220">
        <f t="shared" si="194"/>
        <v>7.3529999999999998E-2</v>
      </c>
      <c r="RAE7" s="220">
        <f t="shared" si="194"/>
        <v>7.3529999999999998E-2</v>
      </c>
      <c r="RAF7" s="220">
        <f t="shared" si="194"/>
        <v>7.3529999999999998E-2</v>
      </c>
      <c r="RAG7" s="220">
        <f t="shared" si="194"/>
        <v>7.3529999999999998E-2</v>
      </c>
      <c r="RAH7" s="220">
        <f t="shared" si="194"/>
        <v>7.3529999999999998E-2</v>
      </c>
      <c r="RAI7" s="220">
        <f t="shared" si="194"/>
        <v>7.3529999999999998E-2</v>
      </c>
      <c r="RAJ7" s="220">
        <f t="shared" si="194"/>
        <v>7.3529999999999998E-2</v>
      </c>
      <c r="RAK7" s="220">
        <f t="shared" si="194"/>
        <v>7.3529999999999998E-2</v>
      </c>
      <c r="RAL7" s="220">
        <f t="shared" si="194"/>
        <v>7.3529999999999998E-2</v>
      </c>
      <c r="RAM7" s="220">
        <f t="shared" si="194"/>
        <v>7.3529999999999998E-2</v>
      </c>
      <c r="RAN7" s="220">
        <f t="shared" si="194"/>
        <v>7.3529999999999998E-2</v>
      </c>
      <c r="RAO7" s="220">
        <f t="shared" si="194"/>
        <v>7.3529999999999998E-2</v>
      </c>
      <c r="RAP7" s="220">
        <f t="shared" si="194"/>
        <v>7.3529999999999998E-2</v>
      </c>
      <c r="RAQ7" s="220">
        <f t="shared" si="194"/>
        <v>7.3529999999999998E-2</v>
      </c>
      <c r="RAR7" s="220">
        <f t="shared" si="194"/>
        <v>7.3529999999999998E-2</v>
      </c>
      <c r="RAS7" s="220">
        <f t="shared" si="194"/>
        <v>7.3529999999999998E-2</v>
      </c>
      <c r="RAT7" s="220">
        <f t="shared" si="194"/>
        <v>7.3529999999999998E-2</v>
      </c>
      <c r="RAU7" s="220">
        <f t="shared" si="194"/>
        <v>7.3529999999999998E-2</v>
      </c>
      <c r="RAV7" s="220">
        <f t="shared" si="194"/>
        <v>7.3529999999999998E-2</v>
      </c>
      <c r="RAW7" s="220">
        <f t="shared" si="194"/>
        <v>7.3529999999999998E-2</v>
      </c>
      <c r="RAX7" s="220">
        <f t="shared" si="194"/>
        <v>7.3529999999999998E-2</v>
      </c>
      <c r="RAY7" s="220">
        <f t="shared" si="194"/>
        <v>7.3529999999999998E-2</v>
      </c>
      <c r="RAZ7" s="220">
        <f t="shared" si="194"/>
        <v>7.3529999999999998E-2</v>
      </c>
      <c r="RBA7" s="220">
        <f t="shared" si="194"/>
        <v>7.3529999999999998E-2</v>
      </c>
      <c r="RBB7" s="220">
        <f t="shared" si="194"/>
        <v>7.3529999999999998E-2</v>
      </c>
      <c r="RBC7" s="220">
        <f t="shared" si="194"/>
        <v>7.3529999999999998E-2</v>
      </c>
      <c r="RBD7" s="220">
        <f t="shared" si="194"/>
        <v>7.3529999999999998E-2</v>
      </c>
      <c r="RBE7" s="220">
        <f t="shared" si="194"/>
        <v>7.3529999999999998E-2</v>
      </c>
      <c r="RBF7" s="220">
        <f t="shared" si="194"/>
        <v>7.3529999999999998E-2</v>
      </c>
      <c r="RBG7" s="220">
        <f t="shared" si="194"/>
        <v>7.3529999999999998E-2</v>
      </c>
      <c r="RBH7" s="220">
        <f t="shared" si="194"/>
        <v>7.3529999999999998E-2</v>
      </c>
      <c r="RBI7" s="220">
        <f t="shared" si="194"/>
        <v>7.3529999999999998E-2</v>
      </c>
      <c r="RBJ7" s="220">
        <f t="shared" si="194"/>
        <v>7.3529999999999998E-2</v>
      </c>
      <c r="RBK7" s="220">
        <f t="shared" si="194"/>
        <v>7.3529999999999998E-2</v>
      </c>
      <c r="RBL7" s="220">
        <f t="shared" si="194"/>
        <v>7.3529999999999998E-2</v>
      </c>
      <c r="RBM7" s="220">
        <f t="shared" si="194"/>
        <v>7.3529999999999998E-2</v>
      </c>
      <c r="RBN7" s="220">
        <f t="shared" si="194"/>
        <v>7.3529999999999998E-2</v>
      </c>
      <c r="RBO7" s="220">
        <f t="shared" si="194"/>
        <v>7.3529999999999998E-2</v>
      </c>
      <c r="RBP7" s="220">
        <f t="shared" si="194"/>
        <v>7.3529999999999998E-2</v>
      </c>
      <c r="RBQ7" s="220">
        <f t="shared" si="194"/>
        <v>7.3529999999999998E-2</v>
      </c>
      <c r="RBR7" s="220">
        <f t="shared" si="194"/>
        <v>7.3529999999999998E-2</v>
      </c>
      <c r="RBS7" s="220">
        <f t="shared" si="194"/>
        <v>7.3529999999999998E-2</v>
      </c>
      <c r="RBT7" s="220">
        <f t="shared" si="194"/>
        <v>7.3529999999999998E-2</v>
      </c>
      <c r="RBU7" s="220">
        <f t="shared" si="194"/>
        <v>7.3529999999999998E-2</v>
      </c>
      <c r="RBV7" s="220">
        <f t="shared" si="194"/>
        <v>7.3529999999999998E-2</v>
      </c>
      <c r="RBW7" s="220">
        <f t="shared" si="194"/>
        <v>7.3529999999999998E-2</v>
      </c>
      <c r="RBX7" s="220">
        <f t="shared" si="194"/>
        <v>7.3529999999999998E-2</v>
      </c>
      <c r="RBY7" s="220">
        <f t="shared" si="194"/>
        <v>7.3529999999999998E-2</v>
      </c>
      <c r="RBZ7" s="220">
        <f t="shared" si="194"/>
        <v>7.3529999999999998E-2</v>
      </c>
      <c r="RCA7" s="220">
        <f t="shared" si="194"/>
        <v>7.3529999999999998E-2</v>
      </c>
      <c r="RCB7" s="220">
        <f t="shared" si="194"/>
        <v>7.3529999999999998E-2</v>
      </c>
      <c r="RCC7" s="220">
        <f t="shared" si="194"/>
        <v>7.3529999999999998E-2</v>
      </c>
      <c r="RCD7" s="220">
        <f t="shared" si="194"/>
        <v>7.3529999999999998E-2</v>
      </c>
      <c r="RCE7" s="220">
        <f t="shared" si="194"/>
        <v>7.3529999999999998E-2</v>
      </c>
      <c r="RCF7" s="220">
        <f t="shared" si="194"/>
        <v>7.3529999999999998E-2</v>
      </c>
      <c r="RCG7" s="220">
        <f t="shared" si="194"/>
        <v>7.3529999999999998E-2</v>
      </c>
      <c r="RCH7" s="220">
        <f t="shared" si="194"/>
        <v>7.3529999999999998E-2</v>
      </c>
      <c r="RCI7" s="220">
        <f t="shared" si="194"/>
        <v>7.3529999999999998E-2</v>
      </c>
      <c r="RCJ7" s="220">
        <f t="shared" si="194"/>
        <v>7.3529999999999998E-2</v>
      </c>
      <c r="RCK7" s="220">
        <f t="shared" ref="RCK7:REV7" si="195">ROUND($W7/365,5)</f>
        <v>7.3529999999999998E-2</v>
      </c>
      <c r="RCL7" s="220">
        <f t="shared" si="195"/>
        <v>7.3529999999999998E-2</v>
      </c>
      <c r="RCM7" s="220">
        <f t="shared" si="195"/>
        <v>7.3529999999999998E-2</v>
      </c>
      <c r="RCN7" s="220">
        <f t="shared" si="195"/>
        <v>7.3529999999999998E-2</v>
      </c>
      <c r="RCO7" s="220">
        <f t="shared" si="195"/>
        <v>7.3529999999999998E-2</v>
      </c>
      <c r="RCP7" s="220">
        <f t="shared" si="195"/>
        <v>7.3529999999999998E-2</v>
      </c>
      <c r="RCQ7" s="220">
        <f t="shared" si="195"/>
        <v>7.3529999999999998E-2</v>
      </c>
      <c r="RCR7" s="220">
        <f t="shared" si="195"/>
        <v>7.3529999999999998E-2</v>
      </c>
      <c r="RCS7" s="220">
        <f t="shared" si="195"/>
        <v>7.3529999999999998E-2</v>
      </c>
      <c r="RCT7" s="220">
        <f t="shared" si="195"/>
        <v>7.3529999999999998E-2</v>
      </c>
      <c r="RCU7" s="220">
        <f t="shared" si="195"/>
        <v>7.3529999999999998E-2</v>
      </c>
      <c r="RCV7" s="220">
        <f t="shared" si="195"/>
        <v>7.3529999999999998E-2</v>
      </c>
      <c r="RCW7" s="220">
        <f t="shared" si="195"/>
        <v>7.3529999999999998E-2</v>
      </c>
      <c r="RCX7" s="220">
        <f t="shared" si="195"/>
        <v>7.3529999999999998E-2</v>
      </c>
      <c r="RCY7" s="220">
        <f t="shared" si="195"/>
        <v>7.3529999999999998E-2</v>
      </c>
      <c r="RCZ7" s="220">
        <f t="shared" si="195"/>
        <v>7.3529999999999998E-2</v>
      </c>
      <c r="RDA7" s="220">
        <f t="shared" si="195"/>
        <v>7.3529999999999998E-2</v>
      </c>
      <c r="RDB7" s="220">
        <f t="shared" si="195"/>
        <v>7.3529999999999998E-2</v>
      </c>
      <c r="RDC7" s="220">
        <f t="shared" si="195"/>
        <v>7.3529999999999998E-2</v>
      </c>
      <c r="RDD7" s="220">
        <f t="shared" si="195"/>
        <v>7.3529999999999998E-2</v>
      </c>
      <c r="RDE7" s="220">
        <f t="shared" si="195"/>
        <v>7.3529999999999998E-2</v>
      </c>
      <c r="RDF7" s="220">
        <f t="shared" si="195"/>
        <v>7.3529999999999998E-2</v>
      </c>
      <c r="RDG7" s="220">
        <f t="shared" si="195"/>
        <v>7.3529999999999998E-2</v>
      </c>
      <c r="RDH7" s="220">
        <f t="shared" si="195"/>
        <v>7.3529999999999998E-2</v>
      </c>
      <c r="RDI7" s="220">
        <f t="shared" si="195"/>
        <v>7.3529999999999998E-2</v>
      </c>
      <c r="RDJ7" s="220">
        <f t="shared" si="195"/>
        <v>7.3529999999999998E-2</v>
      </c>
      <c r="RDK7" s="220">
        <f t="shared" si="195"/>
        <v>7.3529999999999998E-2</v>
      </c>
      <c r="RDL7" s="220">
        <f t="shared" si="195"/>
        <v>7.3529999999999998E-2</v>
      </c>
      <c r="RDM7" s="220">
        <f t="shared" si="195"/>
        <v>7.3529999999999998E-2</v>
      </c>
      <c r="RDN7" s="220">
        <f t="shared" si="195"/>
        <v>7.3529999999999998E-2</v>
      </c>
      <c r="RDO7" s="220">
        <f t="shared" si="195"/>
        <v>7.3529999999999998E-2</v>
      </c>
      <c r="RDP7" s="220">
        <f t="shared" si="195"/>
        <v>7.3529999999999998E-2</v>
      </c>
      <c r="RDQ7" s="220">
        <f t="shared" si="195"/>
        <v>7.3529999999999998E-2</v>
      </c>
      <c r="RDR7" s="220">
        <f t="shared" si="195"/>
        <v>7.3529999999999998E-2</v>
      </c>
      <c r="RDS7" s="220">
        <f t="shared" si="195"/>
        <v>7.3529999999999998E-2</v>
      </c>
      <c r="RDT7" s="220">
        <f t="shared" si="195"/>
        <v>7.3529999999999998E-2</v>
      </c>
      <c r="RDU7" s="220">
        <f t="shared" si="195"/>
        <v>7.3529999999999998E-2</v>
      </c>
      <c r="RDV7" s="220">
        <f t="shared" si="195"/>
        <v>7.3529999999999998E-2</v>
      </c>
      <c r="RDW7" s="220">
        <f t="shared" si="195"/>
        <v>7.3529999999999998E-2</v>
      </c>
      <c r="RDX7" s="220">
        <f t="shared" si="195"/>
        <v>7.3529999999999998E-2</v>
      </c>
      <c r="RDY7" s="220">
        <f t="shared" si="195"/>
        <v>7.3529999999999998E-2</v>
      </c>
      <c r="RDZ7" s="220">
        <f t="shared" si="195"/>
        <v>7.3529999999999998E-2</v>
      </c>
      <c r="REA7" s="220">
        <f t="shared" si="195"/>
        <v>7.3529999999999998E-2</v>
      </c>
      <c r="REB7" s="220">
        <f t="shared" si="195"/>
        <v>7.3529999999999998E-2</v>
      </c>
      <c r="REC7" s="220">
        <f t="shared" si="195"/>
        <v>7.3529999999999998E-2</v>
      </c>
      <c r="RED7" s="220">
        <f t="shared" si="195"/>
        <v>7.3529999999999998E-2</v>
      </c>
      <c r="REE7" s="220">
        <f t="shared" si="195"/>
        <v>7.3529999999999998E-2</v>
      </c>
      <c r="REF7" s="220">
        <f t="shared" si="195"/>
        <v>7.3529999999999998E-2</v>
      </c>
      <c r="REG7" s="220">
        <f t="shared" si="195"/>
        <v>7.3529999999999998E-2</v>
      </c>
      <c r="REH7" s="220">
        <f t="shared" si="195"/>
        <v>7.3529999999999998E-2</v>
      </c>
      <c r="REI7" s="220">
        <f t="shared" si="195"/>
        <v>7.3529999999999998E-2</v>
      </c>
      <c r="REJ7" s="220">
        <f t="shared" si="195"/>
        <v>7.3529999999999998E-2</v>
      </c>
      <c r="REK7" s="220">
        <f t="shared" si="195"/>
        <v>7.3529999999999998E-2</v>
      </c>
      <c r="REL7" s="220">
        <f t="shared" si="195"/>
        <v>7.3529999999999998E-2</v>
      </c>
      <c r="REM7" s="220">
        <f t="shared" si="195"/>
        <v>7.3529999999999998E-2</v>
      </c>
      <c r="REN7" s="220">
        <f t="shared" si="195"/>
        <v>7.3529999999999998E-2</v>
      </c>
      <c r="REO7" s="220">
        <f t="shared" si="195"/>
        <v>7.3529999999999998E-2</v>
      </c>
      <c r="REP7" s="220">
        <f t="shared" si="195"/>
        <v>7.3529999999999998E-2</v>
      </c>
      <c r="REQ7" s="220">
        <f t="shared" si="195"/>
        <v>7.3529999999999998E-2</v>
      </c>
      <c r="RER7" s="220">
        <f t="shared" si="195"/>
        <v>7.3529999999999998E-2</v>
      </c>
      <c r="RES7" s="220">
        <f t="shared" si="195"/>
        <v>7.3529999999999998E-2</v>
      </c>
      <c r="RET7" s="220">
        <f t="shared" si="195"/>
        <v>7.3529999999999998E-2</v>
      </c>
      <c r="REU7" s="220">
        <f t="shared" si="195"/>
        <v>7.3529999999999998E-2</v>
      </c>
      <c r="REV7" s="220">
        <f t="shared" si="195"/>
        <v>7.3529999999999998E-2</v>
      </c>
      <c r="REW7" s="220">
        <f t="shared" ref="REW7:RHH7" si="196">ROUND($W7/365,5)</f>
        <v>7.3529999999999998E-2</v>
      </c>
      <c r="REX7" s="220">
        <f t="shared" si="196"/>
        <v>7.3529999999999998E-2</v>
      </c>
      <c r="REY7" s="220">
        <f t="shared" si="196"/>
        <v>7.3529999999999998E-2</v>
      </c>
      <c r="REZ7" s="220">
        <f t="shared" si="196"/>
        <v>7.3529999999999998E-2</v>
      </c>
      <c r="RFA7" s="220">
        <f t="shared" si="196"/>
        <v>7.3529999999999998E-2</v>
      </c>
      <c r="RFB7" s="220">
        <f t="shared" si="196"/>
        <v>7.3529999999999998E-2</v>
      </c>
      <c r="RFC7" s="220">
        <f t="shared" si="196"/>
        <v>7.3529999999999998E-2</v>
      </c>
      <c r="RFD7" s="220">
        <f t="shared" si="196"/>
        <v>7.3529999999999998E-2</v>
      </c>
      <c r="RFE7" s="220">
        <f t="shared" si="196"/>
        <v>7.3529999999999998E-2</v>
      </c>
      <c r="RFF7" s="220">
        <f t="shared" si="196"/>
        <v>7.3529999999999998E-2</v>
      </c>
      <c r="RFG7" s="220">
        <f t="shared" si="196"/>
        <v>7.3529999999999998E-2</v>
      </c>
      <c r="RFH7" s="220">
        <f t="shared" si="196"/>
        <v>7.3529999999999998E-2</v>
      </c>
      <c r="RFI7" s="220">
        <f t="shared" si="196"/>
        <v>7.3529999999999998E-2</v>
      </c>
      <c r="RFJ7" s="220">
        <f t="shared" si="196"/>
        <v>7.3529999999999998E-2</v>
      </c>
      <c r="RFK7" s="220">
        <f t="shared" si="196"/>
        <v>7.3529999999999998E-2</v>
      </c>
      <c r="RFL7" s="220">
        <f t="shared" si="196"/>
        <v>7.3529999999999998E-2</v>
      </c>
      <c r="RFM7" s="220">
        <f t="shared" si="196"/>
        <v>7.3529999999999998E-2</v>
      </c>
      <c r="RFN7" s="220">
        <f t="shared" si="196"/>
        <v>7.3529999999999998E-2</v>
      </c>
      <c r="RFO7" s="220">
        <f t="shared" si="196"/>
        <v>7.3529999999999998E-2</v>
      </c>
      <c r="RFP7" s="220">
        <f t="shared" si="196"/>
        <v>7.3529999999999998E-2</v>
      </c>
      <c r="RFQ7" s="220">
        <f t="shared" si="196"/>
        <v>7.3529999999999998E-2</v>
      </c>
      <c r="RFR7" s="220">
        <f t="shared" si="196"/>
        <v>7.3529999999999998E-2</v>
      </c>
      <c r="RFS7" s="220">
        <f t="shared" si="196"/>
        <v>7.3529999999999998E-2</v>
      </c>
      <c r="RFT7" s="220">
        <f t="shared" si="196"/>
        <v>7.3529999999999998E-2</v>
      </c>
      <c r="RFU7" s="220">
        <f t="shared" si="196"/>
        <v>7.3529999999999998E-2</v>
      </c>
      <c r="RFV7" s="220">
        <f t="shared" si="196"/>
        <v>7.3529999999999998E-2</v>
      </c>
      <c r="RFW7" s="220">
        <f t="shared" si="196"/>
        <v>7.3529999999999998E-2</v>
      </c>
      <c r="RFX7" s="220">
        <f t="shared" si="196"/>
        <v>7.3529999999999998E-2</v>
      </c>
      <c r="RFY7" s="220">
        <f t="shared" si="196"/>
        <v>7.3529999999999998E-2</v>
      </c>
      <c r="RFZ7" s="220">
        <f t="shared" si="196"/>
        <v>7.3529999999999998E-2</v>
      </c>
      <c r="RGA7" s="220">
        <f t="shared" si="196"/>
        <v>7.3529999999999998E-2</v>
      </c>
      <c r="RGB7" s="220">
        <f t="shared" si="196"/>
        <v>7.3529999999999998E-2</v>
      </c>
      <c r="RGC7" s="220">
        <f t="shared" si="196"/>
        <v>7.3529999999999998E-2</v>
      </c>
      <c r="RGD7" s="220">
        <f t="shared" si="196"/>
        <v>7.3529999999999998E-2</v>
      </c>
      <c r="RGE7" s="220">
        <f t="shared" si="196"/>
        <v>7.3529999999999998E-2</v>
      </c>
      <c r="RGF7" s="220">
        <f t="shared" si="196"/>
        <v>7.3529999999999998E-2</v>
      </c>
      <c r="RGG7" s="220">
        <f t="shared" si="196"/>
        <v>7.3529999999999998E-2</v>
      </c>
      <c r="RGH7" s="220">
        <f t="shared" si="196"/>
        <v>7.3529999999999998E-2</v>
      </c>
      <c r="RGI7" s="220">
        <f t="shared" si="196"/>
        <v>7.3529999999999998E-2</v>
      </c>
      <c r="RGJ7" s="220">
        <f t="shared" si="196"/>
        <v>7.3529999999999998E-2</v>
      </c>
      <c r="RGK7" s="220">
        <f t="shared" si="196"/>
        <v>7.3529999999999998E-2</v>
      </c>
      <c r="RGL7" s="220">
        <f t="shared" si="196"/>
        <v>7.3529999999999998E-2</v>
      </c>
      <c r="RGM7" s="220">
        <f t="shared" si="196"/>
        <v>7.3529999999999998E-2</v>
      </c>
      <c r="RGN7" s="220">
        <f t="shared" si="196"/>
        <v>7.3529999999999998E-2</v>
      </c>
      <c r="RGO7" s="220">
        <f t="shared" si="196"/>
        <v>7.3529999999999998E-2</v>
      </c>
      <c r="RGP7" s="220">
        <f t="shared" si="196"/>
        <v>7.3529999999999998E-2</v>
      </c>
      <c r="RGQ7" s="220">
        <f t="shared" si="196"/>
        <v>7.3529999999999998E-2</v>
      </c>
      <c r="RGR7" s="220">
        <f t="shared" si="196"/>
        <v>7.3529999999999998E-2</v>
      </c>
      <c r="RGS7" s="220">
        <f t="shared" si="196"/>
        <v>7.3529999999999998E-2</v>
      </c>
      <c r="RGT7" s="220">
        <f t="shared" si="196"/>
        <v>7.3529999999999998E-2</v>
      </c>
      <c r="RGU7" s="220">
        <f t="shared" si="196"/>
        <v>7.3529999999999998E-2</v>
      </c>
      <c r="RGV7" s="220">
        <f t="shared" si="196"/>
        <v>7.3529999999999998E-2</v>
      </c>
      <c r="RGW7" s="220">
        <f t="shared" si="196"/>
        <v>7.3529999999999998E-2</v>
      </c>
      <c r="RGX7" s="220">
        <f t="shared" si="196"/>
        <v>7.3529999999999998E-2</v>
      </c>
      <c r="RGY7" s="220">
        <f t="shared" si="196"/>
        <v>7.3529999999999998E-2</v>
      </c>
      <c r="RGZ7" s="220">
        <f t="shared" si="196"/>
        <v>7.3529999999999998E-2</v>
      </c>
      <c r="RHA7" s="220">
        <f t="shared" si="196"/>
        <v>7.3529999999999998E-2</v>
      </c>
      <c r="RHB7" s="220">
        <f t="shared" si="196"/>
        <v>7.3529999999999998E-2</v>
      </c>
      <c r="RHC7" s="220">
        <f t="shared" si="196"/>
        <v>7.3529999999999998E-2</v>
      </c>
      <c r="RHD7" s="220">
        <f t="shared" si="196"/>
        <v>7.3529999999999998E-2</v>
      </c>
      <c r="RHE7" s="220">
        <f t="shared" si="196"/>
        <v>7.3529999999999998E-2</v>
      </c>
      <c r="RHF7" s="220">
        <f t="shared" si="196"/>
        <v>7.3529999999999998E-2</v>
      </c>
      <c r="RHG7" s="220">
        <f t="shared" si="196"/>
        <v>7.3529999999999998E-2</v>
      </c>
      <c r="RHH7" s="220">
        <f t="shared" si="196"/>
        <v>7.3529999999999998E-2</v>
      </c>
      <c r="RHI7" s="220">
        <f t="shared" ref="RHI7:RJT7" si="197">ROUND($W7/365,5)</f>
        <v>7.3529999999999998E-2</v>
      </c>
      <c r="RHJ7" s="220">
        <f t="shared" si="197"/>
        <v>7.3529999999999998E-2</v>
      </c>
      <c r="RHK7" s="220">
        <f t="shared" si="197"/>
        <v>7.3529999999999998E-2</v>
      </c>
      <c r="RHL7" s="220">
        <f t="shared" si="197"/>
        <v>7.3529999999999998E-2</v>
      </c>
      <c r="RHM7" s="220">
        <f t="shared" si="197"/>
        <v>7.3529999999999998E-2</v>
      </c>
      <c r="RHN7" s="220">
        <f t="shared" si="197"/>
        <v>7.3529999999999998E-2</v>
      </c>
      <c r="RHO7" s="220">
        <f t="shared" si="197"/>
        <v>7.3529999999999998E-2</v>
      </c>
      <c r="RHP7" s="220">
        <f t="shared" si="197"/>
        <v>7.3529999999999998E-2</v>
      </c>
      <c r="RHQ7" s="220">
        <f t="shared" si="197"/>
        <v>7.3529999999999998E-2</v>
      </c>
      <c r="RHR7" s="220">
        <f t="shared" si="197"/>
        <v>7.3529999999999998E-2</v>
      </c>
      <c r="RHS7" s="220">
        <f t="shared" si="197"/>
        <v>7.3529999999999998E-2</v>
      </c>
      <c r="RHT7" s="220">
        <f t="shared" si="197"/>
        <v>7.3529999999999998E-2</v>
      </c>
      <c r="RHU7" s="220">
        <f t="shared" si="197"/>
        <v>7.3529999999999998E-2</v>
      </c>
      <c r="RHV7" s="220">
        <f t="shared" si="197"/>
        <v>7.3529999999999998E-2</v>
      </c>
      <c r="RHW7" s="220">
        <f t="shared" si="197"/>
        <v>7.3529999999999998E-2</v>
      </c>
      <c r="RHX7" s="220">
        <f t="shared" si="197"/>
        <v>7.3529999999999998E-2</v>
      </c>
      <c r="RHY7" s="220">
        <f t="shared" si="197"/>
        <v>7.3529999999999998E-2</v>
      </c>
      <c r="RHZ7" s="220">
        <f t="shared" si="197"/>
        <v>7.3529999999999998E-2</v>
      </c>
      <c r="RIA7" s="220">
        <f t="shared" si="197"/>
        <v>7.3529999999999998E-2</v>
      </c>
      <c r="RIB7" s="220">
        <f t="shared" si="197"/>
        <v>7.3529999999999998E-2</v>
      </c>
      <c r="RIC7" s="220">
        <f t="shared" si="197"/>
        <v>7.3529999999999998E-2</v>
      </c>
      <c r="RID7" s="220">
        <f t="shared" si="197"/>
        <v>7.3529999999999998E-2</v>
      </c>
      <c r="RIE7" s="220">
        <f t="shared" si="197"/>
        <v>7.3529999999999998E-2</v>
      </c>
      <c r="RIF7" s="220">
        <f t="shared" si="197"/>
        <v>7.3529999999999998E-2</v>
      </c>
      <c r="RIG7" s="220">
        <f t="shared" si="197"/>
        <v>7.3529999999999998E-2</v>
      </c>
      <c r="RIH7" s="220">
        <f t="shared" si="197"/>
        <v>7.3529999999999998E-2</v>
      </c>
      <c r="RII7" s="220">
        <f t="shared" si="197"/>
        <v>7.3529999999999998E-2</v>
      </c>
      <c r="RIJ7" s="220">
        <f t="shared" si="197"/>
        <v>7.3529999999999998E-2</v>
      </c>
      <c r="RIK7" s="220">
        <f t="shared" si="197"/>
        <v>7.3529999999999998E-2</v>
      </c>
      <c r="RIL7" s="220">
        <f t="shared" si="197"/>
        <v>7.3529999999999998E-2</v>
      </c>
      <c r="RIM7" s="220">
        <f t="shared" si="197"/>
        <v>7.3529999999999998E-2</v>
      </c>
      <c r="RIN7" s="220">
        <f t="shared" si="197"/>
        <v>7.3529999999999998E-2</v>
      </c>
      <c r="RIO7" s="220">
        <f t="shared" si="197"/>
        <v>7.3529999999999998E-2</v>
      </c>
      <c r="RIP7" s="220">
        <f t="shared" si="197"/>
        <v>7.3529999999999998E-2</v>
      </c>
      <c r="RIQ7" s="220">
        <f t="shared" si="197"/>
        <v>7.3529999999999998E-2</v>
      </c>
      <c r="RIR7" s="220">
        <f t="shared" si="197"/>
        <v>7.3529999999999998E-2</v>
      </c>
      <c r="RIS7" s="220">
        <f t="shared" si="197"/>
        <v>7.3529999999999998E-2</v>
      </c>
      <c r="RIT7" s="220">
        <f t="shared" si="197"/>
        <v>7.3529999999999998E-2</v>
      </c>
      <c r="RIU7" s="220">
        <f t="shared" si="197"/>
        <v>7.3529999999999998E-2</v>
      </c>
      <c r="RIV7" s="220">
        <f t="shared" si="197"/>
        <v>7.3529999999999998E-2</v>
      </c>
      <c r="RIW7" s="220">
        <f t="shared" si="197"/>
        <v>7.3529999999999998E-2</v>
      </c>
      <c r="RIX7" s="220">
        <f t="shared" si="197"/>
        <v>7.3529999999999998E-2</v>
      </c>
      <c r="RIY7" s="220">
        <f t="shared" si="197"/>
        <v>7.3529999999999998E-2</v>
      </c>
      <c r="RIZ7" s="220">
        <f t="shared" si="197"/>
        <v>7.3529999999999998E-2</v>
      </c>
      <c r="RJA7" s="220">
        <f t="shared" si="197"/>
        <v>7.3529999999999998E-2</v>
      </c>
      <c r="RJB7" s="220">
        <f t="shared" si="197"/>
        <v>7.3529999999999998E-2</v>
      </c>
      <c r="RJC7" s="220">
        <f t="shared" si="197"/>
        <v>7.3529999999999998E-2</v>
      </c>
      <c r="RJD7" s="220">
        <f t="shared" si="197"/>
        <v>7.3529999999999998E-2</v>
      </c>
      <c r="RJE7" s="220">
        <f t="shared" si="197"/>
        <v>7.3529999999999998E-2</v>
      </c>
      <c r="RJF7" s="220">
        <f t="shared" si="197"/>
        <v>7.3529999999999998E-2</v>
      </c>
      <c r="RJG7" s="220">
        <f t="shared" si="197"/>
        <v>7.3529999999999998E-2</v>
      </c>
      <c r="RJH7" s="220">
        <f t="shared" si="197"/>
        <v>7.3529999999999998E-2</v>
      </c>
      <c r="RJI7" s="220">
        <f t="shared" si="197"/>
        <v>7.3529999999999998E-2</v>
      </c>
      <c r="RJJ7" s="220">
        <f t="shared" si="197"/>
        <v>7.3529999999999998E-2</v>
      </c>
      <c r="RJK7" s="220">
        <f t="shared" si="197"/>
        <v>7.3529999999999998E-2</v>
      </c>
      <c r="RJL7" s="220">
        <f t="shared" si="197"/>
        <v>7.3529999999999998E-2</v>
      </c>
      <c r="RJM7" s="220">
        <f t="shared" si="197"/>
        <v>7.3529999999999998E-2</v>
      </c>
      <c r="RJN7" s="220">
        <f t="shared" si="197"/>
        <v>7.3529999999999998E-2</v>
      </c>
      <c r="RJO7" s="220">
        <f t="shared" si="197"/>
        <v>7.3529999999999998E-2</v>
      </c>
      <c r="RJP7" s="220">
        <f t="shared" si="197"/>
        <v>7.3529999999999998E-2</v>
      </c>
      <c r="RJQ7" s="220">
        <f t="shared" si="197"/>
        <v>7.3529999999999998E-2</v>
      </c>
      <c r="RJR7" s="220">
        <f t="shared" si="197"/>
        <v>7.3529999999999998E-2</v>
      </c>
      <c r="RJS7" s="220">
        <f t="shared" si="197"/>
        <v>7.3529999999999998E-2</v>
      </c>
      <c r="RJT7" s="220">
        <f t="shared" si="197"/>
        <v>7.3529999999999998E-2</v>
      </c>
      <c r="RJU7" s="220">
        <f t="shared" ref="RJU7:RMF7" si="198">ROUND($W7/365,5)</f>
        <v>7.3529999999999998E-2</v>
      </c>
      <c r="RJV7" s="220">
        <f t="shared" si="198"/>
        <v>7.3529999999999998E-2</v>
      </c>
      <c r="RJW7" s="220">
        <f t="shared" si="198"/>
        <v>7.3529999999999998E-2</v>
      </c>
      <c r="RJX7" s="220">
        <f t="shared" si="198"/>
        <v>7.3529999999999998E-2</v>
      </c>
      <c r="RJY7" s="220">
        <f t="shared" si="198"/>
        <v>7.3529999999999998E-2</v>
      </c>
      <c r="RJZ7" s="220">
        <f t="shared" si="198"/>
        <v>7.3529999999999998E-2</v>
      </c>
      <c r="RKA7" s="220">
        <f t="shared" si="198"/>
        <v>7.3529999999999998E-2</v>
      </c>
      <c r="RKB7" s="220">
        <f t="shared" si="198"/>
        <v>7.3529999999999998E-2</v>
      </c>
      <c r="RKC7" s="220">
        <f t="shared" si="198"/>
        <v>7.3529999999999998E-2</v>
      </c>
      <c r="RKD7" s="220">
        <f t="shared" si="198"/>
        <v>7.3529999999999998E-2</v>
      </c>
      <c r="RKE7" s="220">
        <f t="shared" si="198"/>
        <v>7.3529999999999998E-2</v>
      </c>
      <c r="RKF7" s="220">
        <f t="shared" si="198"/>
        <v>7.3529999999999998E-2</v>
      </c>
      <c r="RKG7" s="220">
        <f t="shared" si="198"/>
        <v>7.3529999999999998E-2</v>
      </c>
      <c r="RKH7" s="220">
        <f t="shared" si="198"/>
        <v>7.3529999999999998E-2</v>
      </c>
      <c r="RKI7" s="220">
        <f t="shared" si="198"/>
        <v>7.3529999999999998E-2</v>
      </c>
      <c r="RKJ7" s="220">
        <f t="shared" si="198"/>
        <v>7.3529999999999998E-2</v>
      </c>
      <c r="RKK7" s="220">
        <f t="shared" si="198"/>
        <v>7.3529999999999998E-2</v>
      </c>
      <c r="RKL7" s="220">
        <f t="shared" si="198"/>
        <v>7.3529999999999998E-2</v>
      </c>
      <c r="RKM7" s="220">
        <f t="shared" si="198"/>
        <v>7.3529999999999998E-2</v>
      </c>
      <c r="RKN7" s="220">
        <f t="shared" si="198"/>
        <v>7.3529999999999998E-2</v>
      </c>
      <c r="RKO7" s="220">
        <f t="shared" si="198"/>
        <v>7.3529999999999998E-2</v>
      </c>
      <c r="RKP7" s="220">
        <f t="shared" si="198"/>
        <v>7.3529999999999998E-2</v>
      </c>
      <c r="RKQ7" s="220">
        <f t="shared" si="198"/>
        <v>7.3529999999999998E-2</v>
      </c>
      <c r="RKR7" s="220">
        <f t="shared" si="198"/>
        <v>7.3529999999999998E-2</v>
      </c>
      <c r="RKS7" s="220">
        <f t="shared" si="198"/>
        <v>7.3529999999999998E-2</v>
      </c>
      <c r="RKT7" s="220">
        <f t="shared" si="198"/>
        <v>7.3529999999999998E-2</v>
      </c>
      <c r="RKU7" s="220">
        <f t="shared" si="198"/>
        <v>7.3529999999999998E-2</v>
      </c>
      <c r="RKV7" s="220">
        <f t="shared" si="198"/>
        <v>7.3529999999999998E-2</v>
      </c>
      <c r="RKW7" s="220">
        <f t="shared" si="198"/>
        <v>7.3529999999999998E-2</v>
      </c>
      <c r="RKX7" s="220">
        <f t="shared" si="198"/>
        <v>7.3529999999999998E-2</v>
      </c>
      <c r="RKY7" s="220">
        <f t="shared" si="198"/>
        <v>7.3529999999999998E-2</v>
      </c>
      <c r="RKZ7" s="220">
        <f t="shared" si="198"/>
        <v>7.3529999999999998E-2</v>
      </c>
      <c r="RLA7" s="220">
        <f t="shared" si="198"/>
        <v>7.3529999999999998E-2</v>
      </c>
      <c r="RLB7" s="220">
        <f t="shared" si="198"/>
        <v>7.3529999999999998E-2</v>
      </c>
      <c r="RLC7" s="220">
        <f t="shared" si="198"/>
        <v>7.3529999999999998E-2</v>
      </c>
      <c r="RLD7" s="220">
        <f t="shared" si="198"/>
        <v>7.3529999999999998E-2</v>
      </c>
      <c r="RLE7" s="220">
        <f t="shared" si="198"/>
        <v>7.3529999999999998E-2</v>
      </c>
      <c r="RLF7" s="220">
        <f t="shared" si="198"/>
        <v>7.3529999999999998E-2</v>
      </c>
      <c r="RLG7" s="220">
        <f t="shared" si="198"/>
        <v>7.3529999999999998E-2</v>
      </c>
      <c r="RLH7" s="220">
        <f t="shared" si="198"/>
        <v>7.3529999999999998E-2</v>
      </c>
      <c r="RLI7" s="220">
        <f t="shared" si="198"/>
        <v>7.3529999999999998E-2</v>
      </c>
      <c r="RLJ7" s="220">
        <f t="shared" si="198"/>
        <v>7.3529999999999998E-2</v>
      </c>
      <c r="RLK7" s="220">
        <f t="shared" si="198"/>
        <v>7.3529999999999998E-2</v>
      </c>
      <c r="RLL7" s="220">
        <f t="shared" si="198"/>
        <v>7.3529999999999998E-2</v>
      </c>
      <c r="RLM7" s="220">
        <f t="shared" si="198"/>
        <v>7.3529999999999998E-2</v>
      </c>
      <c r="RLN7" s="220">
        <f t="shared" si="198"/>
        <v>7.3529999999999998E-2</v>
      </c>
      <c r="RLO7" s="220">
        <f t="shared" si="198"/>
        <v>7.3529999999999998E-2</v>
      </c>
      <c r="RLP7" s="220">
        <f t="shared" si="198"/>
        <v>7.3529999999999998E-2</v>
      </c>
      <c r="RLQ7" s="220">
        <f t="shared" si="198"/>
        <v>7.3529999999999998E-2</v>
      </c>
      <c r="RLR7" s="220">
        <f t="shared" si="198"/>
        <v>7.3529999999999998E-2</v>
      </c>
      <c r="RLS7" s="220">
        <f t="shared" si="198"/>
        <v>7.3529999999999998E-2</v>
      </c>
      <c r="RLT7" s="220">
        <f t="shared" si="198"/>
        <v>7.3529999999999998E-2</v>
      </c>
      <c r="RLU7" s="220">
        <f t="shared" si="198"/>
        <v>7.3529999999999998E-2</v>
      </c>
      <c r="RLV7" s="220">
        <f t="shared" si="198"/>
        <v>7.3529999999999998E-2</v>
      </c>
      <c r="RLW7" s="220">
        <f t="shared" si="198"/>
        <v>7.3529999999999998E-2</v>
      </c>
      <c r="RLX7" s="220">
        <f t="shared" si="198"/>
        <v>7.3529999999999998E-2</v>
      </c>
      <c r="RLY7" s="220">
        <f t="shared" si="198"/>
        <v>7.3529999999999998E-2</v>
      </c>
      <c r="RLZ7" s="220">
        <f t="shared" si="198"/>
        <v>7.3529999999999998E-2</v>
      </c>
      <c r="RMA7" s="220">
        <f t="shared" si="198"/>
        <v>7.3529999999999998E-2</v>
      </c>
      <c r="RMB7" s="220">
        <f t="shared" si="198"/>
        <v>7.3529999999999998E-2</v>
      </c>
      <c r="RMC7" s="220">
        <f t="shared" si="198"/>
        <v>7.3529999999999998E-2</v>
      </c>
      <c r="RMD7" s="220">
        <f t="shared" si="198"/>
        <v>7.3529999999999998E-2</v>
      </c>
      <c r="RME7" s="220">
        <f t="shared" si="198"/>
        <v>7.3529999999999998E-2</v>
      </c>
      <c r="RMF7" s="220">
        <f t="shared" si="198"/>
        <v>7.3529999999999998E-2</v>
      </c>
      <c r="RMG7" s="220">
        <f t="shared" ref="RMG7:ROR7" si="199">ROUND($W7/365,5)</f>
        <v>7.3529999999999998E-2</v>
      </c>
      <c r="RMH7" s="220">
        <f t="shared" si="199"/>
        <v>7.3529999999999998E-2</v>
      </c>
      <c r="RMI7" s="220">
        <f t="shared" si="199"/>
        <v>7.3529999999999998E-2</v>
      </c>
      <c r="RMJ7" s="220">
        <f t="shared" si="199"/>
        <v>7.3529999999999998E-2</v>
      </c>
      <c r="RMK7" s="220">
        <f t="shared" si="199"/>
        <v>7.3529999999999998E-2</v>
      </c>
      <c r="RML7" s="220">
        <f t="shared" si="199"/>
        <v>7.3529999999999998E-2</v>
      </c>
      <c r="RMM7" s="220">
        <f t="shared" si="199"/>
        <v>7.3529999999999998E-2</v>
      </c>
      <c r="RMN7" s="220">
        <f t="shared" si="199"/>
        <v>7.3529999999999998E-2</v>
      </c>
      <c r="RMO7" s="220">
        <f t="shared" si="199"/>
        <v>7.3529999999999998E-2</v>
      </c>
      <c r="RMP7" s="220">
        <f t="shared" si="199"/>
        <v>7.3529999999999998E-2</v>
      </c>
      <c r="RMQ7" s="220">
        <f t="shared" si="199"/>
        <v>7.3529999999999998E-2</v>
      </c>
      <c r="RMR7" s="220">
        <f t="shared" si="199"/>
        <v>7.3529999999999998E-2</v>
      </c>
      <c r="RMS7" s="220">
        <f t="shared" si="199"/>
        <v>7.3529999999999998E-2</v>
      </c>
      <c r="RMT7" s="220">
        <f t="shared" si="199"/>
        <v>7.3529999999999998E-2</v>
      </c>
      <c r="RMU7" s="220">
        <f t="shared" si="199"/>
        <v>7.3529999999999998E-2</v>
      </c>
      <c r="RMV7" s="220">
        <f t="shared" si="199"/>
        <v>7.3529999999999998E-2</v>
      </c>
      <c r="RMW7" s="220">
        <f t="shared" si="199"/>
        <v>7.3529999999999998E-2</v>
      </c>
      <c r="RMX7" s="220">
        <f t="shared" si="199"/>
        <v>7.3529999999999998E-2</v>
      </c>
      <c r="RMY7" s="220">
        <f t="shared" si="199"/>
        <v>7.3529999999999998E-2</v>
      </c>
      <c r="RMZ7" s="220">
        <f t="shared" si="199"/>
        <v>7.3529999999999998E-2</v>
      </c>
      <c r="RNA7" s="220">
        <f t="shared" si="199"/>
        <v>7.3529999999999998E-2</v>
      </c>
      <c r="RNB7" s="220">
        <f t="shared" si="199"/>
        <v>7.3529999999999998E-2</v>
      </c>
      <c r="RNC7" s="220">
        <f t="shared" si="199"/>
        <v>7.3529999999999998E-2</v>
      </c>
      <c r="RND7" s="220">
        <f t="shared" si="199"/>
        <v>7.3529999999999998E-2</v>
      </c>
      <c r="RNE7" s="220">
        <f t="shared" si="199"/>
        <v>7.3529999999999998E-2</v>
      </c>
      <c r="RNF7" s="220">
        <f t="shared" si="199"/>
        <v>7.3529999999999998E-2</v>
      </c>
      <c r="RNG7" s="220">
        <f t="shared" si="199"/>
        <v>7.3529999999999998E-2</v>
      </c>
      <c r="RNH7" s="220">
        <f t="shared" si="199"/>
        <v>7.3529999999999998E-2</v>
      </c>
      <c r="RNI7" s="220">
        <f t="shared" si="199"/>
        <v>7.3529999999999998E-2</v>
      </c>
      <c r="RNJ7" s="220">
        <f t="shared" si="199"/>
        <v>7.3529999999999998E-2</v>
      </c>
      <c r="RNK7" s="220">
        <f t="shared" si="199"/>
        <v>7.3529999999999998E-2</v>
      </c>
      <c r="RNL7" s="220">
        <f t="shared" si="199"/>
        <v>7.3529999999999998E-2</v>
      </c>
      <c r="RNM7" s="220">
        <f t="shared" si="199"/>
        <v>7.3529999999999998E-2</v>
      </c>
      <c r="RNN7" s="220">
        <f t="shared" si="199"/>
        <v>7.3529999999999998E-2</v>
      </c>
      <c r="RNO7" s="220">
        <f t="shared" si="199"/>
        <v>7.3529999999999998E-2</v>
      </c>
      <c r="RNP7" s="220">
        <f t="shared" si="199"/>
        <v>7.3529999999999998E-2</v>
      </c>
      <c r="RNQ7" s="220">
        <f t="shared" si="199"/>
        <v>7.3529999999999998E-2</v>
      </c>
      <c r="RNR7" s="220">
        <f t="shared" si="199"/>
        <v>7.3529999999999998E-2</v>
      </c>
      <c r="RNS7" s="220">
        <f t="shared" si="199"/>
        <v>7.3529999999999998E-2</v>
      </c>
      <c r="RNT7" s="220">
        <f t="shared" si="199"/>
        <v>7.3529999999999998E-2</v>
      </c>
      <c r="RNU7" s="220">
        <f t="shared" si="199"/>
        <v>7.3529999999999998E-2</v>
      </c>
      <c r="RNV7" s="220">
        <f t="shared" si="199"/>
        <v>7.3529999999999998E-2</v>
      </c>
      <c r="RNW7" s="220">
        <f t="shared" si="199"/>
        <v>7.3529999999999998E-2</v>
      </c>
      <c r="RNX7" s="220">
        <f t="shared" si="199"/>
        <v>7.3529999999999998E-2</v>
      </c>
      <c r="RNY7" s="220">
        <f t="shared" si="199"/>
        <v>7.3529999999999998E-2</v>
      </c>
      <c r="RNZ7" s="220">
        <f t="shared" si="199"/>
        <v>7.3529999999999998E-2</v>
      </c>
      <c r="ROA7" s="220">
        <f t="shared" si="199"/>
        <v>7.3529999999999998E-2</v>
      </c>
      <c r="ROB7" s="220">
        <f t="shared" si="199"/>
        <v>7.3529999999999998E-2</v>
      </c>
      <c r="ROC7" s="220">
        <f t="shared" si="199"/>
        <v>7.3529999999999998E-2</v>
      </c>
      <c r="ROD7" s="220">
        <f t="shared" si="199"/>
        <v>7.3529999999999998E-2</v>
      </c>
      <c r="ROE7" s="220">
        <f t="shared" si="199"/>
        <v>7.3529999999999998E-2</v>
      </c>
      <c r="ROF7" s="220">
        <f t="shared" si="199"/>
        <v>7.3529999999999998E-2</v>
      </c>
      <c r="ROG7" s="220">
        <f t="shared" si="199"/>
        <v>7.3529999999999998E-2</v>
      </c>
      <c r="ROH7" s="220">
        <f t="shared" si="199"/>
        <v>7.3529999999999998E-2</v>
      </c>
      <c r="ROI7" s="220">
        <f t="shared" si="199"/>
        <v>7.3529999999999998E-2</v>
      </c>
      <c r="ROJ7" s="220">
        <f t="shared" si="199"/>
        <v>7.3529999999999998E-2</v>
      </c>
      <c r="ROK7" s="220">
        <f t="shared" si="199"/>
        <v>7.3529999999999998E-2</v>
      </c>
      <c r="ROL7" s="220">
        <f t="shared" si="199"/>
        <v>7.3529999999999998E-2</v>
      </c>
      <c r="ROM7" s="220">
        <f t="shared" si="199"/>
        <v>7.3529999999999998E-2</v>
      </c>
      <c r="RON7" s="220">
        <f t="shared" si="199"/>
        <v>7.3529999999999998E-2</v>
      </c>
      <c r="ROO7" s="220">
        <f t="shared" si="199"/>
        <v>7.3529999999999998E-2</v>
      </c>
      <c r="ROP7" s="220">
        <f t="shared" si="199"/>
        <v>7.3529999999999998E-2</v>
      </c>
      <c r="ROQ7" s="220">
        <f t="shared" si="199"/>
        <v>7.3529999999999998E-2</v>
      </c>
      <c r="ROR7" s="220">
        <f t="shared" si="199"/>
        <v>7.3529999999999998E-2</v>
      </c>
      <c r="ROS7" s="220">
        <f t="shared" ref="ROS7:RRD7" si="200">ROUND($W7/365,5)</f>
        <v>7.3529999999999998E-2</v>
      </c>
      <c r="ROT7" s="220">
        <f t="shared" si="200"/>
        <v>7.3529999999999998E-2</v>
      </c>
      <c r="ROU7" s="220">
        <f t="shared" si="200"/>
        <v>7.3529999999999998E-2</v>
      </c>
      <c r="ROV7" s="220">
        <f t="shared" si="200"/>
        <v>7.3529999999999998E-2</v>
      </c>
      <c r="ROW7" s="220">
        <f t="shared" si="200"/>
        <v>7.3529999999999998E-2</v>
      </c>
      <c r="ROX7" s="220">
        <f t="shared" si="200"/>
        <v>7.3529999999999998E-2</v>
      </c>
      <c r="ROY7" s="220">
        <f t="shared" si="200"/>
        <v>7.3529999999999998E-2</v>
      </c>
      <c r="ROZ7" s="220">
        <f t="shared" si="200"/>
        <v>7.3529999999999998E-2</v>
      </c>
      <c r="RPA7" s="220">
        <f t="shared" si="200"/>
        <v>7.3529999999999998E-2</v>
      </c>
      <c r="RPB7" s="220">
        <f t="shared" si="200"/>
        <v>7.3529999999999998E-2</v>
      </c>
      <c r="RPC7" s="220">
        <f t="shared" si="200"/>
        <v>7.3529999999999998E-2</v>
      </c>
      <c r="RPD7" s="220">
        <f t="shared" si="200"/>
        <v>7.3529999999999998E-2</v>
      </c>
      <c r="RPE7" s="220">
        <f t="shared" si="200"/>
        <v>7.3529999999999998E-2</v>
      </c>
      <c r="RPF7" s="220">
        <f t="shared" si="200"/>
        <v>7.3529999999999998E-2</v>
      </c>
      <c r="RPG7" s="220">
        <f t="shared" si="200"/>
        <v>7.3529999999999998E-2</v>
      </c>
      <c r="RPH7" s="220">
        <f t="shared" si="200"/>
        <v>7.3529999999999998E-2</v>
      </c>
      <c r="RPI7" s="220">
        <f t="shared" si="200"/>
        <v>7.3529999999999998E-2</v>
      </c>
      <c r="RPJ7" s="220">
        <f t="shared" si="200"/>
        <v>7.3529999999999998E-2</v>
      </c>
      <c r="RPK7" s="220">
        <f t="shared" si="200"/>
        <v>7.3529999999999998E-2</v>
      </c>
      <c r="RPL7" s="220">
        <f t="shared" si="200"/>
        <v>7.3529999999999998E-2</v>
      </c>
      <c r="RPM7" s="220">
        <f t="shared" si="200"/>
        <v>7.3529999999999998E-2</v>
      </c>
      <c r="RPN7" s="220">
        <f t="shared" si="200"/>
        <v>7.3529999999999998E-2</v>
      </c>
      <c r="RPO7" s="220">
        <f t="shared" si="200"/>
        <v>7.3529999999999998E-2</v>
      </c>
      <c r="RPP7" s="220">
        <f t="shared" si="200"/>
        <v>7.3529999999999998E-2</v>
      </c>
      <c r="RPQ7" s="220">
        <f t="shared" si="200"/>
        <v>7.3529999999999998E-2</v>
      </c>
      <c r="RPR7" s="220">
        <f t="shared" si="200"/>
        <v>7.3529999999999998E-2</v>
      </c>
      <c r="RPS7" s="220">
        <f t="shared" si="200"/>
        <v>7.3529999999999998E-2</v>
      </c>
      <c r="RPT7" s="220">
        <f t="shared" si="200"/>
        <v>7.3529999999999998E-2</v>
      </c>
      <c r="RPU7" s="220">
        <f t="shared" si="200"/>
        <v>7.3529999999999998E-2</v>
      </c>
      <c r="RPV7" s="220">
        <f t="shared" si="200"/>
        <v>7.3529999999999998E-2</v>
      </c>
      <c r="RPW7" s="220">
        <f t="shared" si="200"/>
        <v>7.3529999999999998E-2</v>
      </c>
      <c r="RPX7" s="220">
        <f t="shared" si="200"/>
        <v>7.3529999999999998E-2</v>
      </c>
      <c r="RPY7" s="220">
        <f t="shared" si="200"/>
        <v>7.3529999999999998E-2</v>
      </c>
      <c r="RPZ7" s="220">
        <f t="shared" si="200"/>
        <v>7.3529999999999998E-2</v>
      </c>
      <c r="RQA7" s="220">
        <f t="shared" si="200"/>
        <v>7.3529999999999998E-2</v>
      </c>
      <c r="RQB7" s="220">
        <f t="shared" si="200"/>
        <v>7.3529999999999998E-2</v>
      </c>
      <c r="RQC7" s="220">
        <f t="shared" si="200"/>
        <v>7.3529999999999998E-2</v>
      </c>
      <c r="RQD7" s="220">
        <f t="shared" si="200"/>
        <v>7.3529999999999998E-2</v>
      </c>
      <c r="RQE7" s="220">
        <f t="shared" si="200"/>
        <v>7.3529999999999998E-2</v>
      </c>
      <c r="RQF7" s="220">
        <f t="shared" si="200"/>
        <v>7.3529999999999998E-2</v>
      </c>
      <c r="RQG7" s="220">
        <f t="shared" si="200"/>
        <v>7.3529999999999998E-2</v>
      </c>
      <c r="RQH7" s="220">
        <f t="shared" si="200"/>
        <v>7.3529999999999998E-2</v>
      </c>
      <c r="RQI7" s="220">
        <f t="shared" si="200"/>
        <v>7.3529999999999998E-2</v>
      </c>
      <c r="RQJ7" s="220">
        <f t="shared" si="200"/>
        <v>7.3529999999999998E-2</v>
      </c>
      <c r="RQK7" s="220">
        <f t="shared" si="200"/>
        <v>7.3529999999999998E-2</v>
      </c>
      <c r="RQL7" s="220">
        <f t="shared" si="200"/>
        <v>7.3529999999999998E-2</v>
      </c>
      <c r="RQM7" s="220">
        <f t="shared" si="200"/>
        <v>7.3529999999999998E-2</v>
      </c>
      <c r="RQN7" s="220">
        <f t="shared" si="200"/>
        <v>7.3529999999999998E-2</v>
      </c>
      <c r="RQO7" s="220">
        <f t="shared" si="200"/>
        <v>7.3529999999999998E-2</v>
      </c>
      <c r="RQP7" s="220">
        <f t="shared" si="200"/>
        <v>7.3529999999999998E-2</v>
      </c>
      <c r="RQQ7" s="220">
        <f t="shared" si="200"/>
        <v>7.3529999999999998E-2</v>
      </c>
      <c r="RQR7" s="220">
        <f t="shared" si="200"/>
        <v>7.3529999999999998E-2</v>
      </c>
      <c r="RQS7" s="220">
        <f t="shared" si="200"/>
        <v>7.3529999999999998E-2</v>
      </c>
      <c r="RQT7" s="220">
        <f t="shared" si="200"/>
        <v>7.3529999999999998E-2</v>
      </c>
      <c r="RQU7" s="220">
        <f t="shared" si="200"/>
        <v>7.3529999999999998E-2</v>
      </c>
      <c r="RQV7" s="220">
        <f t="shared" si="200"/>
        <v>7.3529999999999998E-2</v>
      </c>
      <c r="RQW7" s="220">
        <f t="shared" si="200"/>
        <v>7.3529999999999998E-2</v>
      </c>
      <c r="RQX7" s="220">
        <f t="shared" si="200"/>
        <v>7.3529999999999998E-2</v>
      </c>
      <c r="RQY7" s="220">
        <f t="shared" si="200"/>
        <v>7.3529999999999998E-2</v>
      </c>
      <c r="RQZ7" s="220">
        <f t="shared" si="200"/>
        <v>7.3529999999999998E-2</v>
      </c>
      <c r="RRA7" s="220">
        <f t="shared" si="200"/>
        <v>7.3529999999999998E-2</v>
      </c>
      <c r="RRB7" s="220">
        <f t="shared" si="200"/>
        <v>7.3529999999999998E-2</v>
      </c>
      <c r="RRC7" s="220">
        <f t="shared" si="200"/>
        <v>7.3529999999999998E-2</v>
      </c>
      <c r="RRD7" s="220">
        <f t="shared" si="200"/>
        <v>7.3529999999999998E-2</v>
      </c>
      <c r="RRE7" s="220">
        <f t="shared" ref="RRE7:RTP7" si="201">ROUND($W7/365,5)</f>
        <v>7.3529999999999998E-2</v>
      </c>
      <c r="RRF7" s="220">
        <f t="shared" si="201"/>
        <v>7.3529999999999998E-2</v>
      </c>
      <c r="RRG7" s="220">
        <f t="shared" si="201"/>
        <v>7.3529999999999998E-2</v>
      </c>
      <c r="RRH7" s="220">
        <f t="shared" si="201"/>
        <v>7.3529999999999998E-2</v>
      </c>
      <c r="RRI7" s="220">
        <f t="shared" si="201"/>
        <v>7.3529999999999998E-2</v>
      </c>
      <c r="RRJ7" s="220">
        <f t="shared" si="201"/>
        <v>7.3529999999999998E-2</v>
      </c>
      <c r="RRK7" s="220">
        <f t="shared" si="201"/>
        <v>7.3529999999999998E-2</v>
      </c>
      <c r="RRL7" s="220">
        <f t="shared" si="201"/>
        <v>7.3529999999999998E-2</v>
      </c>
      <c r="RRM7" s="220">
        <f t="shared" si="201"/>
        <v>7.3529999999999998E-2</v>
      </c>
      <c r="RRN7" s="220">
        <f t="shared" si="201"/>
        <v>7.3529999999999998E-2</v>
      </c>
      <c r="RRO7" s="220">
        <f t="shared" si="201"/>
        <v>7.3529999999999998E-2</v>
      </c>
      <c r="RRP7" s="220">
        <f t="shared" si="201"/>
        <v>7.3529999999999998E-2</v>
      </c>
      <c r="RRQ7" s="220">
        <f t="shared" si="201"/>
        <v>7.3529999999999998E-2</v>
      </c>
      <c r="RRR7" s="220">
        <f t="shared" si="201"/>
        <v>7.3529999999999998E-2</v>
      </c>
      <c r="RRS7" s="220">
        <f t="shared" si="201"/>
        <v>7.3529999999999998E-2</v>
      </c>
      <c r="RRT7" s="220">
        <f t="shared" si="201"/>
        <v>7.3529999999999998E-2</v>
      </c>
      <c r="RRU7" s="220">
        <f t="shared" si="201"/>
        <v>7.3529999999999998E-2</v>
      </c>
      <c r="RRV7" s="220">
        <f t="shared" si="201"/>
        <v>7.3529999999999998E-2</v>
      </c>
      <c r="RRW7" s="220">
        <f t="shared" si="201"/>
        <v>7.3529999999999998E-2</v>
      </c>
      <c r="RRX7" s="220">
        <f t="shared" si="201"/>
        <v>7.3529999999999998E-2</v>
      </c>
      <c r="RRY7" s="220">
        <f t="shared" si="201"/>
        <v>7.3529999999999998E-2</v>
      </c>
      <c r="RRZ7" s="220">
        <f t="shared" si="201"/>
        <v>7.3529999999999998E-2</v>
      </c>
      <c r="RSA7" s="220">
        <f t="shared" si="201"/>
        <v>7.3529999999999998E-2</v>
      </c>
      <c r="RSB7" s="220">
        <f t="shared" si="201"/>
        <v>7.3529999999999998E-2</v>
      </c>
      <c r="RSC7" s="220">
        <f t="shared" si="201"/>
        <v>7.3529999999999998E-2</v>
      </c>
      <c r="RSD7" s="220">
        <f t="shared" si="201"/>
        <v>7.3529999999999998E-2</v>
      </c>
      <c r="RSE7" s="220">
        <f t="shared" si="201"/>
        <v>7.3529999999999998E-2</v>
      </c>
      <c r="RSF7" s="220">
        <f t="shared" si="201"/>
        <v>7.3529999999999998E-2</v>
      </c>
      <c r="RSG7" s="220">
        <f t="shared" si="201"/>
        <v>7.3529999999999998E-2</v>
      </c>
      <c r="RSH7" s="220">
        <f t="shared" si="201"/>
        <v>7.3529999999999998E-2</v>
      </c>
      <c r="RSI7" s="220">
        <f t="shared" si="201"/>
        <v>7.3529999999999998E-2</v>
      </c>
      <c r="RSJ7" s="220">
        <f t="shared" si="201"/>
        <v>7.3529999999999998E-2</v>
      </c>
      <c r="RSK7" s="220">
        <f t="shared" si="201"/>
        <v>7.3529999999999998E-2</v>
      </c>
      <c r="RSL7" s="220">
        <f t="shared" si="201"/>
        <v>7.3529999999999998E-2</v>
      </c>
      <c r="RSM7" s="220">
        <f t="shared" si="201"/>
        <v>7.3529999999999998E-2</v>
      </c>
      <c r="RSN7" s="220">
        <f t="shared" si="201"/>
        <v>7.3529999999999998E-2</v>
      </c>
      <c r="RSO7" s="220">
        <f t="shared" si="201"/>
        <v>7.3529999999999998E-2</v>
      </c>
      <c r="RSP7" s="220">
        <f t="shared" si="201"/>
        <v>7.3529999999999998E-2</v>
      </c>
      <c r="RSQ7" s="220">
        <f t="shared" si="201"/>
        <v>7.3529999999999998E-2</v>
      </c>
      <c r="RSR7" s="220">
        <f t="shared" si="201"/>
        <v>7.3529999999999998E-2</v>
      </c>
      <c r="RSS7" s="220">
        <f t="shared" si="201"/>
        <v>7.3529999999999998E-2</v>
      </c>
      <c r="RST7" s="220">
        <f t="shared" si="201"/>
        <v>7.3529999999999998E-2</v>
      </c>
      <c r="RSU7" s="220">
        <f t="shared" si="201"/>
        <v>7.3529999999999998E-2</v>
      </c>
      <c r="RSV7" s="220">
        <f t="shared" si="201"/>
        <v>7.3529999999999998E-2</v>
      </c>
      <c r="RSW7" s="220">
        <f t="shared" si="201"/>
        <v>7.3529999999999998E-2</v>
      </c>
      <c r="RSX7" s="220">
        <f t="shared" si="201"/>
        <v>7.3529999999999998E-2</v>
      </c>
      <c r="RSY7" s="220">
        <f t="shared" si="201"/>
        <v>7.3529999999999998E-2</v>
      </c>
      <c r="RSZ7" s="220">
        <f t="shared" si="201"/>
        <v>7.3529999999999998E-2</v>
      </c>
      <c r="RTA7" s="220">
        <f t="shared" si="201"/>
        <v>7.3529999999999998E-2</v>
      </c>
      <c r="RTB7" s="220">
        <f t="shared" si="201"/>
        <v>7.3529999999999998E-2</v>
      </c>
      <c r="RTC7" s="220">
        <f t="shared" si="201"/>
        <v>7.3529999999999998E-2</v>
      </c>
      <c r="RTD7" s="220">
        <f t="shared" si="201"/>
        <v>7.3529999999999998E-2</v>
      </c>
      <c r="RTE7" s="220">
        <f t="shared" si="201"/>
        <v>7.3529999999999998E-2</v>
      </c>
      <c r="RTF7" s="220">
        <f t="shared" si="201"/>
        <v>7.3529999999999998E-2</v>
      </c>
      <c r="RTG7" s="220">
        <f t="shared" si="201"/>
        <v>7.3529999999999998E-2</v>
      </c>
      <c r="RTH7" s="220">
        <f t="shared" si="201"/>
        <v>7.3529999999999998E-2</v>
      </c>
      <c r="RTI7" s="220">
        <f t="shared" si="201"/>
        <v>7.3529999999999998E-2</v>
      </c>
      <c r="RTJ7" s="220">
        <f t="shared" si="201"/>
        <v>7.3529999999999998E-2</v>
      </c>
      <c r="RTK7" s="220">
        <f t="shared" si="201"/>
        <v>7.3529999999999998E-2</v>
      </c>
      <c r="RTL7" s="220">
        <f t="shared" si="201"/>
        <v>7.3529999999999998E-2</v>
      </c>
      <c r="RTM7" s="220">
        <f t="shared" si="201"/>
        <v>7.3529999999999998E-2</v>
      </c>
      <c r="RTN7" s="220">
        <f t="shared" si="201"/>
        <v>7.3529999999999998E-2</v>
      </c>
      <c r="RTO7" s="220">
        <f t="shared" si="201"/>
        <v>7.3529999999999998E-2</v>
      </c>
      <c r="RTP7" s="220">
        <f t="shared" si="201"/>
        <v>7.3529999999999998E-2</v>
      </c>
      <c r="RTQ7" s="220">
        <f t="shared" ref="RTQ7:RWB7" si="202">ROUND($W7/365,5)</f>
        <v>7.3529999999999998E-2</v>
      </c>
      <c r="RTR7" s="220">
        <f t="shared" si="202"/>
        <v>7.3529999999999998E-2</v>
      </c>
      <c r="RTS7" s="220">
        <f t="shared" si="202"/>
        <v>7.3529999999999998E-2</v>
      </c>
      <c r="RTT7" s="220">
        <f t="shared" si="202"/>
        <v>7.3529999999999998E-2</v>
      </c>
      <c r="RTU7" s="220">
        <f t="shared" si="202"/>
        <v>7.3529999999999998E-2</v>
      </c>
      <c r="RTV7" s="220">
        <f t="shared" si="202"/>
        <v>7.3529999999999998E-2</v>
      </c>
      <c r="RTW7" s="220">
        <f t="shared" si="202"/>
        <v>7.3529999999999998E-2</v>
      </c>
      <c r="RTX7" s="220">
        <f t="shared" si="202"/>
        <v>7.3529999999999998E-2</v>
      </c>
      <c r="RTY7" s="220">
        <f t="shared" si="202"/>
        <v>7.3529999999999998E-2</v>
      </c>
      <c r="RTZ7" s="220">
        <f t="shared" si="202"/>
        <v>7.3529999999999998E-2</v>
      </c>
      <c r="RUA7" s="220">
        <f t="shared" si="202"/>
        <v>7.3529999999999998E-2</v>
      </c>
      <c r="RUB7" s="220">
        <f t="shared" si="202"/>
        <v>7.3529999999999998E-2</v>
      </c>
      <c r="RUC7" s="220">
        <f t="shared" si="202"/>
        <v>7.3529999999999998E-2</v>
      </c>
      <c r="RUD7" s="220">
        <f t="shared" si="202"/>
        <v>7.3529999999999998E-2</v>
      </c>
      <c r="RUE7" s="220">
        <f t="shared" si="202"/>
        <v>7.3529999999999998E-2</v>
      </c>
      <c r="RUF7" s="220">
        <f t="shared" si="202"/>
        <v>7.3529999999999998E-2</v>
      </c>
      <c r="RUG7" s="220">
        <f t="shared" si="202"/>
        <v>7.3529999999999998E-2</v>
      </c>
      <c r="RUH7" s="220">
        <f t="shared" si="202"/>
        <v>7.3529999999999998E-2</v>
      </c>
      <c r="RUI7" s="220">
        <f t="shared" si="202"/>
        <v>7.3529999999999998E-2</v>
      </c>
      <c r="RUJ7" s="220">
        <f t="shared" si="202"/>
        <v>7.3529999999999998E-2</v>
      </c>
      <c r="RUK7" s="220">
        <f t="shared" si="202"/>
        <v>7.3529999999999998E-2</v>
      </c>
      <c r="RUL7" s="220">
        <f t="shared" si="202"/>
        <v>7.3529999999999998E-2</v>
      </c>
      <c r="RUM7" s="220">
        <f t="shared" si="202"/>
        <v>7.3529999999999998E-2</v>
      </c>
      <c r="RUN7" s="220">
        <f t="shared" si="202"/>
        <v>7.3529999999999998E-2</v>
      </c>
      <c r="RUO7" s="220">
        <f t="shared" si="202"/>
        <v>7.3529999999999998E-2</v>
      </c>
      <c r="RUP7" s="220">
        <f t="shared" si="202"/>
        <v>7.3529999999999998E-2</v>
      </c>
      <c r="RUQ7" s="220">
        <f t="shared" si="202"/>
        <v>7.3529999999999998E-2</v>
      </c>
      <c r="RUR7" s="220">
        <f t="shared" si="202"/>
        <v>7.3529999999999998E-2</v>
      </c>
      <c r="RUS7" s="220">
        <f t="shared" si="202"/>
        <v>7.3529999999999998E-2</v>
      </c>
      <c r="RUT7" s="220">
        <f t="shared" si="202"/>
        <v>7.3529999999999998E-2</v>
      </c>
      <c r="RUU7" s="220">
        <f t="shared" si="202"/>
        <v>7.3529999999999998E-2</v>
      </c>
      <c r="RUV7" s="220">
        <f t="shared" si="202"/>
        <v>7.3529999999999998E-2</v>
      </c>
      <c r="RUW7" s="220">
        <f t="shared" si="202"/>
        <v>7.3529999999999998E-2</v>
      </c>
      <c r="RUX7" s="220">
        <f t="shared" si="202"/>
        <v>7.3529999999999998E-2</v>
      </c>
      <c r="RUY7" s="220">
        <f t="shared" si="202"/>
        <v>7.3529999999999998E-2</v>
      </c>
      <c r="RUZ7" s="220">
        <f t="shared" si="202"/>
        <v>7.3529999999999998E-2</v>
      </c>
      <c r="RVA7" s="220">
        <f t="shared" si="202"/>
        <v>7.3529999999999998E-2</v>
      </c>
      <c r="RVB7" s="220">
        <f t="shared" si="202"/>
        <v>7.3529999999999998E-2</v>
      </c>
      <c r="RVC7" s="220">
        <f t="shared" si="202"/>
        <v>7.3529999999999998E-2</v>
      </c>
      <c r="RVD7" s="220">
        <f t="shared" si="202"/>
        <v>7.3529999999999998E-2</v>
      </c>
      <c r="RVE7" s="220">
        <f t="shared" si="202"/>
        <v>7.3529999999999998E-2</v>
      </c>
      <c r="RVF7" s="220">
        <f t="shared" si="202"/>
        <v>7.3529999999999998E-2</v>
      </c>
      <c r="RVG7" s="220">
        <f t="shared" si="202"/>
        <v>7.3529999999999998E-2</v>
      </c>
      <c r="RVH7" s="220">
        <f t="shared" si="202"/>
        <v>7.3529999999999998E-2</v>
      </c>
      <c r="RVI7" s="220">
        <f t="shared" si="202"/>
        <v>7.3529999999999998E-2</v>
      </c>
      <c r="RVJ7" s="220">
        <f t="shared" si="202"/>
        <v>7.3529999999999998E-2</v>
      </c>
      <c r="RVK7" s="220">
        <f t="shared" si="202"/>
        <v>7.3529999999999998E-2</v>
      </c>
      <c r="RVL7" s="220">
        <f t="shared" si="202"/>
        <v>7.3529999999999998E-2</v>
      </c>
      <c r="RVM7" s="220">
        <f t="shared" si="202"/>
        <v>7.3529999999999998E-2</v>
      </c>
      <c r="RVN7" s="220">
        <f t="shared" si="202"/>
        <v>7.3529999999999998E-2</v>
      </c>
      <c r="RVO7" s="220">
        <f t="shared" si="202"/>
        <v>7.3529999999999998E-2</v>
      </c>
      <c r="RVP7" s="220">
        <f t="shared" si="202"/>
        <v>7.3529999999999998E-2</v>
      </c>
      <c r="RVQ7" s="220">
        <f t="shared" si="202"/>
        <v>7.3529999999999998E-2</v>
      </c>
      <c r="RVR7" s="220">
        <f t="shared" si="202"/>
        <v>7.3529999999999998E-2</v>
      </c>
      <c r="RVS7" s="220">
        <f t="shared" si="202"/>
        <v>7.3529999999999998E-2</v>
      </c>
      <c r="RVT7" s="220">
        <f t="shared" si="202"/>
        <v>7.3529999999999998E-2</v>
      </c>
      <c r="RVU7" s="220">
        <f t="shared" si="202"/>
        <v>7.3529999999999998E-2</v>
      </c>
      <c r="RVV7" s="220">
        <f t="shared" si="202"/>
        <v>7.3529999999999998E-2</v>
      </c>
      <c r="RVW7" s="220">
        <f t="shared" si="202"/>
        <v>7.3529999999999998E-2</v>
      </c>
      <c r="RVX7" s="220">
        <f t="shared" si="202"/>
        <v>7.3529999999999998E-2</v>
      </c>
      <c r="RVY7" s="220">
        <f t="shared" si="202"/>
        <v>7.3529999999999998E-2</v>
      </c>
      <c r="RVZ7" s="220">
        <f t="shared" si="202"/>
        <v>7.3529999999999998E-2</v>
      </c>
      <c r="RWA7" s="220">
        <f t="shared" si="202"/>
        <v>7.3529999999999998E-2</v>
      </c>
      <c r="RWB7" s="220">
        <f t="shared" si="202"/>
        <v>7.3529999999999998E-2</v>
      </c>
      <c r="RWC7" s="220">
        <f t="shared" ref="RWC7:RYN7" si="203">ROUND($W7/365,5)</f>
        <v>7.3529999999999998E-2</v>
      </c>
      <c r="RWD7" s="220">
        <f t="shared" si="203"/>
        <v>7.3529999999999998E-2</v>
      </c>
      <c r="RWE7" s="220">
        <f t="shared" si="203"/>
        <v>7.3529999999999998E-2</v>
      </c>
      <c r="RWF7" s="220">
        <f t="shared" si="203"/>
        <v>7.3529999999999998E-2</v>
      </c>
      <c r="RWG7" s="220">
        <f t="shared" si="203"/>
        <v>7.3529999999999998E-2</v>
      </c>
      <c r="RWH7" s="220">
        <f t="shared" si="203"/>
        <v>7.3529999999999998E-2</v>
      </c>
      <c r="RWI7" s="220">
        <f t="shared" si="203"/>
        <v>7.3529999999999998E-2</v>
      </c>
      <c r="RWJ7" s="220">
        <f t="shared" si="203"/>
        <v>7.3529999999999998E-2</v>
      </c>
      <c r="RWK7" s="220">
        <f t="shared" si="203"/>
        <v>7.3529999999999998E-2</v>
      </c>
      <c r="RWL7" s="220">
        <f t="shared" si="203"/>
        <v>7.3529999999999998E-2</v>
      </c>
      <c r="RWM7" s="220">
        <f t="shared" si="203"/>
        <v>7.3529999999999998E-2</v>
      </c>
      <c r="RWN7" s="220">
        <f t="shared" si="203"/>
        <v>7.3529999999999998E-2</v>
      </c>
      <c r="RWO7" s="220">
        <f t="shared" si="203"/>
        <v>7.3529999999999998E-2</v>
      </c>
      <c r="RWP7" s="220">
        <f t="shared" si="203"/>
        <v>7.3529999999999998E-2</v>
      </c>
      <c r="RWQ7" s="220">
        <f t="shared" si="203"/>
        <v>7.3529999999999998E-2</v>
      </c>
      <c r="RWR7" s="220">
        <f t="shared" si="203"/>
        <v>7.3529999999999998E-2</v>
      </c>
      <c r="RWS7" s="220">
        <f t="shared" si="203"/>
        <v>7.3529999999999998E-2</v>
      </c>
      <c r="RWT7" s="220">
        <f t="shared" si="203"/>
        <v>7.3529999999999998E-2</v>
      </c>
      <c r="RWU7" s="220">
        <f t="shared" si="203"/>
        <v>7.3529999999999998E-2</v>
      </c>
      <c r="RWV7" s="220">
        <f t="shared" si="203"/>
        <v>7.3529999999999998E-2</v>
      </c>
      <c r="RWW7" s="220">
        <f t="shared" si="203"/>
        <v>7.3529999999999998E-2</v>
      </c>
      <c r="RWX7" s="220">
        <f t="shared" si="203"/>
        <v>7.3529999999999998E-2</v>
      </c>
      <c r="RWY7" s="220">
        <f t="shared" si="203"/>
        <v>7.3529999999999998E-2</v>
      </c>
      <c r="RWZ7" s="220">
        <f t="shared" si="203"/>
        <v>7.3529999999999998E-2</v>
      </c>
      <c r="RXA7" s="220">
        <f t="shared" si="203"/>
        <v>7.3529999999999998E-2</v>
      </c>
      <c r="RXB7" s="220">
        <f t="shared" si="203"/>
        <v>7.3529999999999998E-2</v>
      </c>
      <c r="RXC7" s="220">
        <f t="shared" si="203"/>
        <v>7.3529999999999998E-2</v>
      </c>
      <c r="RXD7" s="220">
        <f t="shared" si="203"/>
        <v>7.3529999999999998E-2</v>
      </c>
      <c r="RXE7" s="220">
        <f t="shared" si="203"/>
        <v>7.3529999999999998E-2</v>
      </c>
      <c r="RXF7" s="220">
        <f t="shared" si="203"/>
        <v>7.3529999999999998E-2</v>
      </c>
      <c r="RXG7" s="220">
        <f t="shared" si="203"/>
        <v>7.3529999999999998E-2</v>
      </c>
      <c r="RXH7" s="220">
        <f t="shared" si="203"/>
        <v>7.3529999999999998E-2</v>
      </c>
      <c r="RXI7" s="220">
        <f t="shared" si="203"/>
        <v>7.3529999999999998E-2</v>
      </c>
      <c r="RXJ7" s="220">
        <f t="shared" si="203"/>
        <v>7.3529999999999998E-2</v>
      </c>
      <c r="RXK7" s="220">
        <f t="shared" si="203"/>
        <v>7.3529999999999998E-2</v>
      </c>
      <c r="RXL7" s="220">
        <f t="shared" si="203"/>
        <v>7.3529999999999998E-2</v>
      </c>
      <c r="RXM7" s="220">
        <f t="shared" si="203"/>
        <v>7.3529999999999998E-2</v>
      </c>
      <c r="RXN7" s="220">
        <f t="shared" si="203"/>
        <v>7.3529999999999998E-2</v>
      </c>
      <c r="RXO7" s="220">
        <f t="shared" si="203"/>
        <v>7.3529999999999998E-2</v>
      </c>
      <c r="RXP7" s="220">
        <f t="shared" si="203"/>
        <v>7.3529999999999998E-2</v>
      </c>
      <c r="RXQ7" s="220">
        <f t="shared" si="203"/>
        <v>7.3529999999999998E-2</v>
      </c>
      <c r="RXR7" s="220">
        <f t="shared" si="203"/>
        <v>7.3529999999999998E-2</v>
      </c>
      <c r="RXS7" s="220">
        <f t="shared" si="203"/>
        <v>7.3529999999999998E-2</v>
      </c>
      <c r="RXT7" s="220">
        <f t="shared" si="203"/>
        <v>7.3529999999999998E-2</v>
      </c>
      <c r="RXU7" s="220">
        <f t="shared" si="203"/>
        <v>7.3529999999999998E-2</v>
      </c>
      <c r="RXV7" s="220">
        <f t="shared" si="203"/>
        <v>7.3529999999999998E-2</v>
      </c>
      <c r="RXW7" s="220">
        <f t="shared" si="203"/>
        <v>7.3529999999999998E-2</v>
      </c>
      <c r="RXX7" s="220">
        <f t="shared" si="203"/>
        <v>7.3529999999999998E-2</v>
      </c>
      <c r="RXY7" s="220">
        <f t="shared" si="203"/>
        <v>7.3529999999999998E-2</v>
      </c>
      <c r="RXZ7" s="220">
        <f t="shared" si="203"/>
        <v>7.3529999999999998E-2</v>
      </c>
      <c r="RYA7" s="220">
        <f t="shared" si="203"/>
        <v>7.3529999999999998E-2</v>
      </c>
      <c r="RYB7" s="220">
        <f t="shared" si="203"/>
        <v>7.3529999999999998E-2</v>
      </c>
      <c r="RYC7" s="220">
        <f t="shared" si="203"/>
        <v>7.3529999999999998E-2</v>
      </c>
      <c r="RYD7" s="220">
        <f t="shared" si="203"/>
        <v>7.3529999999999998E-2</v>
      </c>
      <c r="RYE7" s="220">
        <f t="shared" si="203"/>
        <v>7.3529999999999998E-2</v>
      </c>
      <c r="RYF7" s="220">
        <f t="shared" si="203"/>
        <v>7.3529999999999998E-2</v>
      </c>
      <c r="RYG7" s="220">
        <f t="shared" si="203"/>
        <v>7.3529999999999998E-2</v>
      </c>
      <c r="RYH7" s="220">
        <f t="shared" si="203"/>
        <v>7.3529999999999998E-2</v>
      </c>
      <c r="RYI7" s="220">
        <f t="shared" si="203"/>
        <v>7.3529999999999998E-2</v>
      </c>
      <c r="RYJ7" s="220">
        <f t="shared" si="203"/>
        <v>7.3529999999999998E-2</v>
      </c>
      <c r="RYK7" s="220">
        <f t="shared" si="203"/>
        <v>7.3529999999999998E-2</v>
      </c>
      <c r="RYL7" s="220">
        <f t="shared" si="203"/>
        <v>7.3529999999999998E-2</v>
      </c>
      <c r="RYM7" s="220">
        <f t="shared" si="203"/>
        <v>7.3529999999999998E-2</v>
      </c>
      <c r="RYN7" s="220">
        <f t="shared" si="203"/>
        <v>7.3529999999999998E-2</v>
      </c>
      <c r="RYO7" s="220">
        <f t="shared" ref="RYO7:SAZ7" si="204">ROUND($W7/365,5)</f>
        <v>7.3529999999999998E-2</v>
      </c>
      <c r="RYP7" s="220">
        <f t="shared" si="204"/>
        <v>7.3529999999999998E-2</v>
      </c>
      <c r="RYQ7" s="220">
        <f t="shared" si="204"/>
        <v>7.3529999999999998E-2</v>
      </c>
      <c r="RYR7" s="220">
        <f t="shared" si="204"/>
        <v>7.3529999999999998E-2</v>
      </c>
      <c r="RYS7" s="220">
        <f t="shared" si="204"/>
        <v>7.3529999999999998E-2</v>
      </c>
      <c r="RYT7" s="220">
        <f t="shared" si="204"/>
        <v>7.3529999999999998E-2</v>
      </c>
      <c r="RYU7" s="220">
        <f t="shared" si="204"/>
        <v>7.3529999999999998E-2</v>
      </c>
      <c r="RYV7" s="220">
        <f t="shared" si="204"/>
        <v>7.3529999999999998E-2</v>
      </c>
      <c r="RYW7" s="220">
        <f t="shared" si="204"/>
        <v>7.3529999999999998E-2</v>
      </c>
      <c r="RYX7" s="220">
        <f t="shared" si="204"/>
        <v>7.3529999999999998E-2</v>
      </c>
      <c r="RYY7" s="220">
        <f t="shared" si="204"/>
        <v>7.3529999999999998E-2</v>
      </c>
      <c r="RYZ7" s="220">
        <f t="shared" si="204"/>
        <v>7.3529999999999998E-2</v>
      </c>
      <c r="RZA7" s="220">
        <f t="shared" si="204"/>
        <v>7.3529999999999998E-2</v>
      </c>
      <c r="RZB7" s="220">
        <f t="shared" si="204"/>
        <v>7.3529999999999998E-2</v>
      </c>
      <c r="RZC7" s="220">
        <f t="shared" si="204"/>
        <v>7.3529999999999998E-2</v>
      </c>
      <c r="RZD7" s="220">
        <f t="shared" si="204"/>
        <v>7.3529999999999998E-2</v>
      </c>
      <c r="RZE7" s="220">
        <f t="shared" si="204"/>
        <v>7.3529999999999998E-2</v>
      </c>
      <c r="RZF7" s="220">
        <f t="shared" si="204"/>
        <v>7.3529999999999998E-2</v>
      </c>
      <c r="RZG7" s="220">
        <f t="shared" si="204"/>
        <v>7.3529999999999998E-2</v>
      </c>
      <c r="RZH7" s="220">
        <f t="shared" si="204"/>
        <v>7.3529999999999998E-2</v>
      </c>
      <c r="RZI7" s="220">
        <f t="shared" si="204"/>
        <v>7.3529999999999998E-2</v>
      </c>
      <c r="RZJ7" s="220">
        <f t="shared" si="204"/>
        <v>7.3529999999999998E-2</v>
      </c>
      <c r="RZK7" s="220">
        <f t="shared" si="204"/>
        <v>7.3529999999999998E-2</v>
      </c>
      <c r="RZL7" s="220">
        <f t="shared" si="204"/>
        <v>7.3529999999999998E-2</v>
      </c>
      <c r="RZM7" s="220">
        <f t="shared" si="204"/>
        <v>7.3529999999999998E-2</v>
      </c>
      <c r="RZN7" s="220">
        <f t="shared" si="204"/>
        <v>7.3529999999999998E-2</v>
      </c>
      <c r="RZO7" s="220">
        <f t="shared" si="204"/>
        <v>7.3529999999999998E-2</v>
      </c>
      <c r="RZP7" s="220">
        <f t="shared" si="204"/>
        <v>7.3529999999999998E-2</v>
      </c>
      <c r="RZQ7" s="220">
        <f t="shared" si="204"/>
        <v>7.3529999999999998E-2</v>
      </c>
      <c r="RZR7" s="220">
        <f t="shared" si="204"/>
        <v>7.3529999999999998E-2</v>
      </c>
      <c r="RZS7" s="220">
        <f t="shared" si="204"/>
        <v>7.3529999999999998E-2</v>
      </c>
      <c r="RZT7" s="220">
        <f t="shared" si="204"/>
        <v>7.3529999999999998E-2</v>
      </c>
      <c r="RZU7" s="220">
        <f t="shared" si="204"/>
        <v>7.3529999999999998E-2</v>
      </c>
      <c r="RZV7" s="220">
        <f t="shared" si="204"/>
        <v>7.3529999999999998E-2</v>
      </c>
      <c r="RZW7" s="220">
        <f t="shared" si="204"/>
        <v>7.3529999999999998E-2</v>
      </c>
      <c r="RZX7" s="220">
        <f t="shared" si="204"/>
        <v>7.3529999999999998E-2</v>
      </c>
      <c r="RZY7" s="220">
        <f t="shared" si="204"/>
        <v>7.3529999999999998E-2</v>
      </c>
      <c r="RZZ7" s="220">
        <f t="shared" si="204"/>
        <v>7.3529999999999998E-2</v>
      </c>
      <c r="SAA7" s="220">
        <f t="shared" si="204"/>
        <v>7.3529999999999998E-2</v>
      </c>
      <c r="SAB7" s="220">
        <f t="shared" si="204"/>
        <v>7.3529999999999998E-2</v>
      </c>
      <c r="SAC7" s="220">
        <f t="shared" si="204"/>
        <v>7.3529999999999998E-2</v>
      </c>
      <c r="SAD7" s="220">
        <f t="shared" si="204"/>
        <v>7.3529999999999998E-2</v>
      </c>
      <c r="SAE7" s="220">
        <f t="shared" si="204"/>
        <v>7.3529999999999998E-2</v>
      </c>
      <c r="SAF7" s="220">
        <f t="shared" si="204"/>
        <v>7.3529999999999998E-2</v>
      </c>
      <c r="SAG7" s="220">
        <f t="shared" si="204"/>
        <v>7.3529999999999998E-2</v>
      </c>
      <c r="SAH7" s="220">
        <f t="shared" si="204"/>
        <v>7.3529999999999998E-2</v>
      </c>
      <c r="SAI7" s="220">
        <f t="shared" si="204"/>
        <v>7.3529999999999998E-2</v>
      </c>
      <c r="SAJ7" s="220">
        <f t="shared" si="204"/>
        <v>7.3529999999999998E-2</v>
      </c>
      <c r="SAK7" s="220">
        <f t="shared" si="204"/>
        <v>7.3529999999999998E-2</v>
      </c>
      <c r="SAL7" s="220">
        <f t="shared" si="204"/>
        <v>7.3529999999999998E-2</v>
      </c>
      <c r="SAM7" s="220">
        <f t="shared" si="204"/>
        <v>7.3529999999999998E-2</v>
      </c>
      <c r="SAN7" s="220">
        <f t="shared" si="204"/>
        <v>7.3529999999999998E-2</v>
      </c>
      <c r="SAO7" s="220">
        <f t="shared" si="204"/>
        <v>7.3529999999999998E-2</v>
      </c>
      <c r="SAP7" s="220">
        <f t="shared" si="204"/>
        <v>7.3529999999999998E-2</v>
      </c>
      <c r="SAQ7" s="220">
        <f t="shared" si="204"/>
        <v>7.3529999999999998E-2</v>
      </c>
      <c r="SAR7" s="220">
        <f t="shared" si="204"/>
        <v>7.3529999999999998E-2</v>
      </c>
      <c r="SAS7" s="220">
        <f t="shared" si="204"/>
        <v>7.3529999999999998E-2</v>
      </c>
      <c r="SAT7" s="220">
        <f t="shared" si="204"/>
        <v>7.3529999999999998E-2</v>
      </c>
      <c r="SAU7" s="220">
        <f t="shared" si="204"/>
        <v>7.3529999999999998E-2</v>
      </c>
      <c r="SAV7" s="220">
        <f t="shared" si="204"/>
        <v>7.3529999999999998E-2</v>
      </c>
      <c r="SAW7" s="220">
        <f t="shared" si="204"/>
        <v>7.3529999999999998E-2</v>
      </c>
      <c r="SAX7" s="220">
        <f t="shared" si="204"/>
        <v>7.3529999999999998E-2</v>
      </c>
      <c r="SAY7" s="220">
        <f t="shared" si="204"/>
        <v>7.3529999999999998E-2</v>
      </c>
      <c r="SAZ7" s="220">
        <f t="shared" si="204"/>
        <v>7.3529999999999998E-2</v>
      </c>
      <c r="SBA7" s="220">
        <f t="shared" ref="SBA7:SDL7" si="205">ROUND($W7/365,5)</f>
        <v>7.3529999999999998E-2</v>
      </c>
      <c r="SBB7" s="220">
        <f t="shared" si="205"/>
        <v>7.3529999999999998E-2</v>
      </c>
      <c r="SBC7" s="220">
        <f t="shared" si="205"/>
        <v>7.3529999999999998E-2</v>
      </c>
      <c r="SBD7" s="220">
        <f t="shared" si="205"/>
        <v>7.3529999999999998E-2</v>
      </c>
      <c r="SBE7" s="220">
        <f t="shared" si="205"/>
        <v>7.3529999999999998E-2</v>
      </c>
      <c r="SBF7" s="220">
        <f t="shared" si="205"/>
        <v>7.3529999999999998E-2</v>
      </c>
      <c r="SBG7" s="220">
        <f t="shared" si="205"/>
        <v>7.3529999999999998E-2</v>
      </c>
      <c r="SBH7" s="220">
        <f t="shared" si="205"/>
        <v>7.3529999999999998E-2</v>
      </c>
      <c r="SBI7" s="220">
        <f t="shared" si="205"/>
        <v>7.3529999999999998E-2</v>
      </c>
      <c r="SBJ7" s="220">
        <f t="shared" si="205"/>
        <v>7.3529999999999998E-2</v>
      </c>
      <c r="SBK7" s="220">
        <f t="shared" si="205"/>
        <v>7.3529999999999998E-2</v>
      </c>
      <c r="SBL7" s="220">
        <f t="shared" si="205"/>
        <v>7.3529999999999998E-2</v>
      </c>
      <c r="SBM7" s="220">
        <f t="shared" si="205"/>
        <v>7.3529999999999998E-2</v>
      </c>
      <c r="SBN7" s="220">
        <f t="shared" si="205"/>
        <v>7.3529999999999998E-2</v>
      </c>
      <c r="SBO7" s="220">
        <f t="shared" si="205"/>
        <v>7.3529999999999998E-2</v>
      </c>
      <c r="SBP7" s="220">
        <f t="shared" si="205"/>
        <v>7.3529999999999998E-2</v>
      </c>
      <c r="SBQ7" s="220">
        <f t="shared" si="205"/>
        <v>7.3529999999999998E-2</v>
      </c>
      <c r="SBR7" s="220">
        <f t="shared" si="205"/>
        <v>7.3529999999999998E-2</v>
      </c>
      <c r="SBS7" s="220">
        <f t="shared" si="205"/>
        <v>7.3529999999999998E-2</v>
      </c>
      <c r="SBT7" s="220">
        <f t="shared" si="205"/>
        <v>7.3529999999999998E-2</v>
      </c>
      <c r="SBU7" s="220">
        <f t="shared" si="205"/>
        <v>7.3529999999999998E-2</v>
      </c>
      <c r="SBV7" s="220">
        <f t="shared" si="205"/>
        <v>7.3529999999999998E-2</v>
      </c>
      <c r="SBW7" s="220">
        <f t="shared" si="205"/>
        <v>7.3529999999999998E-2</v>
      </c>
      <c r="SBX7" s="220">
        <f t="shared" si="205"/>
        <v>7.3529999999999998E-2</v>
      </c>
      <c r="SBY7" s="220">
        <f t="shared" si="205"/>
        <v>7.3529999999999998E-2</v>
      </c>
      <c r="SBZ7" s="220">
        <f t="shared" si="205"/>
        <v>7.3529999999999998E-2</v>
      </c>
      <c r="SCA7" s="220">
        <f t="shared" si="205"/>
        <v>7.3529999999999998E-2</v>
      </c>
      <c r="SCB7" s="220">
        <f t="shared" si="205"/>
        <v>7.3529999999999998E-2</v>
      </c>
      <c r="SCC7" s="220">
        <f t="shared" si="205"/>
        <v>7.3529999999999998E-2</v>
      </c>
      <c r="SCD7" s="220">
        <f t="shared" si="205"/>
        <v>7.3529999999999998E-2</v>
      </c>
      <c r="SCE7" s="220">
        <f t="shared" si="205"/>
        <v>7.3529999999999998E-2</v>
      </c>
      <c r="SCF7" s="220">
        <f t="shared" si="205"/>
        <v>7.3529999999999998E-2</v>
      </c>
      <c r="SCG7" s="220">
        <f t="shared" si="205"/>
        <v>7.3529999999999998E-2</v>
      </c>
      <c r="SCH7" s="220">
        <f t="shared" si="205"/>
        <v>7.3529999999999998E-2</v>
      </c>
      <c r="SCI7" s="220">
        <f t="shared" si="205"/>
        <v>7.3529999999999998E-2</v>
      </c>
      <c r="SCJ7" s="220">
        <f t="shared" si="205"/>
        <v>7.3529999999999998E-2</v>
      </c>
      <c r="SCK7" s="220">
        <f t="shared" si="205"/>
        <v>7.3529999999999998E-2</v>
      </c>
      <c r="SCL7" s="220">
        <f t="shared" si="205"/>
        <v>7.3529999999999998E-2</v>
      </c>
      <c r="SCM7" s="220">
        <f t="shared" si="205"/>
        <v>7.3529999999999998E-2</v>
      </c>
      <c r="SCN7" s="220">
        <f t="shared" si="205"/>
        <v>7.3529999999999998E-2</v>
      </c>
      <c r="SCO7" s="220">
        <f t="shared" si="205"/>
        <v>7.3529999999999998E-2</v>
      </c>
      <c r="SCP7" s="220">
        <f t="shared" si="205"/>
        <v>7.3529999999999998E-2</v>
      </c>
      <c r="SCQ7" s="220">
        <f t="shared" si="205"/>
        <v>7.3529999999999998E-2</v>
      </c>
      <c r="SCR7" s="220">
        <f t="shared" si="205"/>
        <v>7.3529999999999998E-2</v>
      </c>
      <c r="SCS7" s="220">
        <f t="shared" si="205"/>
        <v>7.3529999999999998E-2</v>
      </c>
      <c r="SCT7" s="220">
        <f t="shared" si="205"/>
        <v>7.3529999999999998E-2</v>
      </c>
      <c r="SCU7" s="220">
        <f t="shared" si="205"/>
        <v>7.3529999999999998E-2</v>
      </c>
      <c r="SCV7" s="220">
        <f t="shared" si="205"/>
        <v>7.3529999999999998E-2</v>
      </c>
      <c r="SCW7" s="220">
        <f t="shared" si="205"/>
        <v>7.3529999999999998E-2</v>
      </c>
      <c r="SCX7" s="220">
        <f t="shared" si="205"/>
        <v>7.3529999999999998E-2</v>
      </c>
      <c r="SCY7" s="220">
        <f t="shared" si="205"/>
        <v>7.3529999999999998E-2</v>
      </c>
      <c r="SCZ7" s="220">
        <f t="shared" si="205"/>
        <v>7.3529999999999998E-2</v>
      </c>
      <c r="SDA7" s="220">
        <f t="shared" si="205"/>
        <v>7.3529999999999998E-2</v>
      </c>
      <c r="SDB7" s="220">
        <f t="shared" si="205"/>
        <v>7.3529999999999998E-2</v>
      </c>
      <c r="SDC7" s="220">
        <f t="shared" si="205"/>
        <v>7.3529999999999998E-2</v>
      </c>
      <c r="SDD7" s="220">
        <f t="shared" si="205"/>
        <v>7.3529999999999998E-2</v>
      </c>
      <c r="SDE7" s="220">
        <f t="shared" si="205"/>
        <v>7.3529999999999998E-2</v>
      </c>
      <c r="SDF7" s="220">
        <f t="shared" si="205"/>
        <v>7.3529999999999998E-2</v>
      </c>
      <c r="SDG7" s="220">
        <f t="shared" si="205"/>
        <v>7.3529999999999998E-2</v>
      </c>
      <c r="SDH7" s="220">
        <f t="shared" si="205"/>
        <v>7.3529999999999998E-2</v>
      </c>
      <c r="SDI7" s="220">
        <f t="shared" si="205"/>
        <v>7.3529999999999998E-2</v>
      </c>
      <c r="SDJ7" s="220">
        <f t="shared" si="205"/>
        <v>7.3529999999999998E-2</v>
      </c>
      <c r="SDK7" s="220">
        <f t="shared" si="205"/>
        <v>7.3529999999999998E-2</v>
      </c>
      <c r="SDL7" s="220">
        <f t="shared" si="205"/>
        <v>7.3529999999999998E-2</v>
      </c>
      <c r="SDM7" s="220">
        <f t="shared" ref="SDM7:SFX7" si="206">ROUND($W7/365,5)</f>
        <v>7.3529999999999998E-2</v>
      </c>
      <c r="SDN7" s="220">
        <f t="shared" si="206"/>
        <v>7.3529999999999998E-2</v>
      </c>
      <c r="SDO7" s="220">
        <f t="shared" si="206"/>
        <v>7.3529999999999998E-2</v>
      </c>
      <c r="SDP7" s="220">
        <f t="shared" si="206"/>
        <v>7.3529999999999998E-2</v>
      </c>
      <c r="SDQ7" s="220">
        <f t="shared" si="206"/>
        <v>7.3529999999999998E-2</v>
      </c>
      <c r="SDR7" s="220">
        <f t="shared" si="206"/>
        <v>7.3529999999999998E-2</v>
      </c>
      <c r="SDS7" s="220">
        <f t="shared" si="206"/>
        <v>7.3529999999999998E-2</v>
      </c>
      <c r="SDT7" s="220">
        <f t="shared" si="206"/>
        <v>7.3529999999999998E-2</v>
      </c>
      <c r="SDU7" s="220">
        <f t="shared" si="206"/>
        <v>7.3529999999999998E-2</v>
      </c>
      <c r="SDV7" s="220">
        <f t="shared" si="206"/>
        <v>7.3529999999999998E-2</v>
      </c>
      <c r="SDW7" s="220">
        <f t="shared" si="206"/>
        <v>7.3529999999999998E-2</v>
      </c>
      <c r="SDX7" s="220">
        <f t="shared" si="206"/>
        <v>7.3529999999999998E-2</v>
      </c>
      <c r="SDY7" s="220">
        <f t="shared" si="206"/>
        <v>7.3529999999999998E-2</v>
      </c>
      <c r="SDZ7" s="220">
        <f t="shared" si="206"/>
        <v>7.3529999999999998E-2</v>
      </c>
      <c r="SEA7" s="220">
        <f t="shared" si="206"/>
        <v>7.3529999999999998E-2</v>
      </c>
      <c r="SEB7" s="220">
        <f t="shared" si="206"/>
        <v>7.3529999999999998E-2</v>
      </c>
      <c r="SEC7" s="220">
        <f t="shared" si="206"/>
        <v>7.3529999999999998E-2</v>
      </c>
      <c r="SED7" s="220">
        <f t="shared" si="206"/>
        <v>7.3529999999999998E-2</v>
      </c>
      <c r="SEE7" s="220">
        <f t="shared" si="206"/>
        <v>7.3529999999999998E-2</v>
      </c>
      <c r="SEF7" s="220">
        <f t="shared" si="206"/>
        <v>7.3529999999999998E-2</v>
      </c>
      <c r="SEG7" s="220">
        <f t="shared" si="206"/>
        <v>7.3529999999999998E-2</v>
      </c>
      <c r="SEH7" s="220">
        <f t="shared" si="206"/>
        <v>7.3529999999999998E-2</v>
      </c>
      <c r="SEI7" s="220">
        <f t="shared" si="206"/>
        <v>7.3529999999999998E-2</v>
      </c>
      <c r="SEJ7" s="220">
        <f t="shared" si="206"/>
        <v>7.3529999999999998E-2</v>
      </c>
      <c r="SEK7" s="220">
        <f t="shared" si="206"/>
        <v>7.3529999999999998E-2</v>
      </c>
      <c r="SEL7" s="220">
        <f t="shared" si="206"/>
        <v>7.3529999999999998E-2</v>
      </c>
      <c r="SEM7" s="220">
        <f t="shared" si="206"/>
        <v>7.3529999999999998E-2</v>
      </c>
      <c r="SEN7" s="220">
        <f t="shared" si="206"/>
        <v>7.3529999999999998E-2</v>
      </c>
      <c r="SEO7" s="220">
        <f t="shared" si="206"/>
        <v>7.3529999999999998E-2</v>
      </c>
      <c r="SEP7" s="220">
        <f t="shared" si="206"/>
        <v>7.3529999999999998E-2</v>
      </c>
      <c r="SEQ7" s="220">
        <f t="shared" si="206"/>
        <v>7.3529999999999998E-2</v>
      </c>
      <c r="SER7" s="220">
        <f t="shared" si="206"/>
        <v>7.3529999999999998E-2</v>
      </c>
      <c r="SES7" s="220">
        <f t="shared" si="206"/>
        <v>7.3529999999999998E-2</v>
      </c>
      <c r="SET7" s="220">
        <f t="shared" si="206"/>
        <v>7.3529999999999998E-2</v>
      </c>
      <c r="SEU7" s="220">
        <f t="shared" si="206"/>
        <v>7.3529999999999998E-2</v>
      </c>
      <c r="SEV7" s="220">
        <f t="shared" si="206"/>
        <v>7.3529999999999998E-2</v>
      </c>
      <c r="SEW7" s="220">
        <f t="shared" si="206"/>
        <v>7.3529999999999998E-2</v>
      </c>
      <c r="SEX7" s="220">
        <f t="shared" si="206"/>
        <v>7.3529999999999998E-2</v>
      </c>
      <c r="SEY7" s="220">
        <f t="shared" si="206"/>
        <v>7.3529999999999998E-2</v>
      </c>
      <c r="SEZ7" s="220">
        <f t="shared" si="206"/>
        <v>7.3529999999999998E-2</v>
      </c>
      <c r="SFA7" s="220">
        <f t="shared" si="206"/>
        <v>7.3529999999999998E-2</v>
      </c>
      <c r="SFB7" s="220">
        <f t="shared" si="206"/>
        <v>7.3529999999999998E-2</v>
      </c>
      <c r="SFC7" s="220">
        <f t="shared" si="206"/>
        <v>7.3529999999999998E-2</v>
      </c>
      <c r="SFD7" s="220">
        <f t="shared" si="206"/>
        <v>7.3529999999999998E-2</v>
      </c>
      <c r="SFE7" s="220">
        <f t="shared" si="206"/>
        <v>7.3529999999999998E-2</v>
      </c>
      <c r="SFF7" s="220">
        <f t="shared" si="206"/>
        <v>7.3529999999999998E-2</v>
      </c>
      <c r="SFG7" s="220">
        <f t="shared" si="206"/>
        <v>7.3529999999999998E-2</v>
      </c>
      <c r="SFH7" s="220">
        <f t="shared" si="206"/>
        <v>7.3529999999999998E-2</v>
      </c>
      <c r="SFI7" s="220">
        <f t="shared" si="206"/>
        <v>7.3529999999999998E-2</v>
      </c>
      <c r="SFJ7" s="220">
        <f t="shared" si="206"/>
        <v>7.3529999999999998E-2</v>
      </c>
      <c r="SFK7" s="220">
        <f t="shared" si="206"/>
        <v>7.3529999999999998E-2</v>
      </c>
      <c r="SFL7" s="220">
        <f t="shared" si="206"/>
        <v>7.3529999999999998E-2</v>
      </c>
      <c r="SFM7" s="220">
        <f t="shared" si="206"/>
        <v>7.3529999999999998E-2</v>
      </c>
      <c r="SFN7" s="220">
        <f t="shared" si="206"/>
        <v>7.3529999999999998E-2</v>
      </c>
      <c r="SFO7" s="220">
        <f t="shared" si="206"/>
        <v>7.3529999999999998E-2</v>
      </c>
      <c r="SFP7" s="220">
        <f t="shared" si="206"/>
        <v>7.3529999999999998E-2</v>
      </c>
      <c r="SFQ7" s="220">
        <f t="shared" si="206"/>
        <v>7.3529999999999998E-2</v>
      </c>
      <c r="SFR7" s="220">
        <f t="shared" si="206"/>
        <v>7.3529999999999998E-2</v>
      </c>
      <c r="SFS7" s="220">
        <f t="shared" si="206"/>
        <v>7.3529999999999998E-2</v>
      </c>
      <c r="SFT7" s="220">
        <f t="shared" si="206"/>
        <v>7.3529999999999998E-2</v>
      </c>
      <c r="SFU7" s="220">
        <f t="shared" si="206"/>
        <v>7.3529999999999998E-2</v>
      </c>
      <c r="SFV7" s="220">
        <f t="shared" si="206"/>
        <v>7.3529999999999998E-2</v>
      </c>
      <c r="SFW7" s="220">
        <f t="shared" si="206"/>
        <v>7.3529999999999998E-2</v>
      </c>
      <c r="SFX7" s="220">
        <f t="shared" si="206"/>
        <v>7.3529999999999998E-2</v>
      </c>
      <c r="SFY7" s="220">
        <f t="shared" ref="SFY7:SIJ7" si="207">ROUND($W7/365,5)</f>
        <v>7.3529999999999998E-2</v>
      </c>
      <c r="SFZ7" s="220">
        <f t="shared" si="207"/>
        <v>7.3529999999999998E-2</v>
      </c>
      <c r="SGA7" s="220">
        <f t="shared" si="207"/>
        <v>7.3529999999999998E-2</v>
      </c>
      <c r="SGB7" s="220">
        <f t="shared" si="207"/>
        <v>7.3529999999999998E-2</v>
      </c>
      <c r="SGC7" s="220">
        <f t="shared" si="207"/>
        <v>7.3529999999999998E-2</v>
      </c>
      <c r="SGD7" s="220">
        <f t="shared" si="207"/>
        <v>7.3529999999999998E-2</v>
      </c>
      <c r="SGE7" s="220">
        <f t="shared" si="207"/>
        <v>7.3529999999999998E-2</v>
      </c>
      <c r="SGF7" s="220">
        <f t="shared" si="207"/>
        <v>7.3529999999999998E-2</v>
      </c>
      <c r="SGG7" s="220">
        <f t="shared" si="207"/>
        <v>7.3529999999999998E-2</v>
      </c>
      <c r="SGH7" s="220">
        <f t="shared" si="207"/>
        <v>7.3529999999999998E-2</v>
      </c>
      <c r="SGI7" s="220">
        <f t="shared" si="207"/>
        <v>7.3529999999999998E-2</v>
      </c>
      <c r="SGJ7" s="220">
        <f t="shared" si="207"/>
        <v>7.3529999999999998E-2</v>
      </c>
      <c r="SGK7" s="220">
        <f t="shared" si="207"/>
        <v>7.3529999999999998E-2</v>
      </c>
      <c r="SGL7" s="220">
        <f t="shared" si="207"/>
        <v>7.3529999999999998E-2</v>
      </c>
      <c r="SGM7" s="220">
        <f t="shared" si="207"/>
        <v>7.3529999999999998E-2</v>
      </c>
      <c r="SGN7" s="220">
        <f t="shared" si="207"/>
        <v>7.3529999999999998E-2</v>
      </c>
      <c r="SGO7" s="220">
        <f t="shared" si="207"/>
        <v>7.3529999999999998E-2</v>
      </c>
      <c r="SGP7" s="220">
        <f t="shared" si="207"/>
        <v>7.3529999999999998E-2</v>
      </c>
      <c r="SGQ7" s="220">
        <f t="shared" si="207"/>
        <v>7.3529999999999998E-2</v>
      </c>
      <c r="SGR7" s="220">
        <f t="shared" si="207"/>
        <v>7.3529999999999998E-2</v>
      </c>
      <c r="SGS7" s="220">
        <f t="shared" si="207"/>
        <v>7.3529999999999998E-2</v>
      </c>
      <c r="SGT7" s="220">
        <f t="shared" si="207"/>
        <v>7.3529999999999998E-2</v>
      </c>
      <c r="SGU7" s="220">
        <f t="shared" si="207"/>
        <v>7.3529999999999998E-2</v>
      </c>
      <c r="SGV7" s="220">
        <f t="shared" si="207"/>
        <v>7.3529999999999998E-2</v>
      </c>
      <c r="SGW7" s="220">
        <f t="shared" si="207"/>
        <v>7.3529999999999998E-2</v>
      </c>
      <c r="SGX7" s="220">
        <f t="shared" si="207"/>
        <v>7.3529999999999998E-2</v>
      </c>
      <c r="SGY7" s="220">
        <f t="shared" si="207"/>
        <v>7.3529999999999998E-2</v>
      </c>
      <c r="SGZ7" s="220">
        <f t="shared" si="207"/>
        <v>7.3529999999999998E-2</v>
      </c>
      <c r="SHA7" s="220">
        <f t="shared" si="207"/>
        <v>7.3529999999999998E-2</v>
      </c>
      <c r="SHB7" s="220">
        <f t="shared" si="207"/>
        <v>7.3529999999999998E-2</v>
      </c>
      <c r="SHC7" s="220">
        <f t="shared" si="207"/>
        <v>7.3529999999999998E-2</v>
      </c>
      <c r="SHD7" s="220">
        <f t="shared" si="207"/>
        <v>7.3529999999999998E-2</v>
      </c>
      <c r="SHE7" s="220">
        <f t="shared" si="207"/>
        <v>7.3529999999999998E-2</v>
      </c>
      <c r="SHF7" s="220">
        <f t="shared" si="207"/>
        <v>7.3529999999999998E-2</v>
      </c>
      <c r="SHG7" s="220">
        <f t="shared" si="207"/>
        <v>7.3529999999999998E-2</v>
      </c>
      <c r="SHH7" s="220">
        <f t="shared" si="207"/>
        <v>7.3529999999999998E-2</v>
      </c>
      <c r="SHI7" s="220">
        <f t="shared" si="207"/>
        <v>7.3529999999999998E-2</v>
      </c>
      <c r="SHJ7" s="220">
        <f t="shared" si="207"/>
        <v>7.3529999999999998E-2</v>
      </c>
      <c r="SHK7" s="220">
        <f t="shared" si="207"/>
        <v>7.3529999999999998E-2</v>
      </c>
      <c r="SHL7" s="220">
        <f t="shared" si="207"/>
        <v>7.3529999999999998E-2</v>
      </c>
      <c r="SHM7" s="220">
        <f t="shared" si="207"/>
        <v>7.3529999999999998E-2</v>
      </c>
      <c r="SHN7" s="220">
        <f t="shared" si="207"/>
        <v>7.3529999999999998E-2</v>
      </c>
      <c r="SHO7" s="220">
        <f t="shared" si="207"/>
        <v>7.3529999999999998E-2</v>
      </c>
      <c r="SHP7" s="220">
        <f t="shared" si="207"/>
        <v>7.3529999999999998E-2</v>
      </c>
      <c r="SHQ7" s="220">
        <f t="shared" si="207"/>
        <v>7.3529999999999998E-2</v>
      </c>
      <c r="SHR7" s="220">
        <f t="shared" si="207"/>
        <v>7.3529999999999998E-2</v>
      </c>
      <c r="SHS7" s="220">
        <f t="shared" si="207"/>
        <v>7.3529999999999998E-2</v>
      </c>
      <c r="SHT7" s="220">
        <f t="shared" si="207"/>
        <v>7.3529999999999998E-2</v>
      </c>
      <c r="SHU7" s="220">
        <f t="shared" si="207"/>
        <v>7.3529999999999998E-2</v>
      </c>
      <c r="SHV7" s="220">
        <f t="shared" si="207"/>
        <v>7.3529999999999998E-2</v>
      </c>
      <c r="SHW7" s="220">
        <f t="shared" si="207"/>
        <v>7.3529999999999998E-2</v>
      </c>
      <c r="SHX7" s="220">
        <f t="shared" si="207"/>
        <v>7.3529999999999998E-2</v>
      </c>
      <c r="SHY7" s="220">
        <f t="shared" si="207"/>
        <v>7.3529999999999998E-2</v>
      </c>
      <c r="SHZ7" s="220">
        <f t="shared" si="207"/>
        <v>7.3529999999999998E-2</v>
      </c>
      <c r="SIA7" s="220">
        <f t="shared" si="207"/>
        <v>7.3529999999999998E-2</v>
      </c>
      <c r="SIB7" s="220">
        <f t="shared" si="207"/>
        <v>7.3529999999999998E-2</v>
      </c>
      <c r="SIC7" s="220">
        <f t="shared" si="207"/>
        <v>7.3529999999999998E-2</v>
      </c>
      <c r="SID7" s="220">
        <f t="shared" si="207"/>
        <v>7.3529999999999998E-2</v>
      </c>
      <c r="SIE7" s="220">
        <f t="shared" si="207"/>
        <v>7.3529999999999998E-2</v>
      </c>
      <c r="SIF7" s="220">
        <f t="shared" si="207"/>
        <v>7.3529999999999998E-2</v>
      </c>
      <c r="SIG7" s="220">
        <f t="shared" si="207"/>
        <v>7.3529999999999998E-2</v>
      </c>
      <c r="SIH7" s="220">
        <f t="shared" si="207"/>
        <v>7.3529999999999998E-2</v>
      </c>
      <c r="SII7" s="220">
        <f t="shared" si="207"/>
        <v>7.3529999999999998E-2</v>
      </c>
      <c r="SIJ7" s="220">
        <f t="shared" si="207"/>
        <v>7.3529999999999998E-2</v>
      </c>
      <c r="SIK7" s="220">
        <f t="shared" ref="SIK7:SKV7" si="208">ROUND($W7/365,5)</f>
        <v>7.3529999999999998E-2</v>
      </c>
      <c r="SIL7" s="220">
        <f t="shared" si="208"/>
        <v>7.3529999999999998E-2</v>
      </c>
      <c r="SIM7" s="220">
        <f t="shared" si="208"/>
        <v>7.3529999999999998E-2</v>
      </c>
      <c r="SIN7" s="220">
        <f t="shared" si="208"/>
        <v>7.3529999999999998E-2</v>
      </c>
      <c r="SIO7" s="220">
        <f t="shared" si="208"/>
        <v>7.3529999999999998E-2</v>
      </c>
      <c r="SIP7" s="220">
        <f t="shared" si="208"/>
        <v>7.3529999999999998E-2</v>
      </c>
      <c r="SIQ7" s="220">
        <f t="shared" si="208"/>
        <v>7.3529999999999998E-2</v>
      </c>
      <c r="SIR7" s="220">
        <f t="shared" si="208"/>
        <v>7.3529999999999998E-2</v>
      </c>
      <c r="SIS7" s="220">
        <f t="shared" si="208"/>
        <v>7.3529999999999998E-2</v>
      </c>
      <c r="SIT7" s="220">
        <f t="shared" si="208"/>
        <v>7.3529999999999998E-2</v>
      </c>
      <c r="SIU7" s="220">
        <f t="shared" si="208"/>
        <v>7.3529999999999998E-2</v>
      </c>
      <c r="SIV7" s="220">
        <f t="shared" si="208"/>
        <v>7.3529999999999998E-2</v>
      </c>
      <c r="SIW7" s="220">
        <f t="shared" si="208"/>
        <v>7.3529999999999998E-2</v>
      </c>
      <c r="SIX7" s="220">
        <f t="shared" si="208"/>
        <v>7.3529999999999998E-2</v>
      </c>
      <c r="SIY7" s="220">
        <f t="shared" si="208"/>
        <v>7.3529999999999998E-2</v>
      </c>
      <c r="SIZ7" s="220">
        <f t="shared" si="208"/>
        <v>7.3529999999999998E-2</v>
      </c>
      <c r="SJA7" s="220">
        <f t="shared" si="208"/>
        <v>7.3529999999999998E-2</v>
      </c>
      <c r="SJB7" s="220">
        <f t="shared" si="208"/>
        <v>7.3529999999999998E-2</v>
      </c>
      <c r="SJC7" s="220">
        <f t="shared" si="208"/>
        <v>7.3529999999999998E-2</v>
      </c>
      <c r="SJD7" s="220">
        <f t="shared" si="208"/>
        <v>7.3529999999999998E-2</v>
      </c>
      <c r="SJE7" s="220">
        <f t="shared" si="208"/>
        <v>7.3529999999999998E-2</v>
      </c>
      <c r="SJF7" s="220">
        <f t="shared" si="208"/>
        <v>7.3529999999999998E-2</v>
      </c>
      <c r="SJG7" s="220">
        <f t="shared" si="208"/>
        <v>7.3529999999999998E-2</v>
      </c>
      <c r="SJH7" s="220">
        <f t="shared" si="208"/>
        <v>7.3529999999999998E-2</v>
      </c>
      <c r="SJI7" s="220">
        <f t="shared" si="208"/>
        <v>7.3529999999999998E-2</v>
      </c>
      <c r="SJJ7" s="220">
        <f t="shared" si="208"/>
        <v>7.3529999999999998E-2</v>
      </c>
      <c r="SJK7" s="220">
        <f t="shared" si="208"/>
        <v>7.3529999999999998E-2</v>
      </c>
      <c r="SJL7" s="220">
        <f t="shared" si="208"/>
        <v>7.3529999999999998E-2</v>
      </c>
      <c r="SJM7" s="220">
        <f t="shared" si="208"/>
        <v>7.3529999999999998E-2</v>
      </c>
      <c r="SJN7" s="220">
        <f t="shared" si="208"/>
        <v>7.3529999999999998E-2</v>
      </c>
      <c r="SJO7" s="220">
        <f t="shared" si="208"/>
        <v>7.3529999999999998E-2</v>
      </c>
      <c r="SJP7" s="220">
        <f t="shared" si="208"/>
        <v>7.3529999999999998E-2</v>
      </c>
      <c r="SJQ7" s="220">
        <f t="shared" si="208"/>
        <v>7.3529999999999998E-2</v>
      </c>
      <c r="SJR7" s="220">
        <f t="shared" si="208"/>
        <v>7.3529999999999998E-2</v>
      </c>
      <c r="SJS7" s="220">
        <f t="shared" si="208"/>
        <v>7.3529999999999998E-2</v>
      </c>
      <c r="SJT7" s="220">
        <f t="shared" si="208"/>
        <v>7.3529999999999998E-2</v>
      </c>
      <c r="SJU7" s="220">
        <f t="shared" si="208"/>
        <v>7.3529999999999998E-2</v>
      </c>
      <c r="SJV7" s="220">
        <f t="shared" si="208"/>
        <v>7.3529999999999998E-2</v>
      </c>
      <c r="SJW7" s="220">
        <f t="shared" si="208"/>
        <v>7.3529999999999998E-2</v>
      </c>
      <c r="SJX7" s="220">
        <f t="shared" si="208"/>
        <v>7.3529999999999998E-2</v>
      </c>
      <c r="SJY7" s="220">
        <f t="shared" si="208"/>
        <v>7.3529999999999998E-2</v>
      </c>
      <c r="SJZ7" s="220">
        <f t="shared" si="208"/>
        <v>7.3529999999999998E-2</v>
      </c>
      <c r="SKA7" s="220">
        <f t="shared" si="208"/>
        <v>7.3529999999999998E-2</v>
      </c>
      <c r="SKB7" s="220">
        <f t="shared" si="208"/>
        <v>7.3529999999999998E-2</v>
      </c>
      <c r="SKC7" s="220">
        <f t="shared" si="208"/>
        <v>7.3529999999999998E-2</v>
      </c>
      <c r="SKD7" s="220">
        <f t="shared" si="208"/>
        <v>7.3529999999999998E-2</v>
      </c>
      <c r="SKE7" s="220">
        <f t="shared" si="208"/>
        <v>7.3529999999999998E-2</v>
      </c>
      <c r="SKF7" s="220">
        <f t="shared" si="208"/>
        <v>7.3529999999999998E-2</v>
      </c>
      <c r="SKG7" s="220">
        <f t="shared" si="208"/>
        <v>7.3529999999999998E-2</v>
      </c>
      <c r="SKH7" s="220">
        <f t="shared" si="208"/>
        <v>7.3529999999999998E-2</v>
      </c>
      <c r="SKI7" s="220">
        <f t="shared" si="208"/>
        <v>7.3529999999999998E-2</v>
      </c>
      <c r="SKJ7" s="220">
        <f t="shared" si="208"/>
        <v>7.3529999999999998E-2</v>
      </c>
      <c r="SKK7" s="220">
        <f t="shared" si="208"/>
        <v>7.3529999999999998E-2</v>
      </c>
      <c r="SKL7" s="220">
        <f t="shared" si="208"/>
        <v>7.3529999999999998E-2</v>
      </c>
      <c r="SKM7" s="220">
        <f t="shared" si="208"/>
        <v>7.3529999999999998E-2</v>
      </c>
      <c r="SKN7" s="220">
        <f t="shared" si="208"/>
        <v>7.3529999999999998E-2</v>
      </c>
      <c r="SKO7" s="220">
        <f t="shared" si="208"/>
        <v>7.3529999999999998E-2</v>
      </c>
      <c r="SKP7" s="220">
        <f t="shared" si="208"/>
        <v>7.3529999999999998E-2</v>
      </c>
      <c r="SKQ7" s="220">
        <f t="shared" si="208"/>
        <v>7.3529999999999998E-2</v>
      </c>
      <c r="SKR7" s="220">
        <f t="shared" si="208"/>
        <v>7.3529999999999998E-2</v>
      </c>
      <c r="SKS7" s="220">
        <f t="shared" si="208"/>
        <v>7.3529999999999998E-2</v>
      </c>
      <c r="SKT7" s="220">
        <f t="shared" si="208"/>
        <v>7.3529999999999998E-2</v>
      </c>
      <c r="SKU7" s="220">
        <f t="shared" si="208"/>
        <v>7.3529999999999998E-2</v>
      </c>
      <c r="SKV7" s="220">
        <f t="shared" si="208"/>
        <v>7.3529999999999998E-2</v>
      </c>
      <c r="SKW7" s="220">
        <f t="shared" ref="SKW7:SNH7" si="209">ROUND($W7/365,5)</f>
        <v>7.3529999999999998E-2</v>
      </c>
      <c r="SKX7" s="220">
        <f t="shared" si="209"/>
        <v>7.3529999999999998E-2</v>
      </c>
      <c r="SKY7" s="220">
        <f t="shared" si="209"/>
        <v>7.3529999999999998E-2</v>
      </c>
      <c r="SKZ7" s="220">
        <f t="shared" si="209"/>
        <v>7.3529999999999998E-2</v>
      </c>
      <c r="SLA7" s="220">
        <f t="shared" si="209"/>
        <v>7.3529999999999998E-2</v>
      </c>
      <c r="SLB7" s="220">
        <f t="shared" si="209"/>
        <v>7.3529999999999998E-2</v>
      </c>
      <c r="SLC7" s="220">
        <f t="shared" si="209"/>
        <v>7.3529999999999998E-2</v>
      </c>
      <c r="SLD7" s="220">
        <f t="shared" si="209"/>
        <v>7.3529999999999998E-2</v>
      </c>
      <c r="SLE7" s="220">
        <f t="shared" si="209"/>
        <v>7.3529999999999998E-2</v>
      </c>
      <c r="SLF7" s="220">
        <f t="shared" si="209"/>
        <v>7.3529999999999998E-2</v>
      </c>
      <c r="SLG7" s="220">
        <f t="shared" si="209"/>
        <v>7.3529999999999998E-2</v>
      </c>
      <c r="SLH7" s="220">
        <f t="shared" si="209"/>
        <v>7.3529999999999998E-2</v>
      </c>
      <c r="SLI7" s="220">
        <f t="shared" si="209"/>
        <v>7.3529999999999998E-2</v>
      </c>
      <c r="SLJ7" s="220">
        <f t="shared" si="209"/>
        <v>7.3529999999999998E-2</v>
      </c>
      <c r="SLK7" s="220">
        <f t="shared" si="209"/>
        <v>7.3529999999999998E-2</v>
      </c>
      <c r="SLL7" s="220">
        <f t="shared" si="209"/>
        <v>7.3529999999999998E-2</v>
      </c>
      <c r="SLM7" s="220">
        <f t="shared" si="209"/>
        <v>7.3529999999999998E-2</v>
      </c>
      <c r="SLN7" s="220">
        <f t="shared" si="209"/>
        <v>7.3529999999999998E-2</v>
      </c>
      <c r="SLO7" s="220">
        <f t="shared" si="209"/>
        <v>7.3529999999999998E-2</v>
      </c>
      <c r="SLP7" s="220">
        <f t="shared" si="209"/>
        <v>7.3529999999999998E-2</v>
      </c>
      <c r="SLQ7" s="220">
        <f t="shared" si="209"/>
        <v>7.3529999999999998E-2</v>
      </c>
      <c r="SLR7" s="220">
        <f t="shared" si="209"/>
        <v>7.3529999999999998E-2</v>
      </c>
      <c r="SLS7" s="220">
        <f t="shared" si="209"/>
        <v>7.3529999999999998E-2</v>
      </c>
      <c r="SLT7" s="220">
        <f t="shared" si="209"/>
        <v>7.3529999999999998E-2</v>
      </c>
      <c r="SLU7" s="220">
        <f t="shared" si="209"/>
        <v>7.3529999999999998E-2</v>
      </c>
      <c r="SLV7" s="220">
        <f t="shared" si="209"/>
        <v>7.3529999999999998E-2</v>
      </c>
      <c r="SLW7" s="220">
        <f t="shared" si="209"/>
        <v>7.3529999999999998E-2</v>
      </c>
      <c r="SLX7" s="220">
        <f t="shared" si="209"/>
        <v>7.3529999999999998E-2</v>
      </c>
      <c r="SLY7" s="220">
        <f t="shared" si="209"/>
        <v>7.3529999999999998E-2</v>
      </c>
      <c r="SLZ7" s="220">
        <f t="shared" si="209"/>
        <v>7.3529999999999998E-2</v>
      </c>
      <c r="SMA7" s="220">
        <f t="shared" si="209"/>
        <v>7.3529999999999998E-2</v>
      </c>
      <c r="SMB7" s="220">
        <f t="shared" si="209"/>
        <v>7.3529999999999998E-2</v>
      </c>
      <c r="SMC7" s="220">
        <f t="shared" si="209"/>
        <v>7.3529999999999998E-2</v>
      </c>
      <c r="SMD7" s="220">
        <f t="shared" si="209"/>
        <v>7.3529999999999998E-2</v>
      </c>
      <c r="SME7" s="220">
        <f t="shared" si="209"/>
        <v>7.3529999999999998E-2</v>
      </c>
      <c r="SMF7" s="220">
        <f t="shared" si="209"/>
        <v>7.3529999999999998E-2</v>
      </c>
      <c r="SMG7" s="220">
        <f t="shared" si="209"/>
        <v>7.3529999999999998E-2</v>
      </c>
      <c r="SMH7" s="220">
        <f t="shared" si="209"/>
        <v>7.3529999999999998E-2</v>
      </c>
      <c r="SMI7" s="220">
        <f t="shared" si="209"/>
        <v>7.3529999999999998E-2</v>
      </c>
      <c r="SMJ7" s="220">
        <f t="shared" si="209"/>
        <v>7.3529999999999998E-2</v>
      </c>
      <c r="SMK7" s="220">
        <f t="shared" si="209"/>
        <v>7.3529999999999998E-2</v>
      </c>
      <c r="SML7" s="220">
        <f t="shared" si="209"/>
        <v>7.3529999999999998E-2</v>
      </c>
      <c r="SMM7" s="220">
        <f t="shared" si="209"/>
        <v>7.3529999999999998E-2</v>
      </c>
      <c r="SMN7" s="220">
        <f t="shared" si="209"/>
        <v>7.3529999999999998E-2</v>
      </c>
      <c r="SMO7" s="220">
        <f t="shared" si="209"/>
        <v>7.3529999999999998E-2</v>
      </c>
      <c r="SMP7" s="220">
        <f t="shared" si="209"/>
        <v>7.3529999999999998E-2</v>
      </c>
      <c r="SMQ7" s="220">
        <f t="shared" si="209"/>
        <v>7.3529999999999998E-2</v>
      </c>
      <c r="SMR7" s="220">
        <f t="shared" si="209"/>
        <v>7.3529999999999998E-2</v>
      </c>
      <c r="SMS7" s="220">
        <f t="shared" si="209"/>
        <v>7.3529999999999998E-2</v>
      </c>
      <c r="SMT7" s="220">
        <f t="shared" si="209"/>
        <v>7.3529999999999998E-2</v>
      </c>
      <c r="SMU7" s="220">
        <f t="shared" si="209"/>
        <v>7.3529999999999998E-2</v>
      </c>
      <c r="SMV7" s="220">
        <f t="shared" si="209"/>
        <v>7.3529999999999998E-2</v>
      </c>
      <c r="SMW7" s="220">
        <f t="shared" si="209"/>
        <v>7.3529999999999998E-2</v>
      </c>
      <c r="SMX7" s="220">
        <f t="shared" si="209"/>
        <v>7.3529999999999998E-2</v>
      </c>
      <c r="SMY7" s="220">
        <f t="shared" si="209"/>
        <v>7.3529999999999998E-2</v>
      </c>
      <c r="SMZ7" s="220">
        <f t="shared" si="209"/>
        <v>7.3529999999999998E-2</v>
      </c>
      <c r="SNA7" s="220">
        <f t="shared" si="209"/>
        <v>7.3529999999999998E-2</v>
      </c>
      <c r="SNB7" s="220">
        <f t="shared" si="209"/>
        <v>7.3529999999999998E-2</v>
      </c>
      <c r="SNC7" s="220">
        <f t="shared" si="209"/>
        <v>7.3529999999999998E-2</v>
      </c>
      <c r="SND7" s="220">
        <f t="shared" si="209"/>
        <v>7.3529999999999998E-2</v>
      </c>
      <c r="SNE7" s="220">
        <f t="shared" si="209"/>
        <v>7.3529999999999998E-2</v>
      </c>
      <c r="SNF7" s="220">
        <f t="shared" si="209"/>
        <v>7.3529999999999998E-2</v>
      </c>
      <c r="SNG7" s="220">
        <f t="shared" si="209"/>
        <v>7.3529999999999998E-2</v>
      </c>
      <c r="SNH7" s="220">
        <f t="shared" si="209"/>
        <v>7.3529999999999998E-2</v>
      </c>
      <c r="SNI7" s="220">
        <f t="shared" ref="SNI7:SPT7" si="210">ROUND($W7/365,5)</f>
        <v>7.3529999999999998E-2</v>
      </c>
      <c r="SNJ7" s="220">
        <f t="shared" si="210"/>
        <v>7.3529999999999998E-2</v>
      </c>
      <c r="SNK7" s="220">
        <f t="shared" si="210"/>
        <v>7.3529999999999998E-2</v>
      </c>
      <c r="SNL7" s="220">
        <f t="shared" si="210"/>
        <v>7.3529999999999998E-2</v>
      </c>
      <c r="SNM7" s="220">
        <f t="shared" si="210"/>
        <v>7.3529999999999998E-2</v>
      </c>
      <c r="SNN7" s="220">
        <f t="shared" si="210"/>
        <v>7.3529999999999998E-2</v>
      </c>
      <c r="SNO7" s="220">
        <f t="shared" si="210"/>
        <v>7.3529999999999998E-2</v>
      </c>
      <c r="SNP7" s="220">
        <f t="shared" si="210"/>
        <v>7.3529999999999998E-2</v>
      </c>
      <c r="SNQ7" s="220">
        <f t="shared" si="210"/>
        <v>7.3529999999999998E-2</v>
      </c>
      <c r="SNR7" s="220">
        <f t="shared" si="210"/>
        <v>7.3529999999999998E-2</v>
      </c>
      <c r="SNS7" s="220">
        <f t="shared" si="210"/>
        <v>7.3529999999999998E-2</v>
      </c>
      <c r="SNT7" s="220">
        <f t="shared" si="210"/>
        <v>7.3529999999999998E-2</v>
      </c>
      <c r="SNU7" s="220">
        <f t="shared" si="210"/>
        <v>7.3529999999999998E-2</v>
      </c>
      <c r="SNV7" s="220">
        <f t="shared" si="210"/>
        <v>7.3529999999999998E-2</v>
      </c>
      <c r="SNW7" s="220">
        <f t="shared" si="210"/>
        <v>7.3529999999999998E-2</v>
      </c>
      <c r="SNX7" s="220">
        <f t="shared" si="210"/>
        <v>7.3529999999999998E-2</v>
      </c>
      <c r="SNY7" s="220">
        <f t="shared" si="210"/>
        <v>7.3529999999999998E-2</v>
      </c>
      <c r="SNZ7" s="220">
        <f t="shared" si="210"/>
        <v>7.3529999999999998E-2</v>
      </c>
      <c r="SOA7" s="220">
        <f t="shared" si="210"/>
        <v>7.3529999999999998E-2</v>
      </c>
      <c r="SOB7" s="220">
        <f t="shared" si="210"/>
        <v>7.3529999999999998E-2</v>
      </c>
      <c r="SOC7" s="220">
        <f t="shared" si="210"/>
        <v>7.3529999999999998E-2</v>
      </c>
      <c r="SOD7" s="220">
        <f t="shared" si="210"/>
        <v>7.3529999999999998E-2</v>
      </c>
      <c r="SOE7" s="220">
        <f t="shared" si="210"/>
        <v>7.3529999999999998E-2</v>
      </c>
      <c r="SOF7" s="220">
        <f t="shared" si="210"/>
        <v>7.3529999999999998E-2</v>
      </c>
      <c r="SOG7" s="220">
        <f t="shared" si="210"/>
        <v>7.3529999999999998E-2</v>
      </c>
      <c r="SOH7" s="220">
        <f t="shared" si="210"/>
        <v>7.3529999999999998E-2</v>
      </c>
      <c r="SOI7" s="220">
        <f t="shared" si="210"/>
        <v>7.3529999999999998E-2</v>
      </c>
      <c r="SOJ7" s="220">
        <f t="shared" si="210"/>
        <v>7.3529999999999998E-2</v>
      </c>
      <c r="SOK7" s="220">
        <f t="shared" si="210"/>
        <v>7.3529999999999998E-2</v>
      </c>
      <c r="SOL7" s="220">
        <f t="shared" si="210"/>
        <v>7.3529999999999998E-2</v>
      </c>
      <c r="SOM7" s="220">
        <f t="shared" si="210"/>
        <v>7.3529999999999998E-2</v>
      </c>
      <c r="SON7" s="220">
        <f t="shared" si="210"/>
        <v>7.3529999999999998E-2</v>
      </c>
      <c r="SOO7" s="220">
        <f t="shared" si="210"/>
        <v>7.3529999999999998E-2</v>
      </c>
      <c r="SOP7" s="220">
        <f t="shared" si="210"/>
        <v>7.3529999999999998E-2</v>
      </c>
      <c r="SOQ7" s="220">
        <f t="shared" si="210"/>
        <v>7.3529999999999998E-2</v>
      </c>
      <c r="SOR7" s="220">
        <f t="shared" si="210"/>
        <v>7.3529999999999998E-2</v>
      </c>
      <c r="SOS7" s="220">
        <f t="shared" si="210"/>
        <v>7.3529999999999998E-2</v>
      </c>
      <c r="SOT7" s="220">
        <f t="shared" si="210"/>
        <v>7.3529999999999998E-2</v>
      </c>
      <c r="SOU7" s="220">
        <f t="shared" si="210"/>
        <v>7.3529999999999998E-2</v>
      </c>
      <c r="SOV7" s="220">
        <f t="shared" si="210"/>
        <v>7.3529999999999998E-2</v>
      </c>
      <c r="SOW7" s="220">
        <f t="shared" si="210"/>
        <v>7.3529999999999998E-2</v>
      </c>
      <c r="SOX7" s="220">
        <f t="shared" si="210"/>
        <v>7.3529999999999998E-2</v>
      </c>
      <c r="SOY7" s="220">
        <f t="shared" si="210"/>
        <v>7.3529999999999998E-2</v>
      </c>
      <c r="SOZ7" s="220">
        <f t="shared" si="210"/>
        <v>7.3529999999999998E-2</v>
      </c>
      <c r="SPA7" s="220">
        <f t="shared" si="210"/>
        <v>7.3529999999999998E-2</v>
      </c>
      <c r="SPB7" s="220">
        <f t="shared" si="210"/>
        <v>7.3529999999999998E-2</v>
      </c>
      <c r="SPC7" s="220">
        <f t="shared" si="210"/>
        <v>7.3529999999999998E-2</v>
      </c>
      <c r="SPD7" s="220">
        <f t="shared" si="210"/>
        <v>7.3529999999999998E-2</v>
      </c>
      <c r="SPE7" s="220">
        <f t="shared" si="210"/>
        <v>7.3529999999999998E-2</v>
      </c>
      <c r="SPF7" s="220">
        <f t="shared" si="210"/>
        <v>7.3529999999999998E-2</v>
      </c>
      <c r="SPG7" s="220">
        <f t="shared" si="210"/>
        <v>7.3529999999999998E-2</v>
      </c>
      <c r="SPH7" s="220">
        <f t="shared" si="210"/>
        <v>7.3529999999999998E-2</v>
      </c>
      <c r="SPI7" s="220">
        <f t="shared" si="210"/>
        <v>7.3529999999999998E-2</v>
      </c>
      <c r="SPJ7" s="220">
        <f t="shared" si="210"/>
        <v>7.3529999999999998E-2</v>
      </c>
      <c r="SPK7" s="220">
        <f t="shared" si="210"/>
        <v>7.3529999999999998E-2</v>
      </c>
      <c r="SPL7" s="220">
        <f t="shared" si="210"/>
        <v>7.3529999999999998E-2</v>
      </c>
      <c r="SPM7" s="220">
        <f t="shared" si="210"/>
        <v>7.3529999999999998E-2</v>
      </c>
      <c r="SPN7" s="220">
        <f t="shared" si="210"/>
        <v>7.3529999999999998E-2</v>
      </c>
      <c r="SPO7" s="220">
        <f t="shared" si="210"/>
        <v>7.3529999999999998E-2</v>
      </c>
      <c r="SPP7" s="220">
        <f t="shared" si="210"/>
        <v>7.3529999999999998E-2</v>
      </c>
      <c r="SPQ7" s="220">
        <f t="shared" si="210"/>
        <v>7.3529999999999998E-2</v>
      </c>
      <c r="SPR7" s="220">
        <f t="shared" si="210"/>
        <v>7.3529999999999998E-2</v>
      </c>
      <c r="SPS7" s="220">
        <f t="shared" si="210"/>
        <v>7.3529999999999998E-2</v>
      </c>
      <c r="SPT7" s="220">
        <f t="shared" si="210"/>
        <v>7.3529999999999998E-2</v>
      </c>
      <c r="SPU7" s="220">
        <f t="shared" ref="SPU7:SSF7" si="211">ROUND($W7/365,5)</f>
        <v>7.3529999999999998E-2</v>
      </c>
      <c r="SPV7" s="220">
        <f t="shared" si="211"/>
        <v>7.3529999999999998E-2</v>
      </c>
      <c r="SPW7" s="220">
        <f t="shared" si="211"/>
        <v>7.3529999999999998E-2</v>
      </c>
      <c r="SPX7" s="220">
        <f t="shared" si="211"/>
        <v>7.3529999999999998E-2</v>
      </c>
      <c r="SPY7" s="220">
        <f t="shared" si="211"/>
        <v>7.3529999999999998E-2</v>
      </c>
      <c r="SPZ7" s="220">
        <f t="shared" si="211"/>
        <v>7.3529999999999998E-2</v>
      </c>
      <c r="SQA7" s="220">
        <f t="shared" si="211"/>
        <v>7.3529999999999998E-2</v>
      </c>
      <c r="SQB7" s="220">
        <f t="shared" si="211"/>
        <v>7.3529999999999998E-2</v>
      </c>
      <c r="SQC7" s="220">
        <f t="shared" si="211"/>
        <v>7.3529999999999998E-2</v>
      </c>
      <c r="SQD7" s="220">
        <f t="shared" si="211"/>
        <v>7.3529999999999998E-2</v>
      </c>
      <c r="SQE7" s="220">
        <f t="shared" si="211"/>
        <v>7.3529999999999998E-2</v>
      </c>
      <c r="SQF7" s="220">
        <f t="shared" si="211"/>
        <v>7.3529999999999998E-2</v>
      </c>
      <c r="SQG7" s="220">
        <f t="shared" si="211"/>
        <v>7.3529999999999998E-2</v>
      </c>
      <c r="SQH7" s="220">
        <f t="shared" si="211"/>
        <v>7.3529999999999998E-2</v>
      </c>
      <c r="SQI7" s="220">
        <f t="shared" si="211"/>
        <v>7.3529999999999998E-2</v>
      </c>
      <c r="SQJ7" s="220">
        <f t="shared" si="211"/>
        <v>7.3529999999999998E-2</v>
      </c>
      <c r="SQK7" s="220">
        <f t="shared" si="211"/>
        <v>7.3529999999999998E-2</v>
      </c>
      <c r="SQL7" s="220">
        <f t="shared" si="211"/>
        <v>7.3529999999999998E-2</v>
      </c>
      <c r="SQM7" s="220">
        <f t="shared" si="211"/>
        <v>7.3529999999999998E-2</v>
      </c>
      <c r="SQN7" s="220">
        <f t="shared" si="211"/>
        <v>7.3529999999999998E-2</v>
      </c>
      <c r="SQO7" s="220">
        <f t="shared" si="211"/>
        <v>7.3529999999999998E-2</v>
      </c>
      <c r="SQP7" s="220">
        <f t="shared" si="211"/>
        <v>7.3529999999999998E-2</v>
      </c>
      <c r="SQQ7" s="220">
        <f t="shared" si="211"/>
        <v>7.3529999999999998E-2</v>
      </c>
      <c r="SQR7" s="220">
        <f t="shared" si="211"/>
        <v>7.3529999999999998E-2</v>
      </c>
      <c r="SQS7" s="220">
        <f t="shared" si="211"/>
        <v>7.3529999999999998E-2</v>
      </c>
      <c r="SQT7" s="220">
        <f t="shared" si="211"/>
        <v>7.3529999999999998E-2</v>
      </c>
      <c r="SQU7" s="220">
        <f t="shared" si="211"/>
        <v>7.3529999999999998E-2</v>
      </c>
      <c r="SQV7" s="220">
        <f t="shared" si="211"/>
        <v>7.3529999999999998E-2</v>
      </c>
      <c r="SQW7" s="220">
        <f t="shared" si="211"/>
        <v>7.3529999999999998E-2</v>
      </c>
      <c r="SQX7" s="220">
        <f t="shared" si="211"/>
        <v>7.3529999999999998E-2</v>
      </c>
      <c r="SQY7" s="220">
        <f t="shared" si="211"/>
        <v>7.3529999999999998E-2</v>
      </c>
      <c r="SQZ7" s="220">
        <f t="shared" si="211"/>
        <v>7.3529999999999998E-2</v>
      </c>
      <c r="SRA7" s="220">
        <f t="shared" si="211"/>
        <v>7.3529999999999998E-2</v>
      </c>
      <c r="SRB7" s="220">
        <f t="shared" si="211"/>
        <v>7.3529999999999998E-2</v>
      </c>
      <c r="SRC7" s="220">
        <f t="shared" si="211"/>
        <v>7.3529999999999998E-2</v>
      </c>
      <c r="SRD7" s="220">
        <f t="shared" si="211"/>
        <v>7.3529999999999998E-2</v>
      </c>
      <c r="SRE7" s="220">
        <f t="shared" si="211"/>
        <v>7.3529999999999998E-2</v>
      </c>
      <c r="SRF7" s="220">
        <f t="shared" si="211"/>
        <v>7.3529999999999998E-2</v>
      </c>
      <c r="SRG7" s="220">
        <f t="shared" si="211"/>
        <v>7.3529999999999998E-2</v>
      </c>
      <c r="SRH7" s="220">
        <f t="shared" si="211"/>
        <v>7.3529999999999998E-2</v>
      </c>
      <c r="SRI7" s="220">
        <f t="shared" si="211"/>
        <v>7.3529999999999998E-2</v>
      </c>
      <c r="SRJ7" s="220">
        <f t="shared" si="211"/>
        <v>7.3529999999999998E-2</v>
      </c>
      <c r="SRK7" s="220">
        <f t="shared" si="211"/>
        <v>7.3529999999999998E-2</v>
      </c>
      <c r="SRL7" s="220">
        <f t="shared" si="211"/>
        <v>7.3529999999999998E-2</v>
      </c>
      <c r="SRM7" s="220">
        <f t="shared" si="211"/>
        <v>7.3529999999999998E-2</v>
      </c>
      <c r="SRN7" s="220">
        <f t="shared" si="211"/>
        <v>7.3529999999999998E-2</v>
      </c>
      <c r="SRO7" s="220">
        <f t="shared" si="211"/>
        <v>7.3529999999999998E-2</v>
      </c>
      <c r="SRP7" s="220">
        <f t="shared" si="211"/>
        <v>7.3529999999999998E-2</v>
      </c>
      <c r="SRQ7" s="220">
        <f t="shared" si="211"/>
        <v>7.3529999999999998E-2</v>
      </c>
      <c r="SRR7" s="220">
        <f t="shared" si="211"/>
        <v>7.3529999999999998E-2</v>
      </c>
      <c r="SRS7" s="220">
        <f t="shared" si="211"/>
        <v>7.3529999999999998E-2</v>
      </c>
      <c r="SRT7" s="220">
        <f t="shared" si="211"/>
        <v>7.3529999999999998E-2</v>
      </c>
      <c r="SRU7" s="220">
        <f t="shared" si="211"/>
        <v>7.3529999999999998E-2</v>
      </c>
      <c r="SRV7" s="220">
        <f t="shared" si="211"/>
        <v>7.3529999999999998E-2</v>
      </c>
      <c r="SRW7" s="220">
        <f t="shared" si="211"/>
        <v>7.3529999999999998E-2</v>
      </c>
      <c r="SRX7" s="220">
        <f t="shared" si="211"/>
        <v>7.3529999999999998E-2</v>
      </c>
      <c r="SRY7" s="220">
        <f t="shared" si="211"/>
        <v>7.3529999999999998E-2</v>
      </c>
      <c r="SRZ7" s="220">
        <f t="shared" si="211"/>
        <v>7.3529999999999998E-2</v>
      </c>
      <c r="SSA7" s="220">
        <f t="shared" si="211"/>
        <v>7.3529999999999998E-2</v>
      </c>
      <c r="SSB7" s="220">
        <f t="shared" si="211"/>
        <v>7.3529999999999998E-2</v>
      </c>
      <c r="SSC7" s="220">
        <f t="shared" si="211"/>
        <v>7.3529999999999998E-2</v>
      </c>
      <c r="SSD7" s="220">
        <f t="shared" si="211"/>
        <v>7.3529999999999998E-2</v>
      </c>
      <c r="SSE7" s="220">
        <f t="shared" si="211"/>
        <v>7.3529999999999998E-2</v>
      </c>
      <c r="SSF7" s="220">
        <f t="shared" si="211"/>
        <v>7.3529999999999998E-2</v>
      </c>
      <c r="SSG7" s="220">
        <f t="shared" ref="SSG7:SUR7" si="212">ROUND($W7/365,5)</f>
        <v>7.3529999999999998E-2</v>
      </c>
      <c r="SSH7" s="220">
        <f t="shared" si="212"/>
        <v>7.3529999999999998E-2</v>
      </c>
      <c r="SSI7" s="220">
        <f t="shared" si="212"/>
        <v>7.3529999999999998E-2</v>
      </c>
      <c r="SSJ7" s="220">
        <f t="shared" si="212"/>
        <v>7.3529999999999998E-2</v>
      </c>
      <c r="SSK7" s="220">
        <f t="shared" si="212"/>
        <v>7.3529999999999998E-2</v>
      </c>
      <c r="SSL7" s="220">
        <f t="shared" si="212"/>
        <v>7.3529999999999998E-2</v>
      </c>
      <c r="SSM7" s="220">
        <f t="shared" si="212"/>
        <v>7.3529999999999998E-2</v>
      </c>
      <c r="SSN7" s="220">
        <f t="shared" si="212"/>
        <v>7.3529999999999998E-2</v>
      </c>
      <c r="SSO7" s="220">
        <f t="shared" si="212"/>
        <v>7.3529999999999998E-2</v>
      </c>
      <c r="SSP7" s="220">
        <f t="shared" si="212"/>
        <v>7.3529999999999998E-2</v>
      </c>
      <c r="SSQ7" s="220">
        <f t="shared" si="212"/>
        <v>7.3529999999999998E-2</v>
      </c>
      <c r="SSR7" s="220">
        <f t="shared" si="212"/>
        <v>7.3529999999999998E-2</v>
      </c>
      <c r="SSS7" s="220">
        <f t="shared" si="212"/>
        <v>7.3529999999999998E-2</v>
      </c>
      <c r="SST7" s="220">
        <f t="shared" si="212"/>
        <v>7.3529999999999998E-2</v>
      </c>
      <c r="SSU7" s="220">
        <f t="shared" si="212"/>
        <v>7.3529999999999998E-2</v>
      </c>
      <c r="SSV7" s="220">
        <f t="shared" si="212"/>
        <v>7.3529999999999998E-2</v>
      </c>
      <c r="SSW7" s="220">
        <f t="shared" si="212"/>
        <v>7.3529999999999998E-2</v>
      </c>
      <c r="SSX7" s="220">
        <f t="shared" si="212"/>
        <v>7.3529999999999998E-2</v>
      </c>
      <c r="SSY7" s="220">
        <f t="shared" si="212"/>
        <v>7.3529999999999998E-2</v>
      </c>
      <c r="SSZ7" s="220">
        <f t="shared" si="212"/>
        <v>7.3529999999999998E-2</v>
      </c>
      <c r="STA7" s="220">
        <f t="shared" si="212"/>
        <v>7.3529999999999998E-2</v>
      </c>
      <c r="STB7" s="220">
        <f t="shared" si="212"/>
        <v>7.3529999999999998E-2</v>
      </c>
      <c r="STC7" s="220">
        <f t="shared" si="212"/>
        <v>7.3529999999999998E-2</v>
      </c>
      <c r="STD7" s="220">
        <f t="shared" si="212"/>
        <v>7.3529999999999998E-2</v>
      </c>
      <c r="STE7" s="220">
        <f t="shared" si="212"/>
        <v>7.3529999999999998E-2</v>
      </c>
      <c r="STF7" s="220">
        <f t="shared" si="212"/>
        <v>7.3529999999999998E-2</v>
      </c>
      <c r="STG7" s="220">
        <f t="shared" si="212"/>
        <v>7.3529999999999998E-2</v>
      </c>
      <c r="STH7" s="220">
        <f t="shared" si="212"/>
        <v>7.3529999999999998E-2</v>
      </c>
      <c r="STI7" s="220">
        <f t="shared" si="212"/>
        <v>7.3529999999999998E-2</v>
      </c>
      <c r="STJ7" s="220">
        <f t="shared" si="212"/>
        <v>7.3529999999999998E-2</v>
      </c>
      <c r="STK7" s="220">
        <f t="shared" si="212"/>
        <v>7.3529999999999998E-2</v>
      </c>
      <c r="STL7" s="220">
        <f t="shared" si="212"/>
        <v>7.3529999999999998E-2</v>
      </c>
      <c r="STM7" s="220">
        <f t="shared" si="212"/>
        <v>7.3529999999999998E-2</v>
      </c>
      <c r="STN7" s="220">
        <f t="shared" si="212"/>
        <v>7.3529999999999998E-2</v>
      </c>
      <c r="STO7" s="220">
        <f t="shared" si="212"/>
        <v>7.3529999999999998E-2</v>
      </c>
      <c r="STP7" s="220">
        <f t="shared" si="212"/>
        <v>7.3529999999999998E-2</v>
      </c>
      <c r="STQ7" s="220">
        <f t="shared" si="212"/>
        <v>7.3529999999999998E-2</v>
      </c>
      <c r="STR7" s="220">
        <f t="shared" si="212"/>
        <v>7.3529999999999998E-2</v>
      </c>
      <c r="STS7" s="220">
        <f t="shared" si="212"/>
        <v>7.3529999999999998E-2</v>
      </c>
      <c r="STT7" s="220">
        <f t="shared" si="212"/>
        <v>7.3529999999999998E-2</v>
      </c>
      <c r="STU7" s="220">
        <f t="shared" si="212"/>
        <v>7.3529999999999998E-2</v>
      </c>
      <c r="STV7" s="220">
        <f t="shared" si="212"/>
        <v>7.3529999999999998E-2</v>
      </c>
      <c r="STW7" s="220">
        <f t="shared" si="212"/>
        <v>7.3529999999999998E-2</v>
      </c>
      <c r="STX7" s="220">
        <f t="shared" si="212"/>
        <v>7.3529999999999998E-2</v>
      </c>
      <c r="STY7" s="220">
        <f t="shared" si="212"/>
        <v>7.3529999999999998E-2</v>
      </c>
      <c r="STZ7" s="220">
        <f t="shared" si="212"/>
        <v>7.3529999999999998E-2</v>
      </c>
      <c r="SUA7" s="220">
        <f t="shared" si="212"/>
        <v>7.3529999999999998E-2</v>
      </c>
      <c r="SUB7" s="220">
        <f t="shared" si="212"/>
        <v>7.3529999999999998E-2</v>
      </c>
      <c r="SUC7" s="220">
        <f t="shared" si="212"/>
        <v>7.3529999999999998E-2</v>
      </c>
      <c r="SUD7" s="220">
        <f t="shared" si="212"/>
        <v>7.3529999999999998E-2</v>
      </c>
      <c r="SUE7" s="220">
        <f t="shared" si="212"/>
        <v>7.3529999999999998E-2</v>
      </c>
      <c r="SUF7" s="220">
        <f t="shared" si="212"/>
        <v>7.3529999999999998E-2</v>
      </c>
      <c r="SUG7" s="220">
        <f t="shared" si="212"/>
        <v>7.3529999999999998E-2</v>
      </c>
      <c r="SUH7" s="220">
        <f t="shared" si="212"/>
        <v>7.3529999999999998E-2</v>
      </c>
      <c r="SUI7" s="220">
        <f t="shared" si="212"/>
        <v>7.3529999999999998E-2</v>
      </c>
      <c r="SUJ7" s="220">
        <f t="shared" si="212"/>
        <v>7.3529999999999998E-2</v>
      </c>
      <c r="SUK7" s="220">
        <f t="shared" si="212"/>
        <v>7.3529999999999998E-2</v>
      </c>
      <c r="SUL7" s="220">
        <f t="shared" si="212"/>
        <v>7.3529999999999998E-2</v>
      </c>
      <c r="SUM7" s="220">
        <f t="shared" si="212"/>
        <v>7.3529999999999998E-2</v>
      </c>
      <c r="SUN7" s="220">
        <f t="shared" si="212"/>
        <v>7.3529999999999998E-2</v>
      </c>
      <c r="SUO7" s="220">
        <f t="shared" si="212"/>
        <v>7.3529999999999998E-2</v>
      </c>
      <c r="SUP7" s="220">
        <f t="shared" si="212"/>
        <v>7.3529999999999998E-2</v>
      </c>
      <c r="SUQ7" s="220">
        <f t="shared" si="212"/>
        <v>7.3529999999999998E-2</v>
      </c>
      <c r="SUR7" s="220">
        <f t="shared" si="212"/>
        <v>7.3529999999999998E-2</v>
      </c>
      <c r="SUS7" s="220">
        <f t="shared" ref="SUS7:SXD7" si="213">ROUND($W7/365,5)</f>
        <v>7.3529999999999998E-2</v>
      </c>
      <c r="SUT7" s="220">
        <f t="shared" si="213"/>
        <v>7.3529999999999998E-2</v>
      </c>
      <c r="SUU7" s="220">
        <f t="shared" si="213"/>
        <v>7.3529999999999998E-2</v>
      </c>
      <c r="SUV7" s="220">
        <f t="shared" si="213"/>
        <v>7.3529999999999998E-2</v>
      </c>
      <c r="SUW7" s="220">
        <f t="shared" si="213"/>
        <v>7.3529999999999998E-2</v>
      </c>
      <c r="SUX7" s="220">
        <f t="shared" si="213"/>
        <v>7.3529999999999998E-2</v>
      </c>
      <c r="SUY7" s="220">
        <f t="shared" si="213"/>
        <v>7.3529999999999998E-2</v>
      </c>
      <c r="SUZ7" s="220">
        <f t="shared" si="213"/>
        <v>7.3529999999999998E-2</v>
      </c>
      <c r="SVA7" s="220">
        <f t="shared" si="213"/>
        <v>7.3529999999999998E-2</v>
      </c>
      <c r="SVB7" s="220">
        <f t="shared" si="213"/>
        <v>7.3529999999999998E-2</v>
      </c>
      <c r="SVC7" s="220">
        <f t="shared" si="213"/>
        <v>7.3529999999999998E-2</v>
      </c>
      <c r="SVD7" s="220">
        <f t="shared" si="213"/>
        <v>7.3529999999999998E-2</v>
      </c>
      <c r="SVE7" s="220">
        <f t="shared" si="213"/>
        <v>7.3529999999999998E-2</v>
      </c>
      <c r="SVF7" s="220">
        <f t="shared" si="213"/>
        <v>7.3529999999999998E-2</v>
      </c>
      <c r="SVG7" s="220">
        <f t="shared" si="213"/>
        <v>7.3529999999999998E-2</v>
      </c>
      <c r="SVH7" s="220">
        <f t="shared" si="213"/>
        <v>7.3529999999999998E-2</v>
      </c>
      <c r="SVI7" s="220">
        <f t="shared" si="213"/>
        <v>7.3529999999999998E-2</v>
      </c>
      <c r="SVJ7" s="220">
        <f t="shared" si="213"/>
        <v>7.3529999999999998E-2</v>
      </c>
      <c r="SVK7" s="220">
        <f t="shared" si="213"/>
        <v>7.3529999999999998E-2</v>
      </c>
      <c r="SVL7" s="220">
        <f t="shared" si="213"/>
        <v>7.3529999999999998E-2</v>
      </c>
      <c r="SVM7" s="220">
        <f t="shared" si="213"/>
        <v>7.3529999999999998E-2</v>
      </c>
      <c r="SVN7" s="220">
        <f t="shared" si="213"/>
        <v>7.3529999999999998E-2</v>
      </c>
      <c r="SVO7" s="220">
        <f t="shared" si="213"/>
        <v>7.3529999999999998E-2</v>
      </c>
      <c r="SVP7" s="220">
        <f t="shared" si="213"/>
        <v>7.3529999999999998E-2</v>
      </c>
      <c r="SVQ7" s="220">
        <f t="shared" si="213"/>
        <v>7.3529999999999998E-2</v>
      </c>
      <c r="SVR7" s="220">
        <f t="shared" si="213"/>
        <v>7.3529999999999998E-2</v>
      </c>
      <c r="SVS7" s="220">
        <f t="shared" si="213"/>
        <v>7.3529999999999998E-2</v>
      </c>
      <c r="SVT7" s="220">
        <f t="shared" si="213"/>
        <v>7.3529999999999998E-2</v>
      </c>
      <c r="SVU7" s="220">
        <f t="shared" si="213"/>
        <v>7.3529999999999998E-2</v>
      </c>
      <c r="SVV7" s="220">
        <f t="shared" si="213"/>
        <v>7.3529999999999998E-2</v>
      </c>
      <c r="SVW7" s="220">
        <f t="shared" si="213"/>
        <v>7.3529999999999998E-2</v>
      </c>
      <c r="SVX7" s="220">
        <f t="shared" si="213"/>
        <v>7.3529999999999998E-2</v>
      </c>
      <c r="SVY7" s="220">
        <f t="shared" si="213"/>
        <v>7.3529999999999998E-2</v>
      </c>
      <c r="SVZ7" s="220">
        <f t="shared" si="213"/>
        <v>7.3529999999999998E-2</v>
      </c>
      <c r="SWA7" s="220">
        <f t="shared" si="213"/>
        <v>7.3529999999999998E-2</v>
      </c>
      <c r="SWB7" s="220">
        <f t="shared" si="213"/>
        <v>7.3529999999999998E-2</v>
      </c>
      <c r="SWC7" s="220">
        <f t="shared" si="213"/>
        <v>7.3529999999999998E-2</v>
      </c>
      <c r="SWD7" s="220">
        <f t="shared" si="213"/>
        <v>7.3529999999999998E-2</v>
      </c>
      <c r="SWE7" s="220">
        <f t="shared" si="213"/>
        <v>7.3529999999999998E-2</v>
      </c>
      <c r="SWF7" s="220">
        <f t="shared" si="213"/>
        <v>7.3529999999999998E-2</v>
      </c>
      <c r="SWG7" s="220">
        <f t="shared" si="213"/>
        <v>7.3529999999999998E-2</v>
      </c>
      <c r="SWH7" s="220">
        <f t="shared" si="213"/>
        <v>7.3529999999999998E-2</v>
      </c>
      <c r="SWI7" s="220">
        <f t="shared" si="213"/>
        <v>7.3529999999999998E-2</v>
      </c>
      <c r="SWJ7" s="220">
        <f t="shared" si="213"/>
        <v>7.3529999999999998E-2</v>
      </c>
      <c r="SWK7" s="220">
        <f t="shared" si="213"/>
        <v>7.3529999999999998E-2</v>
      </c>
      <c r="SWL7" s="220">
        <f t="shared" si="213"/>
        <v>7.3529999999999998E-2</v>
      </c>
      <c r="SWM7" s="220">
        <f t="shared" si="213"/>
        <v>7.3529999999999998E-2</v>
      </c>
      <c r="SWN7" s="220">
        <f t="shared" si="213"/>
        <v>7.3529999999999998E-2</v>
      </c>
      <c r="SWO7" s="220">
        <f t="shared" si="213"/>
        <v>7.3529999999999998E-2</v>
      </c>
      <c r="SWP7" s="220">
        <f t="shared" si="213"/>
        <v>7.3529999999999998E-2</v>
      </c>
      <c r="SWQ7" s="220">
        <f t="shared" si="213"/>
        <v>7.3529999999999998E-2</v>
      </c>
      <c r="SWR7" s="220">
        <f t="shared" si="213"/>
        <v>7.3529999999999998E-2</v>
      </c>
      <c r="SWS7" s="220">
        <f t="shared" si="213"/>
        <v>7.3529999999999998E-2</v>
      </c>
      <c r="SWT7" s="220">
        <f t="shared" si="213"/>
        <v>7.3529999999999998E-2</v>
      </c>
      <c r="SWU7" s="220">
        <f t="shared" si="213"/>
        <v>7.3529999999999998E-2</v>
      </c>
      <c r="SWV7" s="220">
        <f t="shared" si="213"/>
        <v>7.3529999999999998E-2</v>
      </c>
      <c r="SWW7" s="220">
        <f t="shared" si="213"/>
        <v>7.3529999999999998E-2</v>
      </c>
      <c r="SWX7" s="220">
        <f t="shared" si="213"/>
        <v>7.3529999999999998E-2</v>
      </c>
      <c r="SWY7" s="220">
        <f t="shared" si="213"/>
        <v>7.3529999999999998E-2</v>
      </c>
      <c r="SWZ7" s="220">
        <f t="shared" si="213"/>
        <v>7.3529999999999998E-2</v>
      </c>
      <c r="SXA7" s="220">
        <f t="shared" si="213"/>
        <v>7.3529999999999998E-2</v>
      </c>
      <c r="SXB7" s="220">
        <f t="shared" si="213"/>
        <v>7.3529999999999998E-2</v>
      </c>
      <c r="SXC7" s="220">
        <f t="shared" si="213"/>
        <v>7.3529999999999998E-2</v>
      </c>
      <c r="SXD7" s="220">
        <f t="shared" si="213"/>
        <v>7.3529999999999998E-2</v>
      </c>
      <c r="SXE7" s="220">
        <f t="shared" ref="SXE7:SZP7" si="214">ROUND($W7/365,5)</f>
        <v>7.3529999999999998E-2</v>
      </c>
      <c r="SXF7" s="220">
        <f t="shared" si="214"/>
        <v>7.3529999999999998E-2</v>
      </c>
      <c r="SXG7" s="220">
        <f t="shared" si="214"/>
        <v>7.3529999999999998E-2</v>
      </c>
      <c r="SXH7" s="220">
        <f t="shared" si="214"/>
        <v>7.3529999999999998E-2</v>
      </c>
      <c r="SXI7" s="220">
        <f t="shared" si="214"/>
        <v>7.3529999999999998E-2</v>
      </c>
      <c r="SXJ7" s="220">
        <f t="shared" si="214"/>
        <v>7.3529999999999998E-2</v>
      </c>
      <c r="SXK7" s="220">
        <f t="shared" si="214"/>
        <v>7.3529999999999998E-2</v>
      </c>
      <c r="SXL7" s="220">
        <f t="shared" si="214"/>
        <v>7.3529999999999998E-2</v>
      </c>
      <c r="SXM7" s="220">
        <f t="shared" si="214"/>
        <v>7.3529999999999998E-2</v>
      </c>
      <c r="SXN7" s="220">
        <f t="shared" si="214"/>
        <v>7.3529999999999998E-2</v>
      </c>
      <c r="SXO7" s="220">
        <f t="shared" si="214"/>
        <v>7.3529999999999998E-2</v>
      </c>
      <c r="SXP7" s="220">
        <f t="shared" si="214"/>
        <v>7.3529999999999998E-2</v>
      </c>
      <c r="SXQ7" s="220">
        <f t="shared" si="214"/>
        <v>7.3529999999999998E-2</v>
      </c>
      <c r="SXR7" s="220">
        <f t="shared" si="214"/>
        <v>7.3529999999999998E-2</v>
      </c>
      <c r="SXS7" s="220">
        <f t="shared" si="214"/>
        <v>7.3529999999999998E-2</v>
      </c>
      <c r="SXT7" s="220">
        <f t="shared" si="214"/>
        <v>7.3529999999999998E-2</v>
      </c>
      <c r="SXU7" s="220">
        <f t="shared" si="214"/>
        <v>7.3529999999999998E-2</v>
      </c>
      <c r="SXV7" s="220">
        <f t="shared" si="214"/>
        <v>7.3529999999999998E-2</v>
      </c>
      <c r="SXW7" s="220">
        <f t="shared" si="214"/>
        <v>7.3529999999999998E-2</v>
      </c>
      <c r="SXX7" s="220">
        <f t="shared" si="214"/>
        <v>7.3529999999999998E-2</v>
      </c>
      <c r="SXY7" s="220">
        <f t="shared" si="214"/>
        <v>7.3529999999999998E-2</v>
      </c>
      <c r="SXZ7" s="220">
        <f t="shared" si="214"/>
        <v>7.3529999999999998E-2</v>
      </c>
      <c r="SYA7" s="220">
        <f t="shared" si="214"/>
        <v>7.3529999999999998E-2</v>
      </c>
      <c r="SYB7" s="220">
        <f t="shared" si="214"/>
        <v>7.3529999999999998E-2</v>
      </c>
      <c r="SYC7" s="220">
        <f t="shared" si="214"/>
        <v>7.3529999999999998E-2</v>
      </c>
      <c r="SYD7" s="220">
        <f t="shared" si="214"/>
        <v>7.3529999999999998E-2</v>
      </c>
      <c r="SYE7" s="220">
        <f t="shared" si="214"/>
        <v>7.3529999999999998E-2</v>
      </c>
      <c r="SYF7" s="220">
        <f t="shared" si="214"/>
        <v>7.3529999999999998E-2</v>
      </c>
      <c r="SYG7" s="220">
        <f t="shared" si="214"/>
        <v>7.3529999999999998E-2</v>
      </c>
      <c r="SYH7" s="220">
        <f t="shared" si="214"/>
        <v>7.3529999999999998E-2</v>
      </c>
      <c r="SYI7" s="220">
        <f t="shared" si="214"/>
        <v>7.3529999999999998E-2</v>
      </c>
      <c r="SYJ7" s="220">
        <f t="shared" si="214"/>
        <v>7.3529999999999998E-2</v>
      </c>
      <c r="SYK7" s="220">
        <f t="shared" si="214"/>
        <v>7.3529999999999998E-2</v>
      </c>
      <c r="SYL7" s="220">
        <f t="shared" si="214"/>
        <v>7.3529999999999998E-2</v>
      </c>
      <c r="SYM7" s="220">
        <f t="shared" si="214"/>
        <v>7.3529999999999998E-2</v>
      </c>
      <c r="SYN7" s="220">
        <f t="shared" si="214"/>
        <v>7.3529999999999998E-2</v>
      </c>
      <c r="SYO7" s="220">
        <f t="shared" si="214"/>
        <v>7.3529999999999998E-2</v>
      </c>
      <c r="SYP7" s="220">
        <f t="shared" si="214"/>
        <v>7.3529999999999998E-2</v>
      </c>
      <c r="SYQ7" s="220">
        <f t="shared" si="214"/>
        <v>7.3529999999999998E-2</v>
      </c>
      <c r="SYR7" s="220">
        <f t="shared" si="214"/>
        <v>7.3529999999999998E-2</v>
      </c>
      <c r="SYS7" s="220">
        <f t="shared" si="214"/>
        <v>7.3529999999999998E-2</v>
      </c>
      <c r="SYT7" s="220">
        <f t="shared" si="214"/>
        <v>7.3529999999999998E-2</v>
      </c>
      <c r="SYU7" s="220">
        <f t="shared" si="214"/>
        <v>7.3529999999999998E-2</v>
      </c>
      <c r="SYV7" s="220">
        <f t="shared" si="214"/>
        <v>7.3529999999999998E-2</v>
      </c>
      <c r="SYW7" s="220">
        <f t="shared" si="214"/>
        <v>7.3529999999999998E-2</v>
      </c>
      <c r="SYX7" s="220">
        <f t="shared" si="214"/>
        <v>7.3529999999999998E-2</v>
      </c>
      <c r="SYY7" s="220">
        <f t="shared" si="214"/>
        <v>7.3529999999999998E-2</v>
      </c>
      <c r="SYZ7" s="220">
        <f t="shared" si="214"/>
        <v>7.3529999999999998E-2</v>
      </c>
      <c r="SZA7" s="220">
        <f t="shared" si="214"/>
        <v>7.3529999999999998E-2</v>
      </c>
      <c r="SZB7" s="220">
        <f t="shared" si="214"/>
        <v>7.3529999999999998E-2</v>
      </c>
      <c r="SZC7" s="220">
        <f t="shared" si="214"/>
        <v>7.3529999999999998E-2</v>
      </c>
      <c r="SZD7" s="220">
        <f t="shared" si="214"/>
        <v>7.3529999999999998E-2</v>
      </c>
      <c r="SZE7" s="220">
        <f t="shared" si="214"/>
        <v>7.3529999999999998E-2</v>
      </c>
      <c r="SZF7" s="220">
        <f t="shared" si="214"/>
        <v>7.3529999999999998E-2</v>
      </c>
      <c r="SZG7" s="220">
        <f t="shared" si="214"/>
        <v>7.3529999999999998E-2</v>
      </c>
      <c r="SZH7" s="220">
        <f t="shared" si="214"/>
        <v>7.3529999999999998E-2</v>
      </c>
      <c r="SZI7" s="220">
        <f t="shared" si="214"/>
        <v>7.3529999999999998E-2</v>
      </c>
      <c r="SZJ7" s="220">
        <f t="shared" si="214"/>
        <v>7.3529999999999998E-2</v>
      </c>
      <c r="SZK7" s="220">
        <f t="shared" si="214"/>
        <v>7.3529999999999998E-2</v>
      </c>
      <c r="SZL7" s="220">
        <f t="shared" si="214"/>
        <v>7.3529999999999998E-2</v>
      </c>
      <c r="SZM7" s="220">
        <f t="shared" si="214"/>
        <v>7.3529999999999998E-2</v>
      </c>
      <c r="SZN7" s="220">
        <f t="shared" si="214"/>
        <v>7.3529999999999998E-2</v>
      </c>
      <c r="SZO7" s="220">
        <f t="shared" si="214"/>
        <v>7.3529999999999998E-2</v>
      </c>
      <c r="SZP7" s="220">
        <f t="shared" si="214"/>
        <v>7.3529999999999998E-2</v>
      </c>
      <c r="SZQ7" s="220">
        <f t="shared" ref="SZQ7:TCB7" si="215">ROUND($W7/365,5)</f>
        <v>7.3529999999999998E-2</v>
      </c>
      <c r="SZR7" s="220">
        <f t="shared" si="215"/>
        <v>7.3529999999999998E-2</v>
      </c>
      <c r="SZS7" s="220">
        <f t="shared" si="215"/>
        <v>7.3529999999999998E-2</v>
      </c>
      <c r="SZT7" s="220">
        <f t="shared" si="215"/>
        <v>7.3529999999999998E-2</v>
      </c>
      <c r="SZU7" s="220">
        <f t="shared" si="215"/>
        <v>7.3529999999999998E-2</v>
      </c>
      <c r="SZV7" s="220">
        <f t="shared" si="215"/>
        <v>7.3529999999999998E-2</v>
      </c>
      <c r="SZW7" s="220">
        <f t="shared" si="215"/>
        <v>7.3529999999999998E-2</v>
      </c>
      <c r="SZX7" s="220">
        <f t="shared" si="215"/>
        <v>7.3529999999999998E-2</v>
      </c>
      <c r="SZY7" s="220">
        <f t="shared" si="215"/>
        <v>7.3529999999999998E-2</v>
      </c>
      <c r="SZZ7" s="220">
        <f t="shared" si="215"/>
        <v>7.3529999999999998E-2</v>
      </c>
      <c r="TAA7" s="220">
        <f t="shared" si="215"/>
        <v>7.3529999999999998E-2</v>
      </c>
      <c r="TAB7" s="220">
        <f t="shared" si="215"/>
        <v>7.3529999999999998E-2</v>
      </c>
      <c r="TAC7" s="220">
        <f t="shared" si="215"/>
        <v>7.3529999999999998E-2</v>
      </c>
      <c r="TAD7" s="220">
        <f t="shared" si="215"/>
        <v>7.3529999999999998E-2</v>
      </c>
      <c r="TAE7" s="220">
        <f t="shared" si="215"/>
        <v>7.3529999999999998E-2</v>
      </c>
      <c r="TAF7" s="220">
        <f t="shared" si="215"/>
        <v>7.3529999999999998E-2</v>
      </c>
      <c r="TAG7" s="220">
        <f t="shared" si="215"/>
        <v>7.3529999999999998E-2</v>
      </c>
      <c r="TAH7" s="220">
        <f t="shared" si="215"/>
        <v>7.3529999999999998E-2</v>
      </c>
      <c r="TAI7" s="220">
        <f t="shared" si="215"/>
        <v>7.3529999999999998E-2</v>
      </c>
      <c r="TAJ7" s="220">
        <f t="shared" si="215"/>
        <v>7.3529999999999998E-2</v>
      </c>
      <c r="TAK7" s="220">
        <f t="shared" si="215"/>
        <v>7.3529999999999998E-2</v>
      </c>
      <c r="TAL7" s="220">
        <f t="shared" si="215"/>
        <v>7.3529999999999998E-2</v>
      </c>
      <c r="TAM7" s="220">
        <f t="shared" si="215"/>
        <v>7.3529999999999998E-2</v>
      </c>
      <c r="TAN7" s="220">
        <f t="shared" si="215"/>
        <v>7.3529999999999998E-2</v>
      </c>
      <c r="TAO7" s="220">
        <f t="shared" si="215"/>
        <v>7.3529999999999998E-2</v>
      </c>
      <c r="TAP7" s="220">
        <f t="shared" si="215"/>
        <v>7.3529999999999998E-2</v>
      </c>
      <c r="TAQ7" s="220">
        <f t="shared" si="215"/>
        <v>7.3529999999999998E-2</v>
      </c>
      <c r="TAR7" s="220">
        <f t="shared" si="215"/>
        <v>7.3529999999999998E-2</v>
      </c>
      <c r="TAS7" s="220">
        <f t="shared" si="215"/>
        <v>7.3529999999999998E-2</v>
      </c>
      <c r="TAT7" s="220">
        <f t="shared" si="215"/>
        <v>7.3529999999999998E-2</v>
      </c>
      <c r="TAU7" s="220">
        <f t="shared" si="215"/>
        <v>7.3529999999999998E-2</v>
      </c>
      <c r="TAV7" s="220">
        <f t="shared" si="215"/>
        <v>7.3529999999999998E-2</v>
      </c>
      <c r="TAW7" s="220">
        <f t="shared" si="215"/>
        <v>7.3529999999999998E-2</v>
      </c>
      <c r="TAX7" s="220">
        <f t="shared" si="215"/>
        <v>7.3529999999999998E-2</v>
      </c>
      <c r="TAY7" s="220">
        <f t="shared" si="215"/>
        <v>7.3529999999999998E-2</v>
      </c>
      <c r="TAZ7" s="220">
        <f t="shared" si="215"/>
        <v>7.3529999999999998E-2</v>
      </c>
      <c r="TBA7" s="220">
        <f t="shared" si="215"/>
        <v>7.3529999999999998E-2</v>
      </c>
      <c r="TBB7" s="220">
        <f t="shared" si="215"/>
        <v>7.3529999999999998E-2</v>
      </c>
      <c r="TBC7" s="220">
        <f t="shared" si="215"/>
        <v>7.3529999999999998E-2</v>
      </c>
      <c r="TBD7" s="220">
        <f t="shared" si="215"/>
        <v>7.3529999999999998E-2</v>
      </c>
      <c r="TBE7" s="220">
        <f t="shared" si="215"/>
        <v>7.3529999999999998E-2</v>
      </c>
      <c r="TBF7" s="220">
        <f t="shared" si="215"/>
        <v>7.3529999999999998E-2</v>
      </c>
      <c r="TBG7" s="220">
        <f t="shared" si="215"/>
        <v>7.3529999999999998E-2</v>
      </c>
      <c r="TBH7" s="220">
        <f t="shared" si="215"/>
        <v>7.3529999999999998E-2</v>
      </c>
      <c r="TBI7" s="220">
        <f t="shared" si="215"/>
        <v>7.3529999999999998E-2</v>
      </c>
      <c r="TBJ7" s="220">
        <f t="shared" si="215"/>
        <v>7.3529999999999998E-2</v>
      </c>
      <c r="TBK7" s="220">
        <f t="shared" si="215"/>
        <v>7.3529999999999998E-2</v>
      </c>
      <c r="TBL7" s="220">
        <f t="shared" si="215"/>
        <v>7.3529999999999998E-2</v>
      </c>
      <c r="TBM7" s="220">
        <f t="shared" si="215"/>
        <v>7.3529999999999998E-2</v>
      </c>
      <c r="TBN7" s="220">
        <f t="shared" si="215"/>
        <v>7.3529999999999998E-2</v>
      </c>
      <c r="TBO7" s="220">
        <f t="shared" si="215"/>
        <v>7.3529999999999998E-2</v>
      </c>
      <c r="TBP7" s="220">
        <f t="shared" si="215"/>
        <v>7.3529999999999998E-2</v>
      </c>
      <c r="TBQ7" s="220">
        <f t="shared" si="215"/>
        <v>7.3529999999999998E-2</v>
      </c>
      <c r="TBR7" s="220">
        <f t="shared" si="215"/>
        <v>7.3529999999999998E-2</v>
      </c>
      <c r="TBS7" s="220">
        <f t="shared" si="215"/>
        <v>7.3529999999999998E-2</v>
      </c>
      <c r="TBT7" s="220">
        <f t="shared" si="215"/>
        <v>7.3529999999999998E-2</v>
      </c>
      <c r="TBU7" s="220">
        <f t="shared" si="215"/>
        <v>7.3529999999999998E-2</v>
      </c>
      <c r="TBV7" s="220">
        <f t="shared" si="215"/>
        <v>7.3529999999999998E-2</v>
      </c>
      <c r="TBW7" s="220">
        <f t="shared" si="215"/>
        <v>7.3529999999999998E-2</v>
      </c>
      <c r="TBX7" s="220">
        <f t="shared" si="215"/>
        <v>7.3529999999999998E-2</v>
      </c>
      <c r="TBY7" s="220">
        <f t="shared" si="215"/>
        <v>7.3529999999999998E-2</v>
      </c>
      <c r="TBZ7" s="220">
        <f t="shared" si="215"/>
        <v>7.3529999999999998E-2</v>
      </c>
      <c r="TCA7" s="220">
        <f t="shared" si="215"/>
        <v>7.3529999999999998E-2</v>
      </c>
      <c r="TCB7" s="220">
        <f t="shared" si="215"/>
        <v>7.3529999999999998E-2</v>
      </c>
      <c r="TCC7" s="220">
        <f t="shared" ref="TCC7:TEN7" si="216">ROUND($W7/365,5)</f>
        <v>7.3529999999999998E-2</v>
      </c>
      <c r="TCD7" s="220">
        <f t="shared" si="216"/>
        <v>7.3529999999999998E-2</v>
      </c>
      <c r="TCE7" s="220">
        <f t="shared" si="216"/>
        <v>7.3529999999999998E-2</v>
      </c>
      <c r="TCF7" s="220">
        <f t="shared" si="216"/>
        <v>7.3529999999999998E-2</v>
      </c>
      <c r="TCG7" s="220">
        <f t="shared" si="216"/>
        <v>7.3529999999999998E-2</v>
      </c>
      <c r="TCH7" s="220">
        <f t="shared" si="216"/>
        <v>7.3529999999999998E-2</v>
      </c>
      <c r="TCI7" s="220">
        <f t="shared" si="216"/>
        <v>7.3529999999999998E-2</v>
      </c>
      <c r="TCJ7" s="220">
        <f t="shared" si="216"/>
        <v>7.3529999999999998E-2</v>
      </c>
      <c r="TCK7" s="220">
        <f t="shared" si="216"/>
        <v>7.3529999999999998E-2</v>
      </c>
      <c r="TCL7" s="220">
        <f t="shared" si="216"/>
        <v>7.3529999999999998E-2</v>
      </c>
      <c r="TCM7" s="220">
        <f t="shared" si="216"/>
        <v>7.3529999999999998E-2</v>
      </c>
      <c r="TCN7" s="220">
        <f t="shared" si="216"/>
        <v>7.3529999999999998E-2</v>
      </c>
      <c r="TCO7" s="220">
        <f t="shared" si="216"/>
        <v>7.3529999999999998E-2</v>
      </c>
      <c r="TCP7" s="220">
        <f t="shared" si="216"/>
        <v>7.3529999999999998E-2</v>
      </c>
      <c r="TCQ7" s="220">
        <f t="shared" si="216"/>
        <v>7.3529999999999998E-2</v>
      </c>
      <c r="TCR7" s="220">
        <f t="shared" si="216"/>
        <v>7.3529999999999998E-2</v>
      </c>
      <c r="TCS7" s="220">
        <f t="shared" si="216"/>
        <v>7.3529999999999998E-2</v>
      </c>
      <c r="TCT7" s="220">
        <f t="shared" si="216"/>
        <v>7.3529999999999998E-2</v>
      </c>
      <c r="TCU7" s="220">
        <f t="shared" si="216"/>
        <v>7.3529999999999998E-2</v>
      </c>
      <c r="TCV7" s="220">
        <f t="shared" si="216"/>
        <v>7.3529999999999998E-2</v>
      </c>
      <c r="TCW7" s="220">
        <f t="shared" si="216"/>
        <v>7.3529999999999998E-2</v>
      </c>
      <c r="TCX7" s="220">
        <f t="shared" si="216"/>
        <v>7.3529999999999998E-2</v>
      </c>
      <c r="TCY7" s="220">
        <f t="shared" si="216"/>
        <v>7.3529999999999998E-2</v>
      </c>
      <c r="TCZ7" s="220">
        <f t="shared" si="216"/>
        <v>7.3529999999999998E-2</v>
      </c>
      <c r="TDA7" s="220">
        <f t="shared" si="216"/>
        <v>7.3529999999999998E-2</v>
      </c>
      <c r="TDB7" s="220">
        <f t="shared" si="216"/>
        <v>7.3529999999999998E-2</v>
      </c>
      <c r="TDC7" s="220">
        <f t="shared" si="216"/>
        <v>7.3529999999999998E-2</v>
      </c>
      <c r="TDD7" s="220">
        <f t="shared" si="216"/>
        <v>7.3529999999999998E-2</v>
      </c>
      <c r="TDE7" s="220">
        <f t="shared" si="216"/>
        <v>7.3529999999999998E-2</v>
      </c>
      <c r="TDF7" s="220">
        <f t="shared" si="216"/>
        <v>7.3529999999999998E-2</v>
      </c>
      <c r="TDG7" s="220">
        <f t="shared" si="216"/>
        <v>7.3529999999999998E-2</v>
      </c>
      <c r="TDH7" s="220">
        <f t="shared" si="216"/>
        <v>7.3529999999999998E-2</v>
      </c>
      <c r="TDI7" s="220">
        <f t="shared" si="216"/>
        <v>7.3529999999999998E-2</v>
      </c>
      <c r="TDJ7" s="220">
        <f t="shared" si="216"/>
        <v>7.3529999999999998E-2</v>
      </c>
      <c r="TDK7" s="220">
        <f t="shared" si="216"/>
        <v>7.3529999999999998E-2</v>
      </c>
      <c r="TDL7" s="220">
        <f t="shared" si="216"/>
        <v>7.3529999999999998E-2</v>
      </c>
      <c r="TDM7" s="220">
        <f t="shared" si="216"/>
        <v>7.3529999999999998E-2</v>
      </c>
      <c r="TDN7" s="220">
        <f t="shared" si="216"/>
        <v>7.3529999999999998E-2</v>
      </c>
      <c r="TDO7" s="220">
        <f t="shared" si="216"/>
        <v>7.3529999999999998E-2</v>
      </c>
      <c r="TDP7" s="220">
        <f t="shared" si="216"/>
        <v>7.3529999999999998E-2</v>
      </c>
      <c r="TDQ7" s="220">
        <f t="shared" si="216"/>
        <v>7.3529999999999998E-2</v>
      </c>
      <c r="TDR7" s="220">
        <f t="shared" si="216"/>
        <v>7.3529999999999998E-2</v>
      </c>
      <c r="TDS7" s="220">
        <f t="shared" si="216"/>
        <v>7.3529999999999998E-2</v>
      </c>
      <c r="TDT7" s="220">
        <f t="shared" si="216"/>
        <v>7.3529999999999998E-2</v>
      </c>
      <c r="TDU7" s="220">
        <f t="shared" si="216"/>
        <v>7.3529999999999998E-2</v>
      </c>
      <c r="TDV7" s="220">
        <f t="shared" si="216"/>
        <v>7.3529999999999998E-2</v>
      </c>
      <c r="TDW7" s="220">
        <f t="shared" si="216"/>
        <v>7.3529999999999998E-2</v>
      </c>
      <c r="TDX7" s="220">
        <f t="shared" si="216"/>
        <v>7.3529999999999998E-2</v>
      </c>
      <c r="TDY7" s="220">
        <f t="shared" si="216"/>
        <v>7.3529999999999998E-2</v>
      </c>
      <c r="TDZ7" s="220">
        <f t="shared" si="216"/>
        <v>7.3529999999999998E-2</v>
      </c>
      <c r="TEA7" s="220">
        <f t="shared" si="216"/>
        <v>7.3529999999999998E-2</v>
      </c>
      <c r="TEB7" s="220">
        <f t="shared" si="216"/>
        <v>7.3529999999999998E-2</v>
      </c>
      <c r="TEC7" s="220">
        <f t="shared" si="216"/>
        <v>7.3529999999999998E-2</v>
      </c>
      <c r="TED7" s="220">
        <f t="shared" si="216"/>
        <v>7.3529999999999998E-2</v>
      </c>
      <c r="TEE7" s="220">
        <f t="shared" si="216"/>
        <v>7.3529999999999998E-2</v>
      </c>
      <c r="TEF7" s="220">
        <f t="shared" si="216"/>
        <v>7.3529999999999998E-2</v>
      </c>
      <c r="TEG7" s="220">
        <f t="shared" si="216"/>
        <v>7.3529999999999998E-2</v>
      </c>
      <c r="TEH7" s="220">
        <f t="shared" si="216"/>
        <v>7.3529999999999998E-2</v>
      </c>
      <c r="TEI7" s="220">
        <f t="shared" si="216"/>
        <v>7.3529999999999998E-2</v>
      </c>
      <c r="TEJ7" s="220">
        <f t="shared" si="216"/>
        <v>7.3529999999999998E-2</v>
      </c>
      <c r="TEK7" s="220">
        <f t="shared" si="216"/>
        <v>7.3529999999999998E-2</v>
      </c>
      <c r="TEL7" s="220">
        <f t="shared" si="216"/>
        <v>7.3529999999999998E-2</v>
      </c>
      <c r="TEM7" s="220">
        <f t="shared" si="216"/>
        <v>7.3529999999999998E-2</v>
      </c>
      <c r="TEN7" s="220">
        <f t="shared" si="216"/>
        <v>7.3529999999999998E-2</v>
      </c>
      <c r="TEO7" s="220">
        <f t="shared" ref="TEO7:TGZ7" si="217">ROUND($W7/365,5)</f>
        <v>7.3529999999999998E-2</v>
      </c>
      <c r="TEP7" s="220">
        <f t="shared" si="217"/>
        <v>7.3529999999999998E-2</v>
      </c>
      <c r="TEQ7" s="220">
        <f t="shared" si="217"/>
        <v>7.3529999999999998E-2</v>
      </c>
      <c r="TER7" s="220">
        <f t="shared" si="217"/>
        <v>7.3529999999999998E-2</v>
      </c>
      <c r="TES7" s="220">
        <f t="shared" si="217"/>
        <v>7.3529999999999998E-2</v>
      </c>
      <c r="TET7" s="220">
        <f t="shared" si="217"/>
        <v>7.3529999999999998E-2</v>
      </c>
      <c r="TEU7" s="220">
        <f t="shared" si="217"/>
        <v>7.3529999999999998E-2</v>
      </c>
      <c r="TEV7" s="220">
        <f t="shared" si="217"/>
        <v>7.3529999999999998E-2</v>
      </c>
      <c r="TEW7" s="220">
        <f t="shared" si="217"/>
        <v>7.3529999999999998E-2</v>
      </c>
      <c r="TEX7" s="220">
        <f t="shared" si="217"/>
        <v>7.3529999999999998E-2</v>
      </c>
      <c r="TEY7" s="220">
        <f t="shared" si="217"/>
        <v>7.3529999999999998E-2</v>
      </c>
      <c r="TEZ7" s="220">
        <f t="shared" si="217"/>
        <v>7.3529999999999998E-2</v>
      </c>
      <c r="TFA7" s="220">
        <f t="shared" si="217"/>
        <v>7.3529999999999998E-2</v>
      </c>
      <c r="TFB7" s="220">
        <f t="shared" si="217"/>
        <v>7.3529999999999998E-2</v>
      </c>
      <c r="TFC7" s="220">
        <f t="shared" si="217"/>
        <v>7.3529999999999998E-2</v>
      </c>
      <c r="TFD7" s="220">
        <f t="shared" si="217"/>
        <v>7.3529999999999998E-2</v>
      </c>
      <c r="TFE7" s="220">
        <f t="shared" si="217"/>
        <v>7.3529999999999998E-2</v>
      </c>
      <c r="TFF7" s="220">
        <f t="shared" si="217"/>
        <v>7.3529999999999998E-2</v>
      </c>
      <c r="TFG7" s="220">
        <f t="shared" si="217"/>
        <v>7.3529999999999998E-2</v>
      </c>
      <c r="TFH7" s="220">
        <f t="shared" si="217"/>
        <v>7.3529999999999998E-2</v>
      </c>
      <c r="TFI7" s="220">
        <f t="shared" si="217"/>
        <v>7.3529999999999998E-2</v>
      </c>
      <c r="TFJ7" s="220">
        <f t="shared" si="217"/>
        <v>7.3529999999999998E-2</v>
      </c>
      <c r="TFK7" s="220">
        <f t="shared" si="217"/>
        <v>7.3529999999999998E-2</v>
      </c>
      <c r="TFL7" s="220">
        <f t="shared" si="217"/>
        <v>7.3529999999999998E-2</v>
      </c>
      <c r="TFM7" s="220">
        <f t="shared" si="217"/>
        <v>7.3529999999999998E-2</v>
      </c>
      <c r="TFN7" s="220">
        <f t="shared" si="217"/>
        <v>7.3529999999999998E-2</v>
      </c>
      <c r="TFO7" s="220">
        <f t="shared" si="217"/>
        <v>7.3529999999999998E-2</v>
      </c>
      <c r="TFP7" s="220">
        <f t="shared" si="217"/>
        <v>7.3529999999999998E-2</v>
      </c>
      <c r="TFQ7" s="220">
        <f t="shared" si="217"/>
        <v>7.3529999999999998E-2</v>
      </c>
      <c r="TFR7" s="220">
        <f t="shared" si="217"/>
        <v>7.3529999999999998E-2</v>
      </c>
      <c r="TFS7" s="220">
        <f t="shared" si="217"/>
        <v>7.3529999999999998E-2</v>
      </c>
      <c r="TFT7" s="220">
        <f t="shared" si="217"/>
        <v>7.3529999999999998E-2</v>
      </c>
      <c r="TFU7" s="220">
        <f t="shared" si="217"/>
        <v>7.3529999999999998E-2</v>
      </c>
      <c r="TFV7" s="220">
        <f t="shared" si="217"/>
        <v>7.3529999999999998E-2</v>
      </c>
      <c r="TFW7" s="220">
        <f t="shared" si="217"/>
        <v>7.3529999999999998E-2</v>
      </c>
      <c r="TFX7" s="220">
        <f t="shared" si="217"/>
        <v>7.3529999999999998E-2</v>
      </c>
      <c r="TFY7" s="220">
        <f t="shared" si="217"/>
        <v>7.3529999999999998E-2</v>
      </c>
      <c r="TFZ7" s="220">
        <f t="shared" si="217"/>
        <v>7.3529999999999998E-2</v>
      </c>
      <c r="TGA7" s="220">
        <f t="shared" si="217"/>
        <v>7.3529999999999998E-2</v>
      </c>
      <c r="TGB7" s="220">
        <f t="shared" si="217"/>
        <v>7.3529999999999998E-2</v>
      </c>
      <c r="TGC7" s="220">
        <f t="shared" si="217"/>
        <v>7.3529999999999998E-2</v>
      </c>
      <c r="TGD7" s="220">
        <f t="shared" si="217"/>
        <v>7.3529999999999998E-2</v>
      </c>
      <c r="TGE7" s="220">
        <f t="shared" si="217"/>
        <v>7.3529999999999998E-2</v>
      </c>
      <c r="TGF7" s="220">
        <f t="shared" si="217"/>
        <v>7.3529999999999998E-2</v>
      </c>
      <c r="TGG7" s="220">
        <f t="shared" si="217"/>
        <v>7.3529999999999998E-2</v>
      </c>
      <c r="TGH7" s="220">
        <f t="shared" si="217"/>
        <v>7.3529999999999998E-2</v>
      </c>
      <c r="TGI7" s="220">
        <f t="shared" si="217"/>
        <v>7.3529999999999998E-2</v>
      </c>
      <c r="TGJ7" s="220">
        <f t="shared" si="217"/>
        <v>7.3529999999999998E-2</v>
      </c>
      <c r="TGK7" s="220">
        <f t="shared" si="217"/>
        <v>7.3529999999999998E-2</v>
      </c>
      <c r="TGL7" s="220">
        <f t="shared" si="217"/>
        <v>7.3529999999999998E-2</v>
      </c>
      <c r="TGM7" s="220">
        <f t="shared" si="217"/>
        <v>7.3529999999999998E-2</v>
      </c>
      <c r="TGN7" s="220">
        <f t="shared" si="217"/>
        <v>7.3529999999999998E-2</v>
      </c>
      <c r="TGO7" s="220">
        <f t="shared" si="217"/>
        <v>7.3529999999999998E-2</v>
      </c>
      <c r="TGP7" s="220">
        <f t="shared" si="217"/>
        <v>7.3529999999999998E-2</v>
      </c>
      <c r="TGQ7" s="220">
        <f t="shared" si="217"/>
        <v>7.3529999999999998E-2</v>
      </c>
      <c r="TGR7" s="220">
        <f t="shared" si="217"/>
        <v>7.3529999999999998E-2</v>
      </c>
      <c r="TGS7" s="220">
        <f t="shared" si="217"/>
        <v>7.3529999999999998E-2</v>
      </c>
      <c r="TGT7" s="220">
        <f t="shared" si="217"/>
        <v>7.3529999999999998E-2</v>
      </c>
      <c r="TGU7" s="220">
        <f t="shared" si="217"/>
        <v>7.3529999999999998E-2</v>
      </c>
      <c r="TGV7" s="220">
        <f t="shared" si="217"/>
        <v>7.3529999999999998E-2</v>
      </c>
      <c r="TGW7" s="220">
        <f t="shared" si="217"/>
        <v>7.3529999999999998E-2</v>
      </c>
      <c r="TGX7" s="220">
        <f t="shared" si="217"/>
        <v>7.3529999999999998E-2</v>
      </c>
      <c r="TGY7" s="220">
        <f t="shared" si="217"/>
        <v>7.3529999999999998E-2</v>
      </c>
      <c r="TGZ7" s="220">
        <f t="shared" si="217"/>
        <v>7.3529999999999998E-2</v>
      </c>
      <c r="THA7" s="220">
        <f t="shared" ref="THA7:TJL7" si="218">ROUND($W7/365,5)</f>
        <v>7.3529999999999998E-2</v>
      </c>
      <c r="THB7" s="220">
        <f t="shared" si="218"/>
        <v>7.3529999999999998E-2</v>
      </c>
      <c r="THC7" s="220">
        <f t="shared" si="218"/>
        <v>7.3529999999999998E-2</v>
      </c>
      <c r="THD7" s="220">
        <f t="shared" si="218"/>
        <v>7.3529999999999998E-2</v>
      </c>
      <c r="THE7" s="220">
        <f t="shared" si="218"/>
        <v>7.3529999999999998E-2</v>
      </c>
      <c r="THF7" s="220">
        <f t="shared" si="218"/>
        <v>7.3529999999999998E-2</v>
      </c>
      <c r="THG7" s="220">
        <f t="shared" si="218"/>
        <v>7.3529999999999998E-2</v>
      </c>
      <c r="THH7" s="220">
        <f t="shared" si="218"/>
        <v>7.3529999999999998E-2</v>
      </c>
      <c r="THI7" s="220">
        <f t="shared" si="218"/>
        <v>7.3529999999999998E-2</v>
      </c>
      <c r="THJ7" s="220">
        <f t="shared" si="218"/>
        <v>7.3529999999999998E-2</v>
      </c>
      <c r="THK7" s="220">
        <f t="shared" si="218"/>
        <v>7.3529999999999998E-2</v>
      </c>
      <c r="THL7" s="220">
        <f t="shared" si="218"/>
        <v>7.3529999999999998E-2</v>
      </c>
      <c r="THM7" s="220">
        <f t="shared" si="218"/>
        <v>7.3529999999999998E-2</v>
      </c>
      <c r="THN7" s="220">
        <f t="shared" si="218"/>
        <v>7.3529999999999998E-2</v>
      </c>
      <c r="THO7" s="220">
        <f t="shared" si="218"/>
        <v>7.3529999999999998E-2</v>
      </c>
      <c r="THP7" s="220">
        <f t="shared" si="218"/>
        <v>7.3529999999999998E-2</v>
      </c>
      <c r="THQ7" s="220">
        <f t="shared" si="218"/>
        <v>7.3529999999999998E-2</v>
      </c>
      <c r="THR7" s="220">
        <f t="shared" si="218"/>
        <v>7.3529999999999998E-2</v>
      </c>
      <c r="THS7" s="220">
        <f t="shared" si="218"/>
        <v>7.3529999999999998E-2</v>
      </c>
      <c r="THT7" s="220">
        <f t="shared" si="218"/>
        <v>7.3529999999999998E-2</v>
      </c>
      <c r="THU7" s="220">
        <f t="shared" si="218"/>
        <v>7.3529999999999998E-2</v>
      </c>
      <c r="THV7" s="220">
        <f t="shared" si="218"/>
        <v>7.3529999999999998E-2</v>
      </c>
      <c r="THW7" s="220">
        <f t="shared" si="218"/>
        <v>7.3529999999999998E-2</v>
      </c>
      <c r="THX7" s="220">
        <f t="shared" si="218"/>
        <v>7.3529999999999998E-2</v>
      </c>
      <c r="THY7" s="220">
        <f t="shared" si="218"/>
        <v>7.3529999999999998E-2</v>
      </c>
      <c r="THZ7" s="220">
        <f t="shared" si="218"/>
        <v>7.3529999999999998E-2</v>
      </c>
      <c r="TIA7" s="220">
        <f t="shared" si="218"/>
        <v>7.3529999999999998E-2</v>
      </c>
      <c r="TIB7" s="220">
        <f t="shared" si="218"/>
        <v>7.3529999999999998E-2</v>
      </c>
      <c r="TIC7" s="220">
        <f t="shared" si="218"/>
        <v>7.3529999999999998E-2</v>
      </c>
      <c r="TID7" s="220">
        <f t="shared" si="218"/>
        <v>7.3529999999999998E-2</v>
      </c>
      <c r="TIE7" s="220">
        <f t="shared" si="218"/>
        <v>7.3529999999999998E-2</v>
      </c>
      <c r="TIF7" s="220">
        <f t="shared" si="218"/>
        <v>7.3529999999999998E-2</v>
      </c>
      <c r="TIG7" s="220">
        <f t="shared" si="218"/>
        <v>7.3529999999999998E-2</v>
      </c>
      <c r="TIH7" s="220">
        <f t="shared" si="218"/>
        <v>7.3529999999999998E-2</v>
      </c>
      <c r="TII7" s="220">
        <f t="shared" si="218"/>
        <v>7.3529999999999998E-2</v>
      </c>
      <c r="TIJ7" s="220">
        <f t="shared" si="218"/>
        <v>7.3529999999999998E-2</v>
      </c>
      <c r="TIK7" s="220">
        <f t="shared" si="218"/>
        <v>7.3529999999999998E-2</v>
      </c>
      <c r="TIL7" s="220">
        <f t="shared" si="218"/>
        <v>7.3529999999999998E-2</v>
      </c>
      <c r="TIM7" s="220">
        <f t="shared" si="218"/>
        <v>7.3529999999999998E-2</v>
      </c>
      <c r="TIN7" s="220">
        <f t="shared" si="218"/>
        <v>7.3529999999999998E-2</v>
      </c>
      <c r="TIO7" s="220">
        <f t="shared" si="218"/>
        <v>7.3529999999999998E-2</v>
      </c>
      <c r="TIP7" s="220">
        <f t="shared" si="218"/>
        <v>7.3529999999999998E-2</v>
      </c>
      <c r="TIQ7" s="220">
        <f t="shared" si="218"/>
        <v>7.3529999999999998E-2</v>
      </c>
      <c r="TIR7" s="220">
        <f t="shared" si="218"/>
        <v>7.3529999999999998E-2</v>
      </c>
      <c r="TIS7" s="220">
        <f t="shared" si="218"/>
        <v>7.3529999999999998E-2</v>
      </c>
      <c r="TIT7" s="220">
        <f t="shared" si="218"/>
        <v>7.3529999999999998E-2</v>
      </c>
      <c r="TIU7" s="220">
        <f t="shared" si="218"/>
        <v>7.3529999999999998E-2</v>
      </c>
      <c r="TIV7" s="220">
        <f t="shared" si="218"/>
        <v>7.3529999999999998E-2</v>
      </c>
      <c r="TIW7" s="220">
        <f t="shared" si="218"/>
        <v>7.3529999999999998E-2</v>
      </c>
      <c r="TIX7" s="220">
        <f t="shared" si="218"/>
        <v>7.3529999999999998E-2</v>
      </c>
      <c r="TIY7" s="220">
        <f t="shared" si="218"/>
        <v>7.3529999999999998E-2</v>
      </c>
      <c r="TIZ7" s="220">
        <f t="shared" si="218"/>
        <v>7.3529999999999998E-2</v>
      </c>
      <c r="TJA7" s="220">
        <f t="shared" si="218"/>
        <v>7.3529999999999998E-2</v>
      </c>
      <c r="TJB7" s="220">
        <f t="shared" si="218"/>
        <v>7.3529999999999998E-2</v>
      </c>
      <c r="TJC7" s="220">
        <f t="shared" si="218"/>
        <v>7.3529999999999998E-2</v>
      </c>
      <c r="TJD7" s="220">
        <f t="shared" si="218"/>
        <v>7.3529999999999998E-2</v>
      </c>
      <c r="TJE7" s="220">
        <f t="shared" si="218"/>
        <v>7.3529999999999998E-2</v>
      </c>
      <c r="TJF7" s="220">
        <f t="shared" si="218"/>
        <v>7.3529999999999998E-2</v>
      </c>
      <c r="TJG7" s="220">
        <f t="shared" si="218"/>
        <v>7.3529999999999998E-2</v>
      </c>
      <c r="TJH7" s="220">
        <f t="shared" si="218"/>
        <v>7.3529999999999998E-2</v>
      </c>
      <c r="TJI7" s="220">
        <f t="shared" si="218"/>
        <v>7.3529999999999998E-2</v>
      </c>
      <c r="TJJ7" s="220">
        <f t="shared" si="218"/>
        <v>7.3529999999999998E-2</v>
      </c>
      <c r="TJK7" s="220">
        <f t="shared" si="218"/>
        <v>7.3529999999999998E-2</v>
      </c>
      <c r="TJL7" s="220">
        <f t="shared" si="218"/>
        <v>7.3529999999999998E-2</v>
      </c>
      <c r="TJM7" s="220">
        <f t="shared" ref="TJM7:TLX7" si="219">ROUND($W7/365,5)</f>
        <v>7.3529999999999998E-2</v>
      </c>
      <c r="TJN7" s="220">
        <f t="shared" si="219"/>
        <v>7.3529999999999998E-2</v>
      </c>
      <c r="TJO7" s="220">
        <f t="shared" si="219"/>
        <v>7.3529999999999998E-2</v>
      </c>
      <c r="TJP7" s="220">
        <f t="shared" si="219"/>
        <v>7.3529999999999998E-2</v>
      </c>
      <c r="TJQ7" s="220">
        <f t="shared" si="219"/>
        <v>7.3529999999999998E-2</v>
      </c>
      <c r="TJR7" s="220">
        <f t="shared" si="219"/>
        <v>7.3529999999999998E-2</v>
      </c>
      <c r="TJS7" s="220">
        <f t="shared" si="219"/>
        <v>7.3529999999999998E-2</v>
      </c>
      <c r="TJT7" s="220">
        <f t="shared" si="219"/>
        <v>7.3529999999999998E-2</v>
      </c>
      <c r="TJU7" s="220">
        <f t="shared" si="219"/>
        <v>7.3529999999999998E-2</v>
      </c>
      <c r="TJV7" s="220">
        <f t="shared" si="219"/>
        <v>7.3529999999999998E-2</v>
      </c>
      <c r="TJW7" s="220">
        <f t="shared" si="219"/>
        <v>7.3529999999999998E-2</v>
      </c>
      <c r="TJX7" s="220">
        <f t="shared" si="219"/>
        <v>7.3529999999999998E-2</v>
      </c>
      <c r="TJY7" s="220">
        <f t="shared" si="219"/>
        <v>7.3529999999999998E-2</v>
      </c>
      <c r="TJZ7" s="220">
        <f t="shared" si="219"/>
        <v>7.3529999999999998E-2</v>
      </c>
      <c r="TKA7" s="220">
        <f t="shared" si="219"/>
        <v>7.3529999999999998E-2</v>
      </c>
      <c r="TKB7" s="220">
        <f t="shared" si="219"/>
        <v>7.3529999999999998E-2</v>
      </c>
      <c r="TKC7" s="220">
        <f t="shared" si="219"/>
        <v>7.3529999999999998E-2</v>
      </c>
      <c r="TKD7" s="220">
        <f t="shared" si="219"/>
        <v>7.3529999999999998E-2</v>
      </c>
      <c r="TKE7" s="220">
        <f t="shared" si="219"/>
        <v>7.3529999999999998E-2</v>
      </c>
      <c r="TKF7" s="220">
        <f t="shared" si="219"/>
        <v>7.3529999999999998E-2</v>
      </c>
      <c r="TKG7" s="220">
        <f t="shared" si="219"/>
        <v>7.3529999999999998E-2</v>
      </c>
      <c r="TKH7" s="220">
        <f t="shared" si="219"/>
        <v>7.3529999999999998E-2</v>
      </c>
      <c r="TKI7" s="220">
        <f t="shared" si="219"/>
        <v>7.3529999999999998E-2</v>
      </c>
      <c r="TKJ7" s="220">
        <f t="shared" si="219"/>
        <v>7.3529999999999998E-2</v>
      </c>
      <c r="TKK7" s="220">
        <f t="shared" si="219"/>
        <v>7.3529999999999998E-2</v>
      </c>
      <c r="TKL7" s="220">
        <f t="shared" si="219"/>
        <v>7.3529999999999998E-2</v>
      </c>
      <c r="TKM7" s="220">
        <f t="shared" si="219"/>
        <v>7.3529999999999998E-2</v>
      </c>
      <c r="TKN7" s="220">
        <f t="shared" si="219"/>
        <v>7.3529999999999998E-2</v>
      </c>
      <c r="TKO7" s="220">
        <f t="shared" si="219"/>
        <v>7.3529999999999998E-2</v>
      </c>
      <c r="TKP7" s="220">
        <f t="shared" si="219"/>
        <v>7.3529999999999998E-2</v>
      </c>
      <c r="TKQ7" s="220">
        <f t="shared" si="219"/>
        <v>7.3529999999999998E-2</v>
      </c>
      <c r="TKR7" s="220">
        <f t="shared" si="219"/>
        <v>7.3529999999999998E-2</v>
      </c>
      <c r="TKS7" s="220">
        <f t="shared" si="219"/>
        <v>7.3529999999999998E-2</v>
      </c>
      <c r="TKT7" s="220">
        <f t="shared" si="219"/>
        <v>7.3529999999999998E-2</v>
      </c>
      <c r="TKU7" s="220">
        <f t="shared" si="219"/>
        <v>7.3529999999999998E-2</v>
      </c>
      <c r="TKV7" s="220">
        <f t="shared" si="219"/>
        <v>7.3529999999999998E-2</v>
      </c>
      <c r="TKW7" s="220">
        <f t="shared" si="219"/>
        <v>7.3529999999999998E-2</v>
      </c>
      <c r="TKX7" s="220">
        <f t="shared" si="219"/>
        <v>7.3529999999999998E-2</v>
      </c>
      <c r="TKY7" s="220">
        <f t="shared" si="219"/>
        <v>7.3529999999999998E-2</v>
      </c>
      <c r="TKZ7" s="220">
        <f t="shared" si="219"/>
        <v>7.3529999999999998E-2</v>
      </c>
      <c r="TLA7" s="220">
        <f t="shared" si="219"/>
        <v>7.3529999999999998E-2</v>
      </c>
      <c r="TLB7" s="220">
        <f t="shared" si="219"/>
        <v>7.3529999999999998E-2</v>
      </c>
      <c r="TLC7" s="220">
        <f t="shared" si="219"/>
        <v>7.3529999999999998E-2</v>
      </c>
      <c r="TLD7" s="220">
        <f t="shared" si="219"/>
        <v>7.3529999999999998E-2</v>
      </c>
      <c r="TLE7" s="220">
        <f t="shared" si="219"/>
        <v>7.3529999999999998E-2</v>
      </c>
      <c r="TLF7" s="220">
        <f t="shared" si="219"/>
        <v>7.3529999999999998E-2</v>
      </c>
      <c r="TLG7" s="220">
        <f t="shared" si="219"/>
        <v>7.3529999999999998E-2</v>
      </c>
      <c r="TLH7" s="220">
        <f t="shared" si="219"/>
        <v>7.3529999999999998E-2</v>
      </c>
      <c r="TLI7" s="220">
        <f t="shared" si="219"/>
        <v>7.3529999999999998E-2</v>
      </c>
      <c r="TLJ7" s="220">
        <f t="shared" si="219"/>
        <v>7.3529999999999998E-2</v>
      </c>
      <c r="TLK7" s="220">
        <f t="shared" si="219"/>
        <v>7.3529999999999998E-2</v>
      </c>
      <c r="TLL7" s="220">
        <f t="shared" si="219"/>
        <v>7.3529999999999998E-2</v>
      </c>
      <c r="TLM7" s="220">
        <f t="shared" si="219"/>
        <v>7.3529999999999998E-2</v>
      </c>
      <c r="TLN7" s="220">
        <f t="shared" si="219"/>
        <v>7.3529999999999998E-2</v>
      </c>
      <c r="TLO7" s="220">
        <f t="shared" si="219"/>
        <v>7.3529999999999998E-2</v>
      </c>
      <c r="TLP7" s="220">
        <f t="shared" si="219"/>
        <v>7.3529999999999998E-2</v>
      </c>
      <c r="TLQ7" s="220">
        <f t="shared" si="219"/>
        <v>7.3529999999999998E-2</v>
      </c>
      <c r="TLR7" s="220">
        <f t="shared" si="219"/>
        <v>7.3529999999999998E-2</v>
      </c>
      <c r="TLS7" s="220">
        <f t="shared" si="219"/>
        <v>7.3529999999999998E-2</v>
      </c>
      <c r="TLT7" s="220">
        <f t="shared" si="219"/>
        <v>7.3529999999999998E-2</v>
      </c>
      <c r="TLU7" s="220">
        <f t="shared" si="219"/>
        <v>7.3529999999999998E-2</v>
      </c>
      <c r="TLV7" s="220">
        <f t="shared" si="219"/>
        <v>7.3529999999999998E-2</v>
      </c>
      <c r="TLW7" s="220">
        <f t="shared" si="219"/>
        <v>7.3529999999999998E-2</v>
      </c>
      <c r="TLX7" s="220">
        <f t="shared" si="219"/>
        <v>7.3529999999999998E-2</v>
      </c>
      <c r="TLY7" s="220">
        <f t="shared" ref="TLY7:TOJ7" si="220">ROUND($W7/365,5)</f>
        <v>7.3529999999999998E-2</v>
      </c>
      <c r="TLZ7" s="220">
        <f t="shared" si="220"/>
        <v>7.3529999999999998E-2</v>
      </c>
      <c r="TMA7" s="220">
        <f t="shared" si="220"/>
        <v>7.3529999999999998E-2</v>
      </c>
      <c r="TMB7" s="220">
        <f t="shared" si="220"/>
        <v>7.3529999999999998E-2</v>
      </c>
      <c r="TMC7" s="220">
        <f t="shared" si="220"/>
        <v>7.3529999999999998E-2</v>
      </c>
      <c r="TMD7" s="220">
        <f t="shared" si="220"/>
        <v>7.3529999999999998E-2</v>
      </c>
      <c r="TME7" s="220">
        <f t="shared" si="220"/>
        <v>7.3529999999999998E-2</v>
      </c>
      <c r="TMF7" s="220">
        <f t="shared" si="220"/>
        <v>7.3529999999999998E-2</v>
      </c>
      <c r="TMG7" s="220">
        <f t="shared" si="220"/>
        <v>7.3529999999999998E-2</v>
      </c>
      <c r="TMH7" s="220">
        <f t="shared" si="220"/>
        <v>7.3529999999999998E-2</v>
      </c>
      <c r="TMI7" s="220">
        <f t="shared" si="220"/>
        <v>7.3529999999999998E-2</v>
      </c>
      <c r="TMJ7" s="220">
        <f t="shared" si="220"/>
        <v>7.3529999999999998E-2</v>
      </c>
      <c r="TMK7" s="220">
        <f t="shared" si="220"/>
        <v>7.3529999999999998E-2</v>
      </c>
      <c r="TML7" s="220">
        <f t="shared" si="220"/>
        <v>7.3529999999999998E-2</v>
      </c>
      <c r="TMM7" s="220">
        <f t="shared" si="220"/>
        <v>7.3529999999999998E-2</v>
      </c>
      <c r="TMN7" s="220">
        <f t="shared" si="220"/>
        <v>7.3529999999999998E-2</v>
      </c>
      <c r="TMO7" s="220">
        <f t="shared" si="220"/>
        <v>7.3529999999999998E-2</v>
      </c>
      <c r="TMP7" s="220">
        <f t="shared" si="220"/>
        <v>7.3529999999999998E-2</v>
      </c>
      <c r="TMQ7" s="220">
        <f t="shared" si="220"/>
        <v>7.3529999999999998E-2</v>
      </c>
      <c r="TMR7" s="220">
        <f t="shared" si="220"/>
        <v>7.3529999999999998E-2</v>
      </c>
      <c r="TMS7" s="220">
        <f t="shared" si="220"/>
        <v>7.3529999999999998E-2</v>
      </c>
      <c r="TMT7" s="220">
        <f t="shared" si="220"/>
        <v>7.3529999999999998E-2</v>
      </c>
      <c r="TMU7" s="220">
        <f t="shared" si="220"/>
        <v>7.3529999999999998E-2</v>
      </c>
      <c r="TMV7" s="220">
        <f t="shared" si="220"/>
        <v>7.3529999999999998E-2</v>
      </c>
      <c r="TMW7" s="220">
        <f t="shared" si="220"/>
        <v>7.3529999999999998E-2</v>
      </c>
      <c r="TMX7" s="220">
        <f t="shared" si="220"/>
        <v>7.3529999999999998E-2</v>
      </c>
      <c r="TMY7" s="220">
        <f t="shared" si="220"/>
        <v>7.3529999999999998E-2</v>
      </c>
      <c r="TMZ7" s="220">
        <f t="shared" si="220"/>
        <v>7.3529999999999998E-2</v>
      </c>
      <c r="TNA7" s="220">
        <f t="shared" si="220"/>
        <v>7.3529999999999998E-2</v>
      </c>
      <c r="TNB7" s="220">
        <f t="shared" si="220"/>
        <v>7.3529999999999998E-2</v>
      </c>
      <c r="TNC7" s="220">
        <f t="shared" si="220"/>
        <v>7.3529999999999998E-2</v>
      </c>
      <c r="TND7" s="220">
        <f t="shared" si="220"/>
        <v>7.3529999999999998E-2</v>
      </c>
      <c r="TNE7" s="220">
        <f t="shared" si="220"/>
        <v>7.3529999999999998E-2</v>
      </c>
      <c r="TNF7" s="220">
        <f t="shared" si="220"/>
        <v>7.3529999999999998E-2</v>
      </c>
      <c r="TNG7" s="220">
        <f t="shared" si="220"/>
        <v>7.3529999999999998E-2</v>
      </c>
      <c r="TNH7" s="220">
        <f t="shared" si="220"/>
        <v>7.3529999999999998E-2</v>
      </c>
      <c r="TNI7" s="220">
        <f t="shared" si="220"/>
        <v>7.3529999999999998E-2</v>
      </c>
      <c r="TNJ7" s="220">
        <f t="shared" si="220"/>
        <v>7.3529999999999998E-2</v>
      </c>
      <c r="TNK7" s="220">
        <f t="shared" si="220"/>
        <v>7.3529999999999998E-2</v>
      </c>
      <c r="TNL7" s="220">
        <f t="shared" si="220"/>
        <v>7.3529999999999998E-2</v>
      </c>
      <c r="TNM7" s="220">
        <f t="shared" si="220"/>
        <v>7.3529999999999998E-2</v>
      </c>
      <c r="TNN7" s="220">
        <f t="shared" si="220"/>
        <v>7.3529999999999998E-2</v>
      </c>
      <c r="TNO7" s="220">
        <f t="shared" si="220"/>
        <v>7.3529999999999998E-2</v>
      </c>
      <c r="TNP7" s="220">
        <f t="shared" si="220"/>
        <v>7.3529999999999998E-2</v>
      </c>
      <c r="TNQ7" s="220">
        <f t="shared" si="220"/>
        <v>7.3529999999999998E-2</v>
      </c>
      <c r="TNR7" s="220">
        <f t="shared" si="220"/>
        <v>7.3529999999999998E-2</v>
      </c>
      <c r="TNS7" s="220">
        <f t="shared" si="220"/>
        <v>7.3529999999999998E-2</v>
      </c>
      <c r="TNT7" s="220">
        <f t="shared" si="220"/>
        <v>7.3529999999999998E-2</v>
      </c>
      <c r="TNU7" s="220">
        <f t="shared" si="220"/>
        <v>7.3529999999999998E-2</v>
      </c>
      <c r="TNV7" s="220">
        <f t="shared" si="220"/>
        <v>7.3529999999999998E-2</v>
      </c>
      <c r="TNW7" s="220">
        <f t="shared" si="220"/>
        <v>7.3529999999999998E-2</v>
      </c>
      <c r="TNX7" s="220">
        <f t="shared" si="220"/>
        <v>7.3529999999999998E-2</v>
      </c>
      <c r="TNY7" s="220">
        <f t="shared" si="220"/>
        <v>7.3529999999999998E-2</v>
      </c>
      <c r="TNZ7" s="220">
        <f t="shared" si="220"/>
        <v>7.3529999999999998E-2</v>
      </c>
      <c r="TOA7" s="220">
        <f t="shared" si="220"/>
        <v>7.3529999999999998E-2</v>
      </c>
      <c r="TOB7" s="220">
        <f t="shared" si="220"/>
        <v>7.3529999999999998E-2</v>
      </c>
      <c r="TOC7" s="220">
        <f t="shared" si="220"/>
        <v>7.3529999999999998E-2</v>
      </c>
      <c r="TOD7" s="220">
        <f t="shared" si="220"/>
        <v>7.3529999999999998E-2</v>
      </c>
      <c r="TOE7" s="220">
        <f t="shared" si="220"/>
        <v>7.3529999999999998E-2</v>
      </c>
      <c r="TOF7" s="220">
        <f t="shared" si="220"/>
        <v>7.3529999999999998E-2</v>
      </c>
      <c r="TOG7" s="220">
        <f t="shared" si="220"/>
        <v>7.3529999999999998E-2</v>
      </c>
      <c r="TOH7" s="220">
        <f t="shared" si="220"/>
        <v>7.3529999999999998E-2</v>
      </c>
      <c r="TOI7" s="220">
        <f t="shared" si="220"/>
        <v>7.3529999999999998E-2</v>
      </c>
      <c r="TOJ7" s="220">
        <f t="shared" si="220"/>
        <v>7.3529999999999998E-2</v>
      </c>
      <c r="TOK7" s="220">
        <f t="shared" ref="TOK7:TQV7" si="221">ROUND($W7/365,5)</f>
        <v>7.3529999999999998E-2</v>
      </c>
      <c r="TOL7" s="220">
        <f t="shared" si="221"/>
        <v>7.3529999999999998E-2</v>
      </c>
      <c r="TOM7" s="220">
        <f t="shared" si="221"/>
        <v>7.3529999999999998E-2</v>
      </c>
      <c r="TON7" s="220">
        <f t="shared" si="221"/>
        <v>7.3529999999999998E-2</v>
      </c>
      <c r="TOO7" s="220">
        <f t="shared" si="221"/>
        <v>7.3529999999999998E-2</v>
      </c>
      <c r="TOP7" s="220">
        <f t="shared" si="221"/>
        <v>7.3529999999999998E-2</v>
      </c>
      <c r="TOQ7" s="220">
        <f t="shared" si="221"/>
        <v>7.3529999999999998E-2</v>
      </c>
      <c r="TOR7" s="220">
        <f t="shared" si="221"/>
        <v>7.3529999999999998E-2</v>
      </c>
      <c r="TOS7" s="220">
        <f t="shared" si="221"/>
        <v>7.3529999999999998E-2</v>
      </c>
      <c r="TOT7" s="220">
        <f t="shared" si="221"/>
        <v>7.3529999999999998E-2</v>
      </c>
      <c r="TOU7" s="220">
        <f t="shared" si="221"/>
        <v>7.3529999999999998E-2</v>
      </c>
      <c r="TOV7" s="220">
        <f t="shared" si="221"/>
        <v>7.3529999999999998E-2</v>
      </c>
      <c r="TOW7" s="220">
        <f t="shared" si="221"/>
        <v>7.3529999999999998E-2</v>
      </c>
      <c r="TOX7" s="220">
        <f t="shared" si="221"/>
        <v>7.3529999999999998E-2</v>
      </c>
      <c r="TOY7" s="220">
        <f t="shared" si="221"/>
        <v>7.3529999999999998E-2</v>
      </c>
      <c r="TOZ7" s="220">
        <f t="shared" si="221"/>
        <v>7.3529999999999998E-2</v>
      </c>
      <c r="TPA7" s="220">
        <f t="shared" si="221"/>
        <v>7.3529999999999998E-2</v>
      </c>
      <c r="TPB7" s="220">
        <f t="shared" si="221"/>
        <v>7.3529999999999998E-2</v>
      </c>
      <c r="TPC7" s="220">
        <f t="shared" si="221"/>
        <v>7.3529999999999998E-2</v>
      </c>
      <c r="TPD7" s="220">
        <f t="shared" si="221"/>
        <v>7.3529999999999998E-2</v>
      </c>
      <c r="TPE7" s="220">
        <f t="shared" si="221"/>
        <v>7.3529999999999998E-2</v>
      </c>
      <c r="TPF7" s="220">
        <f t="shared" si="221"/>
        <v>7.3529999999999998E-2</v>
      </c>
      <c r="TPG7" s="220">
        <f t="shared" si="221"/>
        <v>7.3529999999999998E-2</v>
      </c>
      <c r="TPH7" s="220">
        <f t="shared" si="221"/>
        <v>7.3529999999999998E-2</v>
      </c>
      <c r="TPI7" s="220">
        <f t="shared" si="221"/>
        <v>7.3529999999999998E-2</v>
      </c>
      <c r="TPJ7" s="220">
        <f t="shared" si="221"/>
        <v>7.3529999999999998E-2</v>
      </c>
      <c r="TPK7" s="220">
        <f t="shared" si="221"/>
        <v>7.3529999999999998E-2</v>
      </c>
      <c r="TPL7" s="220">
        <f t="shared" si="221"/>
        <v>7.3529999999999998E-2</v>
      </c>
      <c r="TPM7" s="220">
        <f t="shared" si="221"/>
        <v>7.3529999999999998E-2</v>
      </c>
      <c r="TPN7" s="220">
        <f t="shared" si="221"/>
        <v>7.3529999999999998E-2</v>
      </c>
      <c r="TPO7" s="220">
        <f t="shared" si="221"/>
        <v>7.3529999999999998E-2</v>
      </c>
      <c r="TPP7" s="220">
        <f t="shared" si="221"/>
        <v>7.3529999999999998E-2</v>
      </c>
      <c r="TPQ7" s="220">
        <f t="shared" si="221"/>
        <v>7.3529999999999998E-2</v>
      </c>
      <c r="TPR7" s="220">
        <f t="shared" si="221"/>
        <v>7.3529999999999998E-2</v>
      </c>
      <c r="TPS7" s="220">
        <f t="shared" si="221"/>
        <v>7.3529999999999998E-2</v>
      </c>
      <c r="TPT7" s="220">
        <f t="shared" si="221"/>
        <v>7.3529999999999998E-2</v>
      </c>
      <c r="TPU7" s="220">
        <f t="shared" si="221"/>
        <v>7.3529999999999998E-2</v>
      </c>
      <c r="TPV7" s="220">
        <f t="shared" si="221"/>
        <v>7.3529999999999998E-2</v>
      </c>
      <c r="TPW7" s="220">
        <f t="shared" si="221"/>
        <v>7.3529999999999998E-2</v>
      </c>
      <c r="TPX7" s="220">
        <f t="shared" si="221"/>
        <v>7.3529999999999998E-2</v>
      </c>
      <c r="TPY7" s="220">
        <f t="shared" si="221"/>
        <v>7.3529999999999998E-2</v>
      </c>
      <c r="TPZ7" s="220">
        <f t="shared" si="221"/>
        <v>7.3529999999999998E-2</v>
      </c>
      <c r="TQA7" s="220">
        <f t="shared" si="221"/>
        <v>7.3529999999999998E-2</v>
      </c>
      <c r="TQB7" s="220">
        <f t="shared" si="221"/>
        <v>7.3529999999999998E-2</v>
      </c>
      <c r="TQC7" s="220">
        <f t="shared" si="221"/>
        <v>7.3529999999999998E-2</v>
      </c>
      <c r="TQD7" s="220">
        <f t="shared" si="221"/>
        <v>7.3529999999999998E-2</v>
      </c>
      <c r="TQE7" s="220">
        <f t="shared" si="221"/>
        <v>7.3529999999999998E-2</v>
      </c>
      <c r="TQF7" s="220">
        <f t="shared" si="221"/>
        <v>7.3529999999999998E-2</v>
      </c>
      <c r="TQG7" s="220">
        <f t="shared" si="221"/>
        <v>7.3529999999999998E-2</v>
      </c>
      <c r="TQH7" s="220">
        <f t="shared" si="221"/>
        <v>7.3529999999999998E-2</v>
      </c>
      <c r="TQI7" s="220">
        <f t="shared" si="221"/>
        <v>7.3529999999999998E-2</v>
      </c>
      <c r="TQJ7" s="220">
        <f t="shared" si="221"/>
        <v>7.3529999999999998E-2</v>
      </c>
      <c r="TQK7" s="220">
        <f t="shared" si="221"/>
        <v>7.3529999999999998E-2</v>
      </c>
      <c r="TQL7" s="220">
        <f t="shared" si="221"/>
        <v>7.3529999999999998E-2</v>
      </c>
      <c r="TQM7" s="220">
        <f t="shared" si="221"/>
        <v>7.3529999999999998E-2</v>
      </c>
      <c r="TQN7" s="220">
        <f t="shared" si="221"/>
        <v>7.3529999999999998E-2</v>
      </c>
      <c r="TQO7" s="220">
        <f t="shared" si="221"/>
        <v>7.3529999999999998E-2</v>
      </c>
      <c r="TQP7" s="220">
        <f t="shared" si="221"/>
        <v>7.3529999999999998E-2</v>
      </c>
      <c r="TQQ7" s="220">
        <f t="shared" si="221"/>
        <v>7.3529999999999998E-2</v>
      </c>
      <c r="TQR7" s="220">
        <f t="shared" si="221"/>
        <v>7.3529999999999998E-2</v>
      </c>
      <c r="TQS7" s="220">
        <f t="shared" si="221"/>
        <v>7.3529999999999998E-2</v>
      </c>
      <c r="TQT7" s="220">
        <f t="shared" si="221"/>
        <v>7.3529999999999998E-2</v>
      </c>
      <c r="TQU7" s="220">
        <f t="shared" si="221"/>
        <v>7.3529999999999998E-2</v>
      </c>
      <c r="TQV7" s="220">
        <f t="shared" si="221"/>
        <v>7.3529999999999998E-2</v>
      </c>
      <c r="TQW7" s="220">
        <f t="shared" ref="TQW7:TTH7" si="222">ROUND($W7/365,5)</f>
        <v>7.3529999999999998E-2</v>
      </c>
      <c r="TQX7" s="220">
        <f t="shared" si="222"/>
        <v>7.3529999999999998E-2</v>
      </c>
      <c r="TQY7" s="220">
        <f t="shared" si="222"/>
        <v>7.3529999999999998E-2</v>
      </c>
      <c r="TQZ7" s="220">
        <f t="shared" si="222"/>
        <v>7.3529999999999998E-2</v>
      </c>
      <c r="TRA7" s="220">
        <f t="shared" si="222"/>
        <v>7.3529999999999998E-2</v>
      </c>
      <c r="TRB7" s="220">
        <f t="shared" si="222"/>
        <v>7.3529999999999998E-2</v>
      </c>
      <c r="TRC7" s="220">
        <f t="shared" si="222"/>
        <v>7.3529999999999998E-2</v>
      </c>
      <c r="TRD7" s="220">
        <f t="shared" si="222"/>
        <v>7.3529999999999998E-2</v>
      </c>
      <c r="TRE7" s="220">
        <f t="shared" si="222"/>
        <v>7.3529999999999998E-2</v>
      </c>
      <c r="TRF7" s="220">
        <f t="shared" si="222"/>
        <v>7.3529999999999998E-2</v>
      </c>
      <c r="TRG7" s="220">
        <f t="shared" si="222"/>
        <v>7.3529999999999998E-2</v>
      </c>
      <c r="TRH7" s="220">
        <f t="shared" si="222"/>
        <v>7.3529999999999998E-2</v>
      </c>
      <c r="TRI7" s="220">
        <f t="shared" si="222"/>
        <v>7.3529999999999998E-2</v>
      </c>
      <c r="TRJ7" s="220">
        <f t="shared" si="222"/>
        <v>7.3529999999999998E-2</v>
      </c>
      <c r="TRK7" s="220">
        <f t="shared" si="222"/>
        <v>7.3529999999999998E-2</v>
      </c>
      <c r="TRL7" s="220">
        <f t="shared" si="222"/>
        <v>7.3529999999999998E-2</v>
      </c>
      <c r="TRM7" s="220">
        <f t="shared" si="222"/>
        <v>7.3529999999999998E-2</v>
      </c>
      <c r="TRN7" s="220">
        <f t="shared" si="222"/>
        <v>7.3529999999999998E-2</v>
      </c>
      <c r="TRO7" s="220">
        <f t="shared" si="222"/>
        <v>7.3529999999999998E-2</v>
      </c>
      <c r="TRP7" s="220">
        <f t="shared" si="222"/>
        <v>7.3529999999999998E-2</v>
      </c>
      <c r="TRQ7" s="220">
        <f t="shared" si="222"/>
        <v>7.3529999999999998E-2</v>
      </c>
      <c r="TRR7" s="220">
        <f t="shared" si="222"/>
        <v>7.3529999999999998E-2</v>
      </c>
      <c r="TRS7" s="220">
        <f t="shared" si="222"/>
        <v>7.3529999999999998E-2</v>
      </c>
      <c r="TRT7" s="220">
        <f t="shared" si="222"/>
        <v>7.3529999999999998E-2</v>
      </c>
      <c r="TRU7" s="220">
        <f t="shared" si="222"/>
        <v>7.3529999999999998E-2</v>
      </c>
      <c r="TRV7" s="220">
        <f t="shared" si="222"/>
        <v>7.3529999999999998E-2</v>
      </c>
      <c r="TRW7" s="220">
        <f t="shared" si="222"/>
        <v>7.3529999999999998E-2</v>
      </c>
      <c r="TRX7" s="220">
        <f t="shared" si="222"/>
        <v>7.3529999999999998E-2</v>
      </c>
      <c r="TRY7" s="220">
        <f t="shared" si="222"/>
        <v>7.3529999999999998E-2</v>
      </c>
      <c r="TRZ7" s="220">
        <f t="shared" si="222"/>
        <v>7.3529999999999998E-2</v>
      </c>
      <c r="TSA7" s="220">
        <f t="shared" si="222"/>
        <v>7.3529999999999998E-2</v>
      </c>
      <c r="TSB7" s="220">
        <f t="shared" si="222"/>
        <v>7.3529999999999998E-2</v>
      </c>
      <c r="TSC7" s="220">
        <f t="shared" si="222"/>
        <v>7.3529999999999998E-2</v>
      </c>
      <c r="TSD7" s="220">
        <f t="shared" si="222"/>
        <v>7.3529999999999998E-2</v>
      </c>
      <c r="TSE7" s="220">
        <f t="shared" si="222"/>
        <v>7.3529999999999998E-2</v>
      </c>
      <c r="TSF7" s="220">
        <f t="shared" si="222"/>
        <v>7.3529999999999998E-2</v>
      </c>
      <c r="TSG7" s="220">
        <f t="shared" si="222"/>
        <v>7.3529999999999998E-2</v>
      </c>
      <c r="TSH7" s="220">
        <f t="shared" si="222"/>
        <v>7.3529999999999998E-2</v>
      </c>
      <c r="TSI7" s="220">
        <f t="shared" si="222"/>
        <v>7.3529999999999998E-2</v>
      </c>
      <c r="TSJ7" s="220">
        <f t="shared" si="222"/>
        <v>7.3529999999999998E-2</v>
      </c>
      <c r="TSK7" s="220">
        <f t="shared" si="222"/>
        <v>7.3529999999999998E-2</v>
      </c>
      <c r="TSL7" s="220">
        <f t="shared" si="222"/>
        <v>7.3529999999999998E-2</v>
      </c>
      <c r="TSM7" s="220">
        <f t="shared" si="222"/>
        <v>7.3529999999999998E-2</v>
      </c>
      <c r="TSN7" s="220">
        <f t="shared" si="222"/>
        <v>7.3529999999999998E-2</v>
      </c>
      <c r="TSO7" s="220">
        <f t="shared" si="222"/>
        <v>7.3529999999999998E-2</v>
      </c>
      <c r="TSP7" s="220">
        <f t="shared" si="222"/>
        <v>7.3529999999999998E-2</v>
      </c>
      <c r="TSQ7" s="220">
        <f t="shared" si="222"/>
        <v>7.3529999999999998E-2</v>
      </c>
      <c r="TSR7" s="220">
        <f t="shared" si="222"/>
        <v>7.3529999999999998E-2</v>
      </c>
      <c r="TSS7" s="220">
        <f t="shared" si="222"/>
        <v>7.3529999999999998E-2</v>
      </c>
      <c r="TST7" s="220">
        <f t="shared" si="222"/>
        <v>7.3529999999999998E-2</v>
      </c>
      <c r="TSU7" s="220">
        <f t="shared" si="222"/>
        <v>7.3529999999999998E-2</v>
      </c>
      <c r="TSV7" s="220">
        <f t="shared" si="222"/>
        <v>7.3529999999999998E-2</v>
      </c>
      <c r="TSW7" s="220">
        <f t="shared" si="222"/>
        <v>7.3529999999999998E-2</v>
      </c>
      <c r="TSX7" s="220">
        <f t="shared" si="222"/>
        <v>7.3529999999999998E-2</v>
      </c>
      <c r="TSY7" s="220">
        <f t="shared" si="222"/>
        <v>7.3529999999999998E-2</v>
      </c>
      <c r="TSZ7" s="220">
        <f t="shared" si="222"/>
        <v>7.3529999999999998E-2</v>
      </c>
      <c r="TTA7" s="220">
        <f t="shared" si="222"/>
        <v>7.3529999999999998E-2</v>
      </c>
      <c r="TTB7" s="220">
        <f t="shared" si="222"/>
        <v>7.3529999999999998E-2</v>
      </c>
      <c r="TTC7" s="220">
        <f t="shared" si="222"/>
        <v>7.3529999999999998E-2</v>
      </c>
      <c r="TTD7" s="220">
        <f t="shared" si="222"/>
        <v>7.3529999999999998E-2</v>
      </c>
      <c r="TTE7" s="220">
        <f t="shared" si="222"/>
        <v>7.3529999999999998E-2</v>
      </c>
      <c r="TTF7" s="220">
        <f t="shared" si="222"/>
        <v>7.3529999999999998E-2</v>
      </c>
      <c r="TTG7" s="220">
        <f t="shared" si="222"/>
        <v>7.3529999999999998E-2</v>
      </c>
      <c r="TTH7" s="220">
        <f t="shared" si="222"/>
        <v>7.3529999999999998E-2</v>
      </c>
      <c r="TTI7" s="220">
        <f t="shared" ref="TTI7:TVT7" si="223">ROUND($W7/365,5)</f>
        <v>7.3529999999999998E-2</v>
      </c>
      <c r="TTJ7" s="220">
        <f t="shared" si="223"/>
        <v>7.3529999999999998E-2</v>
      </c>
      <c r="TTK7" s="220">
        <f t="shared" si="223"/>
        <v>7.3529999999999998E-2</v>
      </c>
      <c r="TTL7" s="220">
        <f t="shared" si="223"/>
        <v>7.3529999999999998E-2</v>
      </c>
      <c r="TTM7" s="220">
        <f t="shared" si="223"/>
        <v>7.3529999999999998E-2</v>
      </c>
      <c r="TTN7" s="220">
        <f t="shared" si="223"/>
        <v>7.3529999999999998E-2</v>
      </c>
      <c r="TTO7" s="220">
        <f t="shared" si="223"/>
        <v>7.3529999999999998E-2</v>
      </c>
      <c r="TTP7" s="220">
        <f t="shared" si="223"/>
        <v>7.3529999999999998E-2</v>
      </c>
      <c r="TTQ7" s="220">
        <f t="shared" si="223"/>
        <v>7.3529999999999998E-2</v>
      </c>
      <c r="TTR7" s="220">
        <f t="shared" si="223"/>
        <v>7.3529999999999998E-2</v>
      </c>
      <c r="TTS7" s="220">
        <f t="shared" si="223"/>
        <v>7.3529999999999998E-2</v>
      </c>
      <c r="TTT7" s="220">
        <f t="shared" si="223"/>
        <v>7.3529999999999998E-2</v>
      </c>
      <c r="TTU7" s="220">
        <f t="shared" si="223"/>
        <v>7.3529999999999998E-2</v>
      </c>
      <c r="TTV7" s="220">
        <f t="shared" si="223"/>
        <v>7.3529999999999998E-2</v>
      </c>
      <c r="TTW7" s="220">
        <f t="shared" si="223"/>
        <v>7.3529999999999998E-2</v>
      </c>
      <c r="TTX7" s="220">
        <f t="shared" si="223"/>
        <v>7.3529999999999998E-2</v>
      </c>
      <c r="TTY7" s="220">
        <f t="shared" si="223"/>
        <v>7.3529999999999998E-2</v>
      </c>
      <c r="TTZ7" s="220">
        <f t="shared" si="223"/>
        <v>7.3529999999999998E-2</v>
      </c>
      <c r="TUA7" s="220">
        <f t="shared" si="223"/>
        <v>7.3529999999999998E-2</v>
      </c>
      <c r="TUB7" s="220">
        <f t="shared" si="223"/>
        <v>7.3529999999999998E-2</v>
      </c>
      <c r="TUC7" s="220">
        <f t="shared" si="223"/>
        <v>7.3529999999999998E-2</v>
      </c>
      <c r="TUD7" s="220">
        <f t="shared" si="223"/>
        <v>7.3529999999999998E-2</v>
      </c>
      <c r="TUE7" s="220">
        <f t="shared" si="223"/>
        <v>7.3529999999999998E-2</v>
      </c>
      <c r="TUF7" s="220">
        <f t="shared" si="223"/>
        <v>7.3529999999999998E-2</v>
      </c>
      <c r="TUG7" s="220">
        <f t="shared" si="223"/>
        <v>7.3529999999999998E-2</v>
      </c>
      <c r="TUH7" s="220">
        <f t="shared" si="223"/>
        <v>7.3529999999999998E-2</v>
      </c>
      <c r="TUI7" s="220">
        <f t="shared" si="223"/>
        <v>7.3529999999999998E-2</v>
      </c>
      <c r="TUJ7" s="220">
        <f t="shared" si="223"/>
        <v>7.3529999999999998E-2</v>
      </c>
      <c r="TUK7" s="220">
        <f t="shared" si="223"/>
        <v>7.3529999999999998E-2</v>
      </c>
      <c r="TUL7" s="220">
        <f t="shared" si="223"/>
        <v>7.3529999999999998E-2</v>
      </c>
      <c r="TUM7" s="220">
        <f t="shared" si="223"/>
        <v>7.3529999999999998E-2</v>
      </c>
      <c r="TUN7" s="220">
        <f t="shared" si="223"/>
        <v>7.3529999999999998E-2</v>
      </c>
      <c r="TUO7" s="220">
        <f t="shared" si="223"/>
        <v>7.3529999999999998E-2</v>
      </c>
      <c r="TUP7" s="220">
        <f t="shared" si="223"/>
        <v>7.3529999999999998E-2</v>
      </c>
      <c r="TUQ7" s="220">
        <f t="shared" si="223"/>
        <v>7.3529999999999998E-2</v>
      </c>
      <c r="TUR7" s="220">
        <f t="shared" si="223"/>
        <v>7.3529999999999998E-2</v>
      </c>
      <c r="TUS7" s="220">
        <f t="shared" si="223"/>
        <v>7.3529999999999998E-2</v>
      </c>
      <c r="TUT7" s="220">
        <f t="shared" si="223"/>
        <v>7.3529999999999998E-2</v>
      </c>
      <c r="TUU7" s="220">
        <f t="shared" si="223"/>
        <v>7.3529999999999998E-2</v>
      </c>
      <c r="TUV7" s="220">
        <f t="shared" si="223"/>
        <v>7.3529999999999998E-2</v>
      </c>
      <c r="TUW7" s="220">
        <f t="shared" si="223"/>
        <v>7.3529999999999998E-2</v>
      </c>
      <c r="TUX7" s="220">
        <f t="shared" si="223"/>
        <v>7.3529999999999998E-2</v>
      </c>
      <c r="TUY7" s="220">
        <f t="shared" si="223"/>
        <v>7.3529999999999998E-2</v>
      </c>
      <c r="TUZ7" s="220">
        <f t="shared" si="223"/>
        <v>7.3529999999999998E-2</v>
      </c>
      <c r="TVA7" s="220">
        <f t="shared" si="223"/>
        <v>7.3529999999999998E-2</v>
      </c>
      <c r="TVB7" s="220">
        <f t="shared" si="223"/>
        <v>7.3529999999999998E-2</v>
      </c>
      <c r="TVC7" s="220">
        <f t="shared" si="223"/>
        <v>7.3529999999999998E-2</v>
      </c>
      <c r="TVD7" s="220">
        <f t="shared" si="223"/>
        <v>7.3529999999999998E-2</v>
      </c>
      <c r="TVE7" s="220">
        <f t="shared" si="223"/>
        <v>7.3529999999999998E-2</v>
      </c>
      <c r="TVF7" s="220">
        <f t="shared" si="223"/>
        <v>7.3529999999999998E-2</v>
      </c>
      <c r="TVG7" s="220">
        <f t="shared" si="223"/>
        <v>7.3529999999999998E-2</v>
      </c>
      <c r="TVH7" s="220">
        <f t="shared" si="223"/>
        <v>7.3529999999999998E-2</v>
      </c>
      <c r="TVI7" s="220">
        <f t="shared" si="223"/>
        <v>7.3529999999999998E-2</v>
      </c>
      <c r="TVJ7" s="220">
        <f t="shared" si="223"/>
        <v>7.3529999999999998E-2</v>
      </c>
      <c r="TVK7" s="220">
        <f t="shared" si="223"/>
        <v>7.3529999999999998E-2</v>
      </c>
      <c r="TVL7" s="220">
        <f t="shared" si="223"/>
        <v>7.3529999999999998E-2</v>
      </c>
      <c r="TVM7" s="220">
        <f t="shared" si="223"/>
        <v>7.3529999999999998E-2</v>
      </c>
      <c r="TVN7" s="220">
        <f t="shared" si="223"/>
        <v>7.3529999999999998E-2</v>
      </c>
      <c r="TVO7" s="220">
        <f t="shared" si="223"/>
        <v>7.3529999999999998E-2</v>
      </c>
      <c r="TVP7" s="220">
        <f t="shared" si="223"/>
        <v>7.3529999999999998E-2</v>
      </c>
      <c r="TVQ7" s="220">
        <f t="shared" si="223"/>
        <v>7.3529999999999998E-2</v>
      </c>
      <c r="TVR7" s="220">
        <f t="shared" si="223"/>
        <v>7.3529999999999998E-2</v>
      </c>
      <c r="TVS7" s="220">
        <f t="shared" si="223"/>
        <v>7.3529999999999998E-2</v>
      </c>
      <c r="TVT7" s="220">
        <f t="shared" si="223"/>
        <v>7.3529999999999998E-2</v>
      </c>
      <c r="TVU7" s="220">
        <f t="shared" ref="TVU7:TYF7" si="224">ROUND($W7/365,5)</f>
        <v>7.3529999999999998E-2</v>
      </c>
      <c r="TVV7" s="220">
        <f t="shared" si="224"/>
        <v>7.3529999999999998E-2</v>
      </c>
      <c r="TVW7" s="220">
        <f t="shared" si="224"/>
        <v>7.3529999999999998E-2</v>
      </c>
      <c r="TVX7" s="220">
        <f t="shared" si="224"/>
        <v>7.3529999999999998E-2</v>
      </c>
      <c r="TVY7" s="220">
        <f t="shared" si="224"/>
        <v>7.3529999999999998E-2</v>
      </c>
      <c r="TVZ7" s="220">
        <f t="shared" si="224"/>
        <v>7.3529999999999998E-2</v>
      </c>
      <c r="TWA7" s="220">
        <f t="shared" si="224"/>
        <v>7.3529999999999998E-2</v>
      </c>
      <c r="TWB7" s="220">
        <f t="shared" si="224"/>
        <v>7.3529999999999998E-2</v>
      </c>
      <c r="TWC7" s="220">
        <f t="shared" si="224"/>
        <v>7.3529999999999998E-2</v>
      </c>
      <c r="TWD7" s="220">
        <f t="shared" si="224"/>
        <v>7.3529999999999998E-2</v>
      </c>
      <c r="TWE7" s="220">
        <f t="shared" si="224"/>
        <v>7.3529999999999998E-2</v>
      </c>
      <c r="TWF7" s="220">
        <f t="shared" si="224"/>
        <v>7.3529999999999998E-2</v>
      </c>
      <c r="TWG7" s="220">
        <f t="shared" si="224"/>
        <v>7.3529999999999998E-2</v>
      </c>
      <c r="TWH7" s="220">
        <f t="shared" si="224"/>
        <v>7.3529999999999998E-2</v>
      </c>
      <c r="TWI7" s="220">
        <f t="shared" si="224"/>
        <v>7.3529999999999998E-2</v>
      </c>
      <c r="TWJ7" s="220">
        <f t="shared" si="224"/>
        <v>7.3529999999999998E-2</v>
      </c>
      <c r="TWK7" s="220">
        <f t="shared" si="224"/>
        <v>7.3529999999999998E-2</v>
      </c>
      <c r="TWL7" s="220">
        <f t="shared" si="224"/>
        <v>7.3529999999999998E-2</v>
      </c>
      <c r="TWM7" s="220">
        <f t="shared" si="224"/>
        <v>7.3529999999999998E-2</v>
      </c>
      <c r="TWN7" s="220">
        <f t="shared" si="224"/>
        <v>7.3529999999999998E-2</v>
      </c>
      <c r="TWO7" s="220">
        <f t="shared" si="224"/>
        <v>7.3529999999999998E-2</v>
      </c>
      <c r="TWP7" s="220">
        <f t="shared" si="224"/>
        <v>7.3529999999999998E-2</v>
      </c>
      <c r="TWQ7" s="220">
        <f t="shared" si="224"/>
        <v>7.3529999999999998E-2</v>
      </c>
      <c r="TWR7" s="220">
        <f t="shared" si="224"/>
        <v>7.3529999999999998E-2</v>
      </c>
      <c r="TWS7" s="220">
        <f t="shared" si="224"/>
        <v>7.3529999999999998E-2</v>
      </c>
      <c r="TWT7" s="220">
        <f t="shared" si="224"/>
        <v>7.3529999999999998E-2</v>
      </c>
      <c r="TWU7" s="220">
        <f t="shared" si="224"/>
        <v>7.3529999999999998E-2</v>
      </c>
      <c r="TWV7" s="220">
        <f t="shared" si="224"/>
        <v>7.3529999999999998E-2</v>
      </c>
      <c r="TWW7" s="220">
        <f t="shared" si="224"/>
        <v>7.3529999999999998E-2</v>
      </c>
      <c r="TWX7" s="220">
        <f t="shared" si="224"/>
        <v>7.3529999999999998E-2</v>
      </c>
      <c r="TWY7" s="220">
        <f t="shared" si="224"/>
        <v>7.3529999999999998E-2</v>
      </c>
      <c r="TWZ7" s="220">
        <f t="shared" si="224"/>
        <v>7.3529999999999998E-2</v>
      </c>
      <c r="TXA7" s="220">
        <f t="shared" si="224"/>
        <v>7.3529999999999998E-2</v>
      </c>
      <c r="TXB7" s="220">
        <f t="shared" si="224"/>
        <v>7.3529999999999998E-2</v>
      </c>
      <c r="TXC7" s="220">
        <f t="shared" si="224"/>
        <v>7.3529999999999998E-2</v>
      </c>
      <c r="TXD7" s="220">
        <f t="shared" si="224"/>
        <v>7.3529999999999998E-2</v>
      </c>
      <c r="TXE7" s="220">
        <f t="shared" si="224"/>
        <v>7.3529999999999998E-2</v>
      </c>
      <c r="TXF7" s="220">
        <f t="shared" si="224"/>
        <v>7.3529999999999998E-2</v>
      </c>
      <c r="TXG7" s="220">
        <f t="shared" si="224"/>
        <v>7.3529999999999998E-2</v>
      </c>
      <c r="TXH7" s="220">
        <f t="shared" si="224"/>
        <v>7.3529999999999998E-2</v>
      </c>
      <c r="TXI7" s="220">
        <f t="shared" si="224"/>
        <v>7.3529999999999998E-2</v>
      </c>
      <c r="TXJ7" s="220">
        <f t="shared" si="224"/>
        <v>7.3529999999999998E-2</v>
      </c>
      <c r="TXK7" s="220">
        <f t="shared" si="224"/>
        <v>7.3529999999999998E-2</v>
      </c>
      <c r="TXL7" s="220">
        <f t="shared" si="224"/>
        <v>7.3529999999999998E-2</v>
      </c>
      <c r="TXM7" s="220">
        <f t="shared" si="224"/>
        <v>7.3529999999999998E-2</v>
      </c>
      <c r="TXN7" s="220">
        <f t="shared" si="224"/>
        <v>7.3529999999999998E-2</v>
      </c>
      <c r="TXO7" s="220">
        <f t="shared" si="224"/>
        <v>7.3529999999999998E-2</v>
      </c>
      <c r="TXP7" s="220">
        <f t="shared" si="224"/>
        <v>7.3529999999999998E-2</v>
      </c>
      <c r="TXQ7" s="220">
        <f t="shared" si="224"/>
        <v>7.3529999999999998E-2</v>
      </c>
      <c r="TXR7" s="220">
        <f t="shared" si="224"/>
        <v>7.3529999999999998E-2</v>
      </c>
      <c r="TXS7" s="220">
        <f t="shared" si="224"/>
        <v>7.3529999999999998E-2</v>
      </c>
      <c r="TXT7" s="220">
        <f t="shared" si="224"/>
        <v>7.3529999999999998E-2</v>
      </c>
      <c r="TXU7" s="220">
        <f t="shared" si="224"/>
        <v>7.3529999999999998E-2</v>
      </c>
      <c r="TXV7" s="220">
        <f t="shared" si="224"/>
        <v>7.3529999999999998E-2</v>
      </c>
      <c r="TXW7" s="220">
        <f t="shared" si="224"/>
        <v>7.3529999999999998E-2</v>
      </c>
      <c r="TXX7" s="220">
        <f t="shared" si="224"/>
        <v>7.3529999999999998E-2</v>
      </c>
      <c r="TXY7" s="220">
        <f t="shared" si="224"/>
        <v>7.3529999999999998E-2</v>
      </c>
      <c r="TXZ7" s="220">
        <f t="shared" si="224"/>
        <v>7.3529999999999998E-2</v>
      </c>
      <c r="TYA7" s="220">
        <f t="shared" si="224"/>
        <v>7.3529999999999998E-2</v>
      </c>
      <c r="TYB7" s="220">
        <f t="shared" si="224"/>
        <v>7.3529999999999998E-2</v>
      </c>
      <c r="TYC7" s="220">
        <f t="shared" si="224"/>
        <v>7.3529999999999998E-2</v>
      </c>
      <c r="TYD7" s="220">
        <f t="shared" si="224"/>
        <v>7.3529999999999998E-2</v>
      </c>
      <c r="TYE7" s="220">
        <f t="shared" si="224"/>
        <v>7.3529999999999998E-2</v>
      </c>
      <c r="TYF7" s="220">
        <f t="shared" si="224"/>
        <v>7.3529999999999998E-2</v>
      </c>
      <c r="TYG7" s="220">
        <f t="shared" ref="TYG7:UAR7" si="225">ROUND($W7/365,5)</f>
        <v>7.3529999999999998E-2</v>
      </c>
      <c r="TYH7" s="220">
        <f t="shared" si="225"/>
        <v>7.3529999999999998E-2</v>
      </c>
      <c r="TYI7" s="220">
        <f t="shared" si="225"/>
        <v>7.3529999999999998E-2</v>
      </c>
      <c r="TYJ7" s="220">
        <f t="shared" si="225"/>
        <v>7.3529999999999998E-2</v>
      </c>
      <c r="TYK7" s="220">
        <f t="shared" si="225"/>
        <v>7.3529999999999998E-2</v>
      </c>
      <c r="TYL7" s="220">
        <f t="shared" si="225"/>
        <v>7.3529999999999998E-2</v>
      </c>
      <c r="TYM7" s="220">
        <f t="shared" si="225"/>
        <v>7.3529999999999998E-2</v>
      </c>
      <c r="TYN7" s="220">
        <f t="shared" si="225"/>
        <v>7.3529999999999998E-2</v>
      </c>
      <c r="TYO7" s="220">
        <f t="shared" si="225"/>
        <v>7.3529999999999998E-2</v>
      </c>
      <c r="TYP7" s="220">
        <f t="shared" si="225"/>
        <v>7.3529999999999998E-2</v>
      </c>
      <c r="TYQ7" s="220">
        <f t="shared" si="225"/>
        <v>7.3529999999999998E-2</v>
      </c>
      <c r="TYR7" s="220">
        <f t="shared" si="225"/>
        <v>7.3529999999999998E-2</v>
      </c>
      <c r="TYS7" s="220">
        <f t="shared" si="225"/>
        <v>7.3529999999999998E-2</v>
      </c>
      <c r="TYT7" s="220">
        <f t="shared" si="225"/>
        <v>7.3529999999999998E-2</v>
      </c>
      <c r="TYU7" s="220">
        <f t="shared" si="225"/>
        <v>7.3529999999999998E-2</v>
      </c>
      <c r="TYV7" s="220">
        <f t="shared" si="225"/>
        <v>7.3529999999999998E-2</v>
      </c>
      <c r="TYW7" s="220">
        <f t="shared" si="225"/>
        <v>7.3529999999999998E-2</v>
      </c>
      <c r="TYX7" s="220">
        <f t="shared" si="225"/>
        <v>7.3529999999999998E-2</v>
      </c>
      <c r="TYY7" s="220">
        <f t="shared" si="225"/>
        <v>7.3529999999999998E-2</v>
      </c>
      <c r="TYZ7" s="220">
        <f t="shared" si="225"/>
        <v>7.3529999999999998E-2</v>
      </c>
      <c r="TZA7" s="220">
        <f t="shared" si="225"/>
        <v>7.3529999999999998E-2</v>
      </c>
      <c r="TZB7" s="220">
        <f t="shared" si="225"/>
        <v>7.3529999999999998E-2</v>
      </c>
      <c r="TZC7" s="220">
        <f t="shared" si="225"/>
        <v>7.3529999999999998E-2</v>
      </c>
      <c r="TZD7" s="220">
        <f t="shared" si="225"/>
        <v>7.3529999999999998E-2</v>
      </c>
      <c r="TZE7" s="220">
        <f t="shared" si="225"/>
        <v>7.3529999999999998E-2</v>
      </c>
      <c r="TZF7" s="220">
        <f t="shared" si="225"/>
        <v>7.3529999999999998E-2</v>
      </c>
      <c r="TZG7" s="220">
        <f t="shared" si="225"/>
        <v>7.3529999999999998E-2</v>
      </c>
      <c r="TZH7" s="220">
        <f t="shared" si="225"/>
        <v>7.3529999999999998E-2</v>
      </c>
      <c r="TZI7" s="220">
        <f t="shared" si="225"/>
        <v>7.3529999999999998E-2</v>
      </c>
      <c r="TZJ7" s="220">
        <f t="shared" si="225"/>
        <v>7.3529999999999998E-2</v>
      </c>
      <c r="TZK7" s="220">
        <f t="shared" si="225"/>
        <v>7.3529999999999998E-2</v>
      </c>
      <c r="TZL7" s="220">
        <f t="shared" si="225"/>
        <v>7.3529999999999998E-2</v>
      </c>
      <c r="TZM7" s="220">
        <f t="shared" si="225"/>
        <v>7.3529999999999998E-2</v>
      </c>
      <c r="TZN7" s="220">
        <f t="shared" si="225"/>
        <v>7.3529999999999998E-2</v>
      </c>
      <c r="TZO7" s="220">
        <f t="shared" si="225"/>
        <v>7.3529999999999998E-2</v>
      </c>
      <c r="TZP7" s="220">
        <f t="shared" si="225"/>
        <v>7.3529999999999998E-2</v>
      </c>
      <c r="TZQ7" s="220">
        <f t="shared" si="225"/>
        <v>7.3529999999999998E-2</v>
      </c>
      <c r="TZR7" s="220">
        <f t="shared" si="225"/>
        <v>7.3529999999999998E-2</v>
      </c>
      <c r="TZS7" s="220">
        <f t="shared" si="225"/>
        <v>7.3529999999999998E-2</v>
      </c>
      <c r="TZT7" s="220">
        <f t="shared" si="225"/>
        <v>7.3529999999999998E-2</v>
      </c>
      <c r="TZU7" s="220">
        <f t="shared" si="225"/>
        <v>7.3529999999999998E-2</v>
      </c>
      <c r="TZV7" s="220">
        <f t="shared" si="225"/>
        <v>7.3529999999999998E-2</v>
      </c>
      <c r="TZW7" s="220">
        <f t="shared" si="225"/>
        <v>7.3529999999999998E-2</v>
      </c>
      <c r="TZX7" s="220">
        <f t="shared" si="225"/>
        <v>7.3529999999999998E-2</v>
      </c>
      <c r="TZY7" s="220">
        <f t="shared" si="225"/>
        <v>7.3529999999999998E-2</v>
      </c>
      <c r="TZZ7" s="220">
        <f t="shared" si="225"/>
        <v>7.3529999999999998E-2</v>
      </c>
      <c r="UAA7" s="220">
        <f t="shared" si="225"/>
        <v>7.3529999999999998E-2</v>
      </c>
      <c r="UAB7" s="220">
        <f t="shared" si="225"/>
        <v>7.3529999999999998E-2</v>
      </c>
      <c r="UAC7" s="220">
        <f t="shared" si="225"/>
        <v>7.3529999999999998E-2</v>
      </c>
      <c r="UAD7" s="220">
        <f t="shared" si="225"/>
        <v>7.3529999999999998E-2</v>
      </c>
      <c r="UAE7" s="220">
        <f t="shared" si="225"/>
        <v>7.3529999999999998E-2</v>
      </c>
      <c r="UAF7" s="220">
        <f t="shared" si="225"/>
        <v>7.3529999999999998E-2</v>
      </c>
      <c r="UAG7" s="220">
        <f t="shared" si="225"/>
        <v>7.3529999999999998E-2</v>
      </c>
      <c r="UAH7" s="220">
        <f t="shared" si="225"/>
        <v>7.3529999999999998E-2</v>
      </c>
      <c r="UAI7" s="220">
        <f t="shared" si="225"/>
        <v>7.3529999999999998E-2</v>
      </c>
      <c r="UAJ7" s="220">
        <f t="shared" si="225"/>
        <v>7.3529999999999998E-2</v>
      </c>
      <c r="UAK7" s="220">
        <f t="shared" si="225"/>
        <v>7.3529999999999998E-2</v>
      </c>
      <c r="UAL7" s="220">
        <f t="shared" si="225"/>
        <v>7.3529999999999998E-2</v>
      </c>
      <c r="UAM7" s="220">
        <f t="shared" si="225"/>
        <v>7.3529999999999998E-2</v>
      </c>
      <c r="UAN7" s="220">
        <f t="shared" si="225"/>
        <v>7.3529999999999998E-2</v>
      </c>
      <c r="UAO7" s="220">
        <f t="shared" si="225"/>
        <v>7.3529999999999998E-2</v>
      </c>
      <c r="UAP7" s="220">
        <f t="shared" si="225"/>
        <v>7.3529999999999998E-2</v>
      </c>
      <c r="UAQ7" s="220">
        <f t="shared" si="225"/>
        <v>7.3529999999999998E-2</v>
      </c>
      <c r="UAR7" s="220">
        <f t="shared" si="225"/>
        <v>7.3529999999999998E-2</v>
      </c>
      <c r="UAS7" s="220">
        <f t="shared" ref="UAS7:UDD7" si="226">ROUND($W7/365,5)</f>
        <v>7.3529999999999998E-2</v>
      </c>
      <c r="UAT7" s="220">
        <f t="shared" si="226"/>
        <v>7.3529999999999998E-2</v>
      </c>
      <c r="UAU7" s="220">
        <f t="shared" si="226"/>
        <v>7.3529999999999998E-2</v>
      </c>
      <c r="UAV7" s="220">
        <f t="shared" si="226"/>
        <v>7.3529999999999998E-2</v>
      </c>
      <c r="UAW7" s="220">
        <f t="shared" si="226"/>
        <v>7.3529999999999998E-2</v>
      </c>
      <c r="UAX7" s="220">
        <f t="shared" si="226"/>
        <v>7.3529999999999998E-2</v>
      </c>
      <c r="UAY7" s="220">
        <f t="shared" si="226"/>
        <v>7.3529999999999998E-2</v>
      </c>
      <c r="UAZ7" s="220">
        <f t="shared" si="226"/>
        <v>7.3529999999999998E-2</v>
      </c>
      <c r="UBA7" s="220">
        <f t="shared" si="226"/>
        <v>7.3529999999999998E-2</v>
      </c>
      <c r="UBB7" s="220">
        <f t="shared" si="226"/>
        <v>7.3529999999999998E-2</v>
      </c>
      <c r="UBC7" s="220">
        <f t="shared" si="226"/>
        <v>7.3529999999999998E-2</v>
      </c>
      <c r="UBD7" s="220">
        <f t="shared" si="226"/>
        <v>7.3529999999999998E-2</v>
      </c>
      <c r="UBE7" s="220">
        <f t="shared" si="226"/>
        <v>7.3529999999999998E-2</v>
      </c>
      <c r="UBF7" s="220">
        <f t="shared" si="226"/>
        <v>7.3529999999999998E-2</v>
      </c>
      <c r="UBG7" s="220">
        <f t="shared" si="226"/>
        <v>7.3529999999999998E-2</v>
      </c>
      <c r="UBH7" s="220">
        <f t="shared" si="226"/>
        <v>7.3529999999999998E-2</v>
      </c>
      <c r="UBI7" s="220">
        <f t="shared" si="226"/>
        <v>7.3529999999999998E-2</v>
      </c>
      <c r="UBJ7" s="220">
        <f t="shared" si="226"/>
        <v>7.3529999999999998E-2</v>
      </c>
      <c r="UBK7" s="220">
        <f t="shared" si="226"/>
        <v>7.3529999999999998E-2</v>
      </c>
      <c r="UBL7" s="220">
        <f t="shared" si="226"/>
        <v>7.3529999999999998E-2</v>
      </c>
      <c r="UBM7" s="220">
        <f t="shared" si="226"/>
        <v>7.3529999999999998E-2</v>
      </c>
      <c r="UBN7" s="220">
        <f t="shared" si="226"/>
        <v>7.3529999999999998E-2</v>
      </c>
      <c r="UBO7" s="220">
        <f t="shared" si="226"/>
        <v>7.3529999999999998E-2</v>
      </c>
      <c r="UBP7" s="220">
        <f t="shared" si="226"/>
        <v>7.3529999999999998E-2</v>
      </c>
      <c r="UBQ7" s="220">
        <f t="shared" si="226"/>
        <v>7.3529999999999998E-2</v>
      </c>
      <c r="UBR7" s="220">
        <f t="shared" si="226"/>
        <v>7.3529999999999998E-2</v>
      </c>
      <c r="UBS7" s="220">
        <f t="shared" si="226"/>
        <v>7.3529999999999998E-2</v>
      </c>
      <c r="UBT7" s="220">
        <f t="shared" si="226"/>
        <v>7.3529999999999998E-2</v>
      </c>
      <c r="UBU7" s="220">
        <f t="shared" si="226"/>
        <v>7.3529999999999998E-2</v>
      </c>
      <c r="UBV7" s="220">
        <f t="shared" si="226"/>
        <v>7.3529999999999998E-2</v>
      </c>
      <c r="UBW7" s="220">
        <f t="shared" si="226"/>
        <v>7.3529999999999998E-2</v>
      </c>
      <c r="UBX7" s="220">
        <f t="shared" si="226"/>
        <v>7.3529999999999998E-2</v>
      </c>
      <c r="UBY7" s="220">
        <f t="shared" si="226"/>
        <v>7.3529999999999998E-2</v>
      </c>
      <c r="UBZ7" s="220">
        <f t="shared" si="226"/>
        <v>7.3529999999999998E-2</v>
      </c>
      <c r="UCA7" s="220">
        <f t="shared" si="226"/>
        <v>7.3529999999999998E-2</v>
      </c>
      <c r="UCB7" s="220">
        <f t="shared" si="226"/>
        <v>7.3529999999999998E-2</v>
      </c>
      <c r="UCC7" s="220">
        <f t="shared" si="226"/>
        <v>7.3529999999999998E-2</v>
      </c>
      <c r="UCD7" s="220">
        <f t="shared" si="226"/>
        <v>7.3529999999999998E-2</v>
      </c>
      <c r="UCE7" s="220">
        <f t="shared" si="226"/>
        <v>7.3529999999999998E-2</v>
      </c>
      <c r="UCF7" s="220">
        <f t="shared" si="226"/>
        <v>7.3529999999999998E-2</v>
      </c>
      <c r="UCG7" s="220">
        <f t="shared" si="226"/>
        <v>7.3529999999999998E-2</v>
      </c>
      <c r="UCH7" s="220">
        <f t="shared" si="226"/>
        <v>7.3529999999999998E-2</v>
      </c>
      <c r="UCI7" s="220">
        <f t="shared" si="226"/>
        <v>7.3529999999999998E-2</v>
      </c>
      <c r="UCJ7" s="220">
        <f t="shared" si="226"/>
        <v>7.3529999999999998E-2</v>
      </c>
      <c r="UCK7" s="220">
        <f t="shared" si="226"/>
        <v>7.3529999999999998E-2</v>
      </c>
      <c r="UCL7" s="220">
        <f t="shared" si="226"/>
        <v>7.3529999999999998E-2</v>
      </c>
      <c r="UCM7" s="220">
        <f t="shared" si="226"/>
        <v>7.3529999999999998E-2</v>
      </c>
      <c r="UCN7" s="220">
        <f t="shared" si="226"/>
        <v>7.3529999999999998E-2</v>
      </c>
      <c r="UCO7" s="220">
        <f t="shared" si="226"/>
        <v>7.3529999999999998E-2</v>
      </c>
      <c r="UCP7" s="220">
        <f t="shared" si="226"/>
        <v>7.3529999999999998E-2</v>
      </c>
      <c r="UCQ7" s="220">
        <f t="shared" si="226"/>
        <v>7.3529999999999998E-2</v>
      </c>
      <c r="UCR7" s="220">
        <f t="shared" si="226"/>
        <v>7.3529999999999998E-2</v>
      </c>
      <c r="UCS7" s="220">
        <f t="shared" si="226"/>
        <v>7.3529999999999998E-2</v>
      </c>
      <c r="UCT7" s="220">
        <f t="shared" si="226"/>
        <v>7.3529999999999998E-2</v>
      </c>
      <c r="UCU7" s="220">
        <f t="shared" si="226"/>
        <v>7.3529999999999998E-2</v>
      </c>
      <c r="UCV7" s="220">
        <f t="shared" si="226"/>
        <v>7.3529999999999998E-2</v>
      </c>
      <c r="UCW7" s="220">
        <f t="shared" si="226"/>
        <v>7.3529999999999998E-2</v>
      </c>
      <c r="UCX7" s="220">
        <f t="shared" si="226"/>
        <v>7.3529999999999998E-2</v>
      </c>
      <c r="UCY7" s="220">
        <f t="shared" si="226"/>
        <v>7.3529999999999998E-2</v>
      </c>
      <c r="UCZ7" s="220">
        <f t="shared" si="226"/>
        <v>7.3529999999999998E-2</v>
      </c>
      <c r="UDA7" s="220">
        <f t="shared" si="226"/>
        <v>7.3529999999999998E-2</v>
      </c>
      <c r="UDB7" s="220">
        <f t="shared" si="226"/>
        <v>7.3529999999999998E-2</v>
      </c>
      <c r="UDC7" s="220">
        <f t="shared" si="226"/>
        <v>7.3529999999999998E-2</v>
      </c>
      <c r="UDD7" s="220">
        <f t="shared" si="226"/>
        <v>7.3529999999999998E-2</v>
      </c>
      <c r="UDE7" s="220">
        <f t="shared" ref="UDE7:UFP7" si="227">ROUND($W7/365,5)</f>
        <v>7.3529999999999998E-2</v>
      </c>
      <c r="UDF7" s="220">
        <f t="shared" si="227"/>
        <v>7.3529999999999998E-2</v>
      </c>
      <c r="UDG7" s="220">
        <f t="shared" si="227"/>
        <v>7.3529999999999998E-2</v>
      </c>
      <c r="UDH7" s="220">
        <f t="shared" si="227"/>
        <v>7.3529999999999998E-2</v>
      </c>
      <c r="UDI7" s="220">
        <f t="shared" si="227"/>
        <v>7.3529999999999998E-2</v>
      </c>
      <c r="UDJ7" s="220">
        <f t="shared" si="227"/>
        <v>7.3529999999999998E-2</v>
      </c>
      <c r="UDK7" s="220">
        <f t="shared" si="227"/>
        <v>7.3529999999999998E-2</v>
      </c>
      <c r="UDL7" s="220">
        <f t="shared" si="227"/>
        <v>7.3529999999999998E-2</v>
      </c>
      <c r="UDM7" s="220">
        <f t="shared" si="227"/>
        <v>7.3529999999999998E-2</v>
      </c>
      <c r="UDN7" s="220">
        <f t="shared" si="227"/>
        <v>7.3529999999999998E-2</v>
      </c>
      <c r="UDO7" s="220">
        <f t="shared" si="227"/>
        <v>7.3529999999999998E-2</v>
      </c>
      <c r="UDP7" s="220">
        <f t="shared" si="227"/>
        <v>7.3529999999999998E-2</v>
      </c>
      <c r="UDQ7" s="220">
        <f t="shared" si="227"/>
        <v>7.3529999999999998E-2</v>
      </c>
      <c r="UDR7" s="220">
        <f t="shared" si="227"/>
        <v>7.3529999999999998E-2</v>
      </c>
      <c r="UDS7" s="220">
        <f t="shared" si="227"/>
        <v>7.3529999999999998E-2</v>
      </c>
      <c r="UDT7" s="220">
        <f t="shared" si="227"/>
        <v>7.3529999999999998E-2</v>
      </c>
      <c r="UDU7" s="220">
        <f t="shared" si="227"/>
        <v>7.3529999999999998E-2</v>
      </c>
      <c r="UDV7" s="220">
        <f t="shared" si="227"/>
        <v>7.3529999999999998E-2</v>
      </c>
      <c r="UDW7" s="220">
        <f t="shared" si="227"/>
        <v>7.3529999999999998E-2</v>
      </c>
      <c r="UDX7" s="220">
        <f t="shared" si="227"/>
        <v>7.3529999999999998E-2</v>
      </c>
      <c r="UDY7" s="220">
        <f t="shared" si="227"/>
        <v>7.3529999999999998E-2</v>
      </c>
      <c r="UDZ7" s="220">
        <f t="shared" si="227"/>
        <v>7.3529999999999998E-2</v>
      </c>
      <c r="UEA7" s="220">
        <f t="shared" si="227"/>
        <v>7.3529999999999998E-2</v>
      </c>
      <c r="UEB7" s="220">
        <f t="shared" si="227"/>
        <v>7.3529999999999998E-2</v>
      </c>
      <c r="UEC7" s="220">
        <f t="shared" si="227"/>
        <v>7.3529999999999998E-2</v>
      </c>
      <c r="UED7" s="220">
        <f t="shared" si="227"/>
        <v>7.3529999999999998E-2</v>
      </c>
      <c r="UEE7" s="220">
        <f t="shared" si="227"/>
        <v>7.3529999999999998E-2</v>
      </c>
      <c r="UEF7" s="220">
        <f t="shared" si="227"/>
        <v>7.3529999999999998E-2</v>
      </c>
      <c r="UEG7" s="220">
        <f t="shared" si="227"/>
        <v>7.3529999999999998E-2</v>
      </c>
      <c r="UEH7" s="220">
        <f t="shared" si="227"/>
        <v>7.3529999999999998E-2</v>
      </c>
      <c r="UEI7" s="220">
        <f t="shared" si="227"/>
        <v>7.3529999999999998E-2</v>
      </c>
      <c r="UEJ7" s="220">
        <f t="shared" si="227"/>
        <v>7.3529999999999998E-2</v>
      </c>
      <c r="UEK7" s="220">
        <f t="shared" si="227"/>
        <v>7.3529999999999998E-2</v>
      </c>
      <c r="UEL7" s="220">
        <f t="shared" si="227"/>
        <v>7.3529999999999998E-2</v>
      </c>
      <c r="UEM7" s="220">
        <f t="shared" si="227"/>
        <v>7.3529999999999998E-2</v>
      </c>
      <c r="UEN7" s="220">
        <f t="shared" si="227"/>
        <v>7.3529999999999998E-2</v>
      </c>
      <c r="UEO7" s="220">
        <f t="shared" si="227"/>
        <v>7.3529999999999998E-2</v>
      </c>
      <c r="UEP7" s="220">
        <f t="shared" si="227"/>
        <v>7.3529999999999998E-2</v>
      </c>
      <c r="UEQ7" s="220">
        <f t="shared" si="227"/>
        <v>7.3529999999999998E-2</v>
      </c>
      <c r="UER7" s="220">
        <f t="shared" si="227"/>
        <v>7.3529999999999998E-2</v>
      </c>
      <c r="UES7" s="220">
        <f t="shared" si="227"/>
        <v>7.3529999999999998E-2</v>
      </c>
      <c r="UET7" s="220">
        <f t="shared" si="227"/>
        <v>7.3529999999999998E-2</v>
      </c>
      <c r="UEU7" s="220">
        <f t="shared" si="227"/>
        <v>7.3529999999999998E-2</v>
      </c>
      <c r="UEV7" s="220">
        <f t="shared" si="227"/>
        <v>7.3529999999999998E-2</v>
      </c>
      <c r="UEW7" s="220">
        <f t="shared" si="227"/>
        <v>7.3529999999999998E-2</v>
      </c>
      <c r="UEX7" s="220">
        <f t="shared" si="227"/>
        <v>7.3529999999999998E-2</v>
      </c>
      <c r="UEY7" s="220">
        <f t="shared" si="227"/>
        <v>7.3529999999999998E-2</v>
      </c>
      <c r="UEZ7" s="220">
        <f t="shared" si="227"/>
        <v>7.3529999999999998E-2</v>
      </c>
      <c r="UFA7" s="220">
        <f t="shared" si="227"/>
        <v>7.3529999999999998E-2</v>
      </c>
      <c r="UFB7" s="220">
        <f t="shared" si="227"/>
        <v>7.3529999999999998E-2</v>
      </c>
      <c r="UFC7" s="220">
        <f t="shared" si="227"/>
        <v>7.3529999999999998E-2</v>
      </c>
      <c r="UFD7" s="220">
        <f t="shared" si="227"/>
        <v>7.3529999999999998E-2</v>
      </c>
      <c r="UFE7" s="220">
        <f t="shared" si="227"/>
        <v>7.3529999999999998E-2</v>
      </c>
      <c r="UFF7" s="220">
        <f t="shared" si="227"/>
        <v>7.3529999999999998E-2</v>
      </c>
      <c r="UFG7" s="220">
        <f t="shared" si="227"/>
        <v>7.3529999999999998E-2</v>
      </c>
      <c r="UFH7" s="220">
        <f t="shared" si="227"/>
        <v>7.3529999999999998E-2</v>
      </c>
      <c r="UFI7" s="220">
        <f t="shared" si="227"/>
        <v>7.3529999999999998E-2</v>
      </c>
      <c r="UFJ7" s="220">
        <f t="shared" si="227"/>
        <v>7.3529999999999998E-2</v>
      </c>
      <c r="UFK7" s="220">
        <f t="shared" si="227"/>
        <v>7.3529999999999998E-2</v>
      </c>
      <c r="UFL7" s="220">
        <f t="shared" si="227"/>
        <v>7.3529999999999998E-2</v>
      </c>
      <c r="UFM7" s="220">
        <f t="shared" si="227"/>
        <v>7.3529999999999998E-2</v>
      </c>
      <c r="UFN7" s="220">
        <f t="shared" si="227"/>
        <v>7.3529999999999998E-2</v>
      </c>
      <c r="UFO7" s="220">
        <f t="shared" si="227"/>
        <v>7.3529999999999998E-2</v>
      </c>
      <c r="UFP7" s="220">
        <f t="shared" si="227"/>
        <v>7.3529999999999998E-2</v>
      </c>
      <c r="UFQ7" s="220">
        <f t="shared" ref="UFQ7:UIB7" si="228">ROUND($W7/365,5)</f>
        <v>7.3529999999999998E-2</v>
      </c>
      <c r="UFR7" s="220">
        <f t="shared" si="228"/>
        <v>7.3529999999999998E-2</v>
      </c>
      <c r="UFS7" s="220">
        <f t="shared" si="228"/>
        <v>7.3529999999999998E-2</v>
      </c>
      <c r="UFT7" s="220">
        <f t="shared" si="228"/>
        <v>7.3529999999999998E-2</v>
      </c>
      <c r="UFU7" s="220">
        <f t="shared" si="228"/>
        <v>7.3529999999999998E-2</v>
      </c>
      <c r="UFV7" s="220">
        <f t="shared" si="228"/>
        <v>7.3529999999999998E-2</v>
      </c>
      <c r="UFW7" s="220">
        <f t="shared" si="228"/>
        <v>7.3529999999999998E-2</v>
      </c>
      <c r="UFX7" s="220">
        <f t="shared" si="228"/>
        <v>7.3529999999999998E-2</v>
      </c>
      <c r="UFY7" s="220">
        <f t="shared" si="228"/>
        <v>7.3529999999999998E-2</v>
      </c>
      <c r="UFZ7" s="220">
        <f t="shared" si="228"/>
        <v>7.3529999999999998E-2</v>
      </c>
      <c r="UGA7" s="220">
        <f t="shared" si="228"/>
        <v>7.3529999999999998E-2</v>
      </c>
      <c r="UGB7" s="220">
        <f t="shared" si="228"/>
        <v>7.3529999999999998E-2</v>
      </c>
      <c r="UGC7" s="220">
        <f t="shared" si="228"/>
        <v>7.3529999999999998E-2</v>
      </c>
      <c r="UGD7" s="220">
        <f t="shared" si="228"/>
        <v>7.3529999999999998E-2</v>
      </c>
      <c r="UGE7" s="220">
        <f t="shared" si="228"/>
        <v>7.3529999999999998E-2</v>
      </c>
      <c r="UGF7" s="220">
        <f t="shared" si="228"/>
        <v>7.3529999999999998E-2</v>
      </c>
      <c r="UGG7" s="220">
        <f t="shared" si="228"/>
        <v>7.3529999999999998E-2</v>
      </c>
      <c r="UGH7" s="220">
        <f t="shared" si="228"/>
        <v>7.3529999999999998E-2</v>
      </c>
      <c r="UGI7" s="220">
        <f t="shared" si="228"/>
        <v>7.3529999999999998E-2</v>
      </c>
      <c r="UGJ7" s="220">
        <f t="shared" si="228"/>
        <v>7.3529999999999998E-2</v>
      </c>
      <c r="UGK7" s="220">
        <f t="shared" si="228"/>
        <v>7.3529999999999998E-2</v>
      </c>
      <c r="UGL7" s="220">
        <f t="shared" si="228"/>
        <v>7.3529999999999998E-2</v>
      </c>
      <c r="UGM7" s="220">
        <f t="shared" si="228"/>
        <v>7.3529999999999998E-2</v>
      </c>
      <c r="UGN7" s="220">
        <f t="shared" si="228"/>
        <v>7.3529999999999998E-2</v>
      </c>
      <c r="UGO7" s="220">
        <f t="shared" si="228"/>
        <v>7.3529999999999998E-2</v>
      </c>
      <c r="UGP7" s="220">
        <f t="shared" si="228"/>
        <v>7.3529999999999998E-2</v>
      </c>
      <c r="UGQ7" s="220">
        <f t="shared" si="228"/>
        <v>7.3529999999999998E-2</v>
      </c>
      <c r="UGR7" s="220">
        <f t="shared" si="228"/>
        <v>7.3529999999999998E-2</v>
      </c>
      <c r="UGS7" s="220">
        <f t="shared" si="228"/>
        <v>7.3529999999999998E-2</v>
      </c>
      <c r="UGT7" s="220">
        <f t="shared" si="228"/>
        <v>7.3529999999999998E-2</v>
      </c>
      <c r="UGU7" s="220">
        <f t="shared" si="228"/>
        <v>7.3529999999999998E-2</v>
      </c>
      <c r="UGV7" s="220">
        <f t="shared" si="228"/>
        <v>7.3529999999999998E-2</v>
      </c>
      <c r="UGW7" s="220">
        <f t="shared" si="228"/>
        <v>7.3529999999999998E-2</v>
      </c>
      <c r="UGX7" s="220">
        <f t="shared" si="228"/>
        <v>7.3529999999999998E-2</v>
      </c>
      <c r="UGY7" s="220">
        <f t="shared" si="228"/>
        <v>7.3529999999999998E-2</v>
      </c>
      <c r="UGZ7" s="220">
        <f t="shared" si="228"/>
        <v>7.3529999999999998E-2</v>
      </c>
      <c r="UHA7" s="220">
        <f t="shared" si="228"/>
        <v>7.3529999999999998E-2</v>
      </c>
      <c r="UHB7" s="220">
        <f t="shared" si="228"/>
        <v>7.3529999999999998E-2</v>
      </c>
      <c r="UHC7" s="220">
        <f t="shared" si="228"/>
        <v>7.3529999999999998E-2</v>
      </c>
      <c r="UHD7" s="220">
        <f t="shared" si="228"/>
        <v>7.3529999999999998E-2</v>
      </c>
      <c r="UHE7" s="220">
        <f t="shared" si="228"/>
        <v>7.3529999999999998E-2</v>
      </c>
      <c r="UHF7" s="220">
        <f t="shared" si="228"/>
        <v>7.3529999999999998E-2</v>
      </c>
      <c r="UHG7" s="220">
        <f t="shared" si="228"/>
        <v>7.3529999999999998E-2</v>
      </c>
      <c r="UHH7" s="220">
        <f t="shared" si="228"/>
        <v>7.3529999999999998E-2</v>
      </c>
      <c r="UHI7" s="220">
        <f t="shared" si="228"/>
        <v>7.3529999999999998E-2</v>
      </c>
      <c r="UHJ7" s="220">
        <f t="shared" si="228"/>
        <v>7.3529999999999998E-2</v>
      </c>
      <c r="UHK7" s="220">
        <f t="shared" si="228"/>
        <v>7.3529999999999998E-2</v>
      </c>
      <c r="UHL7" s="220">
        <f t="shared" si="228"/>
        <v>7.3529999999999998E-2</v>
      </c>
      <c r="UHM7" s="220">
        <f t="shared" si="228"/>
        <v>7.3529999999999998E-2</v>
      </c>
      <c r="UHN7" s="220">
        <f t="shared" si="228"/>
        <v>7.3529999999999998E-2</v>
      </c>
      <c r="UHO7" s="220">
        <f t="shared" si="228"/>
        <v>7.3529999999999998E-2</v>
      </c>
      <c r="UHP7" s="220">
        <f t="shared" si="228"/>
        <v>7.3529999999999998E-2</v>
      </c>
      <c r="UHQ7" s="220">
        <f t="shared" si="228"/>
        <v>7.3529999999999998E-2</v>
      </c>
      <c r="UHR7" s="220">
        <f t="shared" si="228"/>
        <v>7.3529999999999998E-2</v>
      </c>
      <c r="UHS7" s="220">
        <f t="shared" si="228"/>
        <v>7.3529999999999998E-2</v>
      </c>
      <c r="UHT7" s="220">
        <f t="shared" si="228"/>
        <v>7.3529999999999998E-2</v>
      </c>
      <c r="UHU7" s="220">
        <f t="shared" si="228"/>
        <v>7.3529999999999998E-2</v>
      </c>
      <c r="UHV7" s="220">
        <f t="shared" si="228"/>
        <v>7.3529999999999998E-2</v>
      </c>
      <c r="UHW7" s="220">
        <f t="shared" si="228"/>
        <v>7.3529999999999998E-2</v>
      </c>
      <c r="UHX7" s="220">
        <f t="shared" si="228"/>
        <v>7.3529999999999998E-2</v>
      </c>
      <c r="UHY7" s="220">
        <f t="shared" si="228"/>
        <v>7.3529999999999998E-2</v>
      </c>
      <c r="UHZ7" s="220">
        <f t="shared" si="228"/>
        <v>7.3529999999999998E-2</v>
      </c>
      <c r="UIA7" s="220">
        <f t="shared" si="228"/>
        <v>7.3529999999999998E-2</v>
      </c>
      <c r="UIB7" s="220">
        <f t="shared" si="228"/>
        <v>7.3529999999999998E-2</v>
      </c>
      <c r="UIC7" s="220">
        <f t="shared" ref="UIC7:UKN7" si="229">ROUND($W7/365,5)</f>
        <v>7.3529999999999998E-2</v>
      </c>
      <c r="UID7" s="220">
        <f t="shared" si="229"/>
        <v>7.3529999999999998E-2</v>
      </c>
      <c r="UIE7" s="220">
        <f t="shared" si="229"/>
        <v>7.3529999999999998E-2</v>
      </c>
      <c r="UIF7" s="220">
        <f t="shared" si="229"/>
        <v>7.3529999999999998E-2</v>
      </c>
      <c r="UIG7" s="220">
        <f t="shared" si="229"/>
        <v>7.3529999999999998E-2</v>
      </c>
      <c r="UIH7" s="220">
        <f t="shared" si="229"/>
        <v>7.3529999999999998E-2</v>
      </c>
      <c r="UII7" s="220">
        <f t="shared" si="229"/>
        <v>7.3529999999999998E-2</v>
      </c>
      <c r="UIJ7" s="220">
        <f t="shared" si="229"/>
        <v>7.3529999999999998E-2</v>
      </c>
      <c r="UIK7" s="220">
        <f t="shared" si="229"/>
        <v>7.3529999999999998E-2</v>
      </c>
      <c r="UIL7" s="220">
        <f t="shared" si="229"/>
        <v>7.3529999999999998E-2</v>
      </c>
      <c r="UIM7" s="220">
        <f t="shared" si="229"/>
        <v>7.3529999999999998E-2</v>
      </c>
      <c r="UIN7" s="220">
        <f t="shared" si="229"/>
        <v>7.3529999999999998E-2</v>
      </c>
      <c r="UIO7" s="220">
        <f t="shared" si="229"/>
        <v>7.3529999999999998E-2</v>
      </c>
      <c r="UIP7" s="220">
        <f t="shared" si="229"/>
        <v>7.3529999999999998E-2</v>
      </c>
      <c r="UIQ7" s="220">
        <f t="shared" si="229"/>
        <v>7.3529999999999998E-2</v>
      </c>
      <c r="UIR7" s="220">
        <f t="shared" si="229"/>
        <v>7.3529999999999998E-2</v>
      </c>
      <c r="UIS7" s="220">
        <f t="shared" si="229"/>
        <v>7.3529999999999998E-2</v>
      </c>
      <c r="UIT7" s="220">
        <f t="shared" si="229"/>
        <v>7.3529999999999998E-2</v>
      </c>
      <c r="UIU7" s="220">
        <f t="shared" si="229"/>
        <v>7.3529999999999998E-2</v>
      </c>
      <c r="UIV7" s="220">
        <f t="shared" si="229"/>
        <v>7.3529999999999998E-2</v>
      </c>
      <c r="UIW7" s="220">
        <f t="shared" si="229"/>
        <v>7.3529999999999998E-2</v>
      </c>
      <c r="UIX7" s="220">
        <f t="shared" si="229"/>
        <v>7.3529999999999998E-2</v>
      </c>
      <c r="UIY7" s="220">
        <f t="shared" si="229"/>
        <v>7.3529999999999998E-2</v>
      </c>
      <c r="UIZ7" s="220">
        <f t="shared" si="229"/>
        <v>7.3529999999999998E-2</v>
      </c>
      <c r="UJA7" s="220">
        <f t="shared" si="229"/>
        <v>7.3529999999999998E-2</v>
      </c>
      <c r="UJB7" s="220">
        <f t="shared" si="229"/>
        <v>7.3529999999999998E-2</v>
      </c>
      <c r="UJC7" s="220">
        <f t="shared" si="229"/>
        <v>7.3529999999999998E-2</v>
      </c>
      <c r="UJD7" s="220">
        <f t="shared" si="229"/>
        <v>7.3529999999999998E-2</v>
      </c>
      <c r="UJE7" s="220">
        <f t="shared" si="229"/>
        <v>7.3529999999999998E-2</v>
      </c>
      <c r="UJF7" s="220">
        <f t="shared" si="229"/>
        <v>7.3529999999999998E-2</v>
      </c>
      <c r="UJG7" s="220">
        <f t="shared" si="229"/>
        <v>7.3529999999999998E-2</v>
      </c>
      <c r="UJH7" s="220">
        <f t="shared" si="229"/>
        <v>7.3529999999999998E-2</v>
      </c>
      <c r="UJI7" s="220">
        <f t="shared" si="229"/>
        <v>7.3529999999999998E-2</v>
      </c>
      <c r="UJJ7" s="220">
        <f t="shared" si="229"/>
        <v>7.3529999999999998E-2</v>
      </c>
      <c r="UJK7" s="220">
        <f t="shared" si="229"/>
        <v>7.3529999999999998E-2</v>
      </c>
      <c r="UJL7" s="220">
        <f t="shared" si="229"/>
        <v>7.3529999999999998E-2</v>
      </c>
      <c r="UJM7" s="220">
        <f t="shared" si="229"/>
        <v>7.3529999999999998E-2</v>
      </c>
      <c r="UJN7" s="220">
        <f t="shared" si="229"/>
        <v>7.3529999999999998E-2</v>
      </c>
      <c r="UJO7" s="220">
        <f t="shared" si="229"/>
        <v>7.3529999999999998E-2</v>
      </c>
      <c r="UJP7" s="220">
        <f t="shared" si="229"/>
        <v>7.3529999999999998E-2</v>
      </c>
      <c r="UJQ7" s="220">
        <f t="shared" si="229"/>
        <v>7.3529999999999998E-2</v>
      </c>
      <c r="UJR7" s="220">
        <f t="shared" si="229"/>
        <v>7.3529999999999998E-2</v>
      </c>
      <c r="UJS7" s="220">
        <f t="shared" si="229"/>
        <v>7.3529999999999998E-2</v>
      </c>
      <c r="UJT7" s="220">
        <f t="shared" si="229"/>
        <v>7.3529999999999998E-2</v>
      </c>
      <c r="UJU7" s="220">
        <f t="shared" si="229"/>
        <v>7.3529999999999998E-2</v>
      </c>
      <c r="UJV7" s="220">
        <f t="shared" si="229"/>
        <v>7.3529999999999998E-2</v>
      </c>
      <c r="UJW7" s="220">
        <f t="shared" si="229"/>
        <v>7.3529999999999998E-2</v>
      </c>
      <c r="UJX7" s="220">
        <f t="shared" si="229"/>
        <v>7.3529999999999998E-2</v>
      </c>
      <c r="UJY7" s="220">
        <f t="shared" si="229"/>
        <v>7.3529999999999998E-2</v>
      </c>
      <c r="UJZ7" s="220">
        <f t="shared" si="229"/>
        <v>7.3529999999999998E-2</v>
      </c>
      <c r="UKA7" s="220">
        <f t="shared" si="229"/>
        <v>7.3529999999999998E-2</v>
      </c>
      <c r="UKB7" s="220">
        <f t="shared" si="229"/>
        <v>7.3529999999999998E-2</v>
      </c>
      <c r="UKC7" s="220">
        <f t="shared" si="229"/>
        <v>7.3529999999999998E-2</v>
      </c>
      <c r="UKD7" s="220">
        <f t="shared" si="229"/>
        <v>7.3529999999999998E-2</v>
      </c>
      <c r="UKE7" s="220">
        <f t="shared" si="229"/>
        <v>7.3529999999999998E-2</v>
      </c>
      <c r="UKF7" s="220">
        <f t="shared" si="229"/>
        <v>7.3529999999999998E-2</v>
      </c>
      <c r="UKG7" s="220">
        <f t="shared" si="229"/>
        <v>7.3529999999999998E-2</v>
      </c>
      <c r="UKH7" s="220">
        <f t="shared" si="229"/>
        <v>7.3529999999999998E-2</v>
      </c>
      <c r="UKI7" s="220">
        <f t="shared" si="229"/>
        <v>7.3529999999999998E-2</v>
      </c>
      <c r="UKJ7" s="220">
        <f t="shared" si="229"/>
        <v>7.3529999999999998E-2</v>
      </c>
      <c r="UKK7" s="220">
        <f t="shared" si="229"/>
        <v>7.3529999999999998E-2</v>
      </c>
      <c r="UKL7" s="220">
        <f t="shared" si="229"/>
        <v>7.3529999999999998E-2</v>
      </c>
      <c r="UKM7" s="220">
        <f t="shared" si="229"/>
        <v>7.3529999999999998E-2</v>
      </c>
      <c r="UKN7" s="220">
        <f t="shared" si="229"/>
        <v>7.3529999999999998E-2</v>
      </c>
      <c r="UKO7" s="220">
        <f t="shared" ref="UKO7:UMZ7" si="230">ROUND($W7/365,5)</f>
        <v>7.3529999999999998E-2</v>
      </c>
      <c r="UKP7" s="220">
        <f t="shared" si="230"/>
        <v>7.3529999999999998E-2</v>
      </c>
      <c r="UKQ7" s="220">
        <f t="shared" si="230"/>
        <v>7.3529999999999998E-2</v>
      </c>
      <c r="UKR7" s="220">
        <f t="shared" si="230"/>
        <v>7.3529999999999998E-2</v>
      </c>
      <c r="UKS7" s="220">
        <f t="shared" si="230"/>
        <v>7.3529999999999998E-2</v>
      </c>
      <c r="UKT7" s="220">
        <f t="shared" si="230"/>
        <v>7.3529999999999998E-2</v>
      </c>
      <c r="UKU7" s="220">
        <f t="shared" si="230"/>
        <v>7.3529999999999998E-2</v>
      </c>
      <c r="UKV7" s="220">
        <f t="shared" si="230"/>
        <v>7.3529999999999998E-2</v>
      </c>
      <c r="UKW7" s="220">
        <f t="shared" si="230"/>
        <v>7.3529999999999998E-2</v>
      </c>
      <c r="UKX7" s="220">
        <f t="shared" si="230"/>
        <v>7.3529999999999998E-2</v>
      </c>
      <c r="UKY7" s="220">
        <f t="shared" si="230"/>
        <v>7.3529999999999998E-2</v>
      </c>
      <c r="UKZ7" s="220">
        <f t="shared" si="230"/>
        <v>7.3529999999999998E-2</v>
      </c>
      <c r="ULA7" s="220">
        <f t="shared" si="230"/>
        <v>7.3529999999999998E-2</v>
      </c>
      <c r="ULB7" s="220">
        <f t="shared" si="230"/>
        <v>7.3529999999999998E-2</v>
      </c>
      <c r="ULC7" s="220">
        <f t="shared" si="230"/>
        <v>7.3529999999999998E-2</v>
      </c>
      <c r="ULD7" s="220">
        <f t="shared" si="230"/>
        <v>7.3529999999999998E-2</v>
      </c>
      <c r="ULE7" s="220">
        <f t="shared" si="230"/>
        <v>7.3529999999999998E-2</v>
      </c>
      <c r="ULF7" s="220">
        <f t="shared" si="230"/>
        <v>7.3529999999999998E-2</v>
      </c>
      <c r="ULG7" s="220">
        <f t="shared" si="230"/>
        <v>7.3529999999999998E-2</v>
      </c>
      <c r="ULH7" s="220">
        <f t="shared" si="230"/>
        <v>7.3529999999999998E-2</v>
      </c>
      <c r="ULI7" s="220">
        <f t="shared" si="230"/>
        <v>7.3529999999999998E-2</v>
      </c>
      <c r="ULJ7" s="220">
        <f t="shared" si="230"/>
        <v>7.3529999999999998E-2</v>
      </c>
      <c r="ULK7" s="220">
        <f t="shared" si="230"/>
        <v>7.3529999999999998E-2</v>
      </c>
      <c r="ULL7" s="220">
        <f t="shared" si="230"/>
        <v>7.3529999999999998E-2</v>
      </c>
      <c r="ULM7" s="220">
        <f t="shared" si="230"/>
        <v>7.3529999999999998E-2</v>
      </c>
      <c r="ULN7" s="220">
        <f t="shared" si="230"/>
        <v>7.3529999999999998E-2</v>
      </c>
      <c r="ULO7" s="220">
        <f t="shared" si="230"/>
        <v>7.3529999999999998E-2</v>
      </c>
      <c r="ULP7" s="220">
        <f t="shared" si="230"/>
        <v>7.3529999999999998E-2</v>
      </c>
      <c r="ULQ7" s="220">
        <f t="shared" si="230"/>
        <v>7.3529999999999998E-2</v>
      </c>
      <c r="ULR7" s="220">
        <f t="shared" si="230"/>
        <v>7.3529999999999998E-2</v>
      </c>
      <c r="ULS7" s="220">
        <f t="shared" si="230"/>
        <v>7.3529999999999998E-2</v>
      </c>
      <c r="ULT7" s="220">
        <f t="shared" si="230"/>
        <v>7.3529999999999998E-2</v>
      </c>
      <c r="ULU7" s="220">
        <f t="shared" si="230"/>
        <v>7.3529999999999998E-2</v>
      </c>
      <c r="ULV7" s="220">
        <f t="shared" si="230"/>
        <v>7.3529999999999998E-2</v>
      </c>
      <c r="ULW7" s="220">
        <f t="shared" si="230"/>
        <v>7.3529999999999998E-2</v>
      </c>
      <c r="ULX7" s="220">
        <f t="shared" si="230"/>
        <v>7.3529999999999998E-2</v>
      </c>
      <c r="ULY7" s="220">
        <f t="shared" si="230"/>
        <v>7.3529999999999998E-2</v>
      </c>
      <c r="ULZ7" s="220">
        <f t="shared" si="230"/>
        <v>7.3529999999999998E-2</v>
      </c>
      <c r="UMA7" s="220">
        <f t="shared" si="230"/>
        <v>7.3529999999999998E-2</v>
      </c>
      <c r="UMB7" s="220">
        <f t="shared" si="230"/>
        <v>7.3529999999999998E-2</v>
      </c>
      <c r="UMC7" s="220">
        <f t="shared" si="230"/>
        <v>7.3529999999999998E-2</v>
      </c>
      <c r="UMD7" s="220">
        <f t="shared" si="230"/>
        <v>7.3529999999999998E-2</v>
      </c>
      <c r="UME7" s="220">
        <f t="shared" si="230"/>
        <v>7.3529999999999998E-2</v>
      </c>
      <c r="UMF7" s="220">
        <f t="shared" si="230"/>
        <v>7.3529999999999998E-2</v>
      </c>
      <c r="UMG7" s="220">
        <f t="shared" si="230"/>
        <v>7.3529999999999998E-2</v>
      </c>
      <c r="UMH7" s="220">
        <f t="shared" si="230"/>
        <v>7.3529999999999998E-2</v>
      </c>
      <c r="UMI7" s="220">
        <f t="shared" si="230"/>
        <v>7.3529999999999998E-2</v>
      </c>
      <c r="UMJ7" s="220">
        <f t="shared" si="230"/>
        <v>7.3529999999999998E-2</v>
      </c>
      <c r="UMK7" s="220">
        <f t="shared" si="230"/>
        <v>7.3529999999999998E-2</v>
      </c>
      <c r="UML7" s="220">
        <f t="shared" si="230"/>
        <v>7.3529999999999998E-2</v>
      </c>
      <c r="UMM7" s="220">
        <f t="shared" si="230"/>
        <v>7.3529999999999998E-2</v>
      </c>
      <c r="UMN7" s="220">
        <f t="shared" si="230"/>
        <v>7.3529999999999998E-2</v>
      </c>
      <c r="UMO7" s="220">
        <f t="shared" si="230"/>
        <v>7.3529999999999998E-2</v>
      </c>
      <c r="UMP7" s="220">
        <f t="shared" si="230"/>
        <v>7.3529999999999998E-2</v>
      </c>
      <c r="UMQ7" s="220">
        <f t="shared" si="230"/>
        <v>7.3529999999999998E-2</v>
      </c>
      <c r="UMR7" s="220">
        <f t="shared" si="230"/>
        <v>7.3529999999999998E-2</v>
      </c>
      <c r="UMS7" s="220">
        <f t="shared" si="230"/>
        <v>7.3529999999999998E-2</v>
      </c>
      <c r="UMT7" s="220">
        <f t="shared" si="230"/>
        <v>7.3529999999999998E-2</v>
      </c>
      <c r="UMU7" s="220">
        <f t="shared" si="230"/>
        <v>7.3529999999999998E-2</v>
      </c>
      <c r="UMV7" s="220">
        <f t="shared" si="230"/>
        <v>7.3529999999999998E-2</v>
      </c>
      <c r="UMW7" s="220">
        <f t="shared" si="230"/>
        <v>7.3529999999999998E-2</v>
      </c>
      <c r="UMX7" s="220">
        <f t="shared" si="230"/>
        <v>7.3529999999999998E-2</v>
      </c>
      <c r="UMY7" s="220">
        <f t="shared" si="230"/>
        <v>7.3529999999999998E-2</v>
      </c>
      <c r="UMZ7" s="220">
        <f t="shared" si="230"/>
        <v>7.3529999999999998E-2</v>
      </c>
      <c r="UNA7" s="220">
        <f t="shared" ref="UNA7:UPL7" si="231">ROUND($W7/365,5)</f>
        <v>7.3529999999999998E-2</v>
      </c>
      <c r="UNB7" s="220">
        <f t="shared" si="231"/>
        <v>7.3529999999999998E-2</v>
      </c>
      <c r="UNC7" s="220">
        <f t="shared" si="231"/>
        <v>7.3529999999999998E-2</v>
      </c>
      <c r="UND7" s="220">
        <f t="shared" si="231"/>
        <v>7.3529999999999998E-2</v>
      </c>
      <c r="UNE7" s="220">
        <f t="shared" si="231"/>
        <v>7.3529999999999998E-2</v>
      </c>
      <c r="UNF7" s="220">
        <f t="shared" si="231"/>
        <v>7.3529999999999998E-2</v>
      </c>
      <c r="UNG7" s="220">
        <f t="shared" si="231"/>
        <v>7.3529999999999998E-2</v>
      </c>
      <c r="UNH7" s="220">
        <f t="shared" si="231"/>
        <v>7.3529999999999998E-2</v>
      </c>
      <c r="UNI7" s="220">
        <f t="shared" si="231"/>
        <v>7.3529999999999998E-2</v>
      </c>
      <c r="UNJ7" s="220">
        <f t="shared" si="231"/>
        <v>7.3529999999999998E-2</v>
      </c>
      <c r="UNK7" s="220">
        <f t="shared" si="231"/>
        <v>7.3529999999999998E-2</v>
      </c>
      <c r="UNL7" s="220">
        <f t="shared" si="231"/>
        <v>7.3529999999999998E-2</v>
      </c>
      <c r="UNM7" s="220">
        <f t="shared" si="231"/>
        <v>7.3529999999999998E-2</v>
      </c>
      <c r="UNN7" s="220">
        <f t="shared" si="231"/>
        <v>7.3529999999999998E-2</v>
      </c>
      <c r="UNO7" s="220">
        <f t="shared" si="231"/>
        <v>7.3529999999999998E-2</v>
      </c>
      <c r="UNP7" s="220">
        <f t="shared" si="231"/>
        <v>7.3529999999999998E-2</v>
      </c>
      <c r="UNQ7" s="220">
        <f t="shared" si="231"/>
        <v>7.3529999999999998E-2</v>
      </c>
      <c r="UNR7" s="220">
        <f t="shared" si="231"/>
        <v>7.3529999999999998E-2</v>
      </c>
      <c r="UNS7" s="220">
        <f t="shared" si="231"/>
        <v>7.3529999999999998E-2</v>
      </c>
      <c r="UNT7" s="220">
        <f t="shared" si="231"/>
        <v>7.3529999999999998E-2</v>
      </c>
      <c r="UNU7" s="220">
        <f t="shared" si="231"/>
        <v>7.3529999999999998E-2</v>
      </c>
      <c r="UNV7" s="220">
        <f t="shared" si="231"/>
        <v>7.3529999999999998E-2</v>
      </c>
      <c r="UNW7" s="220">
        <f t="shared" si="231"/>
        <v>7.3529999999999998E-2</v>
      </c>
      <c r="UNX7" s="220">
        <f t="shared" si="231"/>
        <v>7.3529999999999998E-2</v>
      </c>
      <c r="UNY7" s="220">
        <f t="shared" si="231"/>
        <v>7.3529999999999998E-2</v>
      </c>
      <c r="UNZ7" s="220">
        <f t="shared" si="231"/>
        <v>7.3529999999999998E-2</v>
      </c>
      <c r="UOA7" s="220">
        <f t="shared" si="231"/>
        <v>7.3529999999999998E-2</v>
      </c>
      <c r="UOB7" s="220">
        <f t="shared" si="231"/>
        <v>7.3529999999999998E-2</v>
      </c>
      <c r="UOC7" s="220">
        <f t="shared" si="231"/>
        <v>7.3529999999999998E-2</v>
      </c>
      <c r="UOD7" s="220">
        <f t="shared" si="231"/>
        <v>7.3529999999999998E-2</v>
      </c>
      <c r="UOE7" s="220">
        <f t="shared" si="231"/>
        <v>7.3529999999999998E-2</v>
      </c>
      <c r="UOF7" s="220">
        <f t="shared" si="231"/>
        <v>7.3529999999999998E-2</v>
      </c>
      <c r="UOG7" s="220">
        <f t="shared" si="231"/>
        <v>7.3529999999999998E-2</v>
      </c>
      <c r="UOH7" s="220">
        <f t="shared" si="231"/>
        <v>7.3529999999999998E-2</v>
      </c>
      <c r="UOI7" s="220">
        <f t="shared" si="231"/>
        <v>7.3529999999999998E-2</v>
      </c>
      <c r="UOJ7" s="220">
        <f t="shared" si="231"/>
        <v>7.3529999999999998E-2</v>
      </c>
      <c r="UOK7" s="220">
        <f t="shared" si="231"/>
        <v>7.3529999999999998E-2</v>
      </c>
      <c r="UOL7" s="220">
        <f t="shared" si="231"/>
        <v>7.3529999999999998E-2</v>
      </c>
      <c r="UOM7" s="220">
        <f t="shared" si="231"/>
        <v>7.3529999999999998E-2</v>
      </c>
      <c r="UON7" s="220">
        <f t="shared" si="231"/>
        <v>7.3529999999999998E-2</v>
      </c>
      <c r="UOO7" s="220">
        <f t="shared" si="231"/>
        <v>7.3529999999999998E-2</v>
      </c>
      <c r="UOP7" s="220">
        <f t="shared" si="231"/>
        <v>7.3529999999999998E-2</v>
      </c>
      <c r="UOQ7" s="220">
        <f t="shared" si="231"/>
        <v>7.3529999999999998E-2</v>
      </c>
      <c r="UOR7" s="220">
        <f t="shared" si="231"/>
        <v>7.3529999999999998E-2</v>
      </c>
      <c r="UOS7" s="220">
        <f t="shared" si="231"/>
        <v>7.3529999999999998E-2</v>
      </c>
      <c r="UOT7" s="220">
        <f t="shared" si="231"/>
        <v>7.3529999999999998E-2</v>
      </c>
      <c r="UOU7" s="220">
        <f t="shared" si="231"/>
        <v>7.3529999999999998E-2</v>
      </c>
      <c r="UOV7" s="220">
        <f t="shared" si="231"/>
        <v>7.3529999999999998E-2</v>
      </c>
      <c r="UOW7" s="220">
        <f t="shared" si="231"/>
        <v>7.3529999999999998E-2</v>
      </c>
      <c r="UOX7" s="220">
        <f t="shared" si="231"/>
        <v>7.3529999999999998E-2</v>
      </c>
      <c r="UOY7" s="220">
        <f t="shared" si="231"/>
        <v>7.3529999999999998E-2</v>
      </c>
      <c r="UOZ7" s="220">
        <f t="shared" si="231"/>
        <v>7.3529999999999998E-2</v>
      </c>
      <c r="UPA7" s="220">
        <f t="shared" si="231"/>
        <v>7.3529999999999998E-2</v>
      </c>
      <c r="UPB7" s="220">
        <f t="shared" si="231"/>
        <v>7.3529999999999998E-2</v>
      </c>
      <c r="UPC7" s="220">
        <f t="shared" si="231"/>
        <v>7.3529999999999998E-2</v>
      </c>
      <c r="UPD7" s="220">
        <f t="shared" si="231"/>
        <v>7.3529999999999998E-2</v>
      </c>
      <c r="UPE7" s="220">
        <f t="shared" si="231"/>
        <v>7.3529999999999998E-2</v>
      </c>
      <c r="UPF7" s="220">
        <f t="shared" si="231"/>
        <v>7.3529999999999998E-2</v>
      </c>
      <c r="UPG7" s="220">
        <f t="shared" si="231"/>
        <v>7.3529999999999998E-2</v>
      </c>
      <c r="UPH7" s="220">
        <f t="shared" si="231"/>
        <v>7.3529999999999998E-2</v>
      </c>
      <c r="UPI7" s="220">
        <f t="shared" si="231"/>
        <v>7.3529999999999998E-2</v>
      </c>
      <c r="UPJ7" s="220">
        <f t="shared" si="231"/>
        <v>7.3529999999999998E-2</v>
      </c>
      <c r="UPK7" s="220">
        <f t="shared" si="231"/>
        <v>7.3529999999999998E-2</v>
      </c>
      <c r="UPL7" s="220">
        <f t="shared" si="231"/>
        <v>7.3529999999999998E-2</v>
      </c>
      <c r="UPM7" s="220">
        <f t="shared" ref="UPM7:URX7" si="232">ROUND($W7/365,5)</f>
        <v>7.3529999999999998E-2</v>
      </c>
      <c r="UPN7" s="220">
        <f t="shared" si="232"/>
        <v>7.3529999999999998E-2</v>
      </c>
      <c r="UPO7" s="220">
        <f t="shared" si="232"/>
        <v>7.3529999999999998E-2</v>
      </c>
      <c r="UPP7" s="220">
        <f t="shared" si="232"/>
        <v>7.3529999999999998E-2</v>
      </c>
      <c r="UPQ7" s="220">
        <f t="shared" si="232"/>
        <v>7.3529999999999998E-2</v>
      </c>
      <c r="UPR7" s="220">
        <f t="shared" si="232"/>
        <v>7.3529999999999998E-2</v>
      </c>
      <c r="UPS7" s="220">
        <f t="shared" si="232"/>
        <v>7.3529999999999998E-2</v>
      </c>
      <c r="UPT7" s="220">
        <f t="shared" si="232"/>
        <v>7.3529999999999998E-2</v>
      </c>
      <c r="UPU7" s="220">
        <f t="shared" si="232"/>
        <v>7.3529999999999998E-2</v>
      </c>
      <c r="UPV7" s="220">
        <f t="shared" si="232"/>
        <v>7.3529999999999998E-2</v>
      </c>
      <c r="UPW7" s="220">
        <f t="shared" si="232"/>
        <v>7.3529999999999998E-2</v>
      </c>
      <c r="UPX7" s="220">
        <f t="shared" si="232"/>
        <v>7.3529999999999998E-2</v>
      </c>
      <c r="UPY7" s="220">
        <f t="shared" si="232"/>
        <v>7.3529999999999998E-2</v>
      </c>
      <c r="UPZ7" s="220">
        <f t="shared" si="232"/>
        <v>7.3529999999999998E-2</v>
      </c>
      <c r="UQA7" s="220">
        <f t="shared" si="232"/>
        <v>7.3529999999999998E-2</v>
      </c>
      <c r="UQB7" s="220">
        <f t="shared" si="232"/>
        <v>7.3529999999999998E-2</v>
      </c>
      <c r="UQC7" s="220">
        <f t="shared" si="232"/>
        <v>7.3529999999999998E-2</v>
      </c>
      <c r="UQD7" s="220">
        <f t="shared" si="232"/>
        <v>7.3529999999999998E-2</v>
      </c>
      <c r="UQE7" s="220">
        <f t="shared" si="232"/>
        <v>7.3529999999999998E-2</v>
      </c>
      <c r="UQF7" s="220">
        <f t="shared" si="232"/>
        <v>7.3529999999999998E-2</v>
      </c>
      <c r="UQG7" s="220">
        <f t="shared" si="232"/>
        <v>7.3529999999999998E-2</v>
      </c>
      <c r="UQH7" s="220">
        <f t="shared" si="232"/>
        <v>7.3529999999999998E-2</v>
      </c>
      <c r="UQI7" s="220">
        <f t="shared" si="232"/>
        <v>7.3529999999999998E-2</v>
      </c>
      <c r="UQJ7" s="220">
        <f t="shared" si="232"/>
        <v>7.3529999999999998E-2</v>
      </c>
      <c r="UQK7" s="220">
        <f t="shared" si="232"/>
        <v>7.3529999999999998E-2</v>
      </c>
      <c r="UQL7" s="220">
        <f t="shared" si="232"/>
        <v>7.3529999999999998E-2</v>
      </c>
      <c r="UQM7" s="220">
        <f t="shared" si="232"/>
        <v>7.3529999999999998E-2</v>
      </c>
      <c r="UQN7" s="220">
        <f t="shared" si="232"/>
        <v>7.3529999999999998E-2</v>
      </c>
      <c r="UQO7" s="220">
        <f t="shared" si="232"/>
        <v>7.3529999999999998E-2</v>
      </c>
      <c r="UQP7" s="220">
        <f t="shared" si="232"/>
        <v>7.3529999999999998E-2</v>
      </c>
      <c r="UQQ7" s="220">
        <f t="shared" si="232"/>
        <v>7.3529999999999998E-2</v>
      </c>
      <c r="UQR7" s="220">
        <f t="shared" si="232"/>
        <v>7.3529999999999998E-2</v>
      </c>
      <c r="UQS7" s="220">
        <f t="shared" si="232"/>
        <v>7.3529999999999998E-2</v>
      </c>
      <c r="UQT7" s="220">
        <f t="shared" si="232"/>
        <v>7.3529999999999998E-2</v>
      </c>
      <c r="UQU7" s="220">
        <f t="shared" si="232"/>
        <v>7.3529999999999998E-2</v>
      </c>
      <c r="UQV7" s="220">
        <f t="shared" si="232"/>
        <v>7.3529999999999998E-2</v>
      </c>
      <c r="UQW7" s="220">
        <f t="shared" si="232"/>
        <v>7.3529999999999998E-2</v>
      </c>
      <c r="UQX7" s="220">
        <f t="shared" si="232"/>
        <v>7.3529999999999998E-2</v>
      </c>
      <c r="UQY7" s="220">
        <f t="shared" si="232"/>
        <v>7.3529999999999998E-2</v>
      </c>
      <c r="UQZ7" s="220">
        <f t="shared" si="232"/>
        <v>7.3529999999999998E-2</v>
      </c>
      <c r="URA7" s="220">
        <f t="shared" si="232"/>
        <v>7.3529999999999998E-2</v>
      </c>
      <c r="URB7" s="220">
        <f t="shared" si="232"/>
        <v>7.3529999999999998E-2</v>
      </c>
      <c r="URC7" s="220">
        <f t="shared" si="232"/>
        <v>7.3529999999999998E-2</v>
      </c>
      <c r="URD7" s="220">
        <f t="shared" si="232"/>
        <v>7.3529999999999998E-2</v>
      </c>
      <c r="URE7" s="220">
        <f t="shared" si="232"/>
        <v>7.3529999999999998E-2</v>
      </c>
      <c r="URF7" s="220">
        <f t="shared" si="232"/>
        <v>7.3529999999999998E-2</v>
      </c>
      <c r="URG7" s="220">
        <f t="shared" si="232"/>
        <v>7.3529999999999998E-2</v>
      </c>
      <c r="URH7" s="220">
        <f t="shared" si="232"/>
        <v>7.3529999999999998E-2</v>
      </c>
      <c r="URI7" s="220">
        <f t="shared" si="232"/>
        <v>7.3529999999999998E-2</v>
      </c>
      <c r="URJ7" s="220">
        <f t="shared" si="232"/>
        <v>7.3529999999999998E-2</v>
      </c>
      <c r="URK7" s="220">
        <f t="shared" si="232"/>
        <v>7.3529999999999998E-2</v>
      </c>
      <c r="URL7" s="220">
        <f t="shared" si="232"/>
        <v>7.3529999999999998E-2</v>
      </c>
      <c r="URM7" s="220">
        <f t="shared" si="232"/>
        <v>7.3529999999999998E-2</v>
      </c>
      <c r="URN7" s="220">
        <f t="shared" si="232"/>
        <v>7.3529999999999998E-2</v>
      </c>
      <c r="URO7" s="220">
        <f t="shared" si="232"/>
        <v>7.3529999999999998E-2</v>
      </c>
      <c r="URP7" s="220">
        <f t="shared" si="232"/>
        <v>7.3529999999999998E-2</v>
      </c>
      <c r="URQ7" s="220">
        <f t="shared" si="232"/>
        <v>7.3529999999999998E-2</v>
      </c>
      <c r="URR7" s="220">
        <f t="shared" si="232"/>
        <v>7.3529999999999998E-2</v>
      </c>
      <c r="URS7" s="220">
        <f t="shared" si="232"/>
        <v>7.3529999999999998E-2</v>
      </c>
      <c r="URT7" s="220">
        <f t="shared" si="232"/>
        <v>7.3529999999999998E-2</v>
      </c>
      <c r="URU7" s="220">
        <f t="shared" si="232"/>
        <v>7.3529999999999998E-2</v>
      </c>
      <c r="URV7" s="220">
        <f t="shared" si="232"/>
        <v>7.3529999999999998E-2</v>
      </c>
      <c r="URW7" s="220">
        <f t="shared" si="232"/>
        <v>7.3529999999999998E-2</v>
      </c>
      <c r="URX7" s="220">
        <f t="shared" si="232"/>
        <v>7.3529999999999998E-2</v>
      </c>
      <c r="URY7" s="220">
        <f t="shared" ref="URY7:UUJ7" si="233">ROUND($W7/365,5)</f>
        <v>7.3529999999999998E-2</v>
      </c>
      <c r="URZ7" s="220">
        <f t="shared" si="233"/>
        <v>7.3529999999999998E-2</v>
      </c>
      <c r="USA7" s="220">
        <f t="shared" si="233"/>
        <v>7.3529999999999998E-2</v>
      </c>
      <c r="USB7" s="220">
        <f t="shared" si="233"/>
        <v>7.3529999999999998E-2</v>
      </c>
      <c r="USC7" s="220">
        <f t="shared" si="233"/>
        <v>7.3529999999999998E-2</v>
      </c>
      <c r="USD7" s="220">
        <f t="shared" si="233"/>
        <v>7.3529999999999998E-2</v>
      </c>
      <c r="USE7" s="220">
        <f t="shared" si="233"/>
        <v>7.3529999999999998E-2</v>
      </c>
      <c r="USF7" s="220">
        <f t="shared" si="233"/>
        <v>7.3529999999999998E-2</v>
      </c>
      <c r="USG7" s="220">
        <f t="shared" si="233"/>
        <v>7.3529999999999998E-2</v>
      </c>
      <c r="USH7" s="220">
        <f t="shared" si="233"/>
        <v>7.3529999999999998E-2</v>
      </c>
      <c r="USI7" s="220">
        <f t="shared" si="233"/>
        <v>7.3529999999999998E-2</v>
      </c>
      <c r="USJ7" s="220">
        <f t="shared" si="233"/>
        <v>7.3529999999999998E-2</v>
      </c>
      <c r="USK7" s="220">
        <f t="shared" si="233"/>
        <v>7.3529999999999998E-2</v>
      </c>
      <c r="USL7" s="220">
        <f t="shared" si="233"/>
        <v>7.3529999999999998E-2</v>
      </c>
      <c r="USM7" s="220">
        <f t="shared" si="233"/>
        <v>7.3529999999999998E-2</v>
      </c>
      <c r="USN7" s="220">
        <f t="shared" si="233"/>
        <v>7.3529999999999998E-2</v>
      </c>
      <c r="USO7" s="220">
        <f t="shared" si="233"/>
        <v>7.3529999999999998E-2</v>
      </c>
      <c r="USP7" s="220">
        <f t="shared" si="233"/>
        <v>7.3529999999999998E-2</v>
      </c>
      <c r="USQ7" s="220">
        <f t="shared" si="233"/>
        <v>7.3529999999999998E-2</v>
      </c>
      <c r="USR7" s="220">
        <f t="shared" si="233"/>
        <v>7.3529999999999998E-2</v>
      </c>
      <c r="USS7" s="220">
        <f t="shared" si="233"/>
        <v>7.3529999999999998E-2</v>
      </c>
      <c r="UST7" s="220">
        <f t="shared" si="233"/>
        <v>7.3529999999999998E-2</v>
      </c>
      <c r="USU7" s="220">
        <f t="shared" si="233"/>
        <v>7.3529999999999998E-2</v>
      </c>
      <c r="USV7" s="220">
        <f t="shared" si="233"/>
        <v>7.3529999999999998E-2</v>
      </c>
      <c r="USW7" s="220">
        <f t="shared" si="233"/>
        <v>7.3529999999999998E-2</v>
      </c>
      <c r="USX7" s="220">
        <f t="shared" si="233"/>
        <v>7.3529999999999998E-2</v>
      </c>
      <c r="USY7" s="220">
        <f t="shared" si="233"/>
        <v>7.3529999999999998E-2</v>
      </c>
      <c r="USZ7" s="220">
        <f t="shared" si="233"/>
        <v>7.3529999999999998E-2</v>
      </c>
      <c r="UTA7" s="220">
        <f t="shared" si="233"/>
        <v>7.3529999999999998E-2</v>
      </c>
      <c r="UTB7" s="220">
        <f t="shared" si="233"/>
        <v>7.3529999999999998E-2</v>
      </c>
      <c r="UTC7" s="220">
        <f t="shared" si="233"/>
        <v>7.3529999999999998E-2</v>
      </c>
      <c r="UTD7" s="220">
        <f t="shared" si="233"/>
        <v>7.3529999999999998E-2</v>
      </c>
      <c r="UTE7" s="220">
        <f t="shared" si="233"/>
        <v>7.3529999999999998E-2</v>
      </c>
      <c r="UTF7" s="220">
        <f t="shared" si="233"/>
        <v>7.3529999999999998E-2</v>
      </c>
      <c r="UTG7" s="220">
        <f t="shared" si="233"/>
        <v>7.3529999999999998E-2</v>
      </c>
      <c r="UTH7" s="220">
        <f t="shared" si="233"/>
        <v>7.3529999999999998E-2</v>
      </c>
      <c r="UTI7" s="220">
        <f t="shared" si="233"/>
        <v>7.3529999999999998E-2</v>
      </c>
      <c r="UTJ7" s="220">
        <f t="shared" si="233"/>
        <v>7.3529999999999998E-2</v>
      </c>
      <c r="UTK7" s="220">
        <f t="shared" si="233"/>
        <v>7.3529999999999998E-2</v>
      </c>
      <c r="UTL7" s="220">
        <f t="shared" si="233"/>
        <v>7.3529999999999998E-2</v>
      </c>
      <c r="UTM7" s="220">
        <f t="shared" si="233"/>
        <v>7.3529999999999998E-2</v>
      </c>
      <c r="UTN7" s="220">
        <f t="shared" si="233"/>
        <v>7.3529999999999998E-2</v>
      </c>
      <c r="UTO7" s="220">
        <f t="shared" si="233"/>
        <v>7.3529999999999998E-2</v>
      </c>
      <c r="UTP7" s="220">
        <f t="shared" si="233"/>
        <v>7.3529999999999998E-2</v>
      </c>
      <c r="UTQ7" s="220">
        <f t="shared" si="233"/>
        <v>7.3529999999999998E-2</v>
      </c>
      <c r="UTR7" s="220">
        <f t="shared" si="233"/>
        <v>7.3529999999999998E-2</v>
      </c>
      <c r="UTS7" s="220">
        <f t="shared" si="233"/>
        <v>7.3529999999999998E-2</v>
      </c>
      <c r="UTT7" s="220">
        <f t="shared" si="233"/>
        <v>7.3529999999999998E-2</v>
      </c>
      <c r="UTU7" s="220">
        <f t="shared" si="233"/>
        <v>7.3529999999999998E-2</v>
      </c>
      <c r="UTV7" s="220">
        <f t="shared" si="233"/>
        <v>7.3529999999999998E-2</v>
      </c>
      <c r="UTW7" s="220">
        <f t="shared" si="233"/>
        <v>7.3529999999999998E-2</v>
      </c>
      <c r="UTX7" s="220">
        <f t="shared" si="233"/>
        <v>7.3529999999999998E-2</v>
      </c>
      <c r="UTY7" s="220">
        <f t="shared" si="233"/>
        <v>7.3529999999999998E-2</v>
      </c>
      <c r="UTZ7" s="220">
        <f t="shared" si="233"/>
        <v>7.3529999999999998E-2</v>
      </c>
      <c r="UUA7" s="220">
        <f t="shared" si="233"/>
        <v>7.3529999999999998E-2</v>
      </c>
      <c r="UUB7" s="220">
        <f t="shared" si="233"/>
        <v>7.3529999999999998E-2</v>
      </c>
      <c r="UUC7" s="220">
        <f t="shared" si="233"/>
        <v>7.3529999999999998E-2</v>
      </c>
      <c r="UUD7" s="220">
        <f t="shared" si="233"/>
        <v>7.3529999999999998E-2</v>
      </c>
      <c r="UUE7" s="220">
        <f t="shared" si="233"/>
        <v>7.3529999999999998E-2</v>
      </c>
      <c r="UUF7" s="220">
        <f t="shared" si="233"/>
        <v>7.3529999999999998E-2</v>
      </c>
      <c r="UUG7" s="220">
        <f t="shared" si="233"/>
        <v>7.3529999999999998E-2</v>
      </c>
      <c r="UUH7" s="220">
        <f t="shared" si="233"/>
        <v>7.3529999999999998E-2</v>
      </c>
      <c r="UUI7" s="220">
        <f t="shared" si="233"/>
        <v>7.3529999999999998E-2</v>
      </c>
      <c r="UUJ7" s="220">
        <f t="shared" si="233"/>
        <v>7.3529999999999998E-2</v>
      </c>
      <c r="UUK7" s="220">
        <f t="shared" ref="UUK7:UWV7" si="234">ROUND($W7/365,5)</f>
        <v>7.3529999999999998E-2</v>
      </c>
      <c r="UUL7" s="220">
        <f t="shared" si="234"/>
        <v>7.3529999999999998E-2</v>
      </c>
      <c r="UUM7" s="220">
        <f t="shared" si="234"/>
        <v>7.3529999999999998E-2</v>
      </c>
      <c r="UUN7" s="220">
        <f t="shared" si="234"/>
        <v>7.3529999999999998E-2</v>
      </c>
      <c r="UUO7" s="220">
        <f t="shared" si="234"/>
        <v>7.3529999999999998E-2</v>
      </c>
      <c r="UUP7" s="220">
        <f t="shared" si="234"/>
        <v>7.3529999999999998E-2</v>
      </c>
      <c r="UUQ7" s="220">
        <f t="shared" si="234"/>
        <v>7.3529999999999998E-2</v>
      </c>
      <c r="UUR7" s="220">
        <f t="shared" si="234"/>
        <v>7.3529999999999998E-2</v>
      </c>
      <c r="UUS7" s="220">
        <f t="shared" si="234"/>
        <v>7.3529999999999998E-2</v>
      </c>
      <c r="UUT7" s="220">
        <f t="shared" si="234"/>
        <v>7.3529999999999998E-2</v>
      </c>
      <c r="UUU7" s="220">
        <f t="shared" si="234"/>
        <v>7.3529999999999998E-2</v>
      </c>
      <c r="UUV7" s="220">
        <f t="shared" si="234"/>
        <v>7.3529999999999998E-2</v>
      </c>
      <c r="UUW7" s="220">
        <f t="shared" si="234"/>
        <v>7.3529999999999998E-2</v>
      </c>
      <c r="UUX7" s="220">
        <f t="shared" si="234"/>
        <v>7.3529999999999998E-2</v>
      </c>
      <c r="UUY7" s="220">
        <f t="shared" si="234"/>
        <v>7.3529999999999998E-2</v>
      </c>
      <c r="UUZ7" s="220">
        <f t="shared" si="234"/>
        <v>7.3529999999999998E-2</v>
      </c>
      <c r="UVA7" s="220">
        <f t="shared" si="234"/>
        <v>7.3529999999999998E-2</v>
      </c>
      <c r="UVB7" s="220">
        <f t="shared" si="234"/>
        <v>7.3529999999999998E-2</v>
      </c>
      <c r="UVC7" s="220">
        <f t="shared" si="234"/>
        <v>7.3529999999999998E-2</v>
      </c>
      <c r="UVD7" s="220">
        <f t="shared" si="234"/>
        <v>7.3529999999999998E-2</v>
      </c>
      <c r="UVE7" s="220">
        <f t="shared" si="234"/>
        <v>7.3529999999999998E-2</v>
      </c>
      <c r="UVF7" s="220">
        <f t="shared" si="234"/>
        <v>7.3529999999999998E-2</v>
      </c>
      <c r="UVG7" s="220">
        <f t="shared" si="234"/>
        <v>7.3529999999999998E-2</v>
      </c>
      <c r="UVH7" s="220">
        <f t="shared" si="234"/>
        <v>7.3529999999999998E-2</v>
      </c>
      <c r="UVI7" s="220">
        <f t="shared" si="234"/>
        <v>7.3529999999999998E-2</v>
      </c>
      <c r="UVJ7" s="220">
        <f t="shared" si="234"/>
        <v>7.3529999999999998E-2</v>
      </c>
      <c r="UVK7" s="220">
        <f t="shared" si="234"/>
        <v>7.3529999999999998E-2</v>
      </c>
      <c r="UVL7" s="220">
        <f t="shared" si="234"/>
        <v>7.3529999999999998E-2</v>
      </c>
      <c r="UVM7" s="220">
        <f t="shared" si="234"/>
        <v>7.3529999999999998E-2</v>
      </c>
      <c r="UVN7" s="220">
        <f t="shared" si="234"/>
        <v>7.3529999999999998E-2</v>
      </c>
      <c r="UVO7" s="220">
        <f t="shared" si="234"/>
        <v>7.3529999999999998E-2</v>
      </c>
      <c r="UVP7" s="220">
        <f t="shared" si="234"/>
        <v>7.3529999999999998E-2</v>
      </c>
      <c r="UVQ7" s="220">
        <f t="shared" si="234"/>
        <v>7.3529999999999998E-2</v>
      </c>
      <c r="UVR7" s="220">
        <f t="shared" si="234"/>
        <v>7.3529999999999998E-2</v>
      </c>
      <c r="UVS7" s="220">
        <f t="shared" si="234"/>
        <v>7.3529999999999998E-2</v>
      </c>
      <c r="UVT7" s="220">
        <f t="shared" si="234"/>
        <v>7.3529999999999998E-2</v>
      </c>
      <c r="UVU7" s="220">
        <f t="shared" si="234"/>
        <v>7.3529999999999998E-2</v>
      </c>
      <c r="UVV7" s="220">
        <f t="shared" si="234"/>
        <v>7.3529999999999998E-2</v>
      </c>
      <c r="UVW7" s="220">
        <f t="shared" si="234"/>
        <v>7.3529999999999998E-2</v>
      </c>
      <c r="UVX7" s="220">
        <f t="shared" si="234"/>
        <v>7.3529999999999998E-2</v>
      </c>
      <c r="UVY7" s="220">
        <f t="shared" si="234"/>
        <v>7.3529999999999998E-2</v>
      </c>
      <c r="UVZ7" s="220">
        <f t="shared" si="234"/>
        <v>7.3529999999999998E-2</v>
      </c>
      <c r="UWA7" s="220">
        <f t="shared" si="234"/>
        <v>7.3529999999999998E-2</v>
      </c>
      <c r="UWB7" s="220">
        <f t="shared" si="234"/>
        <v>7.3529999999999998E-2</v>
      </c>
      <c r="UWC7" s="220">
        <f t="shared" si="234"/>
        <v>7.3529999999999998E-2</v>
      </c>
      <c r="UWD7" s="220">
        <f t="shared" si="234"/>
        <v>7.3529999999999998E-2</v>
      </c>
      <c r="UWE7" s="220">
        <f t="shared" si="234"/>
        <v>7.3529999999999998E-2</v>
      </c>
      <c r="UWF7" s="220">
        <f t="shared" si="234"/>
        <v>7.3529999999999998E-2</v>
      </c>
      <c r="UWG7" s="220">
        <f t="shared" si="234"/>
        <v>7.3529999999999998E-2</v>
      </c>
      <c r="UWH7" s="220">
        <f t="shared" si="234"/>
        <v>7.3529999999999998E-2</v>
      </c>
      <c r="UWI7" s="220">
        <f t="shared" si="234"/>
        <v>7.3529999999999998E-2</v>
      </c>
      <c r="UWJ7" s="220">
        <f t="shared" si="234"/>
        <v>7.3529999999999998E-2</v>
      </c>
      <c r="UWK7" s="220">
        <f t="shared" si="234"/>
        <v>7.3529999999999998E-2</v>
      </c>
      <c r="UWL7" s="220">
        <f t="shared" si="234"/>
        <v>7.3529999999999998E-2</v>
      </c>
      <c r="UWM7" s="220">
        <f t="shared" si="234"/>
        <v>7.3529999999999998E-2</v>
      </c>
      <c r="UWN7" s="220">
        <f t="shared" si="234"/>
        <v>7.3529999999999998E-2</v>
      </c>
      <c r="UWO7" s="220">
        <f t="shared" si="234"/>
        <v>7.3529999999999998E-2</v>
      </c>
      <c r="UWP7" s="220">
        <f t="shared" si="234"/>
        <v>7.3529999999999998E-2</v>
      </c>
      <c r="UWQ7" s="220">
        <f t="shared" si="234"/>
        <v>7.3529999999999998E-2</v>
      </c>
      <c r="UWR7" s="220">
        <f t="shared" si="234"/>
        <v>7.3529999999999998E-2</v>
      </c>
      <c r="UWS7" s="220">
        <f t="shared" si="234"/>
        <v>7.3529999999999998E-2</v>
      </c>
      <c r="UWT7" s="220">
        <f t="shared" si="234"/>
        <v>7.3529999999999998E-2</v>
      </c>
      <c r="UWU7" s="220">
        <f t="shared" si="234"/>
        <v>7.3529999999999998E-2</v>
      </c>
      <c r="UWV7" s="220">
        <f t="shared" si="234"/>
        <v>7.3529999999999998E-2</v>
      </c>
      <c r="UWW7" s="220">
        <f t="shared" ref="UWW7:UZH7" si="235">ROUND($W7/365,5)</f>
        <v>7.3529999999999998E-2</v>
      </c>
      <c r="UWX7" s="220">
        <f t="shared" si="235"/>
        <v>7.3529999999999998E-2</v>
      </c>
      <c r="UWY7" s="220">
        <f t="shared" si="235"/>
        <v>7.3529999999999998E-2</v>
      </c>
      <c r="UWZ7" s="220">
        <f t="shared" si="235"/>
        <v>7.3529999999999998E-2</v>
      </c>
      <c r="UXA7" s="220">
        <f t="shared" si="235"/>
        <v>7.3529999999999998E-2</v>
      </c>
      <c r="UXB7" s="220">
        <f t="shared" si="235"/>
        <v>7.3529999999999998E-2</v>
      </c>
      <c r="UXC7" s="220">
        <f t="shared" si="235"/>
        <v>7.3529999999999998E-2</v>
      </c>
      <c r="UXD7" s="220">
        <f t="shared" si="235"/>
        <v>7.3529999999999998E-2</v>
      </c>
      <c r="UXE7" s="220">
        <f t="shared" si="235"/>
        <v>7.3529999999999998E-2</v>
      </c>
      <c r="UXF7" s="220">
        <f t="shared" si="235"/>
        <v>7.3529999999999998E-2</v>
      </c>
      <c r="UXG7" s="220">
        <f t="shared" si="235"/>
        <v>7.3529999999999998E-2</v>
      </c>
      <c r="UXH7" s="220">
        <f t="shared" si="235"/>
        <v>7.3529999999999998E-2</v>
      </c>
      <c r="UXI7" s="220">
        <f t="shared" si="235"/>
        <v>7.3529999999999998E-2</v>
      </c>
      <c r="UXJ7" s="220">
        <f t="shared" si="235"/>
        <v>7.3529999999999998E-2</v>
      </c>
      <c r="UXK7" s="220">
        <f t="shared" si="235"/>
        <v>7.3529999999999998E-2</v>
      </c>
      <c r="UXL7" s="220">
        <f t="shared" si="235"/>
        <v>7.3529999999999998E-2</v>
      </c>
      <c r="UXM7" s="220">
        <f t="shared" si="235"/>
        <v>7.3529999999999998E-2</v>
      </c>
      <c r="UXN7" s="220">
        <f t="shared" si="235"/>
        <v>7.3529999999999998E-2</v>
      </c>
      <c r="UXO7" s="220">
        <f t="shared" si="235"/>
        <v>7.3529999999999998E-2</v>
      </c>
      <c r="UXP7" s="220">
        <f t="shared" si="235"/>
        <v>7.3529999999999998E-2</v>
      </c>
      <c r="UXQ7" s="220">
        <f t="shared" si="235"/>
        <v>7.3529999999999998E-2</v>
      </c>
      <c r="UXR7" s="220">
        <f t="shared" si="235"/>
        <v>7.3529999999999998E-2</v>
      </c>
      <c r="UXS7" s="220">
        <f t="shared" si="235"/>
        <v>7.3529999999999998E-2</v>
      </c>
      <c r="UXT7" s="220">
        <f t="shared" si="235"/>
        <v>7.3529999999999998E-2</v>
      </c>
      <c r="UXU7" s="220">
        <f t="shared" si="235"/>
        <v>7.3529999999999998E-2</v>
      </c>
      <c r="UXV7" s="220">
        <f t="shared" si="235"/>
        <v>7.3529999999999998E-2</v>
      </c>
      <c r="UXW7" s="220">
        <f t="shared" si="235"/>
        <v>7.3529999999999998E-2</v>
      </c>
      <c r="UXX7" s="220">
        <f t="shared" si="235"/>
        <v>7.3529999999999998E-2</v>
      </c>
      <c r="UXY7" s="220">
        <f t="shared" si="235"/>
        <v>7.3529999999999998E-2</v>
      </c>
      <c r="UXZ7" s="220">
        <f t="shared" si="235"/>
        <v>7.3529999999999998E-2</v>
      </c>
      <c r="UYA7" s="220">
        <f t="shared" si="235"/>
        <v>7.3529999999999998E-2</v>
      </c>
      <c r="UYB7" s="220">
        <f t="shared" si="235"/>
        <v>7.3529999999999998E-2</v>
      </c>
      <c r="UYC7" s="220">
        <f t="shared" si="235"/>
        <v>7.3529999999999998E-2</v>
      </c>
      <c r="UYD7" s="220">
        <f t="shared" si="235"/>
        <v>7.3529999999999998E-2</v>
      </c>
      <c r="UYE7" s="220">
        <f t="shared" si="235"/>
        <v>7.3529999999999998E-2</v>
      </c>
      <c r="UYF7" s="220">
        <f t="shared" si="235"/>
        <v>7.3529999999999998E-2</v>
      </c>
      <c r="UYG7" s="220">
        <f t="shared" si="235"/>
        <v>7.3529999999999998E-2</v>
      </c>
      <c r="UYH7" s="220">
        <f t="shared" si="235"/>
        <v>7.3529999999999998E-2</v>
      </c>
      <c r="UYI7" s="220">
        <f t="shared" si="235"/>
        <v>7.3529999999999998E-2</v>
      </c>
      <c r="UYJ7" s="220">
        <f t="shared" si="235"/>
        <v>7.3529999999999998E-2</v>
      </c>
      <c r="UYK7" s="220">
        <f t="shared" si="235"/>
        <v>7.3529999999999998E-2</v>
      </c>
      <c r="UYL7" s="220">
        <f t="shared" si="235"/>
        <v>7.3529999999999998E-2</v>
      </c>
      <c r="UYM7" s="220">
        <f t="shared" si="235"/>
        <v>7.3529999999999998E-2</v>
      </c>
      <c r="UYN7" s="220">
        <f t="shared" si="235"/>
        <v>7.3529999999999998E-2</v>
      </c>
      <c r="UYO7" s="220">
        <f t="shared" si="235"/>
        <v>7.3529999999999998E-2</v>
      </c>
      <c r="UYP7" s="220">
        <f t="shared" si="235"/>
        <v>7.3529999999999998E-2</v>
      </c>
      <c r="UYQ7" s="220">
        <f t="shared" si="235"/>
        <v>7.3529999999999998E-2</v>
      </c>
      <c r="UYR7" s="220">
        <f t="shared" si="235"/>
        <v>7.3529999999999998E-2</v>
      </c>
      <c r="UYS7" s="220">
        <f t="shared" si="235"/>
        <v>7.3529999999999998E-2</v>
      </c>
      <c r="UYT7" s="220">
        <f t="shared" si="235"/>
        <v>7.3529999999999998E-2</v>
      </c>
      <c r="UYU7" s="220">
        <f t="shared" si="235"/>
        <v>7.3529999999999998E-2</v>
      </c>
      <c r="UYV7" s="220">
        <f t="shared" si="235"/>
        <v>7.3529999999999998E-2</v>
      </c>
      <c r="UYW7" s="220">
        <f t="shared" si="235"/>
        <v>7.3529999999999998E-2</v>
      </c>
      <c r="UYX7" s="220">
        <f t="shared" si="235"/>
        <v>7.3529999999999998E-2</v>
      </c>
      <c r="UYY7" s="220">
        <f t="shared" si="235"/>
        <v>7.3529999999999998E-2</v>
      </c>
      <c r="UYZ7" s="220">
        <f t="shared" si="235"/>
        <v>7.3529999999999998E-2</v>
      </c>
      <c r="UZA7" s="220">
        <f t="shared" si="235"/>
        <v>7.3529999999999998E-2</v>
      </c>
      <c r="UZB7" s="220">
        <f t="shared" si="235"/>
        <v>7.3529999999999998E-2</v>
      </c>
      <c r="UZC7" s="220">
        <f t="shared" si="235"/>
        <v>7.3529999999999998E-2</v>
      </c>
      <c r="UZD7" s="220">
        <f t="shared" si="235"/>
        <v>7.3529999999999998E-2</v>
      </c>
      <c r="UZE7" s="220">
        <f t="shared" si="235"/>
        <v>7.3529999999999998E-2</v>
      </c>
      <c r="UZF7" s="220">
        <f t="shared" si="235"/>
        <v>7.3529999999999998E-2</v>
      </c>
      <c r="UZG7" s="220">
        <f t="shared" si="235"/>
        <v>7.3529999999999998E-2</v>
      </c>
      <c r="UZH7" s="220">
        <f t="shared" si="235"/>
        <v>7.3529999999999998E-2</v>
      </c>
      <c r="UZI7" s="220">
        <f t="shared" ref="UZI7:VBT7" si="236">ROUND($W7/365,5)</f>
        <v>7.3529999999999998E-2</v>
      </c>
      <c r="UZJ7" s="220">
        <f t="shared" si="236"/>
        <v>7.3529999999999998E-2</v>
      </c>
      <c r="UZK7" s="220">
        <f t="shared" si="236"/>
        <v>7.3529999999999998E-2</v>
      </c>
      <c r="UZL7" s="220">
        <f t="shared" si="236"/>
        <v>7.3529999999999998E-2</v>
      </c>
      <c r="UZM7" s="220">
        <f t="shared" si="236"/>
        <v>7.3529999999999998E-2</v>
      </c>
      <c r="UZN7" s="220">
        <f t="shared" si="236"/>
        <v>7.3529999999999998E-2</v>
      </c>
      <c r="UZO7" s="220">
        <f t="shared" si="236"/>
        <v>7.3529999999999998E-2</v>
      </c>
      <c r="UZP7" s="220">
        <f t="shared" si="236"/>
        <v>7.3529999999999998E-2</v>
      </c>
      <c r="UZQ7" s="220">
        <f t="shared" si="236"/>
        <v>7.3529999999999998E-2</v>
      </c>
      <c r="UZR7" s="220">
        <f t="shared" si="236"/>
        <v>7.3529999999999998E-2</v>
      </c>
      <c r="UZS7" s="220">
        <f t="shared" si="236"/>
        <v>7.3529999999999998E-2</v>
      </c>
      <c r="UZT7" s="220">
        <f t="shared" si="236"/>
        <v>7.3529999999999998E-2</v>
      </c>
      <c r="UZU7" s="220">
        <f t="shared" si="236"/>
        <v>7.3529999999999998E-2</v>
      </c>
      <c r="UZV7" s="220">
        <f t="shared" si="236"/>
        <v>7.3529999999999998E-2</v>
      </c>
      <c r="UZW7" s="220">
        <f t="shared" si="236"/>
        <v>7.3529999999999998E-2</v>
      </c>
      <c r="UZX7" s="220">
        <f t="shared" si="236"/>
        <v>7.3529999999999998E-2</v>
      </c>
      <c r="UZY7" s="220">
        <f t="shared" si="236"/>
        <v>7.3529999999999998E-2</v>
      </c>
      <c r="UZZ7" s="220">
        <f t="shared" si="236"/>
        <v>7.3529999999999998E-2</v>
      </c>
      <c r="VAA7" s="220">
        <f t="shared" si="236"/>
        <v>7.3529999999999998E-2</v>
      </c>
      <c r="VAB7" s="220">
        <f t="shared" si="236"/>
        <v>7.3529999999999998E-2</v>
      </c>
      <c r="VAC7" s="220">
        <f t="shared" si="236"/>
        <v>7.3529999999999998E-2</v>
      </c>
      <c r="VAD7" s="220">
        <f t="shared" si="236"/>
        <v>7.3529999999999998E-2</v>
      </c>
      <c r="VAE7" s="220">
        <f t="shared" si="236"/>
        <v>7.3529999999999998E-2</v>
      </c>
      <c r="VAF7" s="220">
        <f t="shared" si="236"/>
        <v>7.3529999999999998E-2</v>
      </c>
      <c r="VAG7" s="220">
        <f t="shared" si="236"/>
        <v>7.3529999999999998E-2</v>
      </c>
      <c r="VAH7" s="220">
        <f t="shared" si="236"/>
        <v>7.3529999999999998E-2</v>
      </c>
      <c r="VAI7" s="220">
        <f t="shared" si="236"/>
        <v>7.3529999999999998E-2</v>
      </c>
      <c r="VAJ7" s="220">
        <f t="shared" si="236"/>
        <v>7.3529999999999998E-2</v>
      </c>
      <c r="VAK7" s="220">
        <f t="shared" si="236"/>
        <v>7.3529999999999998E-2</v>
      </c>
      <c r="VAL7" s="220">
        <f t="shared" si="236"/>
        <v>7.3529999999999998E-2</v>
      </c>
      <c r="VAM7" s="220">
        <f t="shared" si="236"/>
        <v>7.3529999999999998E-2</v>
      </c>
      <c r="VAN7" s="220">
        <f t="shared" si="236"/>
        <v>7.3529999999999998E-2</v>
      </c>
      <c r="VAO7" s="220">
        <f t="shared" si="236"/>
        <v>7.3529999999999998E-2</v>
      </c>
      <c r="VAP7" s="220">
        <f t="shared" si="236"/>
        <v>7.3529999999999998E-2</v>
      </c>
      <c r="VAQ7" s="220">
        <f t="shared" si="236"/>
        <v>7.3529999999999998E-2</v>
      </c>
      <c r="VAR7" s="220">
        <f t="shared" si="236"/>
        <v>7.3529999999999998E-2</v>
      </c>
      <c r="VAS7" s="220">
        <f t="shared" si="236"/>
        <v>7.3529999999999998E-2</v>
      </c>
      <c r="VAT7" s="220">
        <f t="shared" si="236"/>
        <v>7.3529999999999998E-2</v>
      </c>
      <c r="VAU7" s="220">
        <f t="shared" si="236"/>
        <v>7.3529999999999998E-2</v>
      </c>
      <c r="VAV7" s="220">
        <f t="shared" si="236"/>
        <v>7.3529999999999998E-2</v>
      </c>
      <c r="VAW7" s="220">
        <f t="shared" si="236"/>
        <v>7.3529999999999998E-2</v>
      </c>
      <c r="VAX7" s="220">
        <f t="shared" si="236"/>
        <v>7.3529999999999998E-2</v>
      </c>
      <c r="VAY7" s="220">
        <f t="shared" si="236"/>
        <v>7.3529999999999998E-2</v>
      </c>
      <c r="VAZ7" s="220">
        <f t="shared" si="236"/>
        <v>7.3529999999999998E-2</v>
      </c>
      <c r="VBA7" s="220">
        <f t="shared" si="236"/>
        <v>7.3529999999999998E-2</v>
      </c>
      <c r="VBB7" s="220">
        <f t="shared" si="236"/>
        <v>7.3529999999999998E-2</v>
      </c>
      <c r="VBC7" s="220">
        <f t="shared" si="236"/>
        <v>7.3529999999999998E-2</v>
      </c>
      <c r="VBD7" s="220">
        <f t="shared" si="236"/>
        <v>7.3529999999999998E-2</v>
      </c>
      <c r="VBE7" s="220">
        <f t="shared" si="236"/>
        <v>7.3529999999999998E-2</v>
      </c>
      <c r="VBF7" s="220">
        <f t="shared" si="236"/>
        <v>7.3529999999999998E-2</v>
      </c>
      <c r="VBG7" s="220">
        <f t="shared" si="236"/>
        <v>7.3529999999999998E-2</v>
      </c>
      <c r="VBH7" s="220">
        <f t="shared" si="236"/>
        <v>7.3529999999999998E-2</v>
      </c>
      <c r="VBI7" s="220">
        <f t="shared" si="236"/>
        <v>7.3529999999999998E-2</v>
      </c>
      <c r="VBJ7" s="220">
        <f t="shared" si="236"/>
        <v>7.3529999999999998E-2</v>
      </c>
      <c r="VBK7" s="220">
        <f t="shared" si="236"/>
        <v>7.3529999999999998E-2</v>
      </c>
      <c r="VBL7" s="220">
        <f t="shared" si="236"/>
        <v>7.3529999999999998E-2</v>
      </c>
      <c r="VBM7" s="220">
        <f t="shared" si="236"/>
        <v>7.3529999999999998E-2</v>
      </c>
      <c r="VBN7" s="220">
        <f t="shared" si="236"/>
        <v>7.3529999999999998E-2</v>
      </c>
      <c r="VBO7" s="220">
        <f t="shared" si="236"/>
        <v>7.3529999999999998E-2</v>
      </c>
      <c r="VBP7" s="220">
        <f t="shared" si="236"/>
        <v>7.3529999999999998E-2</v>
      </c>
      <c r="VBQ7" s="220">
        <f t="shared" si="236"/>
        <v>7.3529999999999998E-2</v>
      </c>
      <c r="VBR7" s="220">
        <f t="shared" si="236"/>
        <v>7.3529999999999998E-2</v>
      </c>
      <c r="VBS7" s="220">
        <f t="shared" si="236"/>
        <v>7.3529999999999998E-2</v>
      </c>
      <c r="VBT7" s="220">
        <f t="shared" si="236"/>
        <v>7.3529999999999998E-2</v>
      </c>
      <c r="VBU7" s="220">
        <f t="shared" ref="VBU7:VEF7" si="237">ROUND($W7/365,5)</f>
        <v>7.3529999999999998E-2</v>
      </c>
      <c r="VBV7" s="220">
        <f t="shared" si="237"/>
        <v>7.3529999999999998E-2</v>
      </c>
      <c r="VBW7" s="220">
        <f t="shared" si="237"/>
        <v>7.3529999999999998E-2</v>
      </c>
      <c r="VBX7" s="220">
        <f t="shared" si="237"/>
        <v>7.3529999999999998E-2</v>
      </c>
      <c r="VBY7" s="220">
        <f t="shared" si="237"/>
        <v>7.3529999999999998E-2</v>
      </c>
      <c r="VBZ7" s="220">
        <f t="shared" si="237"/>
        <v>7.3529999999999998E-2</v>
      </c>
      <c r="VCA7" s="220">
        <f t="shared" si="237"/>
        <v>7.3529999999999998E-2</v>
      </c>
      <c r="VCB7" s="220">
        <f t="shared" si="237"/>
        <v>7.3529999999999998E-2</v>
      </c>
      <c r="VCC7" s="220">
        <f t="shared" si="237"/>
        <v>7.3529999999999998E-2</v>
      </c>
      <c r="VCD7" s="220">
        <f t="shared" si="237"/>
        <v>7.3529999999999998E-2</v>
      </c>
      <c r="VCE7" s="220">
        <f t="shared" si="237"/>
        <v>7.3529999999999998E-2</v>
      </c>
      <c r="VCF7" s="220">
        <f t="shared" si="237"/>
        <v>7.3529999999999998E-2</v>
      </c>
      <c r="VCG7" s="220">
        <f t="shared" si="237"/>
        <v>7.3529999999999998E-2</v>
      </c>
      <c r="VCH7" s="220">
        <f t="shared" si="237"/>
        <v>7.3529999999999998E-2</v>
      </c>
      <c r="VCI7" s="220">
        <f t="shared" si="237"/>
        <v>7.3529999999999998E-2</v>
      </c>
      <c r="VCJ7" s="220">
        <f t="shared" si="237"/>
        <v>7.3529999999999998E-2</v>
      </c>
      <c r="VCK7" s="220">
        <f t="shared" si="237"/>
        <v>7.3529999999999998E-2</v>
      </c>
      <c r="VCL7" s="220">
        <f t="shared" si="237"/>
        <v>7.3529999999999998E-2</v>
      </c>
      <c r="VCM7" s="220">
        <f t="shared" si="237"/>
        <v>7.3529999999999998E-2</v>
      </c>
      <c r="VCN7" s="220">
        <f t="shared" si="237"/>
        <v>7.3529999999999998E-2</v>
      </c>
      <c r="VCO7" s="220">
        <f t="shared" si="237"/>
        <v>7.3529999999999998E-2</v>
      </c>
      <c r="VCP7" s="220">
        <f t="shared" si="237"/>
        <v>7.3529999999999998E-2</v>
      </c>
      <c r="VCQ7" s="220">
        <f t="shared" si="237"/>
        <v>7.3529999999999998E-2</v>
      </c>
      <c r="VCR7" s="220">
        <f t="shared" si="237"/>
        <v>7.3529999999999998E-2</v>
      </c>
      <c r="VCS7" s="220">
        <f t="shared" si="237"/>
        <v>7.3529999999999998E-2</v>
      </c>
      <c r="VCT7" s="220">
        <f t="shared" si="237"/>
        <v>7.3529999999999998E-2</v>
      </c>
      <c r="VCU7" s="220">
        <f t="shared" si="237"/>
        <v>7.3529999999999998E-2</v>
      </c>
      <c r="VCV7" s="220">
        <f t="shared" si="237"/>
        <v>7.3529999999999998E-2</v>
      </c>
      <c r="VCW7" s="220">
        <f t="shared" si="237"/>
        <v>7.3529999999999998E-2</v>
      </c>
      <c r="VCX7" s="220">
        <f t="shared" si="237"/>
        <v>7.3529999999999998E-2</v>
      </c>
      <c r="VCY7" s="220">
        <f t="shared" si="237"/>
        <v>7.3529999999999998E-2</v>
      </c>
      <c r="VCZ7" s="220">
        <f t="shared" si="237"/>
        <v>7.3529999999999998E-2</v>
      </c>
      <c r="VDA7" s="220">
        <f t="shared" si="237"/>
        <v>7.3529999999999998E-2</v>
      </c>
      <c r="VDB7" s="220">
        <f t="shared" si="237"/>
        <v>7.3529999999999998E-2</v>
      </c>
      <c r="VDC7" s="220">
        <f t="shared" si="237"/>
        <v>7.3529999999999998E-2</v>
      </c>
      <c r="VDD7" s="220">
        <f t="shared" si="237"/>
        <v>7.3529999999999998E-2</v>
      </c>
      <c r="VDE7" s="220">
        <f t="shared" si="237"/>
        <v>7.3529999999999998E-2</v>
      </c>
      <c r="VDF7" s="220">
        <f t="shared" si="237"/>
        <v>7.3529999999999998E-2</v>
      </c>
      <c r="VDG7" s="220">
        <f t="shared" si="237"/>
        <v>7.3529999999999998E-2</v>
      </c>
      <c r="VDH7" s="220">
        <f t="shared" si="237"/>
        <v>7.3529999999999998E-2</v>
      </c>
      <c r="VDI7" s="220">
        <f t="shared" si="237"/>
        <v>7.3529999999999998E-2</v>
      </c>
      <c r="VDJ7" s="220">
        <f t="shared" si="237"/>
        <v>7.3529999999999998E-2</v>
      </c>
      <c r="VDK7" s="220">
        <f t="shared" si="237"/>
        <v>7.3529999999999998E-2</v>
      </c>
      <c r="VDL7" s="220">
        <f t="shared" si="237"/>
        <v>7.3529999999999998E-2</v>
      </c>
      <c r="VDM7" s="220">
        <f t="shared" si="237"/>
        <v>7.3529999999999998E-2</v>
      </c>
      <c r="VDN7" s="220">
        <f t="shared" si="237"/>
        <v>7.3529999999999998E-2</v>
      </c>
      <c r="VDO7" s="220">
        <f t="shared" si="237"/>
        <v>7.3529999999999998E-2</v>
      </c>
      <c r="VDP7" s="220">
        <f t="shared" si="237"/>
        <v>7.3529999999999998E-2</v>
      </c>
      <c r="VDQ7" s="220">
        <f t="shared" si="237"/>
        <v>7.3529999999999998E-2</v>
      </c>
      <c r="VDR7" s="220">
        <f t="shared" si="237"/>
        <v>7.3529999999999998E-2</v>
      </c>
      <c r="VDS7" s="220">
        <f t="shared" si="237"/>
        <v>7.3529999999999998E-2</v>
      </c>
      <c r="VDT7" s="220">
        <f t="shared" si="237"/>
        <v>7.3529999999999998E-2</v>
      </c>
      <c r="VDU7" s="220">
        <f t="shared" si="237"/>
        <v>7.3529999999999998E-2</v>
      </c>
      <c r="VDV7" s="220">
        <f t="shared" si="237"/>
        <v>7.3529999999999998E-2</v>
      </c>
      <c r="VDW7" s="220">
        <f t="shared" si="237"/>
        <v>7.3529999999999998E-2</v>
      </c>
      <c r="VDX7" s="220">
        <f t="shared" si="237"/>
        <v>7.3529999999999998E-2</v>
      </c>
      <c r="VDY7" s="220">
        <f t="shared" si="237"/>
        <v>7.3529999999999998E-2</v>
      </c>
      <c r="VDZ7" s="220">
        <f t="shared" si="237"/>
        <v>7.3529999999999998E-2</v>
      </c>
      <c r="VEA7" s="220">
        <f t="shared" si="237"/>
        <v>7.3529999999999998E-2</v>
      </c>
      <c r="VEB7" s="220">
        <f t="shared" si="237"/>
        <v>7.3529999999999998E-2</v>
      </c>
      <c r="VEC7" s="220">
        <f t="shared" si="237"/>
        <v>7.3529999999999998E-2</v>
      </c>
      <c r="VED7" s="220">
        <f t="shared" si="237"/>
        <v>7.3529999999999998E-2</v>
      </c>
      <c r="VEE7" s="220">
        <f t="shared" si="237"/>
        <v>7.3529999999999998E-2</v>
      </c>
      <c r="VEF7" s="220">
        <f t="shared" si="237"/>
        <v>7.3529999999999998E-2</v>
      </c>
      <c r="VEG7" s="220">
        <f t="shared" ref="VEG7:VGR7" si="238">ROUND($W7/365,5)</f>
        <v>7.3529999999999998E-2</v>
      </c>
      <c r="VEH7" s="220">
        <f t="shared" si="238"/>
        <v>7.3529999999999998E-2</v>
      </c>
      <c r="VEI7" s="220">
        <f t="shared" si="238"/>
        <v>7.3529999999999998E-2</v>
      </c>
      <c r="VEJ7" s="220">
        <f t="shared" si="238"/>
        <v>7.3529999999999998E-2</v>
      </c>
      <c r="VEK7" s="220">
        <f t="shared" si="238"/>
        <v>7.3529999999999998E-2</v>
      </c>
      <c r="VEL7" s="220">
        <f t="shared" si="238"/>
        <v>7.3529999999999998E-2</v>
      </c>
      <c r="VEM7" s="220">
        <f t="shared" si="238"/>
        <v>7.3529999999999998E-2</v>
      </c>
      <c r="VEN7" s="220">
        <f t="shared" si="238"/>
        <v>7.3529999999999998E-2</v>
      </c>
      <c r="VEO7" s="220">
        <f t="shared" si="238"/>
        <v>7.3529999999999998E-2</v>
      </c>
      <c r="VEP7" s="220">
        <f t="shared" si="238"/>
        <v>7.3529999999999998E-2</v>
      </c>
      <c r="VEQ7" s="220">
        <f t="shared" si="238"/>
        <v>7.3529999999999998E-2</v>
      </c>
      <c r="VER7" s="220">
        <f t="shared" si="238"/>
        <v>7.3529999999999998E-2</v>
      </c>
      <c r="VES7" s="220">
        <f t="shared" si="238"/>
        <v>7.3529999999999998E-2</v>
      </c>
      <c r="VET7" s="220">
        <f t="shared" si="238"/>
        <v>7.3529999999999998E-2</v>
      </c>
      <c r="VEU7" s="220">
        <f t="shared" si="238"/>
        <v>7.3529999999999998E-2</v>
      </c>
      <c r="VEV7" s="220">
        <f t="shared" si="238"/>
        <v>7.3529999999999998E-2</v>
      </c>
      <c r="VEW7" s="220">
        <f t="shared" si="238"/>
        <v>7.3529999999999998E-2</v>
      </c>
      <c r="VEX7" s="220">
        <f t="shared" si="238"/>
        <v>7.3529999999999998E-2</v>
      </c>
      <c r="VEY7" s="220">
        <f t="shared" si="238"/>
        <v>7.3529999999999998E-2</v>
      </c>
      <c r="VEZ7" s="220">
        <f t="shared" si="238"/>
        <v>7.3529999999999998E-2</v>
      </c>
      <c r="VFA7" s="220">
        <f t="shared" si="238"/>
        <v>7.3529999999999998E-2</v>
      </c>
      <c r="VFB7" s="220">
        <f t="shared" si="238"/>
        <v>7.3529999999999998E-2</v>
      </c>
      <c r="VFC7" s="220">
        <f t="shared" si="238"/>
        <v>7.3529999999999998E-2</v>
      </c>
      <c r="VFD7" s="220">
        <f t="shared" si="238"/>
        <v>7.3529999999999998E-2</v>
      </c>
      <c r="VFE7" s="220">
        <f t="shared" si="238"/>
        <v>7.3529999999999998E-2</v>
      </c>
      <c r="VFF7" s="220">
        <f t="shared" si="238"/>
        <v>7.3529999999999998E-2</v>
      </c>
      <c r="VFG7" s="220">
        <f t="shared" si="238"/>
        <v>7.3529999999999998E-2</v>
      </c>
      <c r="VFH7" s="220">
        <f t="shared" si="238"/>
        <v>7.3529999999999998E-2</v>
      </c>
      <c r="VFI7" s="220">
        <f t="shared" si="238"/>
        <v>7.3529999999999998E-2</v>
      </c>
      <c r="VFJ7" s="220">
        <f t="shared" si="238"/>
        <v>7.3529999999999998E-2</v>
      </c>
      <c r="VFK7" s="220">
        <f t="shared" si="238"/>
        <v>7.3529999999999998E-2</v>
      </c>
      <c r="VFL7" s="220">
        <f t="shared" si="238"/>
        <v>7.3529999999999998E-2</v>
      </c>
      <c r="VFM7" s="220">
        <f t="shared" si="238"/>
        <v>7.3529999999999998E-2</v>
      </c>
      <c r="VFN7" s="220">
        <f t="shared" si="238"/>
        <v>7.3529999999999998E-2</v>
      </c>
      <c r="VFO7" s="220">
        <f t="shared" si="238"/>
        <v>7.3529999999999998E-2</v>
      </c>
      <c r="VFP7" s="220">
        <f t="shared" si="238"/>
        <v>7.3529999999999998E-2</v>
      </c>
      <c r="VFQ7" s="220">
        <f t="shared" si="238"/>
        <v>7.3529999999999998E-2</v>
      </c>
      <c r="VFR7" s="220">
        <f t="shared" si="238"/>
        <v>7.3529999999999998E-2</v>
      </c>
      <c r="VFS7" s="220">
        <f t="shared" si="238"/>
        <v>7.3529999999999998E-2</v>
      </c>
      <c r="VFT7" s="220">
        <f t="shared" si="238"/>
        <v>7.3529999999999998E-2</v>
      </c>
      <c r="VFU7" s="220">
        <f t="shared" si="238"/>
        <v>7.3529999999999998E-2</v>
      </c>
      <c r="VFV7" s="220">
        <f t="shared" si="238"/>
        <v>7.3529999999999998E-2</v>
      </c>
      <c r="VFW7" s="220">
        <f t="shared" si="238"/>
        <v>7.3529999999999998E-2</v>
      </c>
      <c r="VFX7" s="220">
        <f t="shared" si="238"/>
        <v>7.3529999999999998E-2</v>
      </c>
      <c r="VFY7" s="220">
        <f t="shared" si="238"/>
        <v>7.3529999999999998E-2</v>
      </c>
      <c r="VFZ7" s="220">
        <f t="shared" si="238"/>
        <v>7.3529999999999998E-2</v>
      </c>
      <c r="VGA7" s="220">
        <f t="shared" si="238"/>
        <v>7.3529999999999998E-2</v>
      </c>
      <c r="VGB7" s="220">
        <f t="shared" si="238"/>
        <v>7.3529999999999998E-2</v>
      </c>
      <c r="VGC7" s="220">
        <f t="shared" si="238"/>
        <v>7.3529999999999998E-2</v>
      </c>
      <c r="VGD7" s="220">
        <f t="shared" si="238"/>
        <v>7.3529999999999998E-2</v>
      </c>
      <c r="VGE7" s="220">
        <f t="shared" si="238"/>
        <v>7.3529999999999998E-2</v>
      </c>
      <c r="VGF7" s="220">
        <f t="shared" si="238"/>
        <v>7.3529999999999998E-2</v>
      </c>
      <c r="VGG7" s="220">
        <f t="shared" si="238"/>
        <v>7.3529999999999998E-2</v>
      </c>
      <c r="VGH7" s="220">
        <f t="shared" si="238"/>
        <v>7.3529999999999998E-2</v>
      </c>
      <c r="VGI7" s="220">
        <f t="shared" si="238"/>
        <v>7.3529999999999998E-2</v>
      </c>
      <c r="VGJ7" s="220">
        <f t="shared" si="238"/>
        <v>7.3529999999999998E-2</v>
      </c>
      <c r="VGK7" s="220">
        <f t="shared" si="238"/>
        <v>7.3529999999999998E-2</v>
      </c>
      <c r="VGL7" s="220">
        <f t="shared" si="238"/>
        <v>7.3529999999999998E-2</v>
      </c>
      <c r="VGM7" s="220">
        <f t="shared" si="238"/>
        <v>7.3529999999999998E-2</v>
      </c>
      <c r="VGN7" s="220">
        <f t="shared" si="238"/>
        <v>7.3529999999999998E-2</v>
      </c>
      <c r="VGO7" s="220">
        <f t="shared" si="238"/>
        <v>7.3529999999999998E-2</v>
      </c>
      <c r="VGP7" s="220">
        <f t="shared" si="238"/>
        <v>7.3529999999999998E-2</v>
      </c>
      <c r="VGQ7" s="220">
        <f t="shared" si="238"/>
        <v>7.3529999999999998E-2</v>
      </c>
      <c r="VGR7" s="220">
        <f t="shared" si="238"/>
        <v>7.3529999999999998E-2</v>
      </c>
      <c r="VGS7" s="220">
        <f t="shared" ref="VGS7:VJD7" si="239">ROUND($W7/365,5)</f>
        <v>7.3529999999999998E-2</v>
      </c>
      <c r="VGT7" s="220">
        <f t="shared" si="239"/>
        <v>7.3529999999999998E-2</v>
      </c>
      <c r="VGU7" s="220">
        <f t="shared" si="239"/>
        <v>7.3529999999999998E-2</v>
      </c>
      <c r="VGV7" s="220">
        <f t="shared" si="239"/>
        <v>7.3529999999999998E-2</v>
      </c>
      <c r="VGW7" s="220">
        <f t="shared" si="239"/>
        <v>7.3529999999999998E-2</v>
      </c>
      <c r="VGX7" s="220">
        <f t="shared" si="239"/>
        <v>7.3529999999999998E-2</v>
      </c>
      <c r="VGY7" s="220">
        <f t="shared" si="239"/>
        <v>7.3529999999999998E-2</v>
      </c>
      <c r="VGZ7" s="220">
        <f t="shared" si="239"/>
        <v>7.3529999999999998E-2</v>
      </c>
      <c r="VHA7" s="220">
        <f t="shared" si="239"/>
        <v>7.3529999999999998E-2</v>
      </c>
      <c r="VHB7" s="220">
        <f t="shared" si="239"/>
        <v>7.3529999999999998E-2</v>
      </c>
      <c r="VHC7" s="220">
        <f t="shared" si="239"/>
        <v>7.3529999999999998E-2</v>
      </c>
      <c r="VHD7" s="220">
        <f t="shared" si="239"/>
        <v>7.3529999999999998E-2</v>
      </c>
      <c r="VHE7" s="220">
        <f t="shared" si="239"/>
        <v>7.3529999999999998E-2</v>
      </c>
      <c r="VHF7" s="220">
        <f t="shared" si="239"/>
        <v>7.3529999999999998E-2</v>
      </c>
      <c r="VHG7" s="220">
        <f t="shared" si="239"/>
        <v>7.3529999999999998E-2</v>
      </c>
      <c r="VHH7" s="220">
        <f t="shared" si="239"/>
        <v>7.3529999999999998E-2</v>
      </c>
      <c r="VHI7" s="220">
        <f t="shared" si="239"/>
        <v>7.3529999999999998E-2</v>
      </c>
      <c r="VHJ7" s="220">
        <f t="shared" si="239"/>
        <v>7.3529999999999998E-2</v>
      </c>
      <c r="VHK7" s="220">
        <f t="shared" si="239"/>
        <v>7.3529999999999998E-2</v>
      </c>
      <c r="VHL7" s="220">
        <f t="shared" si="239"/>
        <v>7.3529999999999998E-2</v>
      </c>
      <c r="VHM7" s="220">
        <f t="shared" si="239"/>
        <v>7.3529999999999998E-2</v>
      </c>
      <c r="VHN7" s="220">
        <f t="shared" si="239"/>
        <v>7.3529999999999998E-2</v>
      </c>
      <c r="VHO7" s="220">
        <f t="shared" si="239"/>
        <v>7.3529999999999998E-2</v>
      </c>
      <c r="VHP7" s="220">
        <f t="shared" si="239"/>
        <v>7.3529999999999998E-2</v>
      </c>
      <c r="VHQ7" s="220">
        <f t="shared" si="239"/>
        <v>7.3529999999999998E-2</v>
      </c>
      <c r="VHR7" s="220">
        <f t="shared" si="239"/>
        <v>7.3529999999999998E-2</v>
      </c>
      <c r="VHS7" s="220">
        <f t="shared" si="239"/>
        <v>7.3529999999999998E-2</v>
      </c>
      <c r="VHT7" s="220">
        <f t="shared" si="239"/>
        <v>7.3529999999999998E-2</v>
      </c>
      <c r="VHU7" s="220">
        <f t="shared" si="239"/>
        <v>7.3529999999999998E-2</v>
      </c>
      <c r="VHV7" s="220">
        <f t="shared" si="239"/>
        <v>7.3529999999999998E-2</v>
      </c>
      <c r="VHW7" s="220">
        <f t="shared" si="239"/>
        <v>7.3529999999999998E-2</v>
      </c>
      <c r="VHX7" s="220">
        <f t="shared" si="239"/>
        <v>7.3529999999999998E-2</v>
      </c>
      <c r="VHY7" s="220">
        <f t="shared" si="239"/>
        <v>7.3529999999999998E-2</v>
      </c>
      <c r="VHZ7" s="220">
        <f t="shared" si="239"/>
        <v>7.3529999999999998E-2</v>
      </c>
      <c r="VIA7" s="220">
        <f t="shared" si="239"/>
        <v>7.3529999999999998E-2</v>
      </c>
      <c r="VIB7" s="220">
        <f t="shared" si="239"/>
        <v>7.3529999999999998E-2</v>
      </c>
      <c r="VIC7" s="220">
        <f t="shared" si="239"/>
        <v>7.3529999999999998E-2</v>
      </c>
      <c r="VID7" s="220">
        <f t="shared" si="239"/>
        <v>7.3529999999999998E-2</v>
      </c>
      <c r="VIE7" s="220">
        <f t="shared" si="239"/>
        <v>7.3529999999999998E-2</v>
      </c>
      <c r="VIF7" s="220">
        <f t="shared" si="239"/>
        <v>7.3529999999999998E-2</v>
      </c>
      <c r="VIG7" s="220">
        <f t="shared" si="239"/>
        <v>7.3529999999999998E-2</v>
      </c>
      <c r="VIH7" s="220">
        <f t="shared" si="239"/>
        <v>7.3529999999999998E-2</v>
      </c>
      <c r="VII7" s="220">
        <f t="shared" si="239"/>
        <v>7.3529999999999998E-2</v>
      </c>
      <c r="VIJ7" s="220">
        <f t="shared" si="239"/>
        <v>7.3529999999999998E-2</v>
      </c>
      <c r="VIK7" s="220">
        <f t="shared" si="239"/>
        <v>7.3529999999999998E-2</v>
      </c>
      <c r="VIL7" s="220">
        <f t="shared" si="239"/>
        <v>7.3529999999999998E-2</v>
      </c>
      <c r="VIM7" s="220">
        <f t="shared" si="239"/>
        <v>7.3529999999999998E-2</v>
      </c>
      <c r="VIN7" s="220">
        <f t="shared" si="239"/>
        <v>7.3529999999999998E-2</v>
      </c>
      <c r="VIO7" s="220">
        <f t="shared" si="239"/>
        <v>7.3529999999999998E-2</v>
      </c>
      <c r="VIP7" s="220">
        <f t="shared" si="239"/>
        <v>7.3529999999999998E-2</v>
      </c>
      <c r="VIQ7" s="220">
        <f t="shared" si="239"/>
        <v>7.3529999999999998E-2</v>
      </c>
      <c r="VIR7" s="220">
        <f t="shared" si="239"/>
        <v>7.3529999999999998E-2</v>
      </c>
      <c r="VIS7" s="220">
        <f t="shared" si="239"/>
        <v>7.3529999999999998E-2</v>
      </c>
      <c r="VIT7" s="220">
        <f t="shared" si="239"/>
        <v>7.3529999999999998E-2</v>
      </c>
      <c r="VIU7" s="220">
        <f t="shared" si="239"/>
        <v>7.3529999999999998E-2</v>
      </c>
      <c r="VIV7" s="220">
        <f t="shared" si="239"/>
        <v>7.3529999999999998E-2</v>
      </c>
      <c r="VIW7" s="220">
        <f t="shared" si="239"/>
        <v>7.3529999999999998E-2</v>
      </c>
      <c r="VIX7" s="220">
        <f t="shared" si="239"/>
        <v>7.3529999999999998E-2</v>
      </c>
      <c r="VIY7" s="220">
        <f t="shared" si="239"/>
        <v>7.3529999999999998E-2</v>
      </c>
      <c r="VIZ7" s="220">
        <f t="shared" si="239"/>
        <v>7.3529999999999998E-2</v>
      </c>
      <c r="VJA7" s="220">
        <f t="shared" si="239"/>
        <v>7.3529999999999998E-2</v>
      </c>
      <c r="VJB7" s="220">
        <f t="shared" si="239"/>
        <v>7.3529999999999998E-2</v>
      </c>
      <c r="VJC7" s="220">
        <f t="shared" si="239"/>
        <v>7.3529999999999998E-2</v>
      </c>
      <c r="VJD7" s="220">
        <f t="shared" si="239"/>
        <v>7.3529999999999998E-2</v>
      </c>
      <c r="VJE7" s="220">
        <f t="shared" ref="VJE7:VLP7" si="240">ROUND($W7/365,5)</f>
        <v>7.3529999999999998E-2</v>
      </c>
      <c r="VJF7" s="220">
        <f t="shared" si="240"/>
        <v>7.3529999999999998E-2</v>
      </c>
      <c r="VJG7" s="220">
        <f t="shared" si="240"/>
        <v>7.3529999999999998E-2</v>
      </c>
      <c r="VJH7" s="220">
        <f t="shared" si="240"/>
        <v>7.3529999999999998E-2</v>
      </c>
      <c r="VJI7" s="220">
        <f t="shared" si="240"/>
        <v>7.3529999999999998E-2</v>
      </c>
      <c r="VJJ7" s="220">
        <f t="shared" si="240"/>
        <v>7.3529999999999998E-2</v>
      </c>
      <c r="VJK7" s="220">
        <f t="shared" si="240"/>
        <v>7.3529999999999998E-2</v>
      </c>
      <c r="VJL7" s="220">
        <f t="shared" si="240"/>
        <v>7.3529999999999998E-2</v>
      </c>
      <c r="VJM7" s="220">
        <f t="shared" si="240"/>
        <v>7.3529999999999998E-2</v>
      </c>
      <c r="VJN7" s="220">
        <f t="shared" si="240"/>
        <v>7.3529999999999998E-2</v>
      </c>
      <c r="VJO7" s="220">
        <f t="shared" si="240"/>
        <v>7.3529999999999998E-2</v>
      </c>
      <c r="VJP7" s="220">
        <f t="shared" si="240"/>
        <v>7.3529999999999998E-2</v>
      </c>
      <c r="VJQ7" s="220">
        <f t="shared" si="240"/>
        <v>7.3529999999999998E-2</v>
      </c>
      <c r="VJR7" s="220">
        <f t="shared" si="240"/>
        <v>7.3529999999999998E-2</v>
      </c>
      <c r="VJS7" s="220">
        <f t="shared" si="240"/>
        <v>7.3529999999999998E-2</v>
      </c>
      <c r="VJT7" s="220">
        <f t="shared" si="240"/>
        <v>7.3529999999999998E-2</v>
      </c>
      <c r="VJU7" s="220">
        <f t="shared" si="240"/>
        <v>7.3529999999999998E-2</v>
      </c>
      <c r="VJV7" s="220">
        <f t="shared" si="240"/>
        <v>7.3529999999999998E-2</v>
      </c>
      <c r="VJW7" s="220">
        <f t="shared" si="240"/>
        <v>7.3529999999999998E-2</v>
      </c>
      <c r="VJX7" s="220">
        <f t="shared" si="240"/>
        <v>7.3529999999999998E-2</v>
      </c>
      <c r="VJY7" s="220">
        <f t="shared" si="240"/>
        <v>7.3529999999999998E-2</v>
      </c>
      <c r="VJZ7" s="220">
        <f t="shared" si="240"/>
        <v>7.3529999999999998E-2</v>
      </c>
      <c r="VKA7" s="220">
        <f t="shared" si="240"/>
        <v>7.3529999999999998E-2</v>
      </c>
      <c r="VKB7" s="220">
        <f t="shared" si="240"/>
        <v>7.3529999999999998E-2</v>
      </c>
      <c r="VKC7" s="220">
        <f t="shared" si="240"/>
        <v>7.3529999999999998E-2</v>
      </c>
      <c r="VKD7" s="220">
        <f t="shared" si="240"/>
        <v>7.3529999999999998E-2</v>
      </c>
      <c r="VKE7" s="220">
        <f t="shared" si="240"/>
        <v>7.3529999999999998E-2</v>
      </c>
      <c r="VKF7" s="220">
        <f t="shared" si="240"/>
        <v>7.3529999999999998E-2</v>
      </c>
      <c r="VKG7" s="220">
        <f t="shared" si="240"/>
        <v>7.3529999999999998E-2</v>
      </c>
      <c r="VKH7" s="220">
        <f t="shared" si="240"/>
        <v>7.3529999999999998E-2</v>
      </c>
      <c r="VKI7" s="220">
        <f t="shared" si="240"/>
        <v>7.3529999999999998E-2</v>
      </c>
      <c r="VKJ7" s="220">
        <f t="shared" si="240"/>
        <v>7.3529999999999998E-2</v>
      </c>
      <c r="VKK7" s="220">
        <f t="shared" si="240"/>
        <v>7.3529999999999998E-2</v>
      </c>
      <c r="VKL7" s="220">
        <f t="shared" si="240"/>
        <v>7.3529999999999998E-2</v>
      </c>
      <c r="VKM7" s="220">
        <f t="shared" si="240"/>
        <v>7.3529999999999998E-2</v>
      </c>
      <c r="VKN7" s="220">
        <f t="shared" si="240"/>
        <v>7.3529999999999998E-2</v>
      </c>
      <c r="VKO7" s="220">
        <f t="shared" si="240"/>
        <v>7.3529999999999998E-2</v>
      </c>
      <c r="VKP7" s="220">
        <f t="shared" si="240"/>
        <v>7.3529999999999998E-2</v>
      </c>
      <c r="VKQ7" s="220">
        <f t="shared" si="240"/>
        <v>7.3529999999999998E-2</v>
      </c>
      <c r="VKR7" s="220">
        <f t="shared" si="240"/>
        <v>7.3529999999999998E-2</v>
      </c>
      <c r="VKS7" s="220">
        <f t="shared" si="240"/>
        <v>7.3529999999999998E-2</v>
      </c>
      <c r="VKT7" s="220">
        <f t="shared" si="240"/>
        <v>7.3529999999999998E-2</v>
      </c>
      <c r="VKU7" s="220">
        <f t="shared" si="240"/>
        <v>7.3529999999999998E-2</v>
      </c>
      <c r="VKV7" s="220">
        <f t="shared" si="240"/>
        <v>7.3529999999999998E-2</v>
      </c>
      <c r="VKW7" s="220">
        <f t="shared" si="240"/>
        <v>7.3529999999999998E-2</v>
      </c>
      <c r="VKX7" s="220">
        <f t="shared" si="240"/>
        <v>7.3529999999999998E-2</v>
      </c>
      <c r="VKY7" s="220">
        <f t="shared" si="240"/>
        <v>7.3529999999999998E-2</v>
      </c>
      <c r="VKZ7" s="220">
        <f t="shared" si="240"/>
        <v>7.3529999999999998E-2</v>
      </c>
      <c r="VLA7" s="220">
        <f t="shared" si="240"/>
        <v>7.3529999999999998E-2</v>
      </c>
      <c r="VLB7" s="220">
        <f t="shared" si="240"/>
        <v>7.3529999999999998E-2</v>
      </c>
      <c r="VLC7" s="220">
        <f t="shared" si="240"/>
        <v>7.3529999999999998E-2</v>
      </c>
      <c r="VLD7" s="220">
        <f t="shared" si="240"/>
        <v>7.3529999999999998E-2</v>
      </c>
      <c r="VLE7" s="220">
        <f t="shared" si="240"/>
        <v>7.3529999999999998E-2</v>
      </c>
      <c r="VLF7" s="220">
        <f t="shared" si="240"/>
        <v>7.3529999999999998E-2</v>
      </c>
      <c r="VLG7" s="220">
        <f t="shared" si="240"/>
        <v>7.3529999999999998E-2</v>
      </c>
      <c r="VLH7" s="220">
        <f t="shared" si="240"/>
        <v>7.3529999999999998E-2</v>
      </c>
      <c r="VLI7" s="220">
        <f t="shared" si="240"/>
        <v>7.3529999999999998E-2</v>
      </c>
      <c r="VLJ7" s="220">
        <f t="shared" si="240"/>
        <v>7.3529999999999998E-2</v>
      </c>
      <c r="VLK7" s="220">
        <f t="shared" si="240"/>
        <v>7.3529999999999998E-2</v>
      </c>
      <c r="VLL7" s="220">
        <f t="shared" si="240"/>
        <v>7.3529999999999998E-2</v>
      </c>
      <c r="VLM7" s="220">
        <f t="shared" si="240"/>
        <v>7.3529999999999998E-2</v>
      </c>
      <c r="VLN7" s="220">
        <f t="shared" si="240"/>
        <v>7.3529999999999998E-2</v>
      </c>
      <c r="VLO7" s="220">
        <f t="shared" si="240"/>
        <v>7.3529999999999998E-2</v>
      </c>
      <c r="VLP7" s="220">
        <f t="shared" si="240"/>
        <v>7.3529999999999998E-2</v>
      </c>
      <c r="VLQ7" s="220">
        <f t="shared" ref="VLQ7:VOB7" si="241">ROUND($W7/365,5)</f>
        <v>7.3529999999999998E-2</v>
      </c>
      <c r="VLR7" s="220">
        <f t="shared" si="241"/>
        <v>7.3529999999999998E-2</v>
      </c>
      <c r="VLS7" s="220">
        <f t="shared" si="241"/>
        <v>7.3529999999999998E-2</v>
      </c>
      <c r="VLT7" s="220">
        <f t="shared" si="241"/>
        <v>7.3529999999999998E-2</v>
      </c>
      <c r="VLU7" s="220">
        <f t="shared" si="241"/>
        <v>7.3529999999999998E-2</v>
      </c>
      <c r="VLV7" s="220">
        <f t="shared" si="241"/>
        <v>7.3529999999999998E-2</v>
      </c>
      <c r="VLW7" s="220">
        <f t="shared" si="241"/>
        <v>7.3529999999999998E-2</v>
      </c>
      <c r="VLX7" s="220">
        <f t="shared" si="241"/>
        <v>7.3529999999999998E-2</v>
      </c>
      <c r="VLY7" s="220">
        <f t="shared" si="241"/>
        <v>7.3529999999999998E-2</v>
      </c>
      <c r="VLZ7" s="220">
        <f t="shared" si="241"/>
        <v>7.3529999999999998E-2</v>
      </c>
      <c r="VMA7" s="220">
        <f t="shared" si="241"/>
        <v>7.3529999999999998E-2</v>
      </c>
      <c r="VMB7" s="220">
        <f t="shared" si="241"/>
        <v>7.3529999999999998E-2</v>
      </c>
      <c r="VMC7" s="220">
        <f t="shared" si="241"/>
        <v>7.3529999999999998E-2</v>
      </c>
      <c r="VMD7" s="220">
        <f t="shared" si="241"/>
        <v>7.3529999999999998E-2</v>
      </c>
      <c r="VME7" s="220">
        <f t="shared" si="241"/>
        <v>7.3529999999999998E-2</v>
      </c>
      <c r="VMF7" s="220">
        <f t="shared" si="241"/>
        <v>7.3529999999999998E-2</v>
      </c>
      <c r="VMG7" s="220">
        <f t="shared" si="241"/>
        <v>7.3529999999999998E-2</v>
      </c>
      <c r="VMH7" s="220">
        <f t="shared" si="241"/>
        <v>7.3529999999999998E-2</v>
      </c>
      <c r="VMI7" s="220">
        <f t="shared" si="241"/>
        <v>7.3529999999999998E-2</v>
      </c>
      <c r="VMJ7" s="220">
        <f t="shared" si="241"/>
        <v>7.3529999999999998E-2</v>
      </c>
      <c r="VMK7" s="220">
        <f t="shared" si="241"/>
        <v>7.3529999999999998E-2</v>
      </c>
      <c r="VML7" s="220">
        <f t="shared" si="241"/>
        <v>7.3529999999999998E-2</v>
      </c>
      <c r="VMM7" s="220">
        <f t="shared" si="241"/>
        <v>7.3529999999999998E-2</v>
      </c>
      <c r="VMN7" s="220">
        <f t="shared" si="241"/>
        <v>7.3529999999999998E-2</v>
      </c>
      <c r="VMO7" s="220">
        <f t="shared" si="241"/>
        <v>7.3529999999999998E-2</v>
      </c>
      <c r="VMP7" s="220">
        <f t="shared" si="241"/>
        <v>7.3529999999999998E-2</v>
      </c>
      <c r="VMQ7" s="220">
        <f t="shared" si="241"/>
        <v>7.3529999999999998E-2</v>
      </c>
      <c r="VMR7" s="220">
        <f t="shared" si="241"/>
        <v>7.3529999999999998E-2</v>
      </c>
      <c r="VMS7" s="220">
        <f t="shared" si="241"/>
        <v>7.3529999999999998E-2</v>
      </c>
      <c r="VMT7" s="220">
        <f t="shared" si="241"/>
        <v>7.3529999999999998E-2</v>
      </c>
      <c r="VMU7" s="220">
        <f t="shared" si="241"/>
        <v>7.3529999999999998E-2</v>
      </c>
      <c r="VMV7" s="220">
        <f t="shared" si="241"/>
        <v>7.3529999999999998E-2</v>
      </c>
      <c r="VMW7" s="220">
        <f t="shared" si="241"/>
        <v>7.3529999999999998E-2</v>
      </c>
      <c r="VMX7" s="220">
        <f t="shared" si="241"/>
        <v>7.3529999999999998E-2</v>
      </c>
      <c r="VMY7" s="220">
        <f t="shared" si="241"/>
        <v>7.3529999999999998E-2</v>
      </c>
      <c r="VMZ7" s="220">
        <f t="shared" si="241"/>
        <v>7.3529999999999998E-2</v>
      </c>
      <c r="VNA7" s="220">
        <f t="shared" si="241"/>
        <v>7.3529999999999998E-2</v>
      </c>
      <c r="VNB7" s="220">
        <f t="shared" si="241"/>
        <v>7.3529999999999998E-2</v>
      </c>
      <c r="VNC7" s="220">
        <f t="shared" si="241"/>
        <v>7.3529999999999998E-2</v>
      </c>
      <c r="VND7" s="220">
        <f t="shared" si="241"/>
        <v>7.3529999999999998E-2</v>
      </c>
      <c r="VNE7" s="220">
        <f t="shared" si="241"/>
        <v>7.3529999999999998E-2</v>
      </c>
      <c r="VNF7" s="220">
        <f t="shared" si="241"/>
        <v>7.3529999999999998E-2</v>
      </c>
      <c r="VNG7" s="220">
        <f t="shared" si="241"/>
        <v>7.3529999999999998E-2</v>
      </c>
      <c r="VNH7" s="220">
        <f t="shared" si="241"/>
        <v>7.3529999999999998E-2</v>
      </c>
      <c r="VNI7" s="220">
        <f t="shared" si="241"/>
        <v>7.3529999999999998E-2</v>
      </c>
      <c r="VNJ7" s="220">
        <f t="shared" si="241"/>
        <v>7.3529999999999998E-2</v>
      </c>
      <c r="VNK7" s="220">
        <f t="shared" si="241"/>
        <v>7.3529999999999998E-2</v>
      </c>
      <c r="VNL7" s="220">
        <f t="shared" si="241"/>
        <v>7.3529999999999998E-2</v>
      </c>
      <c r="VNM7" s="220">
        <f t="shared" si="241"/>
        <v>7.3529999999999998E-2</v>
      </c>
      <c r="VNN7" s="220">
        <f t="shared" si="241"/>
        <v>7.3529999999999998E-2</v>
      </c>
      <c r="VNO7" s="220">
        <f t="shared" si="241"/>
        <v>7.3529999999999998E-2</v>
      </c>
      <c r="VNP7" s="220">
        <f t="shared" si="241"/>
        <v>7.3529999999999998E-2</v>
      </c>
      <c r="VNQ7" s="220">
        <f t="shared" si="241"/>
        <v>7.3529999999999998E-2</v>
      </c>
      <c r="VNR7" s="220">
        <f t="shared" si="241"/>
        <v>7.3529999999999998E-2</v>
      </c>
      <c r="VNS7" s="220">
        <f t="shared" si="241"/>
        <v>7.3529999999999998E-2</v>
      </c>
      <c r="VNT7" s="220">
        <f t="shared" si="241"/>
        <v>7.3529999999999998E-2</v>
      </c>
      <c r="VNU7" s="220">
        <f t="shared" si="241"/>
        <v>7.3529999999999998E-2</v>
      </c>
      <c r="VNV7" s="220">
        <f t="shared" si="241"/>
        <v>7.3529999999999998E-2</v>
      </c>
      <c r="VNW7" s="220">
        <f t="shared" si="241"/>
        <v>7.3529999999999998E-2</v>
      </c>
      <c r="VNX7" s="220">
        <f t="shared" si="241"/>
        <v>7.3529999999999998E-2</v>
      </c>
      <c r="VNY7" s="220">
        <f t="shared" si="241"/>
        <v>7.3529999999999998E-2</v>
      </c>
      <c r="VNZ7" s="220">
        <f t="shared" si="241"/>
        <v>7.3529999999999998E-2</v>
      </c>
      <c r="VOA7" s="220">
        <f t="shared" si="241"/>
        <v>7.3529999999999998E-2</v>
      </c>
      <c r="VOB7" s="220">
        <f t="shared" si="241"/>
        <v>7.3529999999999998E-2</v>
      </c>
      <c r="VOC7" s="220">
        <f t="shared" ref="VOC7:VQN7" si="242">ROUND($W7/365,5)</f>
        <v>7.3529999999999998E-2</v>
      </c>
      <c r="VOD7" s="220">
        <f t="shared" si="242"/>
        <v>7.3529999999999998E-2</v>
      </c>
      <c r="VOE7" s="220">
        <f t="shared" si="242"/>
        <v>7.3529999999999998E-2</v>
      </c>
      <c r="VOF7" s="220">
        <f t="shared" si="242"/>
        <v>7.3529999999999998E-2</v>
      </c>
      <c r="VOG7" s="220">
        <f t="shared" si="242"/>
        <v>7.3529999999999998E-2</v>
      </c>
      <c r="VOH7" s="220">
        <f t="shared" si="242"/>
        <v>7.3529999999999998E-2</v>
      </c>
      <c r="VOI7" s="220">
        <f t="shared" si="242"/>
        <v>7.3529999999999998E-2</v>
      </c>
      <c r="VOJ7" s="220">
        <f t="shared" si="242"/>
        <v>7.3529999999999998E-2</v>
      </c>
      <c r="VOK7" s="220">
        <f t="shared" si="242"/>
        <v>7.3529999999999998E-2</v>
      </c>
      <c r="VOL7" s="220">
        <f t="shared" si="242"/>
        <v>7.3529999999999998E-2</v>
      </c>
      <c r="VOM7" s="220">
        <f t="shared" si="242"/>
        <v>7.3529999999999998E-2</v>
      </c>
      <c r="VON7" s="220">
        <f t="shared" si="242"/>
        <v>7.3529999999999998E-2</v>
      </c>
      <c r="VOO7" s="220">
        <f t="shared" si="242"/>
        <v>7.3529999999999998E-2</v>
      </c>
      <c r="VOP7" s="220">
        <f t="shared" si="242"/>
        <v>7.3529999999999998E-2</v>
      </c>
      <c r="VOQ7" s="220">
        <f t="shared" si="242"/>
        <v>7.3529999999999998E-2</v>
      </c>
      <c r="VOR7" s="220">
        <f t="shared" si="242"/>
        <v>7.3529999999999998E-2</v>
      </c>
      <c r="VOS7" s="220">
        <f t="shared" si="242"/>
        <v>7.3529999999999998E-2</v>
      </c>
      <c r="VOT7" s="220">
        <f t="shared" si="242"/>
        <v>7.3529999999999998E-2</v>
      </c>
      <c r="VOU7" s="220">
        <f t="shared" si="242"/>
        <v>7.3529999999999998E-2</v>
      </c>
      <c r="VOV7" s="220">
        <f t="shared" si="242"/>
        <v>7.3529999999999998E-2</v>
      </c>
      <c r="VOW7" s="220">
        <f t="shared" si="242"/>
        <v>7.3529999999999998E-2</v>
      </c>
      <c r="VOX7" s="220">
        <f t="shared" si="242"/>
        <v>7.3529999999999998E-2</v>
      </c>
      <c r="VOY7" s="220">
        <f t="shared" si="242"/>
        <v>7.3529999999999998E-2</v>
      </c>
      <c r="VOZ7" s="220">
        <f t="shared" si="242"/>
        <v>7.3529999999999998E-2</v>
      </c>
      <c r="VPA7" s="220">
        <f t="shared" si="242"/>
        <v>7.3529999999999998E-2</v>
      </c>
      <c r="VPB7" s="220">
        <f t="shared" si="242"/>
        <v>7.3529999999999998E-2</v>
      </c>
      <c r="VPC7" s="220">
        <f t="shared" si="242"/>
        <v>7.3529999999999998E-2</v>
      </c>
      <c r="VPD7" s="220">
        <f t="shared" si="242"/>
        <v>7.3529999999999998E-2</v>
      </c>
      <c r="VPE7" s="220">
        <f t="shared" si="242"/>
        <v>7.3529999999999998E-2</v>
      </c>
      <c r="VPF7" s="220">
        <f t="shared" si="242"/>
        <v>7.3529999999999998E-2</v>
      </c>
      <c r="VPG7" s="220">
        <f t="shared" si="242"/>
        <v>7.3529999999999998E-2</v>
      </c>
      <c r="VPH7" s="220">
        <f t="shared" si="242"/>
        <v>7.3529999999999998E-2</v>
      </c>
      <c r="VPI7" s="220">
        <f t="shared" si="242"/>
        <v>7.3529999999999998E-2</v>
      </c>
      <c r="VPJ7" s="220">
        <f t="shared" si="242"/>
        <v>7.3529999999999998E-2</v>
      </c>
      <c r="VPK7" s="220">
        <f t="shared" si="242"/>
        <v>7.3529999999999998E-2</v>
      </c>
      <c r="VPL7" s="220">
        <f t="shared" si="242"/>
        <v>7.3529999999999998E-2</v>
      </c>
      <c r="VPM7" s="220">
        <f t="shared" si="242"/>
        <v>7.3529999999999998E-2</v>
      </c>
      <c r="VPN7" s="220">
        <f t="shared" si="242"/>
        <v>7.3529999999999998E-2</v>
      </c>
      <c r="VPO7" s="220">
        <f t="shared" si="242"/>
        <v>7.3529999999999998E-2</v>
      </c>
      <c r="VPP7" s="220">
        <f t="shared" si="242"/>
        <v>7.3529999999999998E-2</v>
      </c>
      <c r="VPQ7" s="220">
        <f t="shared" si="242"/>
        <v>7.3529999999999998E-2</v>
      </c>
      <c r="VPR7" s="220">
        <f t="shared" si="242"/>
        <v>7.3529999999999998E-2</v>
      </c>
      <c r="VPS7" s="220">
        <f t="shared" si="242"/>
        <v>7.3529999999999998E-2</v>
      </c>
      <c r="VPT7" s="220">
        <f t="shared" si="242"/>
        <v>7.3529999999999998E-2</v>
      </c>
      <c r="VPU7" s="220">
        <f t="shared" si="242"/>
        <v>7.3529999999999998E-2</v>
      </c>
      <c r="VPV7" s="220">
        <f t="shared" si="242"/>
        <v>7.3529999999999998E-2</v>
      </c>
      <c r="VPW7" s="220">
        <f t="shared" si="242"/>
        <v>7.3529999999999998E-2</v>
      </c>
      <c r="VPX7" s="220">
        <f t="shared" si="242"/>
        <v>7.3529999999999998E-2</v>
      </c>
      <c r="VPY7" s="220">
        <f t="shared" si="242"/>
        <v>7.3529999999999998E-2</v>
      </c>
      <c r="VPZ7" s="220">
        <f t="shared" si="242"/>
        <v>7.3529999999999998E-2</v>
      </c>
      <c r="VQA7" s="220">
        <f t="shared" si="242"/>
        <v>7.3529999999999998E-2</v>
      </c>
      <c r="VQB7" s="220">
        <f t="shared" si="242"/>
        <v>7.3529999999999998E-2</v>
      </c>
      <c r="VQC7" s="220">
        <f t="shared" si="242"/>
        <v>7.3529999999999998E-2</v>
      </c>
      <c r="VQD7" s="220">
        <f t="shared" si="242"/>
        <v>7.3529999999999998E-2</v>
      </c>
      <c r="VQE7" s="220">
        <f t="shared" si="242"/>
        <v>7.3529999999999998E-2</v>
      </c>
      <c r="VQF7" s="220">
        <f t="shared" si="242"/>
        <v>7.3529999999999998E-2</v>
      </c>
      <c r="VQG7" s="220">
        <f t="shared" si="242"/>
        <v>7.3529999999999998E-2</v>
      </c>
      <c r="VQH7" s="220">
        <f t="shared" si="242"/>
        <v>7.3529999999999998E-2</v>
      </c>
      <c r="VQI7" s="220">
        <f t="shared" si="242"/>
        <v>7.3529999999999998E-2</v>
      </c>
      <c r="VQJ7" s="220">
        <f t="shared" si="242"/>
        <v>7.3529999999999998E-2</v>
      </c>
      <c r="VQK7" s="220">
        <f t="shared" si="242"/>
        <v>7.3529999999999998E-2</v>
      </c>
      <c r="VQL7" s="220">
        <f t="shared" si="242"/>
        <v>7.3529999999999998E-2</v>
      </c>
      <c r="VQM7" s="220">
        <f t="shared" si="242"/>
        <v>7.3529999999999998E-2</v>
      </c>
      <c r="VQN7" s="220">
        <f t="shared" si="242"/>
        <v>7.3529999999999998E-2</v>
      </c>
      <c r="VQO7" s="220">
        <f t="shared" ref="VQO7:VSZ7" si="243">ROUND($W7/365,5)</f>
        <v>7.3529999999999998E-2</v>
      </c>
      <c r="VQP7" s="220">
        <f t="shared" si="243"/>
        <v>7.3529999999999998E-2</v>
      </c>
      <c r="VQQ7" s="220">
        <f t="shared" si="243"/>
        <v>7.3529999999999998E-2</v>
      </c>
      <c r="VQR7" s="220">
        <f t="shared" si="243"/>
        <v>7.3529999999999998E-2</v>
      </c>
      <c r="VQS7" s="220">
        <f t="shared" si="243"/>
        <v>7.3529999999999998E-2</v>
      </c>
      <c r="VQT7" s="220">
        <f t="shared" si="243"/>
        <v>7.3529999999999998E-2</v>
      </c>
      <c r="VQU7" s="220">
        <f t="shared" si="243"/>
        <v>7.3529999999999998E-2</v>
      </c>
      <c r="VQV7" s="220">
        <f t="shared" si="243"/>
        <v>7.3529999999999998E-2</v>
      </c>
      <c r="VQW7" s="220">
        <f t="shared" si="243"/>
        <v>7.3529999999999998E-2</v>
      </c>
      <c r="VQX7" s="220">
        <f t="shared" si="243"/>
        <v>7.3529999999999998E-2</v>
      </c>
      <c r="VQY7" s="220">
        <f t="shared" si="243"/>
        <v>7.3529999999999998E-2</v>
      </c>
      <c r="VQZ7" s="220">
        <f t="shared" si="243"/>
        <v>7.3529999999999998E-2</v>
      </c>
      <c r="VRA7" s="220">
        <f t="shared" si="243"/>
        <v>7.3529999999999998E-2</v>
      </c>
      <c r="VRB7" s="220">
        <f t="shared" si="243"/>
        <v>7.3529999999999998E-2</v>
      </c>
      <c r="VRC7" s="220">
        <f t="shared" si="243"/>
        <v>7.3529999999999998E-2</v>
      </c>
      <c r="VRD7" s="220">
        <f t="shared" si="243"/>
        <v>7.3529999999999998E-2</v>
      </c>
      <c r="VRE7" s="220">
        <f t="shared" si="243"/>
        <v>7.3529999999999998E-2</v>
      </c>
      <c r="VRF7" s="220">
        <f t="shared" si="243"/>
        <v>7.3529999999999998E-2</v>
      </c>
      <c r="VRG7" s="220">
        <f t="shared" si="243"/>
        <v>7.3529999999999998E-2</v>
      </c>
      <c r="VRH7" s="220">
        <f t="shared" si="243"/>
        <v>7.3529999999999998E-2</v>
      </c>
      <c r="VRI7" s="220">
        <f t="shared" si="243"/>
        <v>7.3529999999999998E-2</v>
      </c>
      <c r="VRJ7" s="220">
        <f t="shared" si="243"/>
        <v>7.3529999999999998E-2</v>
      </c>
      <c r="VRK7" s="220">
        <f t="shared" si="243"/>
        <v>7.3529999999999998E-2</v>
      </c>
      <c r="VRL7" s="220">
        <f t="shared" si="243"/>
        <v>7.3529999999999998E-2</v>
      </c>
      <c r="VRM7" s="220">
        <f t="shared" si="243"/>
        <v>7.3529999999999998E-2</v>
      </c>
      <c r="VRN7" s="220">
        <f t="shared" si="243"/>
        <v>7.3529999999999998E-2</v>
      </c>
      <c r="VRO7" s="220">
        <f t="shared" si="243"/>
        <v>7.3529999999999998E-2</v>
      </c>
      <c r="VRP7" s="220">
        <f t="shared" si="243"/>
        <v>7.3529999999999998E-2</v>
      </c>
      <c r="VRQ7" s="220">
        <f t="shared" si="243"/>
        <v>7.3529999999999998E-2</v>
      </c>
      <c r="VRR7" s="220">
        <f t="shared" si="243"/>
        <v>7.3529999999999998E-2</v>
      </c>
      <c r="VRS7" s="220">
        <f t="shared" si="243"/>
        <v>7.3529999999999998E-2</v>
      </c>
      <c r="VRT7" s="220">
        <f t="shared" si="243"/>
        <v>7.3529999999999998E-2</v>
      </c>
      <c r="VRU7" s="220">
        <f t="shared" si="243"/>
        <v>7.3529999999999998E-2</v>
      </c>
      <c r="VRV7" s="220">
        <f t="shared" si="243"/>
        <v>7.3529999999999998E-2</v>
      </c>
      <c r="VRW7" s="220">
        <f t="shared" si="243"/>
        <v>7.3529999999999998E-2</v>
      </c>
      <c r="VRX7" s="220">
        <f t="shared" si="243"/>
        <v>7.3529999999999998E-2</v>
      </c>
      <c r="VRY7" s="220">
        <f t="shared" si="243"/>
        <v>7.3529999999999998E-2</v>
      </c>
      <c r="VRZ7" s="220">
        <f t="shared" si="243"/>
        <v>7.3529999999999998E-2</v>
      </c>
      <c r="VSA7" s="220">
        <f t="shared" si="243"/>
        <v>7.3529999999999998E-2</v>
      </c>
      <c r="VSB7" s="220">
        <f t="shared" si="243"/>
        <v>7.3529999999999998E-2</v>
      </c>
      <c r="VSC7" s="220">
        <f t="shared" si="243"/>
        <v>7.3529999999999998E-2</v>
      </c>
      <c r="VSD7" s="220">
        <f t="shared" si="243"/>
        <v>7.3529999999999998E-2</v>
      </c>
      <c r="VSE7" s="220">
        <f t="shared" si="243"/>
        <v>7.3529999999999998E-2</v>
      </c>
      <c r="VSF7" s="220">
        <f t="shared" si="243"/>
        <v>7.3529999999999998E-2</v>
      </c>
      <c r="VSG7" s="220">
        <f t="shared" si="243"/>
        <v>7.3529999999999998E-2</v>
      </c>
      <c r="VSH7" s="220">
        <f t="shared" si="243"/>
        <v>7.3529999999999998E-2</v>
      </c>
      <c r="VSI7" s="220">
        <f t="shared" si="243"/>
        <v>7.3529999999999998E-2</v>
      </c>
      <c r="VSJ7" s="220">
        <f t="shared" si="243"/>
        <v>7.3529999999999998E-2</v>
      </c>
      <c r="VSK7" s="220">
        <f t="shared" si="243"/>
        <v>7.3529999999999998E-2</v>
      </c>
      <c r="VSL7" s="220">
        <f t="shared" si="243"/>
        <v>7.3529999999999998E-2</v>
      </c>
      <c r="VSM7" s="220">
        <f t="shared" si="243"/>
        <v>7.3529999999999998E-2</v>
      </c>
      <c r="VSN7" s="220">
        <f t="shared" si="243"/>
        <v>7.3529999999999998E-2</v>
      </c>
      <c r="VSO7" s="220">
        <f t="shared" si="243"/>
        <v>7.3529999999999998E-2</v>
      </c>
      <c r="VSP7" s="220">
        <f t="shared" si="243"/>
        <v>7.3529999999999998E-2</v>
      </c>
      <c r="VSQ7" s="220">
        <f t="shared" si="243"/>
        <v>7.3529999999999998E-2</v>
      </c>
      <c r="VSR7" s="220">
        <f t="shared" si="243"/>
        <v>7.3529999999999998E-2</v>
      </c>
      <c r="VSS7" s="220">
        <f t="shared" si="243"/>
        <v>7.3529999999999998E-2</v>
      </c>
      <c r="VST7" s="220">
        <f t="shared" si="243"/>
        <v>7.3529999999999998E-2</v>
      </c>
      <c r="VSU7" s="220">
        <f t="shared" si="243"/>
        <v>7.3529999999999998E-2</v>
      </c>
      <c r="VSV7" s="220">
        <f t="shared" si="243"/>
        <v>7.3529999999999998E-2</v>
      </c>
      <c r="VSW7" s="220">
        <f t="shared" si="243"/>
        <v>7.3529999999999998E-2</v>
      </c>
      <c r="VSX7" s="220">
        <f t="shared" si="243"/>
        <v>7.3529999999999998E-2</v>
      </c>
      <c r="VSY7" s="220">
        <f t="shared" si="243"/>
        <v>7.3529999999999998E-2</v>
      </c>
      <c r="VSZ7" s="220">
        <f t="shared" si="243"/>
        <v>7.3529999999999998E-2</v>
      </c>
      <c r="VTA7" s="220">
        <f t="shared" ref="VTA7:VVL7" si="244">ROUND($W7/365,5)</f>
        <v>7.3529999999999998E-2</v>
      </c>
      <c r="VTB7" s="220">
        <f t="shared" si="244"/>
        <v>7.3529999999999998E-2</v>
      </c>
      <c r="VTC7" s="220">
        <f t="shared" si="244"/>
        <v>7.3529999999999998E-2</v>
      </c>
      <c r="VTD7" s="220">
        <f t="shared" si="244"/>
        <v>7.3529999999999998E-2</v>
      </c>
      <c r="VTE7" s="220">
        <f t="shared" si="244"/>
        <v>7.3529999999999998E-2</v>
      </c>
      <c r="VTF7" s="220">
        <f t="shared" si="244"/>
        <v>7.3529999999999998E-2</v>
      </c>
      <c r="VTG7" s="220">
        <f t="shared" si="244"/>
        <v>7.3529999999999998E-2</v>
      </c>
      <c r="VTH7" s="220">
        <f t="shared" si="244"/>
        <v>7.3529999999999998E-2</v>
      </c>
      <c r="VTI7" s="220">
        <f t="shared" si="244"/>
        <v>7.3529999999999998E-2</v>
      </c>
      <c r="VTJ7" s="220">
        <f t="shared" si="244"/>
        <v>7.3529999999999998E-2</v>
      </c>
      <c r="VTK7" s="220">
        <f t="shared" si="244"/>
        <v>7.3529999999999998E-2</v>
      </c>
      <c r="VTL7" s="220">
        <f t="shared" si="244"/>
        <v>7.3529999999999998E-2</v>
      </c>
      <c r="VTM7" s="220">
        <f t="shared" si="244"/>
        <v>7.3529999999999998E-2</v>
      </c>
      <c r="VTN7" s="220">
        <f t="shared" si="244"/>
        <v>7.3529999999999998E-2</v>
      </c>
      <c r="VTO7" s="220">
        <f t="shared" si="244"/>
        <v>7.3529999999999998E-2</v>
      </c>
      <c r="VTP7" s="220">
        <f t="shared" si="244"/>
        <v>7.3529999999999998E-2</v>
      </c>
      <c r="VTQ7" s="220">
        <f t="shared" si="244"/>
        <v>7.3529999999999998E-2</v>
      </c>
      <c r="VTR7" s="220">
        <f t="shared" si="244"/>
        <v>7.3529999999999998E-2</v>
      </c>
      <c r="VTS7" s="220">
        <f t="shared" si="244"/>
        <v>7.3529999999999998E-2</v>
      </c>
      <c r="VTT7" s="220">
        <f t="shared" si="244"/>
        <v>7.3529999999999998E-2</v>
      </c>
      <c r="VTU7" s="220">
        <f t="shared" si="244"/>
        <v>7.3529999999999998E-2</v>
      </c>
      <c r="VTV7" s="220">
        <f t="shared" si="244"/>
        <v>7.3529999999999998E-2</v>
      </c>
      <c r="VTW7" s="220">
        <f t="shared" si="244"/>
        <v>7.3529999999999998E-2</v>
      </c>
      <c r="VTX7" s="220">
        <f t="shared" si="244"/>
        <v>7.3529999999999998E-2</v>
      </c>
      <c r="VTY7" s="220">
        <f t="shared" si="244"/>
        <v>7.3529999999999998E-2</v>
      </c>
      <c r="VTZ7" s="220">
        <f t="shared" si="244"/>
        <v>7.3529999999999998E-2</v>
      </c>
      <c r="VUA7" s="220">
        <f t="shared" si="244"/>
        <v>7.3529999999999998E-2</v>
      </c>
      <c r="VUB7" s="220">
        <f t="shared" si="244"/>
        <v>7.3529999999999998E-2</v>
      </c>
      <c r="VUC7" s="220">
        <f t="shared" si="244"/>
        <v>7.3529999999999998E-2</v>
      </c>
      <c r="VUD7" s="220">
        <f t="shared" si="244"/>
        <v>7.3529999999999998E-2</v>
      </c>
      <c r="VUE7" s="220">
        <f t="shared" si="244"/>
        <v>7.3529999999999998E-2</v>
      </c>
      <c r="VUF7" s="220">
        <f t="shared" si="244"/>
        <v>7.3529999999999998E-2</v>
      </c>
      <c r="VUG7" s="220">
        <f t="shared" si="244"/>
        <v>7.3529999999999998E-2</v>
      </c>
      <c r="VUH7" s="220">
        <f t="shared" si="244"/>
        <v>7.3529999999999998E-2</v>
      </c>
      <c r="VUI7" s="220">
        <f t="shared" si="244"/>
        <v>7.3529999999999998E-2</v>
      </c>
      <c r="VUJ7" s="220">
        <f t="shared" si="244"/>
        <v>7.3529999999999998E-2</v>
      </c>
      <c r="VUK7" s="220">
        <f t="shared" si="244"/>
        <v>7.3529999999999998E-2</v>
      </c>
      <c r="VUL7" s="220">
        <f t="shared" si="244"/>
        <v>7.3529999999999998E-2</v>
      </c>
      <c r="VUM7" s="220">
        <f t="shared" si="244"/>
        <v>7.3529999999999998E-2</v>
      </c>
      <c r="VUN7" s="220">
        <f t="shared" si="244"/>
        <v>7.3529999999999998E-2</v>
      </c>
      <c r="VUO7" s="220">
        <f t="shared" si="244"/>
        <v>7.3529999999999998E-2</v>
      </c>
      <c r="VUP7" s="220">
        <f t="shared" si="244"/>
        <v>7.3529999999999998E-2</v>
      </c>
      <c r="VUQ7" s="220">
        <f t="shared" si="244"/>
        <v>7.3529999999999998E-2</v>
      </c>
      <c r="VUR7" s="220">
        <f t="shared" si="244"/>
        <v>7.3529999999999998E-2</v>
      </c>
      <c r="VUS7" s="220">
        <f t="shared" si="244"/>
        <v>7.3529999999999998E-2</v>
      </c>
      <c r="VUT7" s="220">
        <f t="shared" si="244"/>
        <v>7.3529999999999998E-2</v>
      </c>
      <c r="VUU7" s="220">
        <f t="shared" si="244"/>
        <v>7.3529999999999998E-2</v>
      </c>
      <c r="VUV7" s="220">
        <f t="shared" si="244"/>
        <v>7.3529999999999998E-2</v>
      </c>
      <c r="VUW7" s="220">
        <f t="shared" si="244"/>
        <v>7.3529999999999998E-2</v>
      </c>
      <c r="VUX7" s="220">
        <f t="shared" si="244"/>
        <v>7.3529999999999998E-2</v>
      </c>
      <c r="VUY7" s="220">
        <f t="shared" si="244"/>
        <v>7.3529999999999998E-2</v>
      </c>
      <c r="VUZ7" s="220">
        <f t="shared" si="244"/>
        <v>7.3529999999999998E-2</v>
      </c>
      <c r="VVA7" s="220">
        <f t="shared" si="244"/>
        <v>7.3529999999999998E-2</v>
      </c>
      <c r="VVB7" s="220">
        <f t="shared" si="244"/>
        <v>7.3529999999999998E-2</v>
      </c>
      <c r="VVC7" s="220">
        <f t="shared" si="244"/>
        <v>7.3529999999999998E-2</v>
      </c>
      <c r="VVD7" s="220">
        <f t="shared" si="244"/>
        <v>7.3529999999999998E-2</v>
      </c>
      <c r="VVE7" s="220">
        <f t="shared" si="244"/>
        <v>7.3529999999999998E-2</v>
      </c>
      <c r="VVF7" s="220">
        <f t="shared" si="244"/>
        <v>7.3529999999999998E-2</v>
      </c>
      <c r="VVG7" s="220">
        <f t="shared" si="244"/>
        <v>7.3529999999999998E-2</v>
      </c>
      <c r="VVH7" s="220">
        <f t="shared" si="244"/>
        <v>7.3529999999999998E-2</v>
      </c>
      <c r="VVI7" s="220">
        <f t="shared" si="244"/>
        <v>7.3529999999999998E-2</v>
      </c>
      <c r="VVJ7" s="220">
        <f t="shared" si="244"/>
        <v>7.3529999999999998E-2</v>
      </c>
      <c r="VVK7" s="220">
        <f t="shared" si="244"/>
        <v>7.3529999999999998E-2</v>
      </c>
      <c r="VVL7" s="220">
        <f t="shared" si="244"/>
        <v>7.3529999999999998E-2</v>
      </c>
      <c r="VVM7" s="220">
        <f t="shared" ref="VVM7:VXX7" si="245">ROUND($W7/365,5)</f>
        <v>7.3529999999999998E-2</v>
      </c>
      <c r="VVN7" s="220">
        <f t="shared" si="245"/>
        <v>7.3529999999999998E-2</v>
      </c>
      <c r="VVO7" s="220">
        <f t="shared" si="245"/>
        <v>7.3529999999999998E-2</v>
      </c>
      <c r="VVP7" s="220">
        <f t="shared" si="245"/>
        <v>7.3529999999999998E-2</v>
      </c>
      <c r="VVQ7" s="220">
        <f t="shared" si="245"/>
        <v>7.3529999999999998E-2</v>
      </c>
      <c r="VVR7" s="220">
        <f t="shared" si="245"/>
        <v>7.3529999999999998E-2</v>
      </c>
      <c r="VVS7" s="220">
        <f t="shared" si="245"/>
        <v>7.3529999999999998E-2</v>
      </c>
      <c r="VVT7" s="220">
        <f t="shared" si="245"/>
        <v>7.3529999999999998E-2</v>
      </c>
      <c r="VVU7" s="220">
        <f t="shared" si="245"/>
        <v>7.3529999999999998E-2</v>
      </c>
      <c r="VVV7" s="220">
        <f t="shared" si="245"/>
        <v>7.3529999999999998E-2</v>
      </c>
      <c r="VVW7" s="220">
        <f t="shared" si="245"/>
        <v>7.3529999999999998E-2</v>
      </c>
      <c r="VVX7" s="220">
        <f t="shared" si="245"/>
        <v>7.3529999999999998E-2</v>
      </c>
      <c r="VVY7" s="220">
        <f t="shared" si="245"/>
        <v>7.3529999999999998E-2</v>
      </c>
      <c r="VVZ7" s="220">
        <f t="shared" si="245"/>
        <v>7.3529999999999998E-2</v>
      </c>
      <c r="VWA7" s="220">
        <f t="shared" si="245"/>
        <v>7.3529999999999998E-2</v>
      </c>
      <c r="VWB7" s="220">
        <f t="shared" si="245"/>
        <v>7.3529999999999998E-2</v>
      </c>
      <c r="VWC7" s="220">
        <f t="shared" si="245"/>
        <v>7.3529999999999998E-2</v>
      </c>
      <c r="VWD7" s="220">
        <f t="shared" si="245"/>
        <v>7.3529999999999998E-2</v>
      </c>
      <c r="VWE7" s="220">
        <f t="shared" si="245"/>
        <v>7.3529999999999998E-2</v>
      </c>
      <c r="VWF7" s="220">
        <f t="shared" si="245"/>
        <v>7.3529999999999998E-2</v>
      </c>
      <c r="VWG7" s="220">
        <f t="shared" si="245"/>
        <v>7.3529999999999998E-2</v>
      </c>
      <c r="VWH7" s="220">
        <f t="shared" si="245"/>
        <v>7.3529999999999998E-2</v>
      </c>
      <c r="VWI7" s="220">
        <f t="shared" si="245"/>
        <v>7.3529999999999998E-2</v>
      </c>
      <c r="VWJ7" s="220">
        <f t="shared" si="245"/>
        <v>7.3529999999999998E-2</v>
      </c>
      <c r="VWK7" s="220">
        <f t="shared" si="245"/>
        <v>7.3529999999999998E-2</v>
      </c>
      <c r="VWL7" s="220">
        <f t="shared" si="245"/>
        <v>7.3529999999999998E-2</v>
      </c>
      <c r="VWM7" s="220">
        <f t="shared" si="245"/>
        <v>7.3529999999999998E-2</v>
      </c>
      <c r="VWN7" s="220">
        <f t="shared" si="245"/>
        <v>7.3529999999999998E-2</v>
      </c>
      <c r="VWO7" s="220">
        <f t="shared" si="245"/>
        <v>7.3529999999999998E-2</v>
      </c>
      <c r="VWP7" s="220">
        <f t="shared" si="245"/>
        <v>7.3529999999999998E-2</v>
      </c>
      <c r="VWQ7" s="220">
        <f t="shared" si="245"/>
        <v>7.3529999999999998E-2</v>
      </c>
      <c r="VWR7" s="220">
        <f t="shared" si="245"/>
        <v>7.3529999999999998E-2</v>
      </c>
      <c r="VWS7" s="220">
        <f t="shared" si="245"/>
        <v>7.3529999999999998E-2</v>
      </c>
      <c r="VWT7" s="220">
        <f t="shared" si="245"/>
        <v>7.3529999999999998E-2</v>
      </c>
      <c r="VWU7" s="220">
        <f t="shared" si="245"/>
        <v>7.3529999999999998E-2</v>
      </c>
      <c r="VWV7" s="220">
        <f t="shared" si="245"/>
        <v>7.3529999999999998E-2</v>
      </c>
      <c r="VWW7" s="220">
        <f t="shared" si="245"/>
        <v>7.3529999999999998E-2</v>
      </c>
      <c r="VWX7" s="220">
        <f t="shared" si="245"/>
        <v>7.3529999999999998E-2</v>
      </c>
      <c r="VWY7" s="220">
        <f t="shared" si="245"/>
        <v>7.3529999999999998E-2</v>
      </c>
      <c r="VWZ7" s="220">
        <f t="shared" si="245"/>
        <v>7.3529999999999998E-2</v>
      </c>
      <c r="VXA7" s="220">
        <f t="shared" si="245"/>
        <v>7.3529999999999998E-2</v>
      </c>
      <c r="VXB7" s="220">
        <f t="shared" si="245"/>
        <v>7.3529999999999998E-2</v>
      </c>
      <c r="VXC7" s="220">
        <f t="shared" si="245"/>
        <v>7.3529999999999998E-2</v>
      </c>
      <c r="VXD7" s="220">
        <f t="shared" si="245"/>
        <v>7.3529999999999998E-2</v>
      </c>
      <c r="VXE7" s="220">
        <f t="shared" si="245"/>
        <v>7.3529999999999998E-2</v>
      </c>
      <c r="VXF7" s="220">
        <f t="shared" si="245"/>
        <v>7.3529999999999998E-2</v>
      </c>
      <c r="VXG7" s="220">
        <f t="shared" si="245"/>
        <v>7.3529999999999998E-2</v>
      </c>
      <c r="VXH7" s="220">
        <f t="shared" si="245"/>
        <v>7.3529999999999998E-2</v>
      </c>
      <c r="VXI7" s="220">
        <f t="shared" si="245"/>
        <v>7.3529999999999998E-2</v>
      </c>
      <c r="VXJ7" s="220">
        <f t="shared" si="245"/>
        <v>7.3529999999999998E-2</v>
      </c>
      <c r="VXK7" s="220">
        <f t="shared" si="245"/>
        <v>7.3529999999999998E-2</v>
      </c>
      <c r="VXL7" s="220">
        <f t="shared" si="245"/>
        <v>7.3529999999999998E-2</v>
      </c>
      <c r="VXM7" s="220">
        <f t="shared" si="245"/>
        <v>7.3529999999999998E-2</v>
      </c>
      <c r="VXN7" s="220">
        <f t="shared" si="245"/>
        <v>7.3529999999999998E-2</v>
      </c>
      <c r="VXO7" s="220">
        <f t="shared" si="245"/>
        <v>7.3529999999999998E-2</v>
      </c>
      <c r="VXP7" s="220">
        <f t="shared" si="245"/>
        <v>7.3529999999999998E-2</v>
      </c>
      <c r="VXQ7" s="220">
        <f t="shared" si="245"/>
        <v>7.3529999999999998E-2</v>
      </c>
      <c r="VXR7" s="220">
        <f t="shared" si="245"/>
        <v>7.3529999999999998E-2</v>
      </c>
      <c r="VXS7" s="220">
        <f t="shared" si="245"/>
        <v>7.3529999999999998E-2</v>
      </c>
      <c r="VXT7" s="220">
        <f t="shared" si="245"/>
        <v>7.3529999999999998E-2</v>
      </c>
      <c r="VXU7" s="220">
        <f t="shared" si="245"/>
        <v>7.3529999999999998E-2</v>
      </c>
      <c r="VXV7" s="220">
        <f t="shared" si="245"/>
        <v>7.3529999999999998E-2</v>
      </c>
      <c r="VXW7" s="220">
        <f t="shared" si="245"/>
        <v>7.3529999999999998E-2</v>
      </c>
      <c r="VXX7" s="220">
        <f t="shared" si="245"/>
        <v>7.3529999999999998E-2</v>
      </c>
      <c r="VXY7" s="220">
        <f t="shared" ref="VXY7:WAJ7" si="246">ROUND($W7/365,5)</f>
        <v>7.3529999999999998E-2</v>
      </c>
      <c r="VXZ7" s="220">
        <f t="shared" si="246"/>
        <v>7.3529999999999998E-2</v>
      </c>
      <c r="VYA7" s="220">
        <f t="shared" si="246"/>
        <v>7.3529999999999998E-2</v>
      </c>
      <c r="VYB7" s="220">
        <f t="shared" si="246"/>
        <v>7.3529999999999998E-2</v>
      </c>
      <c r="VYC7" s="220">
        <f t="shared" si="246"/>
        <v>7.3529999999999998E-2</v>
      </c>
      <c r="VYD7" s="220">
        <f t="shared" si="246"/>
        <v>7.3529999999999998E-2</v>
      </c>
      <c r="VYE7" s="220">
        <f t="shared" si="246"/>
        <v>7.3529999999999998E-2</v>
      </c>
      <c r="VYF7" s="220">
        <f t="shared" si="246"/>
        <v>7.3529999999999998E-2</v>
      </c>
      <c r="VYG7" s="220">
        <f t="shared" si="246"/>
        <v>7.3529999999999998E-2</v>
      </c>
      <c r="VYH7" s="220">
        <f t="shared" si="246"/>
        <v>7.3529999999999998E-2</v>
      </c>
      <c r="VYI7" s="220">
        <f t="shared" si="246"/>
        <v>7.3529999999999998E-2</v>
      </c>
      <c r="VYJ7" s="220">
        <f t="shared" si="246"/>
        <v>7.3529999999999998E-2</v>
      </c>
      <c r="VYK7" s="220">
        <f t="shared" si="246"/>
        <v>7.3529999999999998E-2</v>
      </c>
      <c r="VYL7" s="220">
        <f t="shared" si="246"/>
        <v>7.3529999999999998E-2</v>
      </c>
      <c r="VYM7" s="220">
        <f t="shared" si="246"/>
        <v>7.3529999999999998E-2</v>
      </c>
      <c r="VYN7" s="220">
        <f t="shared" si="246"/>
        <v>7.3529999999999998E-2</v>
      </c>
      <c r="VYO7" s="220">
        <f t="shared" si="246"/>
        <v>7.3529999999999998E-2</v>
      </c>
      <c r="VYP7" s="220">
        <f t="shared" si="246"/>
        <v>7.3529999999999998E-2</v>
      </c>
      <c r="VYQ7" s="220">
        <f t="shared" si="246"/>
        <v>7.3529999999999998E-2</v>
      </c>
      <c r="VYR7" s="220">
        <f t="shared" si="246"/>
        <v>7.3529999999999998E-2</v>
      </c>
      <c r="VYS7" s="220">
        <f t="shared" si="246"/>
        <v>7.3529999999999998E-2</v>
      </c>
      <c r="VYT7" s="220">
        <f t="shared" si="246"/>
        <v>7.3529999999999998E-2</v>
      </c>
      <c r="VYU7" s="220">
        <f t="shared" si="246"/>
        <v>7.3529999999999998E-2</v>
      </c>
      <c r="VYV7" s="220">
        <f t="shared" si="246"/>
        <v>7.3529999999999998E-2</v>
      </c>
      <c r="VYW7" s="220">
        <f t="shared" si="246"/>
        <v>7.3529999999999998E-2</v>
      </c>
      <c r="VYX7" s="220">
        <f t="shared" si="246"/>
        <v>7.3529999999999998E-2</v>
      </c>
      <c r="VYY7" s="220">
        <f t="shared" si="246"/>
        <v>7.3529999999999998E-2</v>
      </c>
      <c r="VYZ7" s="220">
        <f t="shared" si="246"/>
        <v>7.3529999999999998E-2</v>
      </c>
      <c r="VZA7" s="220">
        <f t="shared" si="246"/>
        <v>7.3529999999999998E-2</v>
      </c>
      <c r="VZB7" s="220">
        <f t="shared" si="246"/>
        <v>7.3529999999999998E-2</v>
      </c>
      <c r="VZC7" s="220">
        <f t="shared" si="246"/>
        <v>7.3529999999999998E-2</v>
      </c>
      <c r="VZD7" s="220">
        <f t="shared" si="246"/>
        <v>7.3529999999999998E-2</v>
      </c>
      <c r="VZE7" s="220">
        <f t="shared" si="246"/>
        <v>7.3529999999999998E-2</v>
      </c>
      <c r="VZF7" s="220">
        <f t="shared" si="246"/>
        <v>7.3529999999999998E-2</v>
      </c>
      <c r="VZG7" s="220">
        <f t="shared" si="246"/>
        <v>7.3529999999999998E-2</v>
      </c>
      <c r="VZH7" s="220">
        <f t="shared" si="246"/>
        <v>7.3529999999999998E-2</v>
      </c>
      <c r="VZI7" s="220">
        <f t="shared" si="246"/>
        <v>7.3529999999999998E-2</v>
      </c>
      <c r="VZJ7" s="220">
        <f t="shared" si="246"/>
        <v>7.3529999999999998E-2</v>
      </c>
      <c r="VZK7" s="220">
        <f t="shared" si="246"/>
        <v>7.3529999999999998E-2</v>
      </c>
      <c r="VZL7" s="220">
        <f t="shared" si="246"/>
        <v>7.3529999999999998E-2</v>
      </c>
      <c r="VZM7" s="220">
        <f t="shared" si="246"/>
        <v>7.3529999999999998E-2</v>
      </c>
      <c r="VZN7" s="220">
        <f t="shared" si="246"/>
        <v>7.3529999999999998E-2</v>
      </c>
      <c r="VZO7" s="220">
        <f t="shared" si="246"/>
        <v>7.3529999999999998E-2</v>
      </c>
      <c r="VZP7" s="220">
        <f t="shared" si="246"/>
        <v>7.3529999999999998E-2</v>
      </c>
      <c r="VZQ7" s="220">
        <f t="shared" si="246"/>
        <v>7.3529999999999998E-2</v>
      </c>
      <c r="VZR7" s="220">
        <f t="shared" si="246"/>
        <v>7.3529999999999998E-2</v>
      </c>
      <c r="VZS7" s="220">
        <f t="shared" si="246"/>
        <v>7.3529999999999998E-2</v>
      </c>
      <c r="VZT7" s="220">
        <f t="shared" si="246"/>
        <v>7.3529999999999998E-2</v>
      </c>
      <c r="VZU7" s="220">
        <f t="shared" si="246"/>
        <v>7.3529999999999998E-2</v>
      </c>
      <c r="VZV7" s="220">
        <f t="shared" si="246"/>
        <v>7.3529999999999998E-2</v>
      </c>
      <c r="VZW7" s="220">
        <f t="shared" si="246"/>
        <v>7.3529999999999998E-2</v>
      </c>
      <c r="VZX7" s="220">
        <f t="shared" si="246"/>
        <v>7.3529999999999998E-2</v>
      </c>
      <c r="VZY7" s="220">
        <f t="shared" si="246"/>
        <v>7.3529999999999998E-2</v>
      </c>
      <c r="VZZ7" s="220">
        <f t="shared" si="246"/>
        <v>7.3529999999999998E-2</v>
      </c>
      <c r="WAA7" s="220">
        <f t="shared" si="246"/>
        <v>7.3529999999999998E-2</v>
      </c>
      <c r="WAB7" s="220">
        <f t="shared" si="246"/>
        <v>7.3529999999999998E-2</v>
      </c>
      <c r="WAC7" s="220">
        <f t="shared" si="246"/>
        <v>7.3529999999999998E-2</v>
      </c>
      <c r="WAD7" s="220">
        <f t="shared" si="246"/>
        <v>7.3529999999999998E-2</v>
      </c>
      <c r="WAE7" s="220">
        <f t="shared" si="246"/>
        <v>7.3529999999999998E-2</v>
      </c>
      <c r="WAF7" s="220">
        <f t="shared" si="246"/>
        <v>7.3529999999999998E-2</v>
      </c>
      <c r="WAG7" s="220">
        <f t="shared" si="246"/>
        <v>7.3529999999999998E-2</v>
      </c>
      <c r="WAH7" s="220">
        <f t="shared" si="246"/>
        <v>7.3529999999999998E-2</v>
      </c>
      <c r="WAI7" s="220">
        <f t="shared" si="246"/>
        <v>7.3529999999999998E-2</v>
      </c>
      <c r="WAJ7" s="220">
        <f t="shared" si="246"/>
        <v>7.3529999999999998E-2</v>
      </c>
      <c r="WAK7" s="220">
        <f t="shared" ref="WAK7:WCV7" si="247">ROUND($W7/365,5)</f>
        <v>7.3529999999999998E-2</v>
      </c>
      <c r="WAL7" s="220">
        <f t="shared" si="247"/>
        <v>7.3529999999999998E-2</v>
      </c>
      <c r="WAM7" s="220">
        <f t="shared" si="247"/>
        <v>7.3529999999999998E-2</v>
      </c>
      <c r="WAN7" s="220">
        <f t="shared" si="247"/>
        <v>7.3529999999999998E-2</v>
      </c>
      <c r="WAO7" s="220">
        <f t="shared" si="247"/>
        <v>7.3529999999999998E-2</v>
      </c>
      <c r="WAP7" s="220">
        <f t="shared" si="247"/>
        <v>7.3529999999999998E-2</v>
      </c>
      <c r="WAQ7" s="220">
        <f t="shared" si="247"/>
        <v>7.3529999999999998E-2</v>
      </c>
      <c r="WAR7" s="220">
        <f t="shared" si="247"/>
        <v>7.3529999999999998E-2</v>
      </c>
      <c r="WAS7" s="220">
        <f t="shared" si="247"/>
        <v>7.3529999999999998E-2</v>
      </c>
      <c r="WAT7" s="220">
        <f t="shared" si="247"/>
        <v>7.3529999999999998E-2</v>
      </c>
      <c r="WAU7" s="220">
        <f t="shared" si="247"/>
        <v>7.3529999999999998E-2</v>
      </c>
      <c r="WAV7" s="220">
        <f t="shared" si="247"/>
        <v>7.3529999999999998E-2</v>
      </c>
      <c r="WAW7" s="220">
        <f t="shared" si="247"/>
        <v>7.3529999999999998E-2</v>
      </c>
      <c r="WAX7" s="220">
        <f t="shared" si="247"/>
        <v>7.3529999999999998E-2</v>
      </c>
      <c r="WAY7" s="220">
        <f t="shared" si="247"/>
        <v>7.3529999999999998E-2</v>
      </c>
      <c r="WAZ7" s="220">
        <f t="shared" si="247"/>
        <v>7.3529999999999998E-2</v>
      </c>
      <c r="WBA7" s="220">
        <f t="shared" si="247"/>
        <v>7.3529999999999998E-2</v>
      </c>
      <c r="WBB7" s="220">
        <f t="shared" si="247"/>
        <v>7.3529999999999998E-2</v>
      </c>
      <c r="WBC7" s="220">
        <f t="shared" si="247"/>
        <v>7.3529999999999998E-2</v>
      </c>
      <c r="WBD7" s="220">
        <f t="shared" si="247"/>
        <v>7.3529999999999998E-2</v>
      </c>
      <c r="WBE7" s="220">
        <f t="shared" si="247"/>
        <v>7.3529999999999998E-2</v>
      </c>
      <c r="WBF7" s="220">
        <f t="shared" si="247"/>
        <v>7.3529999999999998E-2</v>
      </c>
      <c r="WBG7" s="220">
        <f t="shared" si="247"/>
        <v>7.3529999999999998E-2</v>
      </c>
      <c r="WBH7" s="220">
        <f t="shared" si="247"/>
        <v>7.3529999999999998E-2</v>
      </c>
      <c r="WBI7" s="220">
        <f t="shared" si="247"/>
        <v>7.3529999999999998E-2</v>
      </c>
      <c r="WBJ7" s="220">
        <f t="shared" si="247"/>
        <v>7.3529999999999998E-2</v>
      </c>
      <c r="WBK7" s="220">
        <f t="shared" si="247"/>
        <v>7.3529999999999998E-2</v>
      </c>
      <c r="WBL7" s="220">
        <f t="shared" si="247"/>
        <v>7.3529999999999998E-2</v>
      </c>
      <c r="WBM7" s="220">
        <f t="shared" si="247"/>
        <v>7.3529999999999998E-2</v>
      </c>
      <c r="WBN7" s="220">
        <f t="shared" si="247"/>
        <v>7.3529999999999998E-2</v>
      </c>
      <c r="WBO7" s="220">
        <f t="shared" si="247"/>
        <v>7.3529999999999998E-2</v>
      </c>
      <c r="WBP7" s="220">
        <f t="shared" si="247"/>
        <v>7.3529999999999998E-2</v>
      </c>
      <c r="WBQ7" s="220">
        <f t="shared" si="247"/>
        <v>7.3529999999999998E-2</v>
      </c>
      <c r="WBR7" s="220">
        <f t="shared" si="247"/>
        <v>7.3529999999999998E-2</v>
      </c>
      <c r="WBS7" s="220">
        <f t="shared" si="247"/>
        <v>7.3529999999999998E-2</v>
      </c>
      <c r="WBT7" s="220">
        <f t="shared" si="247"/>
        <v>7.3529999999999998E-2</v>
      </c>
      <c r="WBU7" s="220">
        <f t="shared" si="247"/>
        <v>7.3529999999999998E-2</v>
      </c>
      <c r="WBV7" s="220">
        <f t="shared" si="247"/>
        <v>7.3529999999999998E-2</v>
      </c>
      <c r="WBW7" s="220">
        <f t="shared" si="247"/>
        <v>7.3529999999999998E-2</v>
      </c>
      <c r="WBX7" s="220">
        <f t="shared" si="247"/>
        <v>7.3529999999999998E-2</v>
      </c>
      <c r="WBY7" s="220">
        <f t="shared" si="247"/>
        <v>7.3529999999999998E-2</v>
      </c>
      <c r="WBZ7" s="220">
        <f t="shared" si="247"/>
        <v>7.3529999999999998E-2</v>
      </c>
      <c r="WCA7" s="220">
        <f t="shared" si="247"/>
        <v>7.3529999999999998E-2</v>
      </c>
      <c r="WCB7" s="220">
        <f t="shared" si="247"/>
        <v>7.3529999999999998E-2</v>
      </c>
      <c r="WCC7" s="220">
        <f t="shared" si="247"/>
        <v>7.3529999999999998E-2</v>
      </c>
      <c r="WCD7" s="220">
        <f t="shared" si="247"/>
        <v>7.3529999999999998E-2</v>
      </c>
      <c r="WCE7" s="220">
        <f t="shared" si="247"/>
        <v>7.3529999999999998E-2</v>
      </c>
      <c r="WCF7" s="220">
        <f t="shared" si="247"/>
        <v>7.3529999999999998E-2</v>
      </c>
      <c r="WCG7" s="220">
        <f t="shared" si="247"/>
        <v>7.3529999999999998E-2</v>
      </c>
      <c r="WCH7" s="220">
        <f t="shared" si="247"/>
        <v>7.3529999999999998E-2</v>
      </c>
      <c r="WCI7" s="220">
        <f t="shared" si="247"/>
        <v>7.3529999999999998E-2</v>
      </c>
      <c r="WCJ7" s="220">
        <f t="shared" si="247"/>
        <v>7.3529999999999998E-2</v>
      </c>
      <c r="WCK7" s="220">
        <f t="shared" si="247"/>
        <v>7.3529999999999998E-2</v>
      </c>
      <c r="WCL7" s="220">
        <f t="shared" si="247"/>
        <v>7.3529999999999998E-2</v>
      </c>
      <c r="WCM7" s="220">
        <f t="shared" si="247"/>
        <v>7.3529999999999998E-2</v>
      </c>
      <c r="WCN7" s="220">
        <f t="shared" si="247"/>
        <v>7.3529999999999998E-2</v>
      </c>
      <c r="WCO7" s="220">
        <f t="shared" si="247"/>
        <v>7.3529999999999998E-2</v>
      </c>
      <c r="WCP7" s="220">
        <f t="shared" si="247"/>
        <v>7.3529999999999998E-2</v>
      </c>
      <c r="WCQ7" s="220">
        <f t="shared" si="247"/>
        <v>7.3529999999999998E-2</v>
      </c>
      <c r="WCR7" s="220">
        <f t="shared" si="247"/>
        <v>7.3529999999999998E-2</v>
      </c>
      <c r="WCS7" s="220">
        <f t="shared" si="247"/>
        <v>7.3529999999999998E-2</v>
      </c>
      <c r="WCT7" s="220">
        <f t="shared" si="247"/>
        <v>7.3529999999999998E-2</v>
      </c>
      <c r="WCU7" s="220">
        <f t="shared" si="247"/>
        <v>7.3529999999999998E-2</v>
      </c>
      <c r="WCV7" s="220">
        <f t="shared" si="247"/>
        <v>7.3529999999999998E-2</v>
      </c>
      <c r="WCW7" s="220">
        <f t="shared" ref="WCW7:WFH7" si="248">ROUND($W7/365,5)</f>
        <v>7.3529999999999998E-2</v>
      </c>
      <c r="WCX7" s="220">
        <f t="shared" si="248"/>
        <v>7.3529999999999998E-2</v>
      </c>
      <c r="WCY7" s="220">
        <f t="shared" si="248"/>
        <v>7.3529999999999998E-2</v>
      </c>
      <c r="WCZ7" s="220">
        <f t="shared" si="248"/>
        <v>7.3529999999999998E-2</v>
      </c>
      <c r="WDA7" s="220">
        <f t="shared" si="248"/>
        <v>7.3529999999999998E-2</v>
      </c>
      <c r="WDB7" s="220">
        <f t="shared" si="248"/>
        <v>7.3529999999999998E-2</v>
      </c>
      <c r="WDC7" s="220">
        <f t="shared" si="248"/>
        <v>7.3529999999999998E-2</v>
      </c>
      <c r="WDD7" s="220">
        <f t="shared" si="248"/>
        <v>7.3529999999999998E-2</v>
      </c>
      <c r="WDE7" s="220">
        <f t="shared" si="248"/>
        <v>7.3529999999999998E-2</v>
      </c>
      <c r="WDF7" s="220">
        <f t="shared" si="248"/>
        <v>7.3529999999999998E-2</v>
      </c>
      <c r="WDG7" s="220">
        <f t="shared" si="248"/>
        <v>7.3529999999999998E-2</v>
      </c>
      <c r="WDH7" s="220">
        <f t="shared" si="248"/>
        <v>7.3529999999999998E-2</v>
      </c>
      <c r="WDI7" s="220">
        <f t="shared" si="248"/>
        <v>7.3529999999999998E-2</v>
      </c>
      <c r="WDJ7" s="220">
        <f t="shared" si="248"/>
        <v>7.3529999999999998E-2</v>
      </c>
      <c r="WDK7" s="220">
        <f t="shared" si="248"/>
        <v>7.3529999999999998E-2</v>
      </c>
      <c r="WDL7" s="220">
        <f t="shared" si="248"/>
        <v>7.3529999999999998E-2</v>
      </c>
      <c r="WDM7" s="220">
        <f t="shared" si="248"/>
        <v>7.3529999999999998E-2</v>
      </c>
      <c r="WDN7" s="220">
        <f t="shared" si="248"/>
        <v>7.3529999999999998E-2</v>
      </c>
      <c r="WDO7" s="220">
        <f t="shared" si="248"/>
        <v>7.3529999999999998E-2</v>
      </c>
      <c r="WDP7" s="220">
        <f t="shared" si="248"/>
        <v>7.3529999999999998E-2</v>
      </c>
      <c r="WDQ7" s="220">
        <f t="shared" si="248"/>
        <v>7.3529999999999998E-2</v>
      </c>
      <c r="WDR7" s="220">
        <f t="shared" si="248"/>
        <v>7.3529999999999998E-2</v>
      </c>
      <c r="WDS7" s="220">
        <f t="shared" si="248"/>
        <v>7.3529999999999998E-2</v>
      </c>
      <c r="WDT7" s="220">
        <f t="shared" si="248"/>
        <v>7.3529999999999998E-2</v>
      </c>
      <c r="WDU7" s="220">
        <f t="shared" si="248"/>
        <v>7.3529999999999998E-2</v>
      </c>
      <c r="WDV7" s="220">
        <f t="shared" si="248"/>
        <v>7.3529999999999998E-2</v>
      </c>
      <c r="WDW7" s="220">
        <f t="shared" si="248"/>
        <v>7.3529999999999998E-2</v>
      </c>
      <c r="WDX7" s="220">
        <f t="shared" si="248"/>
        <v>7.3529999999999998E-2</v>
      </c>
      <c r="WDY7" s="220">
        <f t="shared" si="248"/>
        <v>7.3529999999999998E-2</v>
      </c>
      <c r="WDZ7" s="220">
        <f t="shared" si="248"/>
        <v>7.3529999999999998E-2</v>
      </c>
      <c r="WEA7" s="220">
        <f t="shared" si="248"/>
        <v>7.3529999999999998E-2</v>
      </c>
      <c r="WEB7" s="220">
        <f t="shared" si="248"/>
        <v>7.3529999999999998E-2</v>
      </c>
      <c r="WEC7" s="220">
        <f t="shared" si="248"/>
        <v>7.3529999999999998E-2</v>
      </c>
      <c r="WED7" s="220">
        <f t="shared" si="248"/>
        <v>7.3529999999999998E-2</v>
      </c>
      <c r="WEE7" s="220">
        <f t="shared" si="248"/>
        <v>7.3529999999999998E-2</v>
      </c>
      <c r="WEF7" s="220">
        <f t="shared" si="248"/>
        <v>7.3529999999999998E-2</v>
      </c>
      <c r="WEG7" s="220">
        <f t="shared" si="248"/>
        <v>7.3529999999999998E-2</v>
      </c>
      <c r="WEH7" s="220">
        <f t="shared" si="248"/>
        <v>7.3529999999999998E-2</v>
      </c>
      <c r="WEI7" s="220">
        <f t="shared" si="248"/>
        <v>7.3529999999999998E-2</v>
      </c>
      <c r="WEJ7" s="220">
        <f t="shared" si="248"/>
        <v>7.3529999999999998E-2</v>
      </c>
      <c r="WEK7" s="220">
        <f t="shared" si="248"/>
        <v>7.3529999999999998E-2</v>
      </c>
      <c r="WEL7" s="220">
        <f t="shared" si="248"/>
        <v>7.3529999999999998E-2</v>
      </c>
      <c r="WEM7" s="220">
        <f t="shared" si="248"/>
        <v>7.3529999999999998E-2</v>
      </c>
      <c r="WEN7" s="220">
        <f t="shared" si="248"/>
        <v>7.3529999999999998E-2</v>
      </c>
      <c r="WEO7" s="220">
        <f t="shared" si="248"/>
        <v>7.3529999999999998E-2</v>
      </c>
      <c r="WEP7" s="220">
        <f t="shared" si="248"/>
        <v>7.3529999999999998E-2</v>
      </c>
      <c r="WEQ7" s="220">
        <f t="shared" si="248"/>
        <v>7.3529999999999998E-2</v>
      </c>
      <c r="WER7" s="220">
        <f t="shared" si="248"/>
        <v>7.3529999999999998E-2</v>
      </c>
      <c r="WES7" s="220">
        <f t="shared" si="248"/>
        <v>7.3529999999999998E-2</v>
      </c>
      <c r="WET7" s="220">
        <f t="shared" si="248"/>
        <v>7.3529999999999998E-2</v>
      </c>
      <c r="WEU7" s="220">
        <f t="shared" si="248"/>
        <v>7.3529999999999998E-2</v>
      </c>
      <c r="WEV7" s="220">
        <f t="shared" si="248"/>
        <v>7.3529999999999998E-2</v>
      </c>
      <c r="WEW7" s="220">
        <f t="shared" si="248"/>
        <v>7.3529999999999998E-2</v>
      </c>
      <c r="WEX7" s="220">
        <f t="shared" si="248"/>
        <v>7.3529999999999998E-2</v>
      </c>
      <c r="WEY7" s="220">
        <f t="shared" si="248"/>
        <v>7.3529999999999998E-2</v>
      </c>
      <c r="WEZ7" s="220">
        <f t="shared" si="248"/>
        <v>7.3529999999999998E-2</v>
      </c>
      <c r="WFA7" s="220">
        <f t="shared" si="248"/>
        <v>7.3529999999999998E-2</v>
      </c>
      <c r="WFB7" s="220">
        <f t="shared" si="248"/>
        <v>7.3529999999999998E-2</v>
      </c>
      <c r="WFC7" s="220">
        <f t="shared" si="248"/>
        <v>7.3529999999999998E-2</v>
      </c>
      <c r="WFD7" s="220">
        <f t="shared" si="248"/>
        <v>7.3529999999999998E-2</v>
      </c>
      <c r="WFE7" s="220">
        <f t="shared" si="248"/>
        <v>7.3529999999999998E-2</v>
      </c>
      <c r="WFF7" s="220">
        <f t="shared" si="248"/>
        <v>7.3529999999999998E-2</v>
      </c>
      <c r="WFG7" s="220">
        <f t="shared" si="248"/>
        <v>7.3529999999999998E-2</v>
      </c>
      <c r="WFH7" s="220">
        <f t="shared" si="248"/>
        <v>7.3529999999999998E-2</v>
      </c>
      <c r="WFI7" s="220">
        <f t="shared" ref="WFI7:WHT7" si="249">ROUND($W7/365,5)</f>
        <v>7.3529999999999998E-2</v>
      </c>
      <c r="WFJ7" s="220">
        <f t="shared" si="249"/>
        <v>7.3529999999999998E-2</v>
      </c>
      <c r="WFK7" s="220">
        <f t="shared" si="249"/>
        <v>7.3529999999999998E-2</v>
      </c>
      <c r="WFL7" s="220">
        <f t="shared" si="249"/>
        <v>7.3529999999999998E-2</v>
      </c>
      <c r="WFM7" s="220">
        <f t="shared" si="249"/>
        <v>7.3529999999999998E-2</v>
      </c>
      <c r="WFN7" s="220">
        <f t="shared" si="249"/>
        <v>7.3529999999999998E-2</v>
      </c>
      <c r="WFO7" s="220">
        <f t="shared" si="249"/>
        <v>7.3529999999999998E-2</v>
      </c>
      <c r="WFP7" s="220">
        <f t="shared" si="249"/>
        <v>7.3529999999999998E-2</v>
      </c>
      <c r="WFQ7" s="220">
        <f t="shared" si="249"/>
        <v>7.3529999999999998E-2</v>
      </c>
      <c r="WFR7" s="220">
        <f t="shared" si="249"/>
        <v>7.3529999999999998E-2</v>
      </c>
      <c r="WFS7" s="220">
        <f t="shared" si="249"/>
        <v>7.3529999999999998E-2</v>
      </c>
      <c r="WFT7" s="220">
        <f t="shared" si="249"/>
        <v>7.3529999999999998E-2</v>
      </c>
      <c r="WFU7" s="220">
        <f t="shared" si="249"/>
        <v>7.3529999999999998E-2</v>
      </c>
      <c r="WFV7" s="220">
        <f t="shared" si="249"/>
        <v>7.3529999999999998E-2</v>
      </c>
      <c r="WFW7" s="220">
        <f t="shared" si="249"/>
        <v>7.3529999999999998E-2</v>
      </c>
      <c r="WFX7" s="220">
        <f t="shared" si="249"/>
        <v>7.3529999999999998E-2</v>
      </c>
      <c r="WFY7" s="220">
        <f t="shared" si="249"/>
        <v>7.3529999999999998E-2</v>
      </c>
      <c r="WFZ7" s="220">
        <f t="shared" si="249"/>
        <v>7.3529999999999998E-2</v>
      </c>
      <c r="WGA7" s="220">
        <f t="shared" si="249"/>
        <v>7.3529999999999998E-2</v>
      </c>
      <c r="WGB7" s="220">
        <f t="shared" si="249"/>
        <v>7.3529999999999998E-2</v>
      </c>
      <c r="WGC7" s="220">
        <f t="shared" si="249"/>
        <v>7.3529999999999998E-2</v>
      </c>
      <c r="WGD7" s="220">
        <f t="shared" si="249"/>
        <v>7.3529999999999998E-2</v>
      </c>
      <c r="WGE7" s="220">
        <f t="shared" si="249"/>
        <v>7.3529999999999998E-2</v>
      </c>
      <c r="WGF7" s="220">
        <f t="shared" si="249"/>
        <v>7.3529999999999998E-2</v>
      </c>
      <c r="WGG7" s="220">
        <f t="shared" si="249"/>
        <v>7.3529999999999998E-2</v>
      </c>
      <c r="WGH7" s="220">
        <f t="shared" si="249"/>
        <v>7.3529999999999998E-2</v>
      </c>
      <c r="WGI7" s="220">
        <f t="shared" si="249"/>
        <v>7.3529999999999998E-2</v>
      </c>
      <c r="WGJ7" s="220">
        <f t="shared" si="249"/>
        <v>7.3529999999999998E-2</v>
      </c>
      <c r="WGK7" s="220">
        <f t="shared" si="249"/>
        <v>7.3529999999999998E-2</v>
      </c>
      <c r="WGL7" s="220">
        <f t="shared" si="249"/>
        <v>7.3529999999999998E-2</v>
      </c>
      <c r="WGM7" s="220">
        <f t="shared" si="249"/>
        <v>7.3529999999999998E-2</v>
      </c>
      <c r="WGN7" s="220">
        <f t="shared" si="249"/>
        <v>7.3529999999999998E-2</v>
      </c>
      <c r="WGO7" s="220">
        <f t="shared" si="249"/>
        <v>7.3529999999999998E-2</v>
      </c>
      <c r="WGP7" s="220">
        <f t="shared" si="249"/>
        <v>7.3529999999999998E-2</v>
      </c>
      <c r="WGQ7" s="220">
        <f t="shared" si="249"/>
        <v>7.3529999999999998E-2</v>
      </c>
      <c r="WGR7" s="220">
        <f t="shared" si="249"/>
        <v>7.3529999999999998E-2</v>
      </c>
      <c r="WGS7" s="220">
        <f t="shared" si="249"/>
        <v>7.3529999999999998E-2</v>
      </c>
      <c r="WGT7" s="220">
        <f t="shared" si="249"/>
        <v>7.3529999999999998E-2</v>
      </c>
      <c r="WGU7" s="220">
        <f t="shared" si="249"/>
        <v>7.3529999999999998E-2</v>
      </c>
      <c r="WGV7" s="220">
        <f t="shared" si="249"/>
        <v>7.3529999999999998E-2</v>
      </c>
      <c r="WGW7" s="220">
        <f t="shared" si="249"/>
        <v>7.3529999999999998E-2</v>
      </c>
      <c r="WGX7" s="220">
        <f t="shared" si="249"/>
        <v>7.3529999999999998E-2</v>
      </c>
      <c r="WGY7" s="220">
        <f t="shared" si="249"/>
        <v>7.3529999999999998E-2</v>
      </c>
      <c r="WGZ7" s="220">
        <f t="shared" si="249"/>
        <v>7.3529999999999998E-2</v>
      </c>
      <c r="WHA7" s="220">
        <f t="shared" si="249"/>
        <v>7.3529999999999998E-2</v>
      </c>
      <c r="WHB7" s="220">
        <f t="shared" si="249"/>
        <v>7.3529999999999998E-2</v>
      </c>
      <c r="WHC7" s="220">
        <f t="shared" si="249"/>
        <v>7.3529999999999998E-2</v>
      </c>
      <c r="WHD7" s="220">
        <f t="shared" si="249"/>
        <v>7.3529999999999998E-2</v>
      </c>
      <c r="WHE7" s="220">
        <f t="shared" si="249"/>
        <v>7.3529999999999998E-2</v>
      </c>
      <c r="WHF7" s="220">
        <f t="shared" si="249"/>
        <v>7.3529999999999998E-2</v>
      </c>
      <c r="WHG7" s="220">
        <f t="shared" si="249"/>
        <v>7.3529999999999998E-2</v>
      </c>
      <c r="WHH7" s="220">
        <f t="shared" si="249"/>
        <v>7.3529999999999998E-2</v>
      </c>
      <c r="WHI7" s="220">
        <f t="shared" si="249"/>
        <v>7.3529999999999998E-2</v>
      </c>
      <c r="WHJ7" s="220">
        <f t="shared" si="249"/>
        <v>7.3529999999999998E-2</v>
      </c>
      <c r="WHK7" s="220">
        <f t="shared" si="249"/>
        <v>7.3529999999999998E-2</v>
      </c>
      <c r="WHL7" s="220">
        <f t="shared" si="249"/>
        <v>7.3529999999999998E-2</v>
      </c>
      <c r="WHM7" s="220">
        <f t="shared" si="249"/>
        <v>7.3529999999999998E-2</v>
      </c>
      <c r="WHN7" s="220">
        <f t="shared" si="249"/>
        <v>7.3529999999999998E-2</v>
      </c>
      <c r="WHO7" s="220">
        <f t="shared" si="249"/>
        <v>7.3529999999999998E-2</v>
      </c>
      <c r="WHP7" s="220">
        <f t="shared" si="249"/>
        <v>7.3529999999999998E-2</v>
      </c>
      <c r="WHQ7" s="220">
        <f t="shared" si="249"/>
        <v>7.3529999999999998E-2</v>
      </c>
      <c r="WHR7" s="220">
        <f t="shared" si="249"/>
        <v>7.3529999999999998E-2</v>
      </c>
      <c r="WHS7" s="220">
        <f t="shared" si="249"/>
        <v>7.3529999999999998E-2</v>
      </c>
      <c r="WHT7" s="220">
        <f t="shared" si="249"/>
        <v>7.3529999999999998E-2</v>
      </c>
      <c r="WHU7" s="220">
        <f t="shared" ref="WHU7:WKF7" si="250">ROUND($W7/365,5)</f>
        <v>7.3529999999999998E-2</v>
      </c>
      <c r="WHV7" s="220">
        <f t="shared" si="250"/>
        <v>7.3529999999999998E-2</v>
      </c>
      <c r="WHW7" s="220">
        <f t="shared" si="250"/>
        <v>7.3529999999999998E-2</v>
      </c>
      <c r="WHX7" s="220">
        <f t="shared" si="250"/>
        <v>7.3529999999999998E-2</v>
      </c>
      <c r="WHY7" s="220">
        <f t="shared" si="250"/>
        <v>7.3529999999999998E-2</v>
      </c>
      <c r="WHZ7" s="220">
        <f t="shared" si="250"/>
        <v>7.3529999999999998E-2</v>
      </c>
      <c r="WIA7" s="220">
        <f t="shared" si="250"/>
        <v>7.3529999999999998E-2</v>
      </c>
      <c r="WIB7" s="220">
        <f t="shared" si="250"/>
        <v>7.3529999999999998E-2</v>
      </c>
      <c r="WIC7" s="220">
        <f t="shared" si="250"/>
        <v>7.3529999999999998E-2</v>
      </c>
      <c r="WID7" s="220">
        <f t="shared" si="250"/>
        <v>7.3529999999999998E-2</v>
      </c>
      <c r="WIE7" s="220">
        <f t="shared" si="250"/>
        <v>7.3529999999999998E-2</v>
      </c>
      <c r="WIF7" s="220">
        <f t="shared" si="250"/>
        <v>7.3529999999999998E-2</v>
      </c>
      <c r="WIG7" s="220">
        <f t="shared" si="250"/>
        <v>7.3529999999999998E-2</v>
      </c>
      <c r="WIH7" s="220">
        <f t="shared" si="250"/>
        <v>7.3529999999999998E-2</v>
      </c>
      <c r="WII7" s="220">
        <f t="shared" si="250"/>
        <v>7.3529999999999998E-2</v>
      </c>
      <c r="WIJ7" s="220">
        <f t="shared" si="250"/>
        <v>7.3529999999999998E-2</v>
      </c>
      <c r="WIK7" s="220">
        <f t="shared" si="250"/>
        <v>7.3529999999999998E-2</v>
      </c>
      <c r="WIL7" s="220">
        <f t="shared" si="250"/>
        <v>7.3529999999999998E-2</v>
      </c>
      <c r="WIM7" s="220">
        <f t="shared" si="250"/>
        <v>7.3529999999999998E-2</v>
      </c>
      <c r="WIN7" s="220">
        <f t="shared" si="250"/>
        <v>7.3529999999999998E-2</v>
      </c>
      <c r="WIO7" s="220">
        <f t="shared" si="250"/>
        <v>7.3529999999999998E-2</v>
      </c>
      <c r="WIP7" s="220">
        <f t="shared" si="250"/>
        <v>7.3529999999999998E-2</v>
      </c>
      <c r="WIQ7" s="220">
        <f t="shared" si="250"/>
        <v>7.3529999999999998E-2</v>
      </c>
      <c r="WIR7" s="220">
        <f t="shared" si="250"/>
        <v>7.3529999999999998E-2</v>
      </c>
      <c r="WIS7" s="220">
        <f t="shared" si="250"/>
        <v>7.3529999999999998E-2</v>
      </c>
      <c r="WIT7" s="220">
        <f t="shared" si="250"/>
        <v>7.3529999999999998E-2</v>
      </c>
      <c r="WIU7" s="220">
        <f t="shared" si="250"/>
        <v>7.3529999999999998E-2</v>
      </c>
      <c r="WIV7" s="220">
        <f t="shared" si="250"/>
        <v>7.3529999999999998E-2</v>
      </c>
      <c r="WIW7" s="220">
        <f t="shared" si="250"/>
        <v>7.3529999999999998E-2</v>
      </c>
      <c r="WIX7" s="220">
        <f t="shared" si="250"/>
        <v>7.3529999999999998E-2</v>
      </c>
      <c r="WIY7" s="220">
        <f t="shared" si="250"/>
        <v>7.3529999999999998E-2</v>
      </c>
      <c r="WIZ7" s="220">
        <f t="shared" si="250"/>
        <v>7.3529999999999998E-2</v>
      </c>
      <c r="WJA7" s="220">
        <f t="shared" si="250"/>
        <v>7.3529999999999998E-2</v>
      </c>
      <c r="WJB7" s="220">
        <f t="shared" si="250"/>
        <v>7.3529999999999998E-2</v>
      </c>
      <c r="WJC7" s="220">
        <f t="shared" si="250"/>
        <v>7.3529999999999998E-2</v>
      </c>
      <c r="WJD7" s="220">
        <f t="shared" si="250"/>
        <v>7.3529999999999998E-2</v>
      </c>
      <c r="WJE7" s="220">
        <f t="shared" si="250"/>
        <v>7.3529999999999998E-2</v>
      </c>
      <c r="WJF7" s="220">
        <f t="shared" si="250"/>
        <v>7.3529999999999998E-2</v>
      </c>
      <c r="WJG7" s="220">
        <f t="shared" si="250"/>
        <v>7.3529999999999998E-2</v>
      </c>
      <c r="WJH7" s="220">
        <f t="shared" si="250"/>
        <v>7.3529999999999998E-2</v>
      </c>
      <c r="WJI7" s="220">
        <f t="shared" si="250"/>
        <v>7.3529999999999998E-2</v>
      </c>
      <c r="WJJ7" s="220">
        <f t="shared" si="250"/>
        <v>7.3529999999999998E-2</v>
      </c>
      <c r="WJK7" s="220">
        <f t="shared" si="250"/>
        <v>7.3529999999999998E-2</v>
      </c>
      <c r="WJL7" s="220">
        <f t="shared" si="250"/>
        <v>7.3529999999999998E-2</v>
      </c>
      <c r="WJM7" s="220">
        <f t="shared" si="250"/>
        <v>7.3529999999999998E-2</v>
      </c>
      <c r="WJN7" s="220">
        <f t="shared" si="250"/>
        <v>7.3529999999999998E-2</v>
      </c>
      <c r="WJO7" s="220">
        <f t="shared" si="250"/>
        <v>7.3529999999999998E-2</v>
      </c>
      <c r="WJP7" s="220">
        <f t="shared" si="250"/>
        <v>7.3529999999999998E-2</v>
      </c>
      <c r="WJQ7" s="220">
        <f t="shared" si="250"/>
        <v>7.3529999999999998E-2</v>
      </c>
      <c r="WJR7" s="220">
        <f t="shared" si="250"/>
        <v>7.3529999999999998E-2</v>
      </c>
      <c r="WJS7" s="220">
        <f t="shared" si="250"/>
        <v>7.3529999999999998E-2</v>
      </c>
      <c r="WJT7" s="220">
        <f t="shared" si="250"/>
        <v>7.3529999999999998E-2</v>
      </c>
      <c r="WJU7" s="220">
        <f t="shared" si="250"/>
        <v>7.3529999999999998E-2</v>
      </c>
      <c r="WJV7" s="220">
        <f t="shared" si="250"/>
        <v>7.3529999999999998E-2</v>
      </c>
      <c r="WJW7" s="220">
        <f t="shared" si="250"/>
        <v>7.3529999999999998E-2</v>
      </c>
      <c r="WJX7" s="220">
        <f t="shared" si="250"/>
        <v>7.3529999999999998E-2</v>
      </c>
      <c r="WJY7" s="220">
        <f t="shared" si="250"/>
        <v>7.3529999999999998E-2</v>
      </c>
      <c r="WJZ7" s="220">
        <f t="shared" si="250"/>
        <v>7.3529999999999998E-2</v>
      </c>
      <c r="WKA7" s="220">
        <f t="shared" si="250"/>
        <v>7.3529999999999998E-2</v>
      </c>
      <c r="WKB7" s="220">
        <f t="shared" si="250"/>
        <v>7.3529999999999998E-2</v>
      </c>
      <c r="WKC7" s="220">
        <f t="shared" si="250"/>
        <v>7.3529999999999998E-2</v>
      </c>
      <c r="WKD7" s="220">
        <f t="shared" si="250"/>
        <v>7.3529999999999998E-2</v>
      </c>
      <c r="WKE7" s="220">
        <f t="shared" si="250"/>
        <v>7.3529999999999998E-2</v>
      </c>
      <c r="WKF7" s="220">
        <f t="shared" si="250"/>
        <v>7.3529999999999998E-2</v>
      </c>
      <c r="WKG7" s="220">
        <f t="shared" ref="WKG7:WMR7" si="251">ROUND($W7/365,5)</f>
        <v>7.3529999999999998E-2</v>
      </c>
      <c r="WKH7" s="220">
        <f t="shared" si="251"/>
        <v>7.3529999999999998E-2</v>
      </c>
      <c r="WKI7" s="220">
        <f t="shared" si="251"/>
        <v>7.3529999999999998E-2</v>
      </c>
      <c r="WKJ7" s="220">
        <f t="shared" si="251"/>
        <v>7.3529999999999998E-2</v>
      </c>
      <c r="WKK7" s="220">
        <f t="shared" si="251"/>
        <v>7.3529999999999998E-2</v>
      </c>
      <c r="WKL7" s="220">
        <f t="shared" si="251"/>
        <v>7.3529999999999998E-2</v>
      </c>
      <c r="WKM7" s="220">
        <f t="shared" si="251"/>
        <v>7.3529999999999998E-2</v>
      </c>
      <c r="WKN7" s="220">
        <f t="shared" si="251"/>
        <v>7.3529999999999998E-2</v>
      </c>
      <c r="WKO7" s="220">
        <f t="shared" si="251"/>
        <v>7.3529999999999998E-2</v>
      </c>
      <c r="WKP7" s="220">
        <f t="shared" si="251"/>
        <v>7.3529999999999998E-2</v>
      </c>
      <c r="WKQ7" s="220">
        <f t="shared" si="251"/>
        <v>7.3529999999999998E-2</v>
      </c>
      <c r="WKR7" s="220">
        <f t="shared" si="251"/>
        <v>7.3529999999999998E-2</v>
      </c>
      <c r="WKS7" s="220">
        <f t="shared" si="251"/>
        <v>7.3529999999999998E-2</v>
      </c>
      <c r="WKT7" s="220">
        <f t="shared" si="251"/>
        <v>7.3529999999999998E-2</v>
      </c>
      <c r="WKU7" s="220">
        <f t="shared" si="251"/>
        <v>7.3529999999999998E-2</v>
      </c>
      <c r="WKV7" s="220">
        <f t="shared" si="251"/>
        <v>7.3529999999999998E-2</v>
      </c>
      <c r="WKW7" s="220">
        <f t="shared" si="251"/>
        <v>7.3529999999999998E-2</v>
      </c>
      <c r="WKX7" s="220">
        <f t="shared" si="251"/>
        <v>7.3529999999999998E-2</v>
      </c>
      <c r="WKY7" s="220">
        <f t="shared" si="251"/>
        <v>7.3529999999999998E-2</v>
      </c>
      <c r="WKZ7" s="220">
        <f t="shared" si="251"/>
        <v>7.3529999999999998E-2</v>
      </c>
      <c r="WLA7" s="220">
        <f t="shared" si="251"/>
        <v>7.3529999999999998E-2</v>
      </c>
      <c r="WLB7" s="220">
        <f t="shared" si="251"/>
        <v>7.3529999999999998E-2</v>
      </c>
      <c r="WLC7" s="220">
        <f t="shared" si="251"/>
        <v>7.3529999999999998E-2</v>
      </c>
      <c r="WLD7" s="220">
        <f t="shared" si="251"/>
        <v>7.3529999999999998E-2</v>
      </c>
      <c r="WLE7" s="220">
        <f t="shared" si="251"/>
        <v>7.3529999999999998E-2</v>
      </c>
      <c r="WLF7" s="220">
        <f t="shared" si="251"/>
        <v>7.3529999999999998E-2</v>
      </c>
      <c r="WLG7" s="220">
        <f t="shared" si="251"/>
        <v>7.3529999999999998E-2</v>
      </c>
      <c r="WLH7" s="220">
        <f t="shared" si="251"/>
        <v>7.3529999999999998E-2</v>
      </c>
      <c r="WLI7" s="220">
        <f t="shared" si="251"/>
        <v>7.3529999999999998E-2</v>
      </c>
      <c r="WLJ7" s="220">
        <f t="shared" si="251"/>
        <v>7.3529999999999998E-2</v>
      </c>
      <c r="WLK7" s="220">
        <f t="shared" si="251"/>
        <v>7.3529999999999998E-2</v>
      </c>
      <c r="WLL7" s="220">
        <f t="shared" si="251"/>
        <v>7.3529999999999998E-2</v>
      </c>
      <c r="WLM7" s="220">
        <f t="shared" si="251"/>
        <v>7.3529999999999998E-2</v>
      </c>
      <c r="WLN7" s="220">
        <f t="shared" si="251"/>
        <v>7.3529999999999998E-2</v>
      </c>
      <c r="WLO7" s="220">
        <f t="shared" si="251"/>
        <v>7.3529999999999998E-2</v>
      </c>
      <c r="WLP7" s="220">
        <f t="shared" si="251"/>
        <v>7.3529999999999998E-2</v>
      </c>
      <c r="WLQ7" s="220">
        <f t="shared" si="251"/>
        <v>7.3529999999999998E-2</v>
      </c>
      <c r="WLR7" s="220">
        <f t="shared" si="251"/>
        <v>7.3529999999999998E-2</v>
      </c>
      <c r="WLS7" s="220">
        <f t="shared" si="251"/>
        <v>7.3529999999999998E-2</v>
      </c>
      <c r="WLT7" s="220">
        <f t="shared" si="251"/>
        <v>7.3529999999999998E-2</v>
      </c>
      <c r="WLU7" s="220">
        <f t="shared" si="251"/>
        <v>7.3529999999999998E-2</v>
      </c>
      <c r="WLV7" s="220">
        <f t="shared" si="251"/>
        <v>7.3529999999999998E-2</v>
      </c>
      <c r="WLW7" s="220">
        <f t="shared" si="251"/>
        <v>7.3529999999999998E-2</v>
      </c>
      <c r="WLX7" s="220">
        <f t="shared" si="251"/>
        <v>7.3529999999999998E-2</v>
      </c>
      <c r="WLY7" s="220">
        <f t="shared" si="251"/>
        <v>7.3529999999999998E-2</v>
      </c>
      <c r="WLZ7" s="220">
        <f t="shared" si="251"/>
        <v>7.3529999999999998E-2</v>
      </c>
      <c r="WMA7" s="220">
        <f t="shared" si="251"/>
        <v>7.3529999999999998E-2</v>
      </c>
      <c r="WMB7" s="220">
        <f t="shared" si="251"/>
        <v>7.3529999999999998E-2</v>
      </c>
      <c r="WMC7" s="220">
        <f t="shared" si="251"/>
        <v>7.3529999999999998E-2</v>
      </c>
      <c r="WMD7" s="220">
        <f t="shared" si="251"/>
        <v>7.3529999999999998E-2</v>
      </c>
      <c r="WME7" s="220">
        <f t="shared" si="251"/>
        <v>7.3529999999999998E-2</v>
      </c>
      <c r="WMF7" s="220">
        <f t="shared" si="251"/>
        <v>7.3529999999999998E-2</v>
      </c>
      <c r="WMG7" s="220">
        <f t="shared" si="251"/>
        <v>7.3529999999999998E-2</v>
      </c>
      <c r="WMH7" s="220">
        <f t="shared" si="251"/>
        <v>7.3529999999999998E-2</v>
      </c>
      <c r="WMI7" s="220">
        <f t="shared" si="251"/>
        <v>7.3529999999999998E-2</v>
      </c>
      <c r="WMJ7" s="220">
        <f t="shared" si="251"/>
        <v>7.3529999999999998E-2</v>
      </c>
      <c r="WMK7" s="220">
        <f t="shared" si="251"/>
        <v>7.3529999999999998E-2</v>
      </c>
      <c r="WML7" s="220">
        <f t="shared" si="251"/>
        <v>7.3529999999999998E-2</v>
      </c>
      <c r="WMM7" s="220">
        <f t="shared" si="251"/>
        <v>7.3529999999999998E-2</v>
      </c>
      <c r="WMN7" s="220">
        <f t="shared" si="251"/>
        <v>7.3529999999999998E-2</v>
      </c>
      <c r="WMO7" s="220">
        <f t="shared" si="251"/>
        <v>7.3529999999999998E-2</v>
      </c>
      <c r="WMP7" s="220">
        <f t="shared" si="251"/>
        <v>7.3529999999999998E-2</v>
      </c>
      <c r="WMQ7" s="220">
        <f t="shared" si="251"/>
        <v>7.3529999999999998E-2</v>
      </c>
      <c r="WMR7" s="220">
        <f t="shared" si="251"/>
        <v>7.3529999999999998E-2</v>
      </c>
      <c r="WMS7" s="220">
        <f t="shared" ref="WMS7:WPD7" si="252">ROUND($W7/365,5)</f>
        <v>7.3529999999999998E-2</v>
      </c>
      <c r="WMT7" s="220">
        <f t="shared" si="252"/>
        <v>7.3529999999999998E-2</v>
      </c>
      <c r="WMU7" s="220">
        <f t="shared" si="252"/>
        <v>7.3529999999999998E-2</v>
      </c>
      <c r="WMV7" s="220">
        <f t="shared" si="252"/>
        <v>7.3529999999999998E-2</v>
      </c>
      <c r="WMW7" s="220">
        <f t="shared" si="252"/>
        <v>7.3529999999999998E-2</v>
      </c>
      <c r="WMX7" s="220">
        <f t="shared" si="252"/>
        <v>7.3529999999999998E-2</v>
      </c>
      <c r="WMY7" s="220">
        <f t="shared" si="252"/>
        <v>7.3529999999999998E-2</v>
      </c>
      <c r="WMZ7" s="220">
        <f t="shared" si="252"/>
        <v>7.3529999999999998E-2</v>
      </c>
      <c r="WNA7" s="220">
        <f t="shared" si="252"/>
        <v>7.3529999999999998E-2</v>
      </c>
      <c r="WNB7" s="220">
        <f t="shared" si="252"/>
        <v>7.3529999999999998E-2</v>
      </c>
      <c r="WNC7" s="220">
        <f t="shared" si="252"/>
        <v>7.3529999999999998E-2</v>
      </c>
      <c r="WND7" s="220">
        <f t="shared" si="252"/>
        <v>7.3529999999999998E-2</v>
      </c>
      <c r="WNE7" s="220">
        <f t="shared" si="252"/>
        <v>7.3529999999999998E-2</v>
      </c>
      <c r="WNF7" s="220">
        <f t="shared" si="252"/>
        <v>7.3529999999999998E-2</v>
      </c>
      <c r="WNG7" s="220">
        <f t="shared" si="252"/>
        <v>7.3529999999999998E-2</v>
      </c>
      <c r="WNH7" s="220">
        <f t="shared" si="252"/>
        <v>7.3529999999999998E-2</v>
      </c>
      <c r="WNI7" s="220">
        <f t="shared" si="252"/>
        <v>7.3529999999999998E-2</v>
      </c>
      <c r="WNJ7" s="220">
        <f t="shared" si="252"/>
        <v>7.3529999999999998E-2</v>
      </c>
      <c r="WNK7" s="220">
        <f t="shared" si="252"/>
        <v>7.3529999999999998E-2</v>
      </c>
      <c r="WNL7" s="220">
        <f t="shared" si="252"/>
        <v>7.3529999999999998E-2</v>
      </c>
      <c r="WNM7" s="220">
        <f t="shared" si="252"/>
        <v>7.3529999999999998E-2</v>
      </c>
      <c r="WNN7" s="220">
        <f t="shared" si="252"/>
        <v>7.3529999999999998E-2</v>
      </c>
      <c r="WNO7" s="220">
        <f t="shared" si="252"/>
        <v>7.3529999999999998E-2</v>
      </c>
      <c r="WNP7" s="220">
        <f t="shared" si="252"/>
        <v>7.3529999999999998E-2</v>
      </c>
      <c r="WNQ7" s="220">
        <f t="shared" si="252"/>
        <v>7.3529999999999998E-2</v>
      </c>
      <c r="WNR7" s="220">
        <f t="shared" si="252"/>
        <v>7.3529999999999998E-2</v>
      </c>
      <c r="WNS7" s="220">
        <f t="shared" si="252"/>
        <v>7.3529999999999998E-2</v>
      </c>
      <c r="WNT7" s="220">
        <f t="shared" si="252"/>
        <v>7.3529999999999998E-2</v>
      </c>
      <c r="WNU7" s="220">
        <f t="shared" si="252"/>
        <v>7.3529999999999998E-2</v>
      </c>
      <c r="WNV7" s="220">
        <f t="shared" si="252"/>
        <v>7.3529999999999998E-2</v>
      </c>
      <c r="WNW7" s="220">
        <f t="shared" si="252"/>
        <v>7.3529999999999998E-2</v>
      </c>
      <c r="WNX7" s="220">
        <f t="shared" si="252"/>
        <v>7.3529999999999998E-2</v>
      </c>
      <c r="WNY7" s="220">
        <f t="shared" si="252"/>
        <v>7.3529999999999998E-2</v>
      </c>
      <c r="WNZ7" s="220">
        <f t="shared" si="252"/>
        <v>7.3529999999999998E-2</v>
      </c>
      <c r="WOA7" s="220">
        <f t="shared" si="252"/>
        <v>7.3529999999999998E-2</v>
      </c>
      <c r="WOB7" s="220">
        <f t="shared" si="252"/>
        <v>7.3529999999999998E-2</v>
      </c>
      <c r="WOC7" s="220">
        <f t="shared" si="252"/>
        <v>7.3529999999999998E-2</v>
      </c>
      <c r="WOD7" s="220">
        <f t="shared" si="252"/>
        <v>7.3529999999999998E-2</v>
      </c>
      <c r="WOE7" s="220">
        <f t="shared" si="252"/>
        <v>7.3529999999999998E-2</v>
      </c>
      <c r="WOF7" s="220">
        <f t="shared" si="252"/>
        <v>7.3529999999999998E-2</v>
      </c>
      <c r="WOG7" s="220">
        <f t="shared" si="252"/>
        <v>7.3529999999999998E-2</v>
      </c>
      <c r="WOH7" s="220">
        <f t="shared" si="252"/>
        <v>7.3529999999999998E-2</v>
      </c>
      <c r="WOI7" s="220">
        <f t="shared" si="252"/>
        <v>7.3529999999999998E-2</v>
      </c>
      <c r="WOJ7" s="220">
        <f t="shared" si="252"/>
        <v>7.3529999999999998E-2</v>
      </c>
      <c r="WOK7" s="220">
        <f t="shared" si="252"/>
        <v>7.3529999999999998E-2</v>
      </c>
      <c r="WOL7" s="220">
        <f t="shared" si="252"/>
        <v>7.3529999999999998E-2</v>
      </c>
      <c r="WOM7" s="220">
        <f t="shared" si="252"/>
        <v>7.3529999999999998E-2</v>
      </c>
      <c r="WON7" s="220">
        <f t="shared" si="252"/>
        <v>7.3529999999999998E-2</v>
      </c>
      <c r="WOO7" s="220">
        <f t="shared" si="252"/>
        <v>7.3529999999999998E-2</v>
      </c>
      <c r="WOP7" s="220">
        <f t="shared" si="252"/>
        <v>7.3529999999999998E-2</v>
      </c>
      <c r="WOQ7" s="220">
        <f t="shared" si="252"/>
        <v>7.3529999999999998E-2</v>
      </c>
      <c r="WOR7" s="220">
        <f t="shared" si="252"/>
        <v>7.3529999999999998E-2</v>
      </c>
      <c r="WOS7" s="220">
        <f t="shared" si="252"/>
        <v>7.3529999999999998E-2</v>
      </c>
      <c r="WOT7" s="220">
        <f t="shared" si="252"/>
        <v>7.3529999999999998E-2</v>
      </c>
      <c r="WOU7" s="220">
        <f t="shared" si="252"/>
        <v>7.3529999999999998E-2</v>
      </c>
      <c r="WOV7" s="220">
        <f t="shared" si="252"/>
        <v>7.3529999999999998E-2</v>
      </c>
      <c r="WOW7" s="220">
        <f t="shared" si="252"/>
        <v>7.3529999999999998E-2</v>
      </c>
      <c r="WOX7" s="220">
        <f t="shared" si="252"/>
        <v>7.3529999999999998E-2</v>
      </c>
      <c r="WOY7" s="220">
        <f t="shared" si="252"/>
        <v>7.3529999999999998E-2</v>
      </c>
      <c r="WOZ7" s="220">
        <f t="shared" si="252"/>
        <v>7.3529999999999998E-2</v>
      </c>
      <c r="WPA7" s="220">
        <f t="shared" si="252"/>
        <v>7.3529999999999998E-2</v>
      </c>
      <c r="WPB7" s="220">
        <f t="shared" si="252"/>
        <v>7.3529999999999998E-2</v>
      </c>
      <c r="WPC7" s="220">
        <f t="shared" si="252"/>
        <v>7.3529999999999998E-2</v>
      </c>
      <c r="WPD7" s="220">
        <f t="shared" si="252"/>
        <v>7.3529999999999998E-2</v>
      </c>
      <c r="WPE7" s="220">
        <f t="shared" ref="WPE7:WRP7" si="253">ROUND($W7/365,5)</f>
        <v>7.3529999999999998E-2</v>
      </c>
      <c r="WPF7" s="220">
        <f t="shared" si="253"/>
        <v>7.3529999999999998E-2</v>
      </c>
      <c r="WPG7" s="220">
        <f t="shared" si="253"/>
        <v>7.3529999999999998E-2</v>
      </c>
      <c r="WPH7" s="220">
        <f t="shared" si="253"/>
        <v>7.3529999999999998E-2</v>
      </c>
      <c r="WPI7" s="220">
        <f t="shared" si="253"/>
        <v>7.3529999999999998E-2</v>
      </c>
      <c r="WPJ7" s="220">
        <f t="shared" si="253"/>
        <v>7.3529999999999998E-2</v>
      </c>
      <c r="WPK7" s="220">
        <f t="shared" si="253"/>
        <v>7.3529999999999998E-2</v>
      </c>
      <c r="WPL7" s="220">
        <f t="shared" si="253"/>
        <v>7.3529999999999998E-2</v>
      </c>
      <c r="WPM7" s="220">
        <f t="shared" si="253"/>
        <v>7.3529999999999998E-2</v>
      </c>
      <c r="WPN7" s="220">
        <f t="shared" si="253"/>
        <v>7.3529999999999998E-2</v>
      </c>
      <c r="WPO7" s="220">
        <f t="shared" si="253"/>
        <v>7.3529999999999998E-2</v>
      </c>
      <c r="WPP7" s="220">
        <f t="shared" si="253"/>
        <v>7.3529999999999998E-2</v>
      </c>
      <c r="WPQ7" s="220">
        <f t="shared" si="253"/>
        <v>7.3529999999999998E-2</v>
      </c>
      <c r="WPR7" s="220">
        <f t="shared" si="253"/>
        <v>7.3529999999999998E-2</v>
      </c>
      <c r="WPS7" s="220">
        <f t="shared" si="253"/>
        <v>7.3529999999999998E-2</v>
      </c>
      <c r="WPT7" s="220">
        <f t="shared" si="253"/>
        <v>7.3529999999999998E-2</v>
      </c>
      <c r="WPU7" s="220">
        <f t="shared" si="253"/>
        <v>7.3529999999999998E-2</v>
      </c>
      <c r="WPV7" s="220">
        <f t="shared" si="253"/>
        <v>7.3529999999999998E-2</v>
      </c>
      <c r="WPW7" s="220">
        <f t="shared" si="253"/>
        <v>7.3529999999999998E-2</v>
      </c>
      <c r="WPX7" s="220">
        <f t="shared" si="253"/>
        <v>7.3529999999999998E-2</v>
      </c>
      <c r="WPY7" s="220">
        <f t="shared" si="253"/>
        <v>7.3529999999999998E-2</v>
      </c>
      <c r="WPZ7" s="220">
        <f t="shared" si="253"/>
        <v>7.3529999999999998E-2</v>
      </c>
      <c r="WQA7" s="220">
        <f t="shared" si="253"/>
        <v>7.3529999999999998E-2</v>
      </c>
      <c r="WQB7" s="220">
        <f t="shared" si="253"/>
        <v>7.3529999999999998E-2</v>
      </c>
      <c r="WQC7" s="220">
        <f t="shared" si="253"/>
        <v>7.3529999999999998E-2</v>
      </c>
      <c r="WQD7" s="220">
        <f t="shared" si="253"/>
        <v>7.3529999999999998E-2</v>
      </c>
      <c r="WQE7" s="220">
        <f t="shared" si="253"/>
        <v>7.3529999999999998E-2</v>
      </c>
      <c r="WQF7" s="220">
        <f t="shared" si="253"/>
        <v>7.3529999999999998E-2</v>
      </c>
      <c r="WQG7" s="220">
        <f t="shared" si="253"/>
        <v>7.3529999999999998E-2</v>
      </c>
      <c r="WQH7" s="220">
        <f t="shared" si="253"/>
        <v>7.3529999999999998E-2</v>
      </c>
      <c r="WQI7" s="220">
        <f t="shared" si="253"/>
        <v>7.3529999999999998E-2</v>
      </c>
      <c r="WQJ7" s="220">
        <f t="shared" si="253"/>
        <v>7.3529999999999998E-2</v>
      </c>
      <c r="WQK7" s="220">
        <f t="shared" si="253"/>
        <v>7.3529999999999998E-2</v>
      </c>
      <c r="WQL7" s="220">
        <f t="shared" si="253"/>
        <v>7.3529999999999998E-2</v>
      </c>
      <c r="WQM7" s="220">
        <f t="shared" si="253"/>
        <v>7.3529999999999998E-2</v>
      </c>
      <c r="WQN7" s="220">
        <f t="shared" si="253"/>
        <v>7.3529999999999998E-2</v>
      </c>
      <c r="WQO7" s="220">
        <f t="shared" si="253"/>
        <v>7.3529999999999998E-2</v>
      </c>
      <c r="WQP7" s="220">
        <f t="shared" si="253"/>
        <v>7.3529999999999998E-2</v>
      </c>
      <c r="WQQ7" s="220">
        <f t="shared" si="253"/>
        <v>7.3529999999999998E-2</v>
      </c>
      <c r="WQR7" s="220">
        <f t="shared" si="253"/>
        <v>7.3529999999999998E-2</v>
      </c>
      <c r="WQS7" s="220">
        <f t="shared" si="253"/>
        <v>7.3529999999999998E-2</v>
      </c>
      <c r="WQT7" s="220">
        <f t="shared" si="253"/>
        <v>7.3529999999999998E-2</v>
      </c>
      <c r="WQU7" s="220">
        <f t="shared" si="253"/>
        <v>7.3529999999999998E-2</v>
      </c>
      <c r="WQV7" s="220">
        <f t="shared" si="253"/>
        <v>7.3529999999999998E-2</v>
      </c>
      <c r="WQW7" s="220">
        <f t="shared" si="253"/>
        <v>7.3529999999999998E-2</v>
      </c>
      <c r="WQX7" s="220">
        <f t="shared" si="253"/>
        <v>7.3529999999999998E-2</v>
      </c>
      <c r="WQY7" s="220">
        <f t="shared" si="253"/>
        <v>7.3529999999999998E-2</v>
      </c>
      <c r="WQZ7" s="220">
        <f t="shared" si="253"/>
        <v>7.3529999999999998E-2</v>
      </c>
      <c r="WRA7" s="220">
        <f t="shared" si="253"/>
        <v>7.3529999999999998E-2</v>
      </c>
      <c r="WRB7" s="220">
        <f t="shared" si="253"/>
        <v>7.3529999999999998E-2</v>
      </c>
      <c r="WRC7" s="220">
        <f t="shared" si="253"/>
        <v>7.3529999999999998E-2</v>
      </c>
      <c r="WRD7" s="220">
        <f t="shared" si="253"/>
        <v>7.3529999999999998E-2</v>
      </c>
      <c r="WRE7" s="220">
        <f t="shared" si="253"/>
        <v>7.3529999999999998E-2</v>
      </c>
      <c r="WRF7" s="220">
        <f t="shared" si="253"/>
        <v>7.3529999999999998E-2</v>
      </c>
      <c r="WRG7" s="220">
        <f t="shared" si="253"/>
        <v>7.3529999999999998E-2</v>
      </c>
      <c r="WRH7" s="220">
        <f t="shared" si="253"/>
        <v>7.3529999999999998E-2</v>
      </c>
      <c r="WRI7" s="220">
        <f t="shared" si="253"/>
        <v>7.3529999999999998E-2</v>
      </c>
      <c r="WRJ7" s="220">
        <f t="shared" si="253"/>
        <v>7.3529999999999998E-2</v>
      </c>
      <c r="WRK7" s="220">
        <f t="shared" si="253"/>
        <v>7.3529999999999998E-2</v>
      </c>
      <c r="WRL7" s="220">
        <f t="shared" si="253"/>
        <v>7.3529999999999998E-2</v>
      </c>
      <c r="WRM7" s="220">
        <f t="shared" si="253"/>
        <v>7.3529999999999998E-2</v>
      </c>
      <c r="WRN7" s="220">
        <f t="shared" si="253"/>
        <v>7.3529999999999998E-2</v>
      </c>
      <c r="WRO7" s="220">
        <f t="shared" si="253"/>
        <v>7.3529999999999998E-2</v>
      </c>
      <c r="WRP7" s="220">
        <f t="shared" si="253"/>
        <v>7.3529999999999998E-2</v>
      </c>
      <c r="WRQ7" s="220">
        <f t="shared" ref="WRQ7:WUB7" si="254">ROUND($W7/365,5)</f>
        <v>7.3529999999999998E-2</v>
      </c>
      <c r="WRR7" s="220">
        <f t="shared" si="254"/>
        <v>7.3529999999999998E-2</v>
      </c>
      <c r="WRS7" s="220">
        <f t="shared" si="254"/>
        <v>7.3529999999999998E-2</v>
      </c>
      <c r="WRT7" s="220">
        <f t="shared" si="254"/>
        <v>7.3529999999999998E-2</v>
      </c>
      <c r="WRU7" s="220">
        <f t="shared" si="254"/>
        <v>7.3529999999999998E-2</v>
      </c>
      <c r="WRV7" s="220">
        <f t="shared" si="254"/>
        <v>7.3529999999999998E-2</v>
      </c>
      <c r="WRW7" s="220">
        <f t="shared" si="254"/>
        <v>7.3529999999999998E-2</v>
      </c>
      <c r="WRX7" s="220">
        <f t="shared" si="254"/>
        <v>7.3529999999999998E-2</v>
      </c>
      <c r="WRY7" s="220">
        <f t="shared" si="254"/>
        <v>7.3529999999999998E-2</v>
      </c>
      <c r="WRZ7" s="220">
        <f t="shared" si="254"/>
        <v>7.3529999999999998E-2</v>
      </c>
      <c r="WSA7" s="220">
        <f t="shared" si="254"/>
        <v>7.3529999999999998E-2</v>
      </c>
      <c r="WSB7" s="220">
        <f t="shared" si="254"/>
        <v>7.3529999999999998E-2</v>
      </c>
      <c r="WSC7" s="220">
        <f t="shared" si="254"/>
        <v>7.3529999999999998E-2</v>
      </c>
      <c r="WSD7" s="220">
        <f t="shared" si="254"/>
        <v>7.3529999999999998E-2</v>
      </c>
      <c r="WSE7" s="220">
        <f t="shared" si="254"/>
        <v>7.3529999999999998E-2</v>
      </c>
      <c r="WSF7" s="220">
        <f t="shared" si="254"/>
        <v>7.3529999999999998E-2</v>
      </c>
      <c r="WSG7" s="220">
        <f t="shared" si="254"/>
        <v>7.3529999999999998E-2</v>
      </c>
      <c r="WSH7" s="220">
        <f t="shared" si="254"/>
        <v>7.3529999999999998E-2</v>
      </c>
      <c r="WSI7" s="220">
        <f t="shared" si="254"/>
        <v>7.3529999999999998E-2</v>
      </c>
      <c r="WSJ7" s="220">
        <f t="shared" si="254"/>
        <v>7.3529999999999998E-2</v>
      </c>
      <c r="WSK7" s="220">
        <f t="shared" si="254"/>
        <v>7.3529999999999998E-2</v>
      </c>
      <c r="WSL7" s="220">
        <f t="shared" si="254"/>
        <v>7.3529999999999998E-2</v>
      </c>
      <c r="WSM7" s="220">
        <f t="shared" si="254"/>
        <v>7.3529999999999998E-2</v>
      </c>
      <c r="WSN7" s="220">
        <f t="shared" si="254"/>
        <v>7.3529999999999998E-2</v>
      </c>
      <c r="WSO7" s="220">
        <f t="shared" si="254"/>
        <v>7.3529999999999998E-2</v>
      </c>
      <c r="WSP7" s="220">
        <f t="shared" si="254"/>
        <v>7.3529999999999998E-2</v>
      </c>
      <c r="WSQ7" s="220">
        <f t="shared" si="254"/>
        <v>7.3529999999999998E-2</v>
      </c>
      <c r="WSR7" s="220">
        <f t="shared" si="254"/>
        <v>7.3529999999999998E-2</v>
      </c>
      <c r="WSS7" s="220">
        <f t="shared" si="254"/>
        <v>7.3529999999999998E-2</v>
      </c>
      <c r="WST7" s="220">
        <f t="shared" si="254"/>
        <v>7.3529999999999998E-2</v>
      </c>
      <c r="WSU7" s="220">
        <f t="shared" si="254"/>
        <v>7.3529999999999998E-2</v>
      </c>
      <c r="WSV7" s="220">
        <f t="shared" si="254"/>
        <v>7.3529999999999998E-2</v>
      </c>
      <c r="WSW7" s="220">
        <f t="shared" si="254"/>
        <v>7.3529999999999998E-2</v>
      </c>
      <c r="WSX7" s="220">
        <f t="shared" si="254"/>
        <v>7.3529999999999998E-2</v>
      </c>
      <c r="WSY7" s="220">
        <f t="shared" si="254"/>
        <v>7.3529999999999998E-2</v>
      </c>
      <c r="WSZ7" s="220">
        <f t="shared" si="254"/>
        <v>7.3529999999999998E-2</v>
      </c>
      <c r="WTA7" s="220">
        <f t="shared" si="254"/>
        <v>7.3529999999999998E-2</v>
      </c>
      <c r="WTB7" s="220">
        <f t="shared" si="254"/>
        <v>7.3529999999999998E-2</v>
      </c>
      <c r="WTC7" s="220">
        <f t="shared" si="254"/>
        <v>7.3529999999999998E-2</v>
      </c>
      <c r="WTD7" s="220">
        <f t="shared" si="254"/>
        <v>7.3529999999999998E-2</v>
      </c>
      <c r="WTE7" s="220">
        <f t="shared" si="254"/>
        <v>7.3529999999999998E-2</v>
      </c>
      <c r="WTF7" s="220">
        <f t="shared" si="254"/>
        <v>7.3529999999999998E-2</v>
      </c>
      <c r="WTG7" s="220">
        <f t="shared" si="254"/>
        <v>7.3529999999999998E-2</v>
      </c>
      <c r="WTH7" s="220">
        <f t="shared" si="254"/>
        <v>7.3529999999999998E-2</v>
      </c>
      <c r="WTI7" s="220">
        <f t="shared" si="254"/>
        <v>7.3529999999999998E-2</v>
      </c>
      <c r="WTJ7" s="220">
        <f t="shared" si="254"/>
        <v>7.3529999999999998E-2</v>
      </c>
      <c r="WTK7" s="220">
        <f t="shared" si="254"/>
        <v>7.3529999999999998E-2</v>
      </c>
      <c r="WTL7" s="220">
        <f t="shared" si="254"/>
        <v>7.3529999999999998E-2</v>
      </c>
      <c r="WTM7" s="220">
        <f t="shared" si="254"/>
        <v>7.3529999999999998E-2</v>
      </c>
      <c r="WTN7" s="220">
        <f t="shared" si="254"/>
        <v>7.3529999999999998E-2</v>
      </c>
      <c r="WTO7" s="220">
        <f t="shared" si="254"/>
        <v>7.3529999999999998E-2</v>
      </c>
      <c r="WTP7" s="220">
        <f t="shared" si="254"/>
        <v>7.3529999999999998E-2</v>
      </c>
      <c r="WTQ7" s="220">
        <f t="shared" si="254"/>
        <v>7.3529999999999998E-2</v>
      </c>
      <c r="WTR7" s="220">
        <f t="shared" si="254"/>
        <v>7.3529999999999998E-2</v>
      </c>
      <c r="WTS7" s="220">
        <f t="shared" si="254"/>
        <v>7.3529999999999998E-2</v>
      </c>
      <c r="WTT7" s="220">
        <f t="shared" si="254"/>
        <v>7.3529999999999998E-2</v>
      </c>
      <c r="WTU7" s="220">
        <f t="shared" si="254"/>
        <v>7.3529999999999998E-2</v>
      </c>
      <c r="WTV7" s="220">
        <f t="shared" si="254"/>
        <v>7.3529999999999998E-2</v>
      </c>
      <c r="WTW7" s="220">
        <f t="shared" si="254"/>
        <v>7.3529999999999998E-2</v>
      </c>
      <c r="WTX7" s="220">
        <f t="shared" si="254"/>
        <v>7.3529999999999998E-2</v>
      </c>
      <c r="WTY7" s="220">
        <f t="shared" si="254"/>
        <v>7.3529999999999998E-2</v>
      </c>
      <c r="WTZ7" s="220">
        <f t="shared" si="254"/>
        <v>7.3529999999999998E-2</v>
      </c>
      <c r="WUA7" s="220">
        <f t="shared" si="254"/>
        <v>7.3529999999999998E-2</v>
      </c>
      <c r="WUB7" s="220">
        <f t="shared" si="254"/>
        <v>7.3529999999999998E-2</v>
      </c>
      <c r="WUC7" s="220">
        <f t="shared" ref="WUC7:WWN7" si="255">ROUND($W7/365,5)</f>
        <v>7.3529999999999998E-2</v>
      </c>
      <c r="WUD7" s="220">
        <f t="shared" si="255"/>
        <v>7.3529999999999998E-2</v>
      </c>
      <c r="WUE7" s="220">
        <f t="shared" si="255"/>
        <v>7.3529999999999998E-2</v>
      </c>
      <c r="WUF7" s="220">
        <f t="shared" si="255"/>
        <v>7.3529999999999998E-2</v>
      </c>
      <c r="WUG7" s="220">
        <f t="shared" si="255"/>
        <v>7.3529999999999998E-2</v>
      </c>
      <c r="WUH7" s="220">
        <f t="shared" si="255"/>
        <v>7.3529999999999998E-2</v>
      </c>
      <c r="WUI7" s="220">
        <f t="shared" si="255"/>
        <v>7.3529999999999998E-2</v>
      </c>
      <c r="WUJ7" s="220">
        <f t="shared" si="255"/>
        <v>7.3529999999999998E-2</v>
      </c>
      <c r="WUK7" s="220">
        <f t="shared" si="255"/>
        <v>7.3529999999999998E-2</v>
      </c>
      <c r="WUL7" s="220">
        <f t="shared" si="255"/>
        <v>7.3529999999999998E-2</v>
      </c>
      <c r="WUM7" s="220">
        <f t="shared" si="255"/>
        <v>7.3529999999999998E-2</v>
      </c>
      <c r="WUN7" s="220">
        <f t="shared" si="255"/>
        <v>7.3529999999999998E-2</v>
      </c>
      <c r="WUO7" s="220">
        <f t="shared" si="255"/>
        <v>7.3529999999999998E-2</v>
      </c>
      <c r="WUP7" s="220">
        <f t="shared" si="255"/>
        <v>7.3529999999999998E-2</v>
      </c>
      <c r="WUQ7" s="220">
        <f t="shared" si="255"/>
        <v>7.3529999999999998E-2</v>
      </c>
      <c r="WUR7" s="220">
        <f t="shared" si="255"/>
        <v>7.3529999999999998E-2</v>
      </c>
      <c r="WUS7" s="220">
        <f t="shared" si="255"/>
        <v>7.3529999999999998E-2</v>
      </c>
      <c r="WUT7" s="220">
        <f t="shared" si="255"/>
        <v>7.3529999999999998E-2</v>
      </c>
      <c r="WUU7" s="220">
        <f t="shared" si="255"/>
        <v>7.3529999999999998E-2</v>
      </c>
      <c r="WUV7" s="220">
        <f t="shared" si="255"/>
        <v>7.3529999999999998E-2</v>
      </c>
      <c r="WUW7" s="220">
        <f t="shared" si="255"/>
        <v>7.3529999999999998E-2</v>
      </c>
      <c r="WUX7" s="220">
        <f t="shared" si="255"/>
        <v>7.3529999999999998E-2</v>
      </c>
      <c r="WUY7" s="220">
        <f t="shared" si="255"/>
        <v>7.3529999999999998E-2</v>
      </c>
      <c r="WUZ7" s="220">
        <f t="shared" si="255"/>
        <v>7.3529999999999998E-2</v>
      </c>
      <c r="WVA7" s="220">
        <f t="shared" si="255"/>
        <v>7.3529999999999998E-2</v>
      </c>
      <c r="WVB7" s="220">
        <f t="shared" si="255"/>
        <v>7.3529999999999998E-2</v>
      </c>
      <c r="WVC7" s="220">
        <f t="shared" si="255"/>
        <v>7.3529999999999998E-2</v>
      </c>
      <c r="WVD7" s="220">
        <f t="shared" si="255"/>
        <v>7.3529999999999998E-2</v>
      </c>
      <c r="WVE7" s="220">
        <f t="shared" si="255"/>
        <v>7.3529999999999998E-2</v>
      </c>
      <c r="WVF7" s="220">
        <f t="shared" si="255"/>
        <v>7.3529999999999998E-2</v>
      </c>
      <c r="WVG7" s="220">
        <f t="shared" si="255"/>
        <v>7.3529999999999998E-2</v>
      </c>
      <c r="WVH7" s="220">
        <f t="shared" si="255"/>
        <v>7.3529999999999998E-2</v>
      </c>
      <c r="WVI7" s="220">
        <f t="shared" si="255"/>
        <v>7.3529999999999998E-2</v>
      </c>
      <c r="WVJ7" s="220">
        <f t="shared" si="255"/>
        <v>7.3529999999999998E-2</v>
      </c>
      <c r="WVK7" s="220">
        <f t="shared" si="255"/>
        <v>7.3529999999999998E-2</v>
      </c>
      <c r="WVL7" s="220">
        <f t="shared" si="255"/>
        <v>7.3529999999999998E-2</v>
      </c>
      <c r="WVM7" s="220">
        <f t="shared" si="255"/>
        <v>7.3529999999999998E-2</v>
      </c>
      <c r="WVN7" s="220">
        <f t="shared" si="255"/>
        <v>7.3529999999999998E-2</v>
      </c>
      <c r="WVO7" s="220">
        <f t="shared" si="255"/>
        <v>7.3529999999999998E-2</v>
      </c>
      <c r="WVP7" s="220">
        <f t="shared" si="255"/>
        <v>7.3529999999999998E-2</v>
      </c>
      <c r="WVQ7" s="220">
        <f t="shared" si="255"/>
        <v>7.3529999999999998E-2</v>
      </c>
      <c r="WVR7" s="220">
        <f t="shared" si="255"/>
        <v>7.3529999999999998E-2</v>
      </c>
      <c r="WVS7" s="220">
        <f t="shared" si="255"/>
        <v>7.3529999999999998E-2</v>
      </c>
      <c r="WVT7" s="220">
        <f t="shared" si="255"/>
        <v>7.3529999999999998E-2</v>
      </c>
      <c r="WVU7" s="220">
        <f t="shared" si="255"/>
        <v>7.3529999999999998E-2</v>
      </c>
      <c r="WVV7" s="220">
        <f t="shared" si="255"/>
        <v>7.3529999999999998E-2</v>
      </c>
      <c r="WVW7" s="220">
        <f t="shared" si="255"/>
        <v>7.3529999999999998E-2</v>
      </c>
      <c r="WVX7" s="220">
        <f t="shared" si="255"/>
        <v>7.3529999999999998E-2</v>
      </c>
      <c r="WVY7" s="220">
        <f t="shared" si="255"/>
        <v>7.3529999999999998E-2</v>
      </c>
      <c r="WVZ7" s="220">
        <f t="shared" si="255"/>
        <v>7.3529999999999998E-2</v>
      </c>
      <c r="WWA7" s="220">
        <f t="shared" si="255"/>
        <v>7.3529999999999998E-2</v>
      </c>
      <c r="WWB7" s="220">
        <f t="shared" si="255"/>
        <v>7.3529999999999998E-2</v>
      </c>
      <c r="WWC7" s="220">
        <f t="shared" si="255"/>
        <v>7.3529999999999998E-2</v>
      </c>
      <c r="WWD7" s="220">
        <f t="shared" si="255"/>
        <v>7.3529999999999998E-2</v>
      </c>
      <c r="WWE7" s="220">
        <f t="shared" si="255"/>
        <v>7.3529999999999998E-2</v>
      </c>
      <c r="WWF7" s="220">
        <f t="shared" si="255"/>
        <v>7.3529999999999998E-2</v>
      </c>
      <c r="WWG7" s="220">
        <f t="shared" si="255"/>
        <v>7.3529999999999998E-2</v>
      </c>
      <c r="WWH7" s="220">
        <f t="shared" si="255"/>
        <v>7.3529999999999998E-2</v>
      </c>
      <c r="WWI7" s="220">
        <f t="shared" si="255"/>
        <v>7.3529999999999998E-2</v>
      </c>
      <c r="WWJ7" s="220">
        <f t="shared" si="255"/>
        <v>7.3529999999999998E-2</v>
      </c>
      <c r="WWK7" s="220">
        <f t="shared" si="255"/>
        <v>7.3529999999999998E-2</v>
      </c>
      <c r="WWL7" s="220">
        <f t="shared" si="255"/>
        <v>7.3529999999999998E-2</v>
      </c>
      <c r="WWM7" s="220">
        <f t="shared" si="255"/>
        <v>7.3529999999999998E-2</v>
      </c>
      <c r="WWN7" s="220">
        <f t="shared" si="255"/>
        <v>7.3529999999999998E-2</v>
      </c>
      <c r="WWO7" s="220">
        <f t="shared" ref="WWO7:WYZ7" si="256">ROUND($W7/365,5)</f>
        <v>7.3529999999999998E-2</v>
      </c>
      <c r="WWP7" s="220">
        <f t="shared" si="256"/>
        <v>7.3529999999999998E-2</v>
      </c>
      <c r="WWQ7" s="220">
        <f t="shared" si="256"/>
        <v>7.3529999999999998E-2</v>
      </c>
      <c r="WWR7" s="220">
        <f t="shared" si="256"/>
        <v>7.3529999999999998E-2</v>
      </c>
      <c r="WWS7" s="220">
        <f t="shared" si="256"/>
        <v>7.3529999999999998E-2</v>
      </c>
      <c r="WWT7" s="220">
        <f t="shared" si="256"/>
        <v>7.3529999999999998E-2</v>
      </c>
      <c r="WWU7" s="220">
        <f t="shared" si="256"/>
        <v>7.3529999999999998E-2</v>
      </c>
      <c r="WWV7" s="220">
        <f t="shared" si="256"/>
        <v>7.3529999999999998E-2</v>
      </c>
      <c r="WWW7" s="220">
        <f t="shared" si="256"/>
        <v>7.3529999999999998E-2</v>
      </c>
      <c r="WWX7" s="220">
        <f t="shared" si="256"/>
        <v>7.3529999999999998E-2</v>
      </c>
      <c r="WWY7" s="220">
        <f t="shared" si="256"/>
        <v>7.3529999999999998E-2</v>
      </c>
      <c r="WWZ7" s="220">
        <f t="shared" si="256"/>
        <v>7.3529999999999998E-2</v>
      </c>
      <c r="WXA7" s="220">
        <f t="shared" si="256"/>
        <v>7.3529999999999998E-2</v>
      </c>
      <c r="WXB7" s="220">
        <f t="shared" si="256"/>
        <v>7.3529999999999998E-2</v>
      </c>
      <c r="WXC7" s="220">
        <f t="shared" si="256"/>
        <v>7.3529999999999998E-2</v>
      </c>
      <c r="WXD7" s="220">
        <f t="shared" si="256"/>
        <v>7.3529999999999998E-2</v>
      </c>
      <c r="WXE7" s="220">
        <f t="shared" si="256"/>
        <v>7.3529999999999998E-2</v>
      </c>
      <c r="WXF7" s="220">
        <f t="shared" si="256"/>
        <v>7.3529999999999998E-2</v>
      </c>
      <c r="WXG7" s="220">
        <f t="shared" si="256"/>
        <v>7.3529999999999998E-2</v>
      </c>
      <c r="WXH7" s="220">
        <f t="shared" si="256"/>
        <v>7.3529999999999998E-2</v>
      </c>
      <c r="WXI7" s="220">
        <f t="shared" si="256"/>
        <v>7.3529999999999998E-2</v>
      </c>
      <c r="WXJ7" s="220">
        <f t="shared" si="256"/>
        <v>7.3529999999999998E-2</v>
      </c>
      <c r="WXK7" s="220">
        <f t="shared" si="256"/>
        <v>7.3529999999999998E-2</v>
      </c>
      <c r="WXL7" s="220">
        <f t="shared" si="256"/>
        <v>7.3529999999999998E-2</v>
      </c>
      <c r="WXM7" s="220">
        <f t="shared" si="256"/>
        <v>7.3529999999999998E-2</v>
      </c>
      <c r="WXN7" s="220">
        <f t="shared" si="256"/>
        <v>7.3529999999999998E-2</v>
      </c>
      <c r="WXO7" s="220">
        <f t="shared" si="256"/>
        <v>7.3529999999999998E-2</v>
      </c>
      <c r="WXP7" s="220">
        <f t="shared" si="256"/>
        <v>7.3529999999999998E-2</v>
      </c>
      <c r="WXQ7" s="220">
        <f t="shared" si="256"/>
        <v>7.3529999999999998E-2</v>
      </c>
      <c r="WXR7" s="220">
        <f t="shared" si="256"/>
        <v>7.3529999999999998E-2</v>
      </c>
      <c r="WXS7" s="220">
        <f t="shared" si="256"/>
        <v>7.3529999999999998E-2</v>
      </c>
      <c r="WXT7" s="220">
        <f t="shared" si="256"/>
        <v>7.3529999999999998E-2</v>
      </c>
      <c r="WXU7" s="220">
        <f t="shared" si="256"/>
        <v>7.3529999999999998E-2</v>
      </c>
      <c r="WXV7" s="220">
        <f t="shared" si="256"/>
        <v>7.3529999999999998E-2</v>
      </c>
      <c r="WXW7" s="220">
        <f t="shared" si="256"/>
        <v>7.3529999999999998E-2</v>
      </c>
      <c r="WXX7" s="220">
        <f t="shared" si="256"/>
        <v>7.3529999999999998E-2</v>
      </c>
      <c r="WXY7" s="220">
        <f t="shared" si="256"/>
        <v>7.3529999999999998E-2</v>
      </c>
      <c r="WXZ7" s="220">
        <f t="shared" si="256"/>
        <v>7.3529999999999998E-2</v>
      </c>
      <c r="WYA7" s="220">
        <f t="shared" si="256"/>
        <v>7.3529999999999998E-2</v>
      </c>
      <c r="WYB7" s="220">
        <f t="shared" si="256"/>
        <v>7.3529999999999998E-2</v>
      </c>
      <c r="WYC7" s="220">
        <f t="shared" si="256"/>
        <v>7.3529999999999998E-2</v>
      </c>
      <c r="WYD7" s="220">
        <f t="shared" si="256"/>
        <v>7.3529999999999998E-2</v>
      </c>
      <c r="WYE7" s="220">
        <f t="shared" si="256"/>
        <v>7.3529999999999998E-2</v>
      </c>
      <c r="WYF7" s="220">
        <f t="shared" si="256"/>
        <v>7.3529999999999998E-2</v>
      </c>
      <c r="WYG7" s="220">
        <f t="shared" si="256"/>
        <v>7.3529999999999998E-2</v>
      </c>
      <c r="WYH7" s="220">
        <f t="shared" si="256"/>
        <v>7.3529999999999998E-2</v>
      </c>
      <c r="WYI7" s="220">
        <f t="shared" si="256"/>
        <v>7.3529999999999998E-2</v>
      </c>
      <c r="WYJ7" s="220">
        <f t="shared" si="256"/>
        <v>7.3529999999999998E-2</v>
      </c>
      <c r="WYK7" s="220">
        <f t="shared" si="256"/>
        <v>7.3529999999999998E-2</v>
      </c>
      <c r="WYL7" s="220">
        <f t="shared" si="256"/>
        <v>7.3529999999999998E-2</v>
      </c>
      <c r="WYM7" s="220">
        <f t="shared" si="256"/>
        <v>7.3529999999999998E-2</v>
      </c>
      <c r="WYN7" s="220">
        <f t="shared" si="256"/>
        <v>7.3529999999999998E-2</v>
      </c>
      <c r="WYO7" s="220">
        <f t="shared" si="256"/>
        <v>7.3529999999999998E-2</v>
      </c>
      <c r="WYP7" s="220">
        <f t="shared" si="256"/>
        <v>7.3529999999999998E-2</v>
      </c>
      <c r="WYQ7" s="220">
        <f t="shared" si="256"/>
        <v>7.3529999999999998E-2</v>
      </c>
      <c r="WYR7" s="220">
        <f t="shared" si="256"/>
        <v>7.3529999999999998E-2</v>
      </c>
      <c r="WYS7" s="220">
        <f t="shared" si="256"/>
        <v>7.3529999999999998E-2</v>
      </c>
      <c r="WYT7" s="220">
        <f t="shared" si="256"/>
        <v>7.3529999999999998E-2</v>
      </c>
      <c r="WYU7" s="220">
        <f t="shared" si="256"/>
        <v>7.3529999999999998E-2</v>
      </c>
      <c r="WYV7" s="220">
        <f t="shared" si="256"/>
        <v>7.3529999999999998E-2</v>
      </c>
      <c r="WYW7" s="220">
        <f t="shared" si="256"/>
        <v>7.3529999999999998E-2</v>
      </c>
      <c r="WYX7" s="220">
        <f t="shared" si="256"/>
        <v>7.3529999999999998E-2</v>
      </c>
      <c r="WYY7" s="220">
        <f t="shared" si="256"/>
        <v>7.3529999999999998E-2</v>
      </c>
      <c r="WYZ7" s="220">
        <f t="shared" si="256"/>
        <v>7.3529999999999998E-2</v>
      </c>
      <c r="WZA7" s="220">
        <f t="shared" ref="WZA7:XBL7" si="257">ROUND($W7/365,5)</f>
        <v>7.3529999999999998E-2</v>
      </c>
      <c r="WZB7" s="220">
        <f t="shared" si="257"/>
        <v>7.3529999999999998E-2</v>
      </c>
      <c r="WZC7" s="220">
        <f t="shared" si="257"/>
        <v>7.3529999999999998E-2</v>
      </c>
      <c r="WZD7" s="220">
        <f t="shared" si="257"/>
        <v>7.3529999999999998E-2</v>
      </c>
      <c r="WZE7" s="220">
        <f t="shared" si="257"/>
        <v>7.3529999999999998E-2</v>
      </c>
      <c r="WZF7" s="220">
        <f t="shared" si="257"/>
        <v>7.3529999999999998E-2</v>
      </c>
      <c r="WZG7" s="220">
        <f t="shared" si="257"/>
        <v>7.3529999999999998E-2</v>
      </c>
      <c r="WZH7" s="220">
        <f t="shared" si="257"/>
        <v>7.3529999999999998E-2</v>
      </c>
      <c r="WZI7" s="220">
        <f t="shared" si="257"/>
        <v>7.3529999999999998E-2</v>
      </c>
      <c r="WZJ7" s="220">
        <f t="shared" si="257"/>
        <v>7.3529999999999998E-2</v>
      </c>
      <c r="WZK7" s="220">
        <f t="shared" si="257"/>
        <v>7.3529999999999998E-2</v>
      </c>
      <c r="WZL7" s="220">
        <f t="shared" si="257"/>
        <v>7.3529999999999998E-2</v>
      </c>
      <c r="WZM7" s="220">
        <f t="shared" si="257"/>
        <v>7.3529999999999998E-2</v>
      </c>
      <c r="WZN7" s="220">
        <f t="shared" si="257"/>
        <v>7.3529999999999998E-2</v>
      </c>
      <c r="WZO7" s="220">
        <f t="shared" si="257"/>
        <v>7.3529999999999998E-2</v>
      </c>
      <c r="WZP7" s="220">
        <f t="shared" si="257"/>
        <v>7.3529999999999998E-2</v>
      </c>
      <c r="WZQ7" s="220">
        <f t="shared" si="257"/>
        <v>7.3529999999999998E-2</v>
      </c>
      <c r="WZR7" s="220">
        <f t="shared" si="257"/>
        <v>7.3529999999999998E-2</v>
      </c>
      <c r="WZS7" s="220">
        <f t="shared" si="257"/>
        <v>7.3529999999999998E-2</v>
      </c>
      <c r="WZT7" s="220">
        <f t="shared" si="257"/>
        <v>7.3529999999999998E-2</v>
      </c>
      <c r="WZU7" s="220">
        <f t="shared" si="257"/>
        <v>7.3529999999999998E-2</v>
      </c>
      <c r="WZV7" s="220">
        <f t="shared" si="257"/>
        <v>7.3529999999999998E-2</v>
      </c>
      <c r="WZW7" s="220">
        <f t="shared" si="257"/>
        <v>7.3529999999999998E-2</v>
      </c>
      <c r="WZX7" s="220">
        <f t="shared" si="257"/>
        <v>7.3529999999999998E-2</v>
      </c>
      <c r="WZY7" s="220">
        <f t="shared" si="257"/>
        <v>7.3529999999999998E-2</v>
      </c>
      <c r="WZZ7" s="220">
        <f t="shared" si="257"/>
        <v>7.3529999999999998E-2</v>
      </c>
      <c r="XAA7" s="220">
        <f t="shared" si="257"/>
        <v>7.3529999999999998E-2</v>
      </c>
      <c r="XAB7" s="220">
        <f t="shared" si="257"/>
        <v>7.3529999999999998E-2</v>
      </c>
      <c r="XAC7" s="220">
        <f t="shared" si="257"/>
        <v>7.3529999999999998E-2</v>
      </c>
      <c r="XAD7" s="220">
        <f t="shared" si="257"/>
        <v>7.3529999999999998E-2</v>
      </c>
      <c r="XAE7" s="220">
        <f t="shared" si="257"/>
        <v>7.3529999999999998E-2</v>
      </c>
      <c r="XAF7" s="220">
        <f t="shared" si="257"/>
        <v>7.3529999999999998E-2</v>
      </c>
      <c r="XAG7" s="220">
        <f t="shared" si="257"/>
        <v>7.3529999999999998E-2</v>
      </c>
      <c r="XAH7" s="220">
        <f t="shared" si="257"/>
        <v>7.3529999999999998E-2</v>
      </c>
      <c r="XAI7" s="220">
        <f t="shared" si="257"/>
        <v>7.3529999999999998E-2</v>
      </c>
      <c r="XAJ7" s="220">
        <f t="shared" si="257"/>
        <v>7.3529999999999998E-2</v>
      </c>
      <c r="XAK7" s="220">
        <f t="shared" si="257"/>
        <v>7.3529999999999998E-2</v>
      </c>
      <c r="XAL7" s="220">
        <f t="shared" si="257"/>
        <v>7.3529999999999998E-2</v>
      </c>
      <c r="XAM7" s="220">
        <f t="shared" si="257"/>
        <v>7.3529999999999998E-2</v>
      </c>
      <c r="XAN7" s="220">
        <f t="shared" si="257"/>
        <v>7.3529999999999998E-2</v>
      </c>
      <c r="XAO7" s="220">
        <f t="shared" si="257"/>
        <v>7.3529999999999998E-2</v>
      </c>
      <c r="XAP7" s="220">
        <f t="shared" si="257"/>
        <v>7.3529999999999998E-2</v>
      </c>
      <c r="XAQ7" s="220">
        <f t="shared" si="257"/>
        <v>7.3529999999999998E-2</v>
      </c>
      <c r="XAR7" s="220">
        <f t="shared" si="257"/>
        <v>7.3529999999999998E-2</v>
      </c>
      <c r="XAS7" s="220">
        <f t="shared" si="257"/>
        <v>7.3529999999999998E-2</v>
      </c>
      <c r="XAT7" s="220">
        <f t="shared" si="257"/>
        <v>7.3529999999999998E-2</v>
      </c>
      <c r="XAU7" s="220">
        <f t="shared" si="257"/>
        <v>7.3529999999999998E-2</v>
      </c>
      <c r="XAV7" s="220">
        <f t="shared" si="257"/>
        <v>7.3529999999999998E-2</v>
      </c>
      <c r="XAW7" s="220">
        <f t="shared" si="257"/>
        <v>7.3529999999999998E-2</v>
      </c>
      <c r="XAX7" s="220">
        <f t="shared" si="257"/>
        <v>7.3529999999999998E-2</v>
      </c>
      <c r="XAY7" s="220">
        <f t="shared" si="257"/>
        <v>7.3529999999999998E-2</v>
      </c>
      <c r="XAZ7" s="220">
        <f t="shared" si="257"/>
        <v>7.3529999999999998E-2</v>
      </c>
      <c r="XBA7" s="220">
        <f t="shared" si="257"/>
        <v>7.3529999999999998E-2</v>
      </c>
      <c r="XBB7" s="220">
        <f t="shared" si="257"/>
        <v>7.3529999999999998E-2</v>
      </c>
      <c r="XBC7" s="220">
        <f t="shared" si="257"/>
        <v>7.3529999999999998E-2</v>
      </c>
      <c r="XBD7" s="220">
        <f t="shared" si="257"/>
        <v>7.3529999999999998E-2</v>
      </c>
      <c r="XBE7" s="220">
        <f t="shared" si="257"/>
        <v>7.3529999999999998E-2</v>
      </c>
      <c r="XBF7" s="220">
        <f t="shared" si="257"/>
        <v>7.3529999999999998E-2</v>
      </c>
      <c r="XBG7" s="220">
        <f t="shared" si="257"/>
        <v>7.3529999999999998E-2</v>
      </c>
      <c r="XBH7" s="220">
        <f t="shared" si="257"/>
        <v>7.3529999999999998E-2</v>
      </c>
      <c r="XBI7" s="220">
        <f t="shared" si="257"/>
        <v>7.3529999999999998E-2</v>
      </c>
      <c r="XBJ7" s="220">
        <f t="shared" si="257"/>
        <v>7.3529999999999998E-2</v>
      </c>
      <c r="XBK7" s="220">
        <f t="shared" si="257"/>
        <v>7.3529999999999998E-2</v>
      </c>
      <c r="XBL7" s="220">
        <f t="shared" si="257"/>
        <v>7.3529999999999998E-2</v>
      </c>
      <c r="XBM7" s="220">
        <f t="shared" ref="XBM7:XDX7" si="258">ROUND($W7/365,5)</f>
        <v>7.3529999999999998E-2</v>
      </c>
      <c r="XBN7" s="220">
        <f t="shared" si="258"/>
        <v>7.3529999999999998E-2</v>
      </c>
      <c r="XBO7" s="220">
        <f t="shared" si="258"/>
        <v>7.3529999999999998E-2</v>
      </c>
      <c r="XBP7" s="220">
        <f t="shared" si="258"/>
        <v>7.3529999999999998E-2</v>
      </c>
      <c r="XBQ7" s="220">
        <f t="shared" si="258"/>
        <v>7.3529999999999998E-2</v>
      </c>
      <c r="XBR7" s="220">
        <f t="shared" si="258"/>
        <v>7.3529999999999998E-2</v>
      </c>
      <c r="XBS7" s="220">
        <f t="shared" si="258"/>
        <v>7.3529999999999998E-2</v>
      </c>
      <c r="XBT7" s="220">
        <f t="shared" si="258"/>
        <v>7.3529999999999998E-2</v>
      </c>
      <c r="XBU7" s="220">
        <f t="shared" si="258"/>
        <v>7.3529999999999998E-2</v>
      </c>
      <c r="XBV7" s="220">
        <f t="shared" si="258"/>
        <v>7.3529999999999998E-2</v>
      </c>
      <c r="XBW7" s="220">
        <f t="shared" si="258"/>
        <v>7.3529999999999998E-2</v>
      </c>
      <c r="XBX7" s="220">
        <f t="shared" si="258"/>
        <v>7.3529999999999998E-2</v>
      </c>
      <c r="XBY7" s="220">
        <f t="shared" si="258"/>
        <v>7.3529999999999998E-2</v>
      </c>
      <c r="XBZ7" s="220">
        <f t="shared" si="258"/>
        <v>7.3529999999999998E-2</v>
      </c>
      <c r="XCA7" s="220">
        <f t="shared" si="258"/>
        <v>7.3529999999999998E-2</v>
      </c>
      <c r="XCB7" s="220">
        <f t="shared" si="258"/>
        <v>7.3529999999999998E-2</v>
      </c>
      <c r="XCC7" s="220">
        <f t="shared" si="258"/>
        <v>7.3529999999999998E-2</v>
      </c>
      <c r="XCD7" s="220">
        <f t="shared" si="258"/>
        <v>7.3529999999999998E-2</v>
      </c>
      <c r="XCE7" s="220">
        <f t="shared" si="258"/>
        <v>7.3529999999999998E-2</v>
      </c>
      <c r="XCF7" s="220">
        <f t="shared" si="258"/>
        <v>7.3529999999999998E-2</v>
      </c>
      <c r="XCG7" s="220">
        <f t="shared" si="258"/>
        <v>7.3529999999999998E-2</v>
      </c>
      <c r="XCH7" s="220">
        <f t="shared" si="258"/>
        <v>7.3529999999999998E-2</v>
      </c>
      <c r="XCI7" s="220">
        <f t="shared" si="258"/>
        <v>7.3529999999999998E-2</v>
      </c>
      <c r="XCJ7" s="220">
        <f t="shared" si="258"/>
        <v>7.3529999999999998E-2</v>
      </c>
      <c r="XCK7" s="220">
        <f t="shared" si="258"/>
        <v>7.3529999999999998E-2</v>
      </c>
      <c r="XCL7" s="220">
        <f t="shared" si="258"/>
        <v>7.3529999999999998E-2</v>
      </c>
      <c r="XCM7" s="220">
        <f t="shared" si="258"/>
        <v>7.3529999999999998E-2</v>
      </c>
      <c r="XCN7" s="220">
        <f t="shared" si="258"/>
        <v>7.3529999999999998E-2</v>
      </c>
      <c r="XCO7" s="220">
        <f t="shared" si="258"/>
        <v>7.3529999999999998E-2</v>
      </c>
      <c r="XCP7" s="220">
        <f t="shared" si="258"/>
        <v>7.3529999999999998E-2</v>
      </c>
      <c r="XCQ7" s="220">
        <f t="shared" si="258"/>
        <v>7.3529999999999998E-2</v>
      </c>
      <c r="XCR7" s="220">
        <f t="shared" si="258"/>
        <v>7.3529999999999998E-2</v>
      </c>
      <c r="XCS7" s="220">
        <f t="shared" si="258"/>
        <v>7.3529999999999998E-2</v>
      </c>
      <c r="XCT7" s="220">
        <f t="shared" si="258"/>
        <v>7.3529999999999998E-2</v>
      </c>
      <c r="XCU7" s="220">
        <f t="shared" si="258"/>
        <v>7.3529999999999998E-2</v>
      </c>
      <c r="XCV7" s="220">
        <f t="shared" si="258"/>
        <v>7.3529999999999998E-2</v>
      </c>
      <c r="XCW7" s="220">
        <f t="shared" si="258"/>
        <v>7.3529999999999998E-2</v>
      </c>
      <c r="XCX7" s="220">
        <f t="shared" si="258"/>
        <v>7.3529999999999998E-2</v>
      </c>
      <c r="XCY7" s="220">
        <f t="shared" si="258"/>
        <v>7.3529999999999998E-2</v>
      </c>
      <c r="XCZ7" s="220">
        <f t="shared" si="258"/>
        <v>7.3529999999999998E-2</v>
      </c>
      <c r="XDA7" s="220">
        <f t="shared" si="258"/>
        <v>7.3529999999999998E-2</v>
      </c>
      <c r="XDB7" s="220">
        <f t="shared" si="258"/>
        <v>7.3529999999999998E-2</v>
      </c>
      <c r="XDC7" s="220">
        <f t="shared" si="258"/>
        <v>7.3529999999999998E-2</v>
      </c>
      <c r="XDD7" s="220">
        <f t="shared" si="258"/>
        <v>7.3529999999999998E-2</v>
      </c>
      <c r="XDE7" s="220">
        <f t="shared" si="258"/>
        <v>7.3529999999999998E-2</v>
      </c>
      <c r="XDF7" s="220">
        <f t="shared" si="258"/>
        <v>7.3529999999999998E-2</v>
      </c>
      <c r="XDG7" s="220">
        <f t="shared" si="258"/>
        <v>7.3529999999999998E-2</v>
      </c>
      <c r="XDH7" s="220">
        <f t="shared" si="258"/>
        <v>7.3529999999999998E-2</v>
      </c>
      <c r="XDI7" s="220">
        <f t="shared" si="258"/>
        <v>7.3529999999999998E-2</v>
      </c>
      <c r="XDJ7" s="220">
        <f t="shared" si="258"/>
        <v>7.3529999999999998E-2</v>
      </c>
      <c r="XDK7" s="220">
        <f t="shared" si="258"/>
        <v>7.3529999999999998E-2</v>
      </c>
      <c r="XDL7" s="220">
        <f t="shared" si="258"/>
        <v>7.3529999999999998E-2</v>
      </c>
      <c r="XDM7" s="220">
        <f t="shared" si="258"/>
        <v>7.3529999999999998E-2</v>
      </c>
      <c r="XDN7" s="220">
        <f t="shared" si="258"/>
        <v>7.3529999999999998E-2</v>
      </c>
      <c r="XDO7" s="220">
        <f t="shared" si="258"/>
        <v>7.3529999999999998E-2</v>
      </c>
      <c r="XDP7" s="220">
        <f t="shared" si="258"/>
        <v>7.3529999999999998E-2</v>
      </c>
      <c r="XDQ7" s="220">
        <f t="shared" si="258"/>
        <v>7.3529999999999998E-2</v>
      </c>
      <c r="XDR7" s="220">
        <f t="shared" si="258"/>
        <v>7.3529999999999998E-2</v>
      </c>
      <c r="XDS7" s="220">
        <f t="shared" si="258"/>
        <v>7.3529999999999998E-2</v>
      </c>
      <c r="XDT7" s="220">
        <f t="shared" si="258"/>
        <v>7.3529999999999998E-2</v>
      </c>
      <c r="XDU7" s="220">
        <f t="shared" si="258"/>
        <v>7.3529999999999998E-2</v>
      </c>
      <c r="XDV7" s="220">
        <f t="shared" si="258"/>
        <v>7.3529999999999998E-2</v>
      </c>
      <c r="XDW7" s="220">
        <f t="shared" si="258"/>
        <v>7.3529999999999998E-2</v>
      </c>
      <c r="XDX7" s="220">
        <f t="shared" si="258"/>
        <v>7.3529999999999998E-2</v>
      </c>
      <c r="XDY7" s="220">
        <f t="shared" ref="XDY7:XFC7" si="259">ROUND($W7/365,5)</f>
        <v>7.3529999999999998E-2</v>
      </c>
      <c r="XDZ7" s="220">
        <f t="shared" si="259"/>
        <v>7.3529999999999998E-2</v>
      </c>
      <c r="XEA7" s="220">
        <f t="shared" si="259"/>
        <v>7.3529999999999998E-2</v>
      </c>
      <c r="XEB7" s="220">
        <f t="shared" si="259"/>
        <v>7.3529999999999998E-2</v>
      </c>
      <c r="XEC7" s="220">
        <f t="shared" si="259"/>
        <v>7.3529999999999998E-2</v>
      </c>
      <c r="XED7" s="220">
        <f t="shared" si="259"/>
        <v>7.3529999999999998E-2</v>
      </c>
      <c r="XEE7" s="220">
        <f t="shared" si="259"/>
        <v>7.3529999999999998E-2</v>
      </c>
      <c r="XEF7" s="220">
        <f t="shared" si="259"/>
        <v>7.3529999999999998E-2</v>
      </c>
      <c r="XEG7" s="220">
        <f t="shared" si="259"/>
        <v>7.3529999999999998E-2</v>
      </c>
      <c r="XEH7" s="220">
        <f t="shared" si="259"/>
        <v>7.3529999999999998E-2</v>
      </c>
      <c r="XEI7" s="220">
        <f t="shared" si="259"/>
        <v>7.3529999999999998E-2</v>
      </c>
      <c r="XEJ7" s="220">
        <f t="shared" si="259"/>
        <v>7.3529999999999998E-2</v>
      </c>
      <c r="XEK7" s="220">
        <f t="shared" si="259"/>
        <v>7.3529999999999998E-2</v>
      </c>
      <c r="XEL7" s="220">
        <f t="shared" si="259"/>
        <v>7.3529999999999998E-2</v>
      </c>
      <c r="XEM7" s="220">
        <f t="shared" si="259"/>
        <v>7.3529999999999998E-2</v>
      </c>
      <c r="XEN7" s="220">
        <f t="shared" si="259"/>
        <v>7.3529999999999998E-2</v>
      </c>
      <c r="XEO7" s="220">
        <f t="shared" si="259"/>
        <v>7.3529999999999998E-2</v>
      </c>
      <c r="XEP7" s="220">
        <f t="shared" si="259"/>
        <v>7.3529999999999998E-2</v>
      </c>
      <c r="XEQ7" s="220">
        <f t="shared" si="259"/>
        <v>7.3529999999999998E-2</v>
      </c>
      <c r="XER7" s="220">
        <f t="shared" si="259"/>
        <v>7.3529999999999998E-2</v>
      </c>
      <c r="XES7" s="220">
        <f t="shared" si="259"/>
        <v>7.3529999999999998E-2</v>
      </c>
      <c r="XET7" s="220">
        <f t="shared" si="259"/>
        <v>7.3529999999999998E-2</v>
      </c>
      <c r="XEU7" s="220">
        <f t="shared" si="259"/>
        <v>7.3529999999999998E-2</v>
      </c>
      <c r="XEV7" s="220">
        <f t="shared" si="259"/>
        <v>7.3529999999999998E-2</v>
      </c>
      <c r="XEW7" s="220">
        <f t="shared" si="259"/>
        <v>7.3529999999999998E-2</v>
      </c>
      <c r="XEX7" s="220">
        <f t="shared" si="259"/>
        <v>7.3529999999999998E-2</v>
      </c>
      <c r="XEY7" s="220">
        <f t="shared" si="259"/>
        <v>7.3529999999999998E-2</v>
      </c>
      <c r="XEZ7" s="220">
        <f t="shared" si="259"/>
        <v>7.3529999999999998E-2</v>
      </c>
      <c r="XFA7" s="220">
        <f t="shared" si="259"/>
        <v>7.3529999999999998E-2</v>
      </c>
      <c r="XFB7" s="220">
        <f t="shared" si="259"/>
        <v>7.3529999999999998E-2</v>
      </c>
      <c r="XFC7" s="220">
        <f t="shared" si="259"/>
        <v>7.3529999999999998E-2</v>
      </c>
    </row>
    <row r="8" spans="1:16383">
      <c r="A8" s="36"/>
      <c r="B8" s="36"/>
      <c r="C8" s="161" t="s">
        <v>537</v>
      </c>
      <c r="D8" s="161" t="s">
        <v>397</v>
      </c>
      <c r="E8" s="161" t="s">
        <v>399</v>
      </c>
      <c r="F8" s="71" t="s">
        <v>33</v>
      </c>
      <c r="G8" s="71" t="s">
        <v>194</v>
      </c>
      <c r="H8" s="92"/>
      <c r="I8" s="93">
        <f t="shared" si="0"/>
        <v>12.58</v>
      </c>
      <c r="J8" s="162"/>
      <c r="K8" s="93">
        <f t="shared" si="1"/>
        <v>12.58</v>
      </c>
      <c r="L8" s="162"/>
      <c r="M8" s="162" t="str">
        <f t="shared" si="2"/>
        <v>COMPLIANT</v>
      </c>
      <c r="N8" s="39"/>
      <c r="O8" s="163">
        <f t="shared" si="3"/>
        <v>12.05</v>
      </c>
      <c r="P8" s="163">
        <f t="shared" ref="O8:P36" si="260">V8</f>
        <v>12.15</v>
      </c>
      <c r="Q8" s="163">
        <f t="shared" ref="Q8:Q36" si="261">W8</f>
        <v>12.58</v>
      </c>
      <c r="R8" s="163">
        <f t="shared" ref="R8:R36" si="262">X8</f>
        <v>12.87</v>
      </c>
      <c r="S8" s="163">
        <f t="shared" ref="S8:S36" si="263">Y8</f>
        <v>13.16</v>
      </c>
      <c r="T8" s="39"/>
      <c r="U8" s="211">
        <v>12.05</v>
      </c>
      <c r="V8" s="165">
        <f>ROUND(ROUND(U8,2)*(1+'General Inputs'!K$20)*(1-AA8)+IF(D8="Capital",'General Inputs'!K$30,'General Inputs'!K$29),2)</f>
        <v>12.15</v>
      </c>
      <c r="W8" s="165">
        <f>ROUND(ROUND(V8,2)*(1+'General Inputs'!L$20)*(1-AB8)+IF(E8="Capital",'General Inputs'!L$30,'General Inputs'!L$29),2)</f>
        <v>12.58</v>
      </c>
      <c r="X8" s="165">
        <f>ROUND(ROUND(W8,2)*(1+'General Inputs'!M$20)*(1-AC8)+IF(F8="Capital",'General Inputs'!M$30,'General Inputs'!M$29),2)</f>
        <v>12.87</v>
      </c>
      <c r="Y8" s="165">
        <f>ROUND(ROUND(X8,2)*(1+'General Inputs'!N$20)*(1-AD8)+IF(H8="Capital",'General Inputs'!N$30,'General Inputs'!N$29),2)</f>
        <v>13.16</v>
      </c>
      <c r="Z8" s="166"/>
      <c r="AA8" s="194">
        <f>IF($U8="",0,IF($D8="Capital",'General Inputs'!K$25,'General Inputs'!K$24))</f>
        <v>0</v>
      </c>
      <c r="AB8" s="194">
        <f>IF($U8="",0,IF($D8="Capital",'General Inputs'!L$25,'General Inputs'!L$24))</f>
        <v>0</v>
      </c>
      <c r="AC8" s="194">
        <f>IF($U8="",0,IF($D8="Capital",'General Inputs'!M$25,'General Inputs'!M$24))</f>
        <v>0</v>
      </c>
      <c r="AD8" s="194">
        <f>IF($U8="",0,IF($D8="Capital",'General Inputs'!N$25,'General Inputs'!N$24))</f>
        <v>0</v>
      </c>
      <c r="AE8" s="36"/>
      <c r="AF8" s="220">
        <f t="shared" ref="AF8:AF36" si="264">ROUND($W8/365,5)</f>
        <v>3.4470000000000001E-2</v>
      </c>
      <c r="AG8" s="220">
        <f t="shared" ref="AG8:AG12" si="265">ROUND($X8/366,5)</f>
        <v>3.5159999999999997E-2</v>
      </c>
      <c r="AH8" s="220">
        <f t="shared" ref="AH8:AH12" si="266">ROUND($Y8/365,5)</f>
        <v>3.6049999999999999E-2</v>
      </c>
      <c r="AI8" s="36"/>
      <c r="AJ8" s="36"/>
      <c r="AK8" s="36"/>
    </row>
    <row r="9" spans="1:16383">
      <c r="A9" s="36"/>
      <c r="B9" s="36"/>
      <c r="C9" s="161" t="s">
        <v>395</v>
      </c>
      <c r="D9" s="161" t="s">
        <v>394</v>
      </c>
      <c r="E9" s="161" t="s">
        <v>398</v>
      </c>
      <c r="F9" s="71" t="s">
        <v>33</v>
      </c>
      <c r="G9" s="71" t="s">
        <v>194</v>
      </c>
      <c r="H9" s="92"/>
      <c r="I9" s="93">
        <f t="shared" si="0"/>
        <v>7.75</v>
      </c>
      <c r="J9" s="162"/>
      <c r="K9" s="93">
        <f t="shared" si="1"/>
        <v>7.75</v>
      </c>
      <c r="L9" s="162"/>
      <c r="M9" s="162" t="str">
        <f t="shared" si="2"/>
        <v>COMPLIANT</v>
      </c>
      <c r="N9" s="39"/>
      <c r="O9" s="163">
        <f t="shared" si="3"/>
        <v>7.43</v>
      </c>
      <c r="P9" s="163">
        <f t="shared" si="260"/>
        <v>7.49</v>
      </c>
      <c r="Q9" s="163">
        <f t="shared" si="261"/>
        <v>7.75</v>
      </c>
      <c r="R9" s="163">
        <f t="shared" si="262"/>
        <v>7.93</v>
      </c>
      <c r="S9" s="163">
        <f t="shared" si="263"/>
        <v>8.11</v>
      </c>
      <c r="T9" s="39"/>
      <c r="U9" s="211">
        <v>7.43</v>
      </c>
      <c r="V9" s="165">
        <f>ROUND(ROUND(U9,2)*(1+'General Inputs'!K$20)*(1-AA9)+IF(D9="Capital",'General Inputs'!K$30,'General Inputs'!K$29),2)</f>
        <v>7.49</v>
      </c>
      <c r="W9" s="165">
        <f>ROUND(ROUND(V9,2)*(1+'General Inputs'!L$20)*(1-AB9)+IF(E9="Capital",'General Inputs'!L$30,'General Inputs'!L$29),2)</f>
        <v>7.75</v>
      </c>
      <c r="X9" s="165">
        <f>ROUND(ROUND(W9,2)*(1+'General Inputs'!M$20)*(1-AC9)+IF(F9="Capital",'General Inputs'!M$30,'General Inputs'!M$29),2)</f>
        <v>7.93</v>
      </c>
      <c r="Y9" s="165">
        <f>ROUND(ROUND(X9,2)*(1+'General Inputs'!N$20)*(1-AD9)+IF(H9="Capital",'General Inputs'!N$30,'General Inputs'!N$29),2)</f>
        <v>8.11</v>
      </c>
      <c r="Z9" s="166"/>
      <c r="AA9" s="194">
        <f>IF($U9="",0,IF($D9="Capital",'General Inputs'!K$25,'General Inputs'!K$24))</f>
        <v>0</v>
      </c>
      <c r="AB9" s="194">
        <f>IF($U9="",0,IF($D9="Capital",'General Inputs'!L$25,'General Inputs'!L$24))</f>
        <v>0</v>
      </c>
      <c r="AC9" s="194">
        <f>IF($U9="",0,IF($D9="Capital",'General Inputs'!M$25,'General Inputs'!M$24))</f>
        <v>0</v>
      </c>
      <c r="AD9" s="194">
        <f>IF($U9="",0,IF($D9="Capital",'General Inputs'!N$25,'General Inputs'!N$24))</f>
        <v>0</v>
      </c>
      <c r="AE9" s="36"/>
      <c r="AF9" s="220">
        <f t="shared" si="264"/>
        <v>2.1229999999999999E-2</v>
      </c>
      <c r="AG9" s="220">
        <f t="shared" si="265"/>
        <v>2.1669999999999998E-2</v>
      </c>
      <c r="AH9" s="220">
        <f t="shared" si="266"/>
        <v>2.222E-2</v>
      </c>
      <c r="AI9" s="36"/>
      <c r="AJ9" s="36"/>
      <c r="AK9" s="36"/>
    </row>
    <row r="10" spans="1:16383">
      <c r="A10" s="36"/>
      <c r="B10" s="36"/>
      <c r="C10" s="161" t="s">
        <v>538</v>
      </c>
      <c r="D10" s="161" t="s">
        <v>397</v>
      </c>
      <c r="E10" s="161" t="s">
        <v>399</v>
      </c>
      <c r="F10" s="71" t="s">
        <v>33</v>
      </c>
      <c r="G10" s="71" t="s">
        <v>194</v>
      </c>
      <c r="H10" s="92"/>
      <c r="I10" s="93">
        <f t="shared" si="0"/>
        <v>3.74</v>
      </c>
      <c r="J10" s="162"/>
      <c r="K10" s="93">
        <f t="shared" si="1"/>
        <v>3.74</v>
      </c>
      <c r="L10" s="162"/>
      <c r="M10" s="162" t="str">
        <f t="shared" si="2"/>
        <v>COMPLIANT</v>
      </c>
      <c r="N10" s="39"/>
      <c r="O10" s="163">
        <f t="shared" si="3"/>
        <v>3.58</v>
      </c>
      <c r="P10" s="163">
        <f t="shared" si="260"/>
        <v>3.61</v>
      </c>
      <c r="Q10" s="163">
        <f t="shared" si="261"/>
        <v>3.74</v>
      </c>
      <c r="R10" s="163">
        <f t="shared" si="262"/>
        <v>3.83</v>
      </c>
      <c r="S10" s="163">
        <f t="shared" si="263"/>
        <v>3.92</v>
      </c>
      <c r="T10" s="39"/>
      <c r="U10" s="211">
        <v>3.58</v>
      </c>
      <c r="V10" s="165">
        <f>ROUND(ROUND(U10,2)*(1+'General Inputs'!K$20)*(1-AA10)+IF(D10="Capital",'General Inputs'!K$30,'General Inputs'!K$29),2)</f>
        <v>3.61</v>
      </c>
      <c r="W10" s="165">
        <f>ROUND(ROUND(V10,2)*(1+'General Inputs'!L$20)*(1-AB10)+IF(E10="Capital",'General Inputs'!L$30,'General Inputs'!L$29),2)</f>
        <v>3.74</v>
      </c>
      <c r="X10" s="165">
        <f>ROUND(ROUND(W10,2)*(1+'General Inputs'!M$20)*(1-AC10)+IF(F10="Capital",'General Inputs'!M$30,'General Inputs'!M$29),2)</f>
        <v>3.83</v>
      </c>
      <c r="Y10" s="165">
        <f>ROUND(ROUND(X10,2)*(1+'General Inputs'!N$20)*(1-AD10)+IF(H10="Capital",'General Inputs'!N$30,'General Inputs'!N$29),2)</f>
        <v>3.92</v>
      </c>
      <c r="Z10" s="166"/>
      <c r="AA10" s="194">
        <f>IF($U10="",0,IF($D10="Capital",'General Inputs'!K$25,'General Inputs'!K$24))</f>
        <v>0</v>
      </c>
      <c r="AB10" s="194">
        <f>IF($U10="",0,IF($D10="Capital",'General Inputs'!L$25,'General Inputs'!L$24))</f>
        <v>0</v>
      </c>
      <c r="AC10" s="194">
        <f>IF($U10="",0,IF($D10="Capital",'General Inputs'!M$25,'General Inputs'!M$24))</f>
        <v>0</v>
      </c>
      <c r="AD10" s="194">
        <f>IF($U10="",0,IF($D10="Capital",'General Inputs'!N$25,'General Inputs'!N$24))</f>
        <v>0</v>
      </c>
      <c r="AE10" s="36"/>
      <c r="AF10" s="220">
        <f t="shared" si="264"/>
        <v>1.025E-2</v>
      </c>
      <c r="AG10" s="220">
        <f t="shared" si="265"/>
        <v>1.0460000000000001E-2</v>
      </c>
      <c r="AH10" s="220">
        <f t="shared" si="266"/>
        <v>1.074E-2</v>
      </c>
      <c r="AI10" s="36"/>
      <c r="AJ10" s="36"/>
      <c r="AK10" s="36"/>
    </row>
    <row r="11" spans="1:16383">
      <c r="A11" s="36"/>
      <c r="B11" s="36"/>
      <c r="C11" s="161" t="s">
        <v>396</v>
      </c>
      <c r="D11" s="161" t="s">
        <v>394</v>
      </c>
      <c r="E11" s="161" t="s">
        <v>398</v>
      </c>
      <c r="F11" s="71" t="s">
        <v>33</v>
      </c>
      <c r="G11" s="71" t="s">
        <v>194</v>
      </c>
      <c r="H11" s="92"/>
      <c r="I11" s="93">
        <f t="shared" si="0"/>
        <v>19.399999999999999</v>
      </c>
      <c r="J11" s="162"/>
      <c r="K11" s="93">
        <f t="shared" si="1"/>
        <v>19.399999999999999</v>
      </c>
      <c r="L11" s="162"/>
      <c r="M11" s="162" t="str">
        <f t="shared" si="2"/>
        <v>COMPLIANT</v>
      </c>
      <c r="N11" s="39"/>
      <c r="O11" s="163">
        <f t="shared" si="3"/>
        <v>18.579999999999998</v>
      </c>
      <c r="P11" s="163">
        <f t="shared" si="260"/>
        <v>18.739999999999998</v>
      </c>
      <c r="Q11" s="163">
        <f t="shared" si="261"/>
        <v>19.399999999999999</v>
      </c>
      <c r="R11" s="163">
        <f t="shared" si="262"/>
        <v>19.84</v>
      </c>
      <c r="S11" s="163">
        <f t="shared" si="263"/>
        <v>20.29</v>
      </c>
      <c r="T11" s="39"/>
      <c r="U11" s="211">
        <v>18.579999999999998</v>
      </c>
      <c r="V11" s="165">
        <f>ROUND(ROUND(U11,2)*(1+'General Inputs'!K$20)*(1-AA11)+IF(D11="Capital",'General Inputs'!K$30,'General Inputs'!K$29),2)</f>
        <v>18.739999999999998</v>
      </c>
      <c r="W11" s="165">
        <f>ROUND(ROUND(V11,2)*(1+'General Inputs'!L$20)*(1-AB11)+IF(E11="Capital",'General Inputs'!L$30,'General Inputs'!L$29),2)</f>
        <v>19.399999999999999</v>
      </c>
      <c r="X11" s="165">
        <f>ROUND(ROUND(W11,2)*(1+'General Inputs'!M$20)*(1-AC11)+IF(F11="Capital",'General Inputs'!M$30,'General Inputs'!M$29),2)</f>
        <v>19.84</v>
      </c>
      <c r="Y11" s="165">
        <f>ROUND(ROUND(X11,2)*(1+'General Inputs'!N$20)*(1-AD11)+IF(H11="Capital",'General Inputs'!N$30,'General Inputs'!N$29),2)</f>
        <v>20.29</v>
      </c>
      <c r="Z11" s="166"/>
      <c r="AA11" s="194">
        <f>IF($U11="",0,IF($D11="Capital",'General Inputs'!K$25,'General Inputs'!K$24))</f>
        <v>0</v>
      </c>
      <c r="AB11" s="194">
        <f>IF($U11="",0,IF($D11="Capital",'General Inputs'!L$25,'General Inputs'!L$24))</f>
        <v>0</v>
      </c>
      <c r="AC11" s="194">
        <f>IF($U11="",0,IF($D11="Capital",'General Inputs'!M$25,'General Inputs'!M$24))</f>
        <v>0</v>
      </c>
      <c r="AD11" s="194">
        <f>IF($U11="",0,IF($D11="Capital",'General Inputs'!N$25,'General Inputs'!N$24))</f>
        <v>0</v>
      </c>
      <c r="AE11" s="36"/>
      <c r="AF11" s="220">
        <f t="shared" si="264"/>
        <v>5.3150000000000003E-2</v>
      </c>
      <c r="AG11" s="220">
        <f t="shared" si="265"/>
        <v>5.4210000000000001E-2</v>
      </c>
      <c r="AH11" s="220">
        <f t="shared" si="266"/>
        <v>5.5590000000000001E-2</v>
      </c>
      <c r="AI11" s="36"/>
      <c r="AJ11" s="36"/>
      <c r="AK11" s="36"/>
    </row>
    <row r="12" spans="1:16383">
      <c r="A12" s="36"/>
      <c r="B12" s="36"/>
      <c r="C12" s="161" t="s">
        <v>539</v>
      </c>
      <c r="D12" s="161" t="s">
        <v>397</v>
      </c>
      <c r="E12" s="161" t="s">
        <v>399</v>
      </c>
      <c r="F12" s="71" t="s">
        <v>33</v>
      </c>
      <c r="G12" s="71" t="s">
        <v>194</v>
      </c>
      <c r="H12" s="92"/>
      <c r="I12" s="93">
        <f t="shared" si="0"/>
        <v>8.89</v>
      </c>
      <c r="J12" s="162"/>
      <c r="K12" s="93">
        <f t="shared" si="1"/>
        <v>8.89</v>
      </c>
      <c r="L12" s="162"/>
      <c r="M12" s="162" t="str">
        <f t="shared" si="2"/>
        <v>COMPLIANT</v>
      </c>
      <c r="N12" s="39"/>
      <c r="O12" s="163">
        <f t="shared" si="3"/>
        <v>8.52</v>
      </c>
      <c r="P12" s="163">
        <f t="shared" si="260"/>
        <v>8.59</v>
      </c>
      <c r="Q12" s="163">
        <f t="shared" si="261"/>
        <v>8.89</v>
      </c>
      <c r="R12" s="163">
        <f t="shared" si="262"/>
        <v>9.09</v>
      </c>
      <c r="S12" s="163">
        <f t="shared" si="263"/>
        <v>9.3000000000000007</v>
      </c>
      <c r="T12" s="39"/>
      <c r="U12" s="211">
        <v>8.52</v>
      </c>
      <c r="V12" s="165">
        <f>ROUND(ROUND(U12,2)*(1+'General Inputs'!K$20)*(1-AA12)+IF(D12="Capital",'General Inputs'!K$30,'General Inputs'!K$29),2)</f>
        <v>8.59</v>
      </c>
      <c r="W12" s="165">
        <f>ROUND(ROUND(V12,2)*(1+'General Inputs'!L$20)*(1-AB12)+IF(E12="Capital",'General Inputs'!L$30,'General Inputs'!L$29),2)</f>
        <v>8.89</v>
      </c>
      <c r="X12" s="165">
        <f>ROUND(ROUND(W12,2)*(1+'General Inputs'!M$20)*(1-AC12)+IF(F12="Capital",'General Inputs'!M$30,'General Inputs'!M$29),2)</f>
        <v>9.09</v>
      </c>
      <c r="Y12" s="165">
        <f>ROUND(ROUND(X12,2)*(1+'General Inputs'!N$20)*(1-AD12)+IF(H12="Capital",'General Inputs'!N$30,'General Inputs'!N$29),2)</f>
        <v>9.3000000000000007</v>
      </c>
      <c r="Z12" s="166"/>
      <c r="AA12" s="194">
        <f>IF($U12="",0,IF($D12="Capital",'General Inputs'!K$25,'General Inputs'!K$24))</f>
        <v>0</v>
      </c>
      <c r="AB12" s="194">
        <f>IF($U12="",0,IF($D12="Capital",'General Inputs'!L$25,'General Inputs'!L$24))</f>
        <v>0</v>
      </c>
      <c r="AC12" s="194">
        <f>IF($U12="",0,IF($D12="Capital",'General Inputs'!M$25,'General Inputs'!M$24))</f>
        <v>0</v>
      </c>
      <c r="AD12" s="194">
        <f>IF($U12="",0,IF($D12="Capital",'General Inputs'!N$25,'General Inputs'!N$24))</f>
        <v>0</v>
      </c>
      <c r="AE12" s="36"/>
      <c r="AF12" s="220">
        <f t="shared" si="264"/>
        <v>2.436E-2</v>
      </c>
      <c r="AG12" s="220">
        <f t="shared" si="265"/>
        <v>2.4840000000000001E-2</v>
      </c>
      <c r="AH12" s="220">
        <f t="shared" si="266"/>
        <v>2.5479999999999999E-2</v>
      </c>
      <c r="AI12" s="36"/>
      <c r="AJ12" s="36"/>
      <c r="AK12" s="36"/>
    </row>
    <row r="13" spans="1:16383">
      <c r="A13" s="36"/>
      <c r="B13" s="36"/>
      <c r="C13" s="161"/>
      <c r="D13" s="161"/>
      <c r="E13" s="161"/>
      <c r="F13" s="71"/>
      <c r="G13" s="71"/>
      <c r="H13" s="92"/>
      <c r="I13" s="93">
        <f t="shared" si="0"/>
        <v>0</v>
      </c>
      <c r="J13" s="162"/>
      <c r="K13" s="93">
        <f t="shared" si="1"/>
        <v>0</v>
      </c>
      <c r="L13" s="162"/>
      <c r="M13" s="162" t="str">
        <f t="shared" si="2"/>
        <v/>
      </c>
      <c r="N13" s="39"/>
      <c r="O13" s="163">
        <f t="shared" ref="O13:O36" si="267">U13</f>
        <v>0</v>
      </c>
      <c r="P13" s="163">
        <f t="shared" si="260"/>
        <v>0</v>
      </c>
      <c r="Q13" s="163">
        <f t="shared" si="261"/>
        <v>0</v>
      </c>
      <c r="R13" s="163">
        <f t="shared" si="262"/>
        <v>0</v>
      </c>
      <c r="S13" s="163">
        <f t="shared" si="263"/>
        <v>0</v>
      </c>
      <c r="T13" s="39"/>
      <c r="U13" s="211"/>
      <c r="V13" s="165">
        <f>ROUND(ROUND(U13,2)*(1+'General Inputs'!K$20)*(1-AA13)+IF(D13="Capital",'General Inputs'!K$30,'General Inputs'!K$29),2)</f>
        <v>0</v>
      </c>
      <c r="W13" s="165">
        <f>ROUND(ROUND(V13,2)*(1+'General Inputs'!L$20)*(1-AB13)+IF(E13="Capital",'General Inputs'!L$30,'General Inputs'!L$29),2)</f>
        <v>0</v>
      </c>
      <c r="X13" s="165">
        <f>ROUND(ROUND(W13,2)*(1+'General Inputs'!M$20)*(1-AC13)+IF(F13="Capital",'General Inputs'!M$30,'General Inputs'!M$29),2)</f>
        <v>0</v>
      </c>
      <c r="Y13" s="165">
        <f>ROUND(ROUND(X13,2)*(1+'General Inputs'!N$20)*(1-AD13)+IF(H13="Capital",'General Inputs'!N$30,'General Inputs'!N$29),2)</f>
        <v>0</v>
      </c>
      <c r="Z13" s="166"/>
      <c r="AA13" s="194">
        <f>IF($U13="",0,IF($D13="Capital",'General Inputs'!K$25,'General Inputs'!K$24))</f>
        <v>0</v>
      </c>
      <c r="AB13" s="194">
        <f>IF($U13="",0,IF($D13="Capital",'General Inputs'!L$25,'General Inputs'!L$24))</f>
        <v>0</v>
      </c>
      <c r="AC13" s="194">
        <f>IF($U13="",0,IF($D13="Capital",'General Inputs'!M$25,'General Inputs'!M$24))</f>
        <v>0</v>
      </c>
      <c r="AD13" s="194">
        <f>IF($U13="",0,IF($D13="Capital",'General Inputs'!N$25,'General Inputs'!N$24))</f>
        <v>0</v>
      </c>
      <c r="AE13" s="36"/>
      <c r="AF13" s="220"/>
      <c r="AG13" s="220"/>
      <c r="AH13" s="220"/>
      <c r="AI13" s="36"/>
      <c r="AJ13" s="36"/>
      <c r="AK13" s="36"/>
    </row>
    <row r="14" spans="1:16383" hidden="1" outlineLevel="1">
      <c r="A14" s="36"/>
      <c r="B14" s="36"/>
      <c r="C14" s="161"/>
      <c r="D14" s="161"/>
      <c r="E14" s="161"/>
      <c r="F14" s="71"/>
      <c r="G14" s="71"/>
      <c r="H14" s="92"/>
      <c r="I14" s="93">
        <f t="shared" si="0"/>
        <v>0</v>
      </c>
      <c r="J14" s="162"/>
      <c r="K14" s="93">
        <f t="shared" si="1"/>
        <v>0</v>
      </c>
      <c r="L14" s="162"/>
      <c r="M14" s="162" t="str">
        <f t="shared" si="2"/>
        <v/>
      </c>
      <c r="N14" s="39"/>
      <c r="O14" s="163">
        <f t="shared" si="267"/>
        <v>0</v>
      </c>
      <c r="P14" s="163">
        <f t="shared" si="260"/>
        <v>0</v>
      </c>
      <c r="Q14" s="163">
        <f t="shared" si="261"/>
        <v>0</v>
      </c>
      <c r="R14" s="163">
        <f t="shared" si="262"/>
        <v>0</v>
      </c>
      <c r="S14" s="163">
        <f t="shared" si="263"/>
        <v>0</v>
      </c>
      <c r="T14" s="39"/>
      <c r="U14" s="211"/>
      <c r="V14" s="165">
        <f>ROUND(ROUND(U14,2)*(1+'General Inputs'!K$20)*(1-AA14)+IF(D14="Capital",'General Inputs'!K$30,'General Inputs'!K$29),2)</f>
        <v>0</v>
      </c>
      <c r="W14" s="165">
        <f>ROUND(ROUND(V14,2)*(1+'General Inputs'!L$20)*(1-AB14)+IF(E14="Capital",'General Inputs'!L$30,'General Inputs'!L$29),2)</f>
        <v>0</v>
      </c>
      <c r="X14" s="165">
        <f>ROUND(ROUND(W14,2)*(1+'General Inputs'!M$20)*(1-AC14)+IF(F14="Capital",'General Inputs'!M$30,'General Inputs'!M$29),2)</f>
        <v>0</v>
      </c>
      <c r="Y14" s="165">
        <f>ROUND(ROUND(X14,2)*(1+'General Inputs'!N$20)*(1-AD14)+IF(H14="Capital",'General Inputs'!N$30,'General Inputs'!N$29),2)</f>
        <v>0</v>
      </c>
      <c r="Z14" s="166"/>
      <c r="AA14" s="194">
        <f>IF($U14="",0,IF($D14="Capital",'General Inputs'!K$25,'General Inputs'!K$24))</f>
        <v>0</v>
      </c>
      <c r="AB14" s="194">
        <f>IF($U14="",0,IF($D14="Capital",'General Inputs'!L$25,'General Inputs'!L$24))</f>
        <v>0</v>
      </c>
      <c r="AC14" s="194">
        <f>IF($U14="",0,IF($D14="Capital",'General Inputs'!M$25,'General Inputs'!M$24))</f>
        <v>0</v>
      </c>
      <c r="AD14" s="194">
        <f>IF($U14="",0,IF($D14="Capital",'General Inputs'!N$25,'General Inputs'!N$24))</f>
        <v>0</v>
      </c>
      <c r="AE14" s="36"/>
      <c r="AF14" s="220">
        <f t="shared" si="264"/>
        <v>0</v>
      </c>
      <c r="AG14" s="36"/>
      <c r="AH14" s="36"/>
      <c r="AI14" s="36"/>
      <c r="AJ14" s="36"/>
      <c r="AK14" s="36"/>
    </row>
    <row r="15" spans="1:16383" hidden="1" outlineLevel="1">
      <c r="A15" s="36"/>
      <c r="B15" s="36"/>
      <c r="C15" s="161"/>
      <c r="D15" s="161"/>
      <c r="E15" s="161"/>
      <c r="F15" s="71"/>
      <c r="G15" s="71"/>
      <c r="H15" s="92"/>
      <c r="I15" s="93">
        <f t="shared" si="0"/>
        <v>0</v>
      </c>
      <c r="J15" s="162"/>
      <c r="K15" s="93">
        <f t="shared" si="1"/>
        <v>0</v>
      </c>
      <c r="L15" s="162"/>
      <c r="M15" s="162" t="str">
        <f t="shared" si="2"/>
        <v/>
      </c>
      <c r="N15" s="39"/>
      <c r="O15" s="163">
        <f t="shared" si="267"/>
        <v>0</v>
      </c>
      <c r="P15" s="163">
        <f t="shared" si="260"/>
        <v>0</v>
      </c>
      <c r="Q15" s="163">
        <f t="shared" si="261"/>
        <v>0</v>
      </c>
      <c r="R15" s="163">
        <f t="shared" si="262"/>
        <v>0</v>
      </c>
      <c r="S15" s="163">
        <f t="shared" si="263"/>
        <v>0</v>
      </c>
      <c r="T15" s="39"/>
      <c r="U15" s="211"/>
      <c r="V15" s="165">
        <f>ROUND(ROUND(U15,2)*(1+'General Inputs'!K$20)*(1-AA15)+IF(D15="Capital",'General Inputs'!K$30,'General Inputs'!K$29),2)</f>
        <v>0</v>
      </c>
      <c r="W15" s="165">
        <f>ROUND(ROUND(V15,2)*(1+'General Inputs'!L$20)*(1-AB15)+IF(E15="Capital",'General Inputs'!L$30,'General Inputs'!L$29),2)</f>
        <v>0</v>
      </c>
      <c r="X15" s="165">
        <f>ROUND(ROUND(W15,2)*(1+'General Inputs'!M$20)*(1-AC15)+IF(F15="Capital",'General Inputs'!M$30,'General Inputs'!M$29),2)</f>
        <v>0</v>
      </c>
      <c r="Y15" s="165">
        <f>ROUND(ROUND(X15,2)*(1+'General Inputs'!N$20)*(1-AD15)+IF(H15="Capital",'General Inputs'!N$30,'General Inputs'!N$29),2)</f>
        <v>0</v>
      </c>
      <c r="Z15" s="166"/>
      <c r="AA15" s="194">
        <f>IF($U15="",0,IF($D15="Capital",'General Inputs'!K$25,'General Inputs'!K$24))</f>
        <v>0</v>
      </c>
      <c r="AB15" s="194">
        <f>IF($U15="",0,IF($D15="Capital",'General Inputs'!L$25,'General Inputs'!L$24))</f>
        <v>0</v>
      </c>
      <c r="AC15" s="194">
        <f>IF($U15="",0,IF($D15="Capital",'General Inputs'!M$25,'General Inputs'!M$24))</f>
        <v>0</v>
      </c>
      <c r="AD15" s="194">
        <f>IF($U15="",0,IF($D15="Capital",'General Inputs'!N$25,'General Inputs'!N$24))</f>
        <v>0</v>
      </c>
      <c r="AE15" s="36"/>
      <c r="AF15" s="220">
        <f t="shared" si="264"/>
        <v>0</v>
      </c>
      <c r="AG15" s="36"/>
      <c r="AH15" s="36"/>
      <c r="AI15" s="36"/>
      <c r="AJ15" s="36"/>
      <c r="AK15" s="36"/>
    </row>
    <row r="16" spans="1:16383" hidden="1" outlineLevel="1">
      <c r="A16" s="36"/>
      <c r="B16" s="36"/>
      <c r="C16" s="161"/>
      <c r="D16" s="161"/>
      <c r="E16" s="161"/>
      <c r="F16" s="71"/>
      <c r="G16" s="71"/>
      <c r="H16" s="92"/>
      <c r="I16" s="93">
        <f t="shared" si="0"/>
        <v>0</v>
      </c>
      <c r="J16" s="162"/>
      <c r="K16" s="93">
        <f t="shared" si="1"/>
        <v>0</v>
      </c>
      <c r="L16" s="162"/>
      <c r="M16" s="162" t="str">
        <f t="shared" si="2"/>
        <v/>
      </c>
      <c r="N16" s="39"/>
      <c r="O16" s="163">
        <f t="shared" si="267"/>
        <v>0</v>
      </c>
      <c r="P16" s="163">
        <f t="shared" si="260"/>
        <v>0</v>
      </c>
      <c r="Q16" s="163">
        <f t="shared" si="261"/>
        <v>0</v>
      </c>
      <c r="R16" s="163">
        <f t="shared" si="262"/>
        <v>0</v>
      </c>
      <c r="S16" s="163">
        <f t="shared" si="263"/>
        <v>0</v>
      </c>
      <c r="T16" s="39"/>
      <c r="U16" s="211"/>
      <c r="V16" s="165">
        <f>ROUND(ROUND(U16,2)*(1+'General Inputs'!K$20)*(1-AA16)+IF(D16="Capital",'General Inputs'!K$30,'General Inputs'!K$29),2)</f>
        <v>0</v>
      </c>
      <c r="W16" s="165">
        <f>ROUND(ROUND(V16,2)*(1+'General Inputs'!L$20)*(1-AB16)+IF(E16="Capital",'General Inputs'!L$30,'General Inputs'!L$29),2)</f>
        <v>0</v>
      </c>
      <c r="X16" s="165">
        <f>ROUND(ROUND(W16,2)*(1+'General Inputs'!M$20)*(1-AC16)+IF(F16="Capital",'General Inputs'!M$30,'General Inputs'!M$29),2)</f>
        <v>0</v>
      </c>
      <c r="Y16" s="165">
        <f>ROUND(ROUND(X16,2)*(1+'General Inputs'!N$20)*(1-AD16)+IF(H16="Capital",'General Inputs'!N$30,'General Inputs'!N$29),2)</f>
        <v>0</v>
      </c>
      <c r="Z16" s="166"/>
      <c r="AA16" s="194">
        <f>IF($U16="",0,IF($D16="Capital",'General Inputs'!K$25,'General Inputs'!K$24))</f>
        <v>0</v>
      </c>
      <c r="AB16" s="194">
        <f>IF($U16="",0,IF($D16="Capital",'General Inputs'!L$25,'General Inputs'!L$24))</f>
        <v>0</v>
      </c>
      <c r="AC16" s="194">
        <f>IF($U16="",0,IF($D16="Capital",'General Inputs'!M$25,'General Inputs'!M$24))</f>
        <v>0</v>
      </c>
      <c r="AD16" s="194">
        <f>IF($U16="",0,IF($D16="Capital",'General Inputs'!N$25,'General Inputs'!N$24))</f>
        <v>0</v>
      </c>
      <c r="AE16" s="36"/>
      <c r="AF16" s="220">
        <f t="shared" si="264"/>
        <v>0</v>
      </c>
      <c r="AG16" s="36"/>
      <c r="AH16" s="36"/>
      <c r="AI16" s="36"/>
      <c r="AJ16" s="36"/>
      <c r="AK16" s="36"/>
    </row>
    <row r="17" spans="1:37" hidden="1" outlineLevel="1">
      <c r="A17" s="36"/>
      <c r="B17" s="36"/>
      <c r="C17" s="161"/>
      <c r="D17" s="161"/>
      <c r="E17" s="161"/>
      <c r="F17" s="71"/>
      <c r="G17" s="71"/>
      <c r="H17" s="92"/>
      <c r="I17" s="93">
        <f t="shared" si="0"/>
        <v>0</v>
      </c>
      <c r="J17" s="162"/>
      <c r="K17" s="93">
        <f t="shared" si="1"/>
        <v>0</v>
      </c>
      <c r="L17" s="162"/>
      <c r="M17" s="162" t="str">
        <f t="shared" si="2"/>
        <v/>
      </c>
      <c r="N17" s="39"/>
      <c r="O17" s="163">
        <f t="shared" si="260"/>
        <v>0</v>
      </c>
      <c r="P17" s="163">
        <f t="shared" ref="P17:P18" si="268">V17</f>
        <v>0</v>
      </c>
      <c r="Q17" s="163">
        <f t="shared" ref="Q17:Q18" si="269">W17</f>
        <v>0</v>
      </c>
      <c r="R17" s="163">
        <f t="shared" ref="R17:R18" si="270">X17</f>
        <v>0</v>
      </c>
      <c r="S17" s="163">
        <f t="shared" ref="S17:S18" si="271">Y17</f>
        <v>0</v>
      </c>
      <c r="T17" s="39"/>
      <c r="U17" s="211"/>
      <c r="V17" s="165">
        <f>ROUND(ROUND(U17,2)*(1+'General Inputs'!K$20)*(1-AA17)+IF(D17="Capital",'General Inputs'!K$30,'General Inputs'!K$29),2)</f>
        <v>0</v>
      </c>
      <c r="W17" s="165">
        <f>ROUND(ROUND(V17,2)*(1+'General Inputs'!L$20)*(1-AB17)+IF(E17="Capital",'General Inputs'!L$30,'General Inputs'!L$29),2)</f>
        <v>0</v>
      </c>
      <c r="X17" s="165">
        <f>ROUND(ROUND(W17,2)*(1+'General Inputs'!M$20)*(1-AC17)+IF(F17="Capital",'General Inputs'!M$30,'General Inputs'!M$29),2)</f>
        <v>0</v>
      </c>
      <c r="Y17" s="165">
        <f>ROUND(ROUND(X17,2)*(1+'General Inputs'!N$20)*(1-AD17)+IF(H17="Capital",'General Inputs'!N$30,'General Inputs'!N$29),2)</f>
        <v>0</v>
      </c>
      <c r="Z17" s="166"/>
      <c r="AA17" s="194">
        <f>IF($U17="",0,IF($D17="Capital",'General Inputs'!K$25,'General Inputs'!K$24))</f>
        <v>0</v>
      </c>
      <c r="AB17" s="194">
        <f>IF($U17="",0,IF($D17="Capital",'General Inputs'!L$25,'General Inputs'!L$24))</f>
        <v>0</v>
      </c>
      <c r="AC17" s="194">
        <f>IF($U17="",0,IF($D17="Capital",'General Inputs'!M$25,'General Inputs'!M$24))</f>
        <v>0</v>
      </c>
      <c r="AD17" s="194">
        <f>IF($U17="",0,IF($D17="Capital",'General Inputs'!N$25,'General Inputs'!N$24))</f>
        <v>0</v>
      </c>
      <c r="AE17" s="36"/>
      <c r="AF17" s="220">
        <f t="shared" si="264"/>
        <v>0</v>
      </c>
      <c r="AG17" s="36"/>
      <c r="AH17" s="36"/>
      <c r="AI17" s="36"/>
      <c r="AJ17" s="36"/>
      <c r="AK17" s="36"/>
    </row>
    <row r="18" spans="1:37" hidden="1" outlineLevel="1">
      <c r="A18" s="36"/>
      <c r="B18" s="36"/>
      <c r="C18" s="161"/>
      <c r="D18" s="161"/>
      <c r="E18" s="161"/>
      <c r="F18" s="71"/>
      <c r="G18" s="71"/>
      <c r="H18" s="92"/>
      <c r="I18" s="93">
        <f t="shared" si="0"/>
        <v>0</v>
      </c>
      <c r="J18" s="162"/>
      <c r="K18" s="93">
        <f t="shared" si="1"/>
        <v>0</v>
      </c>
      <c r="L18" s="162"/>
      <c r="M18" s="162" t="str">
        <f t="shared" si="2"/>
        <v/>
      </c>
      <c r="N18" s="39"/>
      <c r="O18" s="163">
        <f t="shared" si="260"/>
        <v>0</v>
      </c>
      <c r="P18" s="163">
        <f t="shared" si="268"/>
        <v>0</v>
      </c>
      <c r="Q18" s="163">
        <f t="shared" si="269"/>
        <v>0</v>
      </c>
      <c r="R18" s="163">
        <f t="shared" si="270"/>
        <v>0</v>
      </c>
      <c r="S18" s="163">
        <f t="shared" si="271"/>
        <v>0</v>
      </c>
      <c r="T18" s="39"/>
      <c r="U18" s="211"/>
      <c r="V18" s="165">
        <f>ROUND(ROUND(U18,2)*(1+'General Inputs'!K$20)*(1-AA18)+IF(D18="Capital",'General Inputs'!K$30,'General Inputs'!K$29),2)</f>
        <v>0</v>
      </c>
      <c r="W18" s="165">
        <f>ROUND(ROUND(V18,2)*(1+'General Inputs'!L$20)*(1-AB18)+IF(E18="Capital",'General Inputs'!L$30,'General Inputs'!L$29),2)</f>
        <v>0</v>
      </c>
      <c r="X18" s="165">
        <f>ROUND(ROUND(W18,2)*(1+'General Inputs'!M$20)*(1-AC18)+IF(F18="Capital",'General Inputs'!M$30,'General Inputs'!M$29),2)</f>
        <v>0</v>
      </c>
      <c r="Y18" s="165">
        <f>ROUND(ROUND(X18,2)*(1+'General Inputs'!N$20)*(1-AD18)+IF(H18="Capital",'General Inputs'!N$30,'General Inputs'!N$29),2)</f>
        <v>0</v>
      </c>
      <c r="Z18" s="166"/>
      <c r="AA18" s="194">
        <f>IF($U18="",0,IF($D18="Capital",'General Inputs'!K$25,'General Inputs'!K$24))</f>
        <v>0</v>
      </c>
      <c r="AB18" s="194">
        <f>IF($U18="",0,IF($D18="Capital",'General Inputs'!L$25,'General Inputs'!L$24))</f>
        <v>0</v>
      </c>
      <c r="AC18" s="194">
        <f>IF($U18="",0,IF($D18="Capital",'General Inputs'!M$25,'General Inputs'!M$24))</f>
        <v>0</v>
      </c>
      <c r="AD18" s="194">
        <f>IF($U18="",0,IF($D18="Capital",'General Inputs'!N$25,'General Inputs'!N$24))</f>
        <v>0</v>
      </c>
      <c r="AE18" s="36"/>
      <c r="AF18" s="220">
        <f t="shared" si="264"/>
        <v>0</v>
      </c>
      <c r="AG18" s="36"/>
      <c r="AH18" s="36"/>
      <c r="AI18" s="36"/>
      <c r="AJ18" s="36"/>
      <c r="AK18" s="36"/>
    </row>
    <row r="19" spans="1:37" hidden="1" outlineLevel="1">
      <c r="A19" s="36"/>
      <c r="B19" s="36"/>
      <c r="C19" s="161"/>
      <c r="D19" s="161"/>
      <c r="E19" s="161"/>
      <c r="F19" s="71"/>
      <c r="G19" s="71"/>
      <c r="H19" s="92"/>
      <c r="I19" s="93">
        <f t="shared" si="0"/>
        <v>0</v>
      </c>
      <c r="J19" s="162"/>
      <c r="K19" s="93">
        <f t="shared" si="1"/>
        <v>0</v>
      </c>
      <c r="L19" s="162"/>
      <c r="M19" s="162" t="str">
        <f t="shared" si="2"/>
        <v/>
      </c>
      <c r="N19" s="39"/>
      <c r="O19" s="163">
        <f t="shared" si="267"/>
        <v>0</v>
      </c>
      <c r="P19" s="163">
        <f t="shared" si="260"/>
        <v>0</v>
      </c>
      <c r="Q19" s="163">
        <f t="shared" si="261"/>
        <v>0</v>
      </c>
      <c r="R19" s="163">
        <f t="shared" si="262"/>
        <v>0</v>
      </c>
      <c r="S19" s="163">
        <f t="shared" si="263"/>
        <v>0</v>
      </c>
      <c r="T19" s="39"/>
      <c r="U19" s="211"/>
      <c r="V19" s="165">
        <f>ROUND(ROUND(U19,2)*(1+'General Inputs'!K$20)*(1-AA19)+IF(D19="Capital",'General Inputs'!K$30,'General Inputs'!K$29),2)</f>
        <v>0</v>
      </c>
      <c r="W19" s="165">
        <f>ROUND(ROUND(V19,2)*(1+'General Inputs'!L$20)*(1-AB19)+IF(E19="Capital",'General Inputs'!L$30,'General Inputs'!L$29),2)</f>
        <v>0</v>
      </c>
      <c r="X19" s="165">
        <f>ROUND(ROUND(W19,2)*(1+'General Inputs'!M$20)*(1-AC19)+IF(F19="Capital",'General Inputs'!M$30,'General Inputs'!M$29),2)</f>
        <v>0</v>
      </c>
      <c r="Y19" s="165">
        <f>ROUND(ROUND(X19,2)*(1+'General Inputs'!N$20)*(1-AD19)+IF(H19="Capital",'General Inputs'!N$30,'General Inputs'!N$29),2)</f>
        <v>0</v>
      </c>
      <c r="Z19" s="166"/>
      <c r="AA19" s="194">
        <f>IF($U19="",0,IF($D19="Capital",'General Inputs'!K$25,'General Inputs'!K$24))</f>
        <v>0</v>
      </c>
      <c r="AB19" s="194">
        <f>IF($U19="",0,IF($D19="Capital",'General Inputs'!L$25,'General Inputs'!L$24))</f>
        <v>0</v>
      </c>
      <c r="AC19" s="194">
        <f>IF($U19="",0,IF($D19="Capital",'General Inputs'!M$25,'General Inputs'!M$24))</f>
        <v>0</v>
      </c>
      <c r="AD19" s="194">
        <f>IF($U19="",0,IF($D19="Capital",'General Inputs'!N$25,'General Inputs'!N$24))</f>
        <v>0</v>
      </c>
      <c r="AE19" s="36"/>
      <c r="AF19" s="220">
        <f t="shared" si="264"/>
        <v>0</v>
      </c>
      <c r="AG19" s="36"/>
      <c r="AH19" s="36"/>
      <c r="AI19" s="36"/>
      <c r="AJ19" s="36"/>
      <c r="AK19" s="36"/>
    </row>
    <row r="20" spans="1:37" hidden="1" outlineLevel="1">
      <c r="A20" s="36"/>
      <c r="B20" s="36"/>
      <c r="C20" s="161"/>
      <c r="D20" s="161"/>
      <c r="E20" s="161"/>
      <c r="F20" s="71"/>
      <c r="G20" s="71"/>
      <c r="H20" s="92"/>
      <c r="I20" s="93">
        <f t="shared" si="0"/>
        <v>0</v>
      </c>
      <c r="J20" s="162"/>
      <c r="K20" s="93">
        <f t="shared" si="1"/>
        <v>0</v>
      </c>
      <c r="L20" s="162"/>
      <c r="M20" s="162" t="str">
        <f t="shared" si="2"/>
        <v/>
      </c>
      <c r="N20" s="39"/>
      <c r="O20" s="163">
        <f t="shared" si="267"/>
        <v>0</v>
      </c>
      <c r="P20" s="163">
        <f t="shared" si="260"/>
        <v>0</v>
      </c>
      <c r="Q20" s="163">
        <f t="shared" si="261"/>
        <v>0</v>
      </c>
      <c r="R20" s="163">
        <f t="shared" si="262"/>
        <v>0</v>
      </c>
      <c r="S20" s="163">
        <f t="shared" si="263"/>
        <v>0</v>
      </c>
      <c r="T20" s="39"/>
      <c r="U20" s="211"/>
      <c r="V20" s="165">
        <f>ROUND(ROUND(U20,2)*(1+'General Inputs'!K$20)*(1-AA20)+IF(D20="Capital",'General Inputs'!K$30,'General Inputs'!K$29),2)</f>
        <v>0</v>
      </c>
      <c r="W20" s="165">
        <f>ROUND(ROUND(V20,2)*(1+'General Inputs'!L$20)*(1-AB20)+IF(E20="Capital",'General Inputs'!L$30,'General Inputs'!L$29),2)</f>
        <v>0</v>
      </c>
      <c r="X20" s="165">
        <f>ROUND(ROUND(W20,2)*(1+'General Inputs'!M$20)*(1-AC20)+IF(F20="Capital",'General Inputs'!M$30,'General Inputs'!M$29),2)</f>
        <v>0</v>
      </c>
      <c r="Y20" s="165">
        <f>ROUND(ROUND(X20,2)*(1+'General Inputs'!N$20)*(1-AD20)+IF(H20="Capital",'General Inputs'!N$30,'General Inputs'!N$29),2)</f>
        <v>0</v>
      </c>
      <c r="Z20" s="166"/>
      <c r="AA20" s="194">
        <f>IF($U20="",0,IF($D20="Capital",'General Inputs'!K$25,'General Inputs'!K$24))</f>
        <v>0</v>
      </c>
      <c r="AB20" s="194">
        <f>IF($U20="",0,IF($D20="Capital",'General Inputs'!L$25,'General Inputs'!L$24))</f>
        <v>0</v>
      </c>
      <c r="AC20" s="194">
        <f>IF($U20="",0,IF($D20="Capital",'General Inputs'!M$25,'General Inputs'!M$24))</f>
        <v>0</v>
      </c>
      <c r="AD20" s="194">
        <f>IF($U20="",0,IF($D20="Capital",'General Inputs'!N$25,'General Inputs'!N$24))</f>
        <v>0</v>
      </c>
      <c r="AE20" s="36"/>
      <c r="AF20" s="220">
        <f t="shared" si="264"/>
        <v>0</v>
      </c>
      <c r="AG20" s="36"/>
      <c r="AH20" s="36"/>
      <c r="AI20" s="36"/>
      <c r="AJ20" s="36"/>
      <c r="AK20" s="36"/>
    </row>
    <row r="21" spans="1:37" hidden="1" outlineLevel="1">
      <c r="A21" s="36"/>
      <c r="B21" s="36"/>
      <c r="C21" s="161"/>
      <c r="D21" s="161"/>
      <c r="E21" s="161"/>
      <c r="F21" s="71"/>
      <c r="G21" s="71"/>
      <c r="H21" s="92"/>
      <c r="I21" s="93">
        <f t="shared" si="0"/>
        <v>0</v>
      </c>
      <c r="J21" s="162"/>
      <c r="K21" s="93">
        <f t="shared" si="1"/>
        <v>0</v>
      </c>
      <c r="L21" s="162"/>
      <c r="M21" s="162" t="str">
        <f t="shared" si="2"/>
        <v/>
      </c>
      <c r="N21" s="39"/>
      <c r="O21" s="163">
        <f t="shared" si="267"/>
        <v>0</v>
      </c>
      <c r="P21" s="163">
        <f t="shared" si="260"/>
        <v>0</v>
      </c>
      <c r="Q21" s="163">
        <f t="shared" si="261"/>
        <v>0</v>
      </c>
      <c r="R21" s="163">
        <f t="shared" si="262"/>
        <v>0</v>
      </c>
      <c r="S21" s="163">
        <f t="shared" si="263"/>
        <v>0</v>
      </c>
      <c r="T21" s="39"/>
      <c r="U21" s="211"/>
      <c r="V21" s="165">
        <f>ROUND(ROUND(U21,2)*(1+'General Inputs'!K$20)*(1-AA21)+IF(D21="Capital",'General Inputs'!K$30,'General Inputs'!K$29),2)</f>
        <v>0</v>
      </c>
      <c r="W21" s="165">
        <f>ROUND(ROUND(V21,2)*(1+'General Inputs'!L$20)*(1-AB21)+IF(E21="Capital",'General Inputs'!L$30,'General Inputs'!L$29),2)</f>
        <v>0</v>
      </c>
      <c r="X21" s="165">
        <f>ROUND(ROUND(W21,2)*(1+'General Inputs'!M$20)*(1-AC21)+IF(F21="Capital",'General Inputs'!M$30,'General Inputs'!M$29),2)</f>
        <v>0</v>
      </c>
      <c r="Y21" s="165">
        <f>ROUND(ROUND(X21,2)*(1+'General Inputs'!N$20)*(1-AD21)+IF(H21="Capital",'General Inputs'!N$30,'General Inputs'!N$29),2)</f>
        <v>0</v>
      </c>
      <c r="Z21" s="166"/>
      <c r="AA21" s="194">
        <f>IF($U21="",0,IF($D21="Capital",'General Inputs'!K$25,'General Inputs'!K$24))</f>
        <v>0</v>
      </c>
      <c r="AB21" s="194">
        <f>IF($U21="",0,IF($D21="Capital",'General Inputs'!L$25,'General Inputs'!L$24))</f>
        <v>0</v>
      </c>
      <c r="AC21" s="194">
        <f>IF($U21="",0,IF($D21="Capital",'General Inputs'!M$25,'General Inputs'!M$24))</f>
        <v>0</v>
      </c>
      <c r="AD21" s="194">
        <f>IF($U21="",0,IF($D21="Capital",'General Inputs'!N$25,'General Inputs'!N$24))</f>
        <v>0</v>
      </c>
      <c r="AE21" s="36"/>
      <c r="AF21" s="220">
        <f t="shared" si="264"/>
        <v>0</v>
      </c>
      <c r="AG21" s="36"/>
      <c r="AH21" s="36"/>
      <c r="AI21" s="36"/>
      <c r="AJ21" s="36"/>
      <c r="AK21" s="36"/>
    </row>
    <row r="22" spans="1:37" hidden="1" outlineLevel="1">
      <c r="A22" s="36"/>
      <c r="B22" s="36"/>
      <c r="C22" s="161"/>
      <c r="D22" s="161"/>
      <c r="E22" s="161"/>
      <c r="F22" s="71"/>
      <c r="G22" s="71"/>
      <c r="H22" s="92"/>
      <c r="I22" s="93">
        <f t="shared" si="0"/>
        <v>0</v>
      </c>
      <c r="J22" s="162"/>
      <c r="K22" s="93">
        <f t="shared" si="1"/>
        <v>0</v>
      </c>
      <c r="L22" s="162"/>
      <c r="M22" s="162" t="str">
        <f t="shared" si="2"/>
        <v/>
      </c>
      <c r="N22" s="39"/>
      <c r="O22" s="163">
        <f t="shared" si="267"/>
        <v>0</v>
      </c>
      <c r="P22" s="163">
        <f t="shared" si="260"/>
        <v>0</v>
      </c>
      <c r="Q22" s="163">
        <f t="shared" si="261"/>
        <v>0</v>
      </c>
      <c r="R22" s="163">
        <f t="shared" si="262"/>
        <v>0</v>
      </c>
      <c r="S22" s="163">
        <f t="shared" si="263"/>
        <v>0</v>
      </c>
      <c r="T22" s="39"/>
      <c r="U22" s="211"/>
      <c r="V22" s="165">
        <f>ROUND(ROUND(U22,2)*(1+'General Inputs'!K$20)*(1-AA22)+IF(D22="Capital",'General Inputs'!K$30,'General Inputs'!K$29),2)</f>
        <v>0</v>
      </c>
      <c r="W22" s="165">
        <f>ROUND(ROUND(V22,2)*(1+'General Inputs'!L$20)*(1-AB22)+IF(E22="Capital",'General Inputs'!L$30,'General Inputs'!L$29),2)</f>
        <v>0</v>
      </c>
      <c r="X22" s="165">
        <f>ROUND(ROUND(W22,2)*(1+'General Inputs'!M$20)*(1-AC22)+IF(F22="Capital",'General Inputs'!M$30,'General Inputs'!M$29),2)</f>
        <v>0</v>
      </c>
      <c r="Y22" s="165">
        <f>ROUND(ROUND(X22,2)*(1+'General Inputs'!N$20)*(1-AD22)+IF(H22="Capital",'General Inputs'!N$30,'General Inputs'!N$29),2)</f>
        <v>0</v>
      </c>
      <c r="Z22" s="166"/>
      <c r="AA22" s="194">
        <f>IF($U22="",0,IF($D22="Capital",'General Inputs'!K$25,'General Inputs'!K$24))</f>
        <v>0</v>
      </c>
      <c r="AB22" s="194">
        <f>IF($U22="",0,IF($D22="Capital",'General Inputs'!L$25,'General Inputs'!L$24))</f>
        <v>0</v>
      </c>
      <c r="AC22" s="194">
        <f>IF($U22="",0,IF($D22="Capital",'General Inputs'!M$25,'General Inputs'!M$24))</f>
        <v>0</v>
      </c>
      <c r="AD22" s="194">
        <f>IF($U22="",0,IF($D22="Capital",'General Inputs'!N$25,'General Inputs'!N$24))</f>
        <v>0</v>
      </c>
      <c r="AE22" s="36"/>
      <c r="AF22" s="220">
        <f t="shared" si="264"/>
        <v>0</v>
      </c>
      <c r="AG22" s="36"/>
      <c r="AH22" s="36"/>
      <c r="AI22" s="36"/>
      <c r="AJ22" s="36"/>
      <c r="AK22" s="36"/>
    </row>
    <row r="23" spans="1:37" hidden="1" outlineLevel="1">
      <c r="A23" s="36"/>
      <c r="B23" s="36"/>
      <c r="C23" s="161"/>
      <c r="D23" s="161"/>
      <c r="E23" s="161"/>
      <c r="F23" s="71"/>
      <c r="G23" s="71"/>
      <c r="H23" s="92"/>
      <c r="I23" s="93">
        <f t="shared" si="0"/>
        <v>0</v>
      </c>
      <c r="J23" s="162"/>
      <c r="K23" s="93">
        <f t="shared" si="1"/>
        <v>0</v>
      </c>
      <c r="L23" s="162"/>
      <c r="M23" s="162" t="str">
        <f t="shared" si="2"/>
        <v/>
      </c>
      <c r="N23" s="39"/>
      <c r="O23" s="163">
        <f t="shared" si="267"/>
        <v>0</v>
      </c>
      <c r="P23" s="163">
        <f t="shared" si="260"/>
        <v>0</v>
      </c>
      <c r="Q23" s="163">
        <f t="shared" si="261"/>
        <v>0</v>
      </c>
      <c r="R23" s="163">
        <f t="shared" si="262"/>
        <v>0</v>
      </c>
      <c r="S23" s="163">
        <f t="shared" si="263"/>
        <v>0</v>
      </c>
      <c r="T23" s="39"/>
      <c r="U23" s="211"/>
      <c r="V23" s="165">
        <f>ROUND(ROUND(U23,2)*(1+'General Inputs'!K$20)*(1-AA23)+IF(D23="Capital",'General Inputs'!K$30,'General Inputs'!K$29),2)</f>
        <v>0</v>
      </c>
      <c r="W23" s="165">
        <f>ROUND(ROUND(V23,2)*(1+'General Inputs'!L$20)*(1-AB23)+IF(E23="Capital",'General Inputs'!L$30,'General Inputs'!L$29),2)</f>
        <v>0</v>
      </c>
      <c r="X23" s="165">
        <f>ROUND(ROUND(W23,2)*(1+'General Inputs'!M$20)*(1-AC23)+IF(F23="Capital",'General Inputs'!M$30,'General Inputs'!M$29),2)</f>
        <v>0</v>
      </c>
      <c r="Y23" s="165">
        <f>ROUND(ROUND(X23,2)*(1+'General Inputs'!N$20)*(1-AD23)+IF(H23="Capital",'General Inputs'!N$30,'General Inputs'!N$29),2)</f>
        <v>0</v>
      </c>
      <c r="Z23" s="166"/>
      <c r="AA23" s="194">
        <f>IF($U23="",0,IF($D23="Capital",'General Inputs'!K$25,'General Inputs'!K$24))</f>
        <v>0</v>
      </c>
      <c r="AB23" s="194">
        <f>IF($U23="",0,IF($D23="Capital",'General Inputs'!L$25,'General Inputs'!L$24))</f>
        <v>0</v>
      </c>
      <c r="AC23" s="194">
        <f>IF($U23="",0,IF($D23="Capital",'General Inputs'!M$25,'General Inputs'!M$24))</f>
        <v>0</v>
      </c>
      <c r="AD23" s="194">
        <f>IF($U23="",0,IF($D23="Capital",'General Inputs'!N$25,'General Inputs'!N$24))</f>
        <v>0</v>
      </c>
      <c r="AE23" s="36"/>
      <c r="AF23" s="220">
        <f t="shared" si="264"/>
        <v>0</v>
      </c>
      <c r="AG23" s="36"/>
      <c r="AH23" s="36"/>
      <c r="AI23" s="36"/>
      <c r="AJ23" s="36"/>
      <c r="AK23" s="36"/>
    </row>
    <row r="24" spans="1:37" hidden="1" outlineLevel="1">
      <c r="A24" s="36"/>
      <c r="B24" s="36"/>
      <c r="C24" s="161"/>
      <c r="D24" s="161"/>
      <c r="E24" s="161"/>
      <c r="F24" s="71"/>
      <c r="G24" s="71"/>
      <c r="H24" s="92"/>
      <c r="I24" s="93">
        <f t="shared" si="0"/>
        <v>0</v>
      </c>
      <c r="J24" s="162"/>
      <c r="K24" s="93">
        <f t="shared" si="1"/>
        <v>0</v>
      </c>
      <c r="L24" s="162"/>
      <c r="M24" s="162" t="str">
        <f t="shared" si="2"/>
        <v/>
      </c>
      <c r="N24" s="39"/>
      <c r="O24" s="163">
        <f t="shared" si="267"/>
        <v>0</v>
      </c>
      <c r="P24" s="163">
        <f t="shared" si="260"/>
        <v>0</v>
      </c>
      <c r="Q24" s="163">
        <f t="shared" si="261"/>
        <v>0</v>
      </c>
      <c r="R24" s="163">
        <f t="shared" si="262"/>
        <v>0</v>
      </c>
      <c r="S24" s="163">
        <f t="shared" si="263"/>
        <v>0</v>
      </c>
      <c r="T24" s="39"/>
      <c r="U24" s="211"/>
      <c r="V24" s="165">
        <f>ROUND(ROUND(U24,2)*(1+'General Inputs'!K$20)*(1-AA24)+IF(D24="Capital",'General Inputs'!K$30,'General Inputs'!K$29),2)</f>
        <v>0</v>
      </c>
      <c r="W24" s="165">
        <f>ROUND(ROUND(V24,2)*(1+'General Inputs'!L$20)*(1-AB24)+IF(E24="Capital",'General Inputs'!L$30,'General Inputs'!L$29),2)</f>
        <v>0</v>
      </c>
      <c r="X24" s="165">
        <f>ROUND(ROUND(W24,2)*(1+'General Inputs'!M$20)*(1-AC24)+IF(F24="Capital",'General Inputs'!M$30,'General Inputs'!M$29),2)</f>
        <v>0</v>
      </c>
      <c r="Y24" s="165">
        <f>ROUND(ROUND(X24,2)*(1+'General Inputs'!N$20)*(1-AD24)+IF(H24="Capital",'General Inputs'!N$30,'General Inputs'!N$29),2)</f>
        <v>0</v>
      </c>
      <c r="Z24" s="166"/>
      <c r="AA24" s="194">
        <f>IF($U24="",0,IF($D24="Capital",'General Inputs'!K$25,'General Inputs'!K$24))</f>
        <v>0</v>
      </c>
      <c r="AB24" s="194">
        <f>IF($U24="",0,IF($D24="Capital",'General Inputs'!L$25,'General Inputs'!L$24))</f>
        <v>0</v>
      </c>
      <c r="AC24" s="194">
        <f>IF($U24="",0,IF($D24="Capital",'General Inputs'!M$25,'General Inputs'!M$24))</f>
        <v>0</v>
      </c>
      <c r="AD24" s="194">
        <f>IF($U24="",0,IF($D24="Capital",'General Inputs'!N$25,'General Inputs'!N$24))</f>
        <v>0</v>
      </c>
      <c r="AE24" s="36"/>
      <c r="AF24" s="220">
        <f t="shared" si="264"/>
        <v>0</v>
      </c>
      <c r="AG24" s="36"/>
      <c r="AH24" s="36"/>
      <c r="AI24" s="36"/>
      <c r="AJ24" s="36"/>
      <c r="AK24" s="36"/>
    </row>
    <row r="25" spans="1:37" hidden="1" outlineLevel="1">
      <c r="A25" s="36"/>
      <c r="B25" s="36"/>
      <c r="C25" s="161"/>
      <c r="D25" s="161"/>
      <c r="E25" s="161"/>
      <c r="F25" s="71"/>
      <c r="G25" s="71"/>
      <c r="H25" s="92"/>
      <c r="I25" s="93">
        <f t="shared" si="0"/>
        <v>0</v>
      </c>
      <c r="J25" s="162"/>
      <c r="K25" s="93">
        <f t="shared" si="1"/>
        <v>0</v>
      </c>
      <c r="L25" s="162"/>
      <c r="M25" s="162" t="str">
        <f t="shared" si="2"/>
        <v/>
      </c>
      <c r="N25" s="39"/>
      <c r="O25" s="163">
        <f t="shared" si="267"/>
        <v>0</v>
      </c>
      <c r="P25" s="163">
        <f t="shared" si="260"/>
        <v>0</v>
      </c>
      <c r="Q25" s="163">
        <f t="shared" si="261"/>
        <v>0</v>
      </c>
      <c r="R25" s="163">
        <f t="shared" si="262"/>
        <v>0</v>
      </c>
      <c r="S25" s="163">
        <f t="shared" si="263"/>
        <v>0</v>
      </c>
      <c r="T25" s="39"/>
      <c r="U25" s="211"/>
      <c r="V25" s="165">
        <f>ROUND(ROUND(U25,2)*(1+'General Inputs'!K$20)*(1-AA25)+IF(D25="Capital",'General Inputs'!K$30,'General Inputs'!K$29),2)</f>
        <v>0</v>
      </c>
      <c r="W25" s="165">
        <f>ROUND(ROUND(V25,2)*(1+'General Inputs'!L$20)*(1-AB25)+IF(E25="Capital",'General Inputs'!L$30,'General Inputs'!L$29),2)</f>
        <v>0</v>
      </c>
      <c r="X25" s="165">
        <f>ROUND(ROUND(W25,2)*(1+'General Inputs'!M$20)*(1-AC25)+IF(F25="Capital",'General Inputs'!M$30,'General Inputs'!M$29),2)</f>
        <v>0</v>
      </c>
      <c r="Y25" s="165">
        <f>ROUND(ROUND(X25,2)*(1+'General Inputs'!N$20)*(1-AD25)+IF(H25="Capital",'General Inputs'!N$30,'General Inputs'!N$29),2)</f>
        <v>0</v>
      </c>
      <c r="Z25" s="166"/>
      <c r="AA25" s="194">
        <f>IF($U25="",0,IF($D25="Capital",'General Inputs'!K$25,'General Inputs'!K$24))</f>
        <v>0</v>
      </c>
      <c r="AB25" s="194">
        <f>IF($U25="",0,IF($D25="Capital",'General Inputs'!L$25,'General Inputs'!L$24))</f>
        <v>0</v>
      </c>
      <c r="AC25" s="194">
        <f>IF($U25="",0,IF($D25="Capital",'General Inputs'!M$25,'General Inputs'!M$24))</f>
        <v>0</v>
      </c>
      <c r="AD25" s="194">
        <f>IF($U25="",0,IF($D25="Capital",'General Inputs'!N$25,'General Inputs'!N$24))</f>
        <v>0</v>
      </c>
      <c r="AE25" s="36"/>
      <c r="AF25" s="220">
        <f t="shared" si="264"/>
        <v>0</v>
      </c>
      <c r="AG25" s="36"/>
      <c r="AH25" s="36"/>
      <c r="AI25" s="36"/>
      <c r="AJ25" s="36"/>
      <c r="AK25" s="36"/>
    </row>
    <row r="26" spans="1:37" hidden="1" outlineLevel="1">
      <c r="A26" s="36"/>
      <c r="B26" s="36"/>
      <c r="C26" s="161"/>
      <c r="D26" s="161"/>
      <c r="E26" s="161"/>
      <c r="F26" s="71"/>
      <c r="G26" s="71"/>
      <c r="H26" s="92"/>
      <c r="I26" s="93">
        <f t="shared" si="0"/>
        <v>0</v>
      </c>
      <c r="J26" s="162"/>
      <c r="K26" s="93">
        <f t="shared" si="1"/>
        <v>0</v>
      </c>
      <c r="L26" s="162"/>
      <c r="M26" s="162" t="str">
        <f t="shared" si="2"/>
        <v/>
      </c>
      <c r="N26" s="39"/>
      <c r="O26" s="163">
        <f t="shared" si="267"/>
        <v>0</v>
      </c>
      <c r="P26" s="163">
        <f t="shared" si="260"/>
        <v>0</v>
      </c>
      <c r="Q26" s="163">
        <f t="shared" si="261"/>
        <v>0</v>
      </c>
      <c r="R26" s="163">
        <f t="shared" si="262"/>
        <v>0</v>
      </c>
      <c r="S26" s="163">
        <f t="shared" si="263"/>
        <v>0</v>
      </c>
      <c r="T26" s="39"/>
      <c r="U26" s="211"/>
      <c r="V26" s="165">
        <f>ROUND(ROUND(U26,2)*(1+'General Inputs'!K$20)*(1-AA26)+IF(D26="Capital",'General Inputs'!K$30,'General Inputs'!K$29),2)</f>
        <v>0</v>
      </c>
      <c r="W26" s="165">
        <f>ROUND(ROUND(V26,2)*(1+'General Inputs'!L$20)*(1-AB26)+IF(E26="Capital",'General Inputs'!L$30,'General Inputs'!L$29),2)</f>
        <v>0</v>
      </c>
      <c r="X26" s="165">
        <f>ROUND(ROUND(W26,2)*(1+'General Inputs'!M$20)*(1-AC26)+IF(F26="Capital",'General Inputs'!M$30,'General Inputs'!M$29),2)</f>
        <v>0</v>
      </c>
      <c r="Y26" s="165">
        <f>ROUND(ROUND(X26,2)*(1+'General Inputs'!N$20)*(1-AD26)+IF(H26="Capital",'General Inputs'!N$30,'General Inputs'!N$29),2)</f>
        <v>0</v>
      </c>
      <c r="Z26" s="166"/>
      <c r="AA26" s="194">
        <f>IF($U26="",0,IF($D26="Capital",'General Inputs'!K$25,'General Inputs'!K$24))</f>
        <v>0</v>
      </c>
      <c r="AB26" s="194">
        <f>IF($U26="",0,IF($D26="Capital",'General Inputs'!L$25,'General Inputs'!L$24))</f>
        <v>0</v>
      </c>
      <c r="AC26" s="194">
        <f>IF($U26="",0,IF($D26="Capital",'General Inputs'!M$25,'General Inputs'!M$24))</f>
        <v>0</v>
      </c>
      <c r="AD26" s="194">
        <f>IF($U26="",0,IF($D26="Capital",'General Inputs'!N$25,'General Inputs'!N$24))</f>
        <v>0</v>
      </c>
      <c r="AE26" s="36"/>
      <c r="AF26" s="220">
        <f t="shared" si="264"/>
        <v>0</v>
      </c>
      <c r="AG26" s="36"/>
      <c r="AH26" s="36"/>
      <c r="AI26" s="36"/>
      <c r="AJ26" s="36"/>
      <c r="AK26" s="36"/>
    </row>
    <row r="27" spans="1:37" hidden="1" outlineLevel="1">
      <c r="A27" s="36"/>
      <c r="B27" s="36"/>
      <c r="C27" s="161"/>
      <c r="D27" s="161"/>
      <c r="E27" s="161"/>
      <c r="F27" s="71"/>
      <c r="G27" s="71"/>
      <c r="H27" s="92"/>
      <c r="I27" s="93">
        <f t="shared" si="0"/>
        <v>0</v>
      </c>
      <c r="J27" s="162"/>
      <c r="K27" s="93">
        <f t="shared" si="1"/>
        <v>0</v>
      </c>
      <c r="L27" s="162"/>
      <c r="M27" s="162" t="str">
        <f t="shared" si="2"/>
        <v/>
      </c>
      <c r="N27" s="39"/>
      <c r="O27" s="163">
        <f t="shared" si="267"/>
        <v>0</v>
      </c>
      <c r="P27" s="163">
        <f t="shared" si="260"/>
        <v>0</v>
      </c>
      <c r="Q27" s="163">
        <f t="shared" si="261"/>
        <v>0</v>
      </c>
      <c r="R27" s="163">
        <f t="shared" si="262"/>
        <v>0</v>
      </c>
      <c r="S27" s="163">
        <f t="shared" si="263"/>
        <v>0</v>
      </c>
      <c r="T27" s="39"/>
      <c r="U27" s="211"/>
      <c r="V27" s="165">
        <f>ROUND(ROUND(U27,2)*(1+'General Inputs'!K$20)*(1-AA27)+IF(D27="Capital",'General Inputs'!K$30,'General Inputs'!K$29),2)</f>
        <v>0</v>
      </c>
      <c r="W27" s="165">
        <f>ROUND(ROUND(V27,2)*(1+'General Inputs'!L$20)*(1-AB27)+IF(E27="Capital",'General Inputs'!L$30,'General Inputs'!L$29),2)</f>
        <v>0</v>
      </c>
      <c r="X27" s="165">
        <f>ROUND(ROUND(W27,2)*(1+'General Inputs'!M$20)*(1-AC27)+IF(F27="Capital",'General Inputs'!M$30,'General Inputs'!M$29),2)</f>
        <v>0</v>
      </c>
      <c r="Y27" s="165">
        <f>ROUND(ROUND(X27,2)*(1+'General Inputs'!N$20)*(1-AD27)+IF(H27="Capital",'General Inputs'!N$30,'General Inputs'!N$29),2)</f>
        <v>0</v>
      </c>
      <c r="Z27" s="166"/>
      <c r="AA27" s="194">
        <f>IF($U27="",0,IF($D27="Capital",'General Inputs'!K$25,'General Inputs'!K$24))</f>
        <v>0</v>
      </c>
      <c r="AB27" s="194">
        <f>IF($U27="",0,IF($D27="Capital",'General Inputs'!L$25,'General Inputs'!L$24))</f>
        <v>0</v>
      </c>
      <c r="AC27" s="194">
        <f>IF($U27="",0,IF($D27="Capital",'General Inputs'!M$25,'General Inputs'!M$24))</f>
        <v>0</v>
      </c>
      <c r="AD27" s="194">
        <f>IF($U27="",0,IF($D27="Capital",'General Inputs'!N$25,'General Inputs'!N$24))</f>
        <v>0</v>
      </c>
      <c r="AE27" s="36"/>
      <c r="AF27" s="220">
        <f t="shared" si="264"/>
        <v>0</v>
      </c>
      <c r="AG27" s="36"/>
      <c r="AH27" s="36"/>
      <c r="AI27" s="36"/>
      <c r="AJ27" s="36"/>
      <c r="AK27" s="36"/>
    </row>
    <row r="28" spans="1:37" hidden="1" outlineLevel="1">
      <c r="A28" s="36"/>
      <c r="B28" s="36"/>
      <c r="C28" s="161"/>
      <c r="D28" s="161"/>
      <c r="E28" s="161"/>
      <c r="F28" s="71"/>
      <c r="G28" s="71"/>
      <c r="H28" s="92"/>
      <c r="I28" s="93">
        <f t="shared" si="0"/>
        <v>0</v>
      </c>
      <c r="J28" s="162"/>
      <c r="K28" s="93">
        <f t="shared" si="1"/>
        <v>0</v>
      </c>
      <c r="L28" s="162"/>
      <c r="M28" s="162" t="str">
        <f t="shared" si="2"/>
        <v/>
      </c>
      <c r="N28" s="39"/>
      <c r="O28" s="163">
        <f t="shared" si="267"/>
        <v>0</v>
      </c>
      <c r="P28" s="163">
        <f t="shared" si="260"/>
        <v>0</v>
      </c>
      <c r="Q28" s="163">
        <f t="shared" si="261"/>
        <v>0</v>
      </c>
      <c r="R28" s="163">
        <f t="shared" si="262"/>
        <v>0</v>
      </c>
      <c r="S28" s="163">
        <f t="shared" si="263"/>
        <v>0</v>
      </c>
      <c r="T28" s="39"/>
      <c r="U28" s="211"/>
      <c r="V28" s="165">
        <f>ROUND(ROUND(U28,2)*(1+'General Inputs'!K$20)*(1-AA28)+IF(D28="Capital",'General Inputs'!K$30,'General Inputs'!K$29),2)</f>
        <v>0</v>
      </c>
      <c r="W28" s="165">
        <f>ROUND(ROUND(V28,2)*(1+'General Inputs'!L$20)*(1-AB28)+IF(E28="Capital",'General Inputs'!L$30,'General Inputs'!L$29),2)</f>
        <v>0</v>
      </c>
      <c r="X28" s="165">
        <f>ROUND(ROUND(W28,2)*(1+'General Inputs'!M$20)*(1-AC28)+IF(F28="Capital",'General Inputs'!M$30,'General Inputs'!M$29),2)</f>
        <v>0</v>
      </c>
      <c r="Y28" s="165">
        <f>ROUND(ROUND(X28,2)*(1+'General Inputs'!N$20)*(1-AD28)+IF(H28="Capital",'General Inputs'!N$30,'General Inputs'!N$29),2)</f>
        <v>0</v>
      </c>
      <c r="Z28" s="166"/>
      <c r="AA28" s="194">
        <f>IF($U28="",0,IF($D28="Capital",'General Inputs'!K$25,'General Inputs'!K$24))</f>
        <v>0</v>
      </c>
      <c r="AB28" s="194">
        <f>IF($U28="",0,IF($D28="Capital",'General Inputs'!L$25,'General Inputs'!L$24))</f>
        <v>0</v>
      </c>
      <c r="AC28" s="194">
        <f>IF($U28="",0,IF($D28="Capital",'General Inputs'!M$25,'General Inputs'!M$24))</f>
        <v>0</v>
      </c>
      <c r="AD28" s="194">
        <f>IF($U28="",0,IF($D28="Capital",'General Inputs'!N$25,'General Inputs'!N$24))</f>
        <v>0</v>
      </c>
      <c r="AE28" s="36"/>
      <c r="AF28" s="220">
        <f t="shared" si="264"/>
        <v>0</v>
      </c>
      <c r="AG28" s="36"/>
      <c r="AH28" s="36"/>
      <c r="AI28" s="36"/>
      <c r="AJ28" s="36"/>
      <c r="AK28" s="36"/>
    </row>
    <row r="29" spans="1:37" hidden="1" outlineLevel="1">
      <c r="A29" s="36"/>
      <c r="B29" s="36"/>
      <c r="C29" s="161"/>
      <c r="D29" s="161"/>
      <c r="E29" s="161"/>
      <c r="F29" s="71"/>
      <c r="G29" s="71"/>
      <c r="H29" s="92"/>
      <c r="I29" s="93">
        <f t="shared" si="0"/>
        <v>0</v>
      </c>
      <c r="J29" s="162"/>
      <c r="K29" s="93">
        <f t="shared" si="1"/>
        <v>0</v>
      </c>
      <c r="L29" s="162"/>
      <c r="M29" s="162" t="str">
        <f t="shared" si="2"/>
        <v/>
      </c>
      <c r="N29" s="39"/>
      <c r="O29" s="163">
        <f t="shared" si="267"/>
        <v>0</v>
      </c>
      <c r="P29" s="163">
        <f t="shared" si="260"/>
        <v>0</v>
      </c>
      <c r="Q29" s="163">
        <f t="shared" si="261"/>
        <v>0</v>
      </c>
      <c r="R29" s="163">
        <f t="shared" si="262"/>
        <v>0</v>
      </c>
      <c r="S29" s="163">
        <f t="shared" si="263"/>
        <v>0</v>
      </c>
      <c r="T29" s="39"/>
      <c r="U29" s="211"/>
      <c r="V29" s="165">
        <f>ROUND(ROUND(U29,2)*(1+'General Inputs'!K$20)*(1-AA29)+IF(D29="Capital",'General Inputs'!K$30,'General Inputs'!K$29),2)</f>
        <v>0</v>
      </c>
      <c r="W29" s="165">
        <f>ROUND(ROUND(V29,2)*(1+'General Inputs'!L$20)*(1-AB29)+IF(E29="Capital",'General Inputs'!L$30,'General Inputs'!L$29),2)</f>
        <v>0</v>
      </c>
      <c r="X29" s="165">
        <f>ROUND(ROUND(W29,2)*(1+'General Inputs'!M$20)*(1-AC29)+IF(F29="Capital",'General Inputs'!M$30,'General Inputs'!M$29),2)</f>
        <v>0</v>
      </c>
      <c r="Y29" s="165">
        <f>ROUND(ROUND(X29,2)*(1+'General Inputs'!N$20)*(1-AD29)+IF(H29="Capital",'General Inputs'!N$30,'General Inputs'!N$29),2)</f>
        <v>0</v>
      </c>
      <c r="Z29" s="166"/>
      <c r="AA29" s="194">
        <f>IF($U29="",0,IF($D29="Capital",'General Inputs'!K$25,'General Inputs'!K$24))</f>
        <v>0</v>
      </c>
      <c r="AB29" s="194">
        <f>IF($U29="",0,IF($D29="Capital",'General Inputs'!L$25,'General Inputs'!L$24))</f>
        <v>0</v>
      </c>
      <c r="AC29" s="194">
        <f>IF($U29="",0,IF($D29="Capital",'General Inputs'!M$25,'General Inputs'!M$24))</f>
        <v>0</v>
      </c>
      <c r="AD29" s="194">
        <f>IF($U29="",0,IF($D29="Capital",'General Inputs'!N$25,'General Inputs'!N$24))</f>
        <v>0</v>
      </c>
      <c r="AE29" s="36"/>
      <c r="AF29" s="220">
        <f t="shared" si="264"/>
        <v>0</v>
      </c>
      <c r="AG29" s="36"/>
      <c r="AH29" s="36"/>
      <c r="AI29" s="36"/>
      <c r="AJ29" s="36"/>
      <c r="AK29" s="36"/>
    </row>
    <row r="30" spans="1:37" hidden="1" outlineLevel="1">
      <c r="A30" s="36"/>
      <c r="B30" s="36"/>
      <c r="C30" s="161"/>
      <c r="D30" s="161"/>
      <c r="E30" s="161"/>
      <c r="F30" s="71"/>
      <c r="G30" s="71"/>
      <c r="H30" s="92"/>
      <c r="I30" s="93">
        <f t="shared" si="0"/>
        <v>0</v>
      </c>
      <c r="J30" s="162"/>
      <c r="K30" s="93">
        <f t="shared" si="1"/>
        <v>0</v>
      </c>
      <c r="L30" s="162"/>
      <c r="M30" s="162" t="str">
        <f t="shared" si="2"/>
        <v/>
      </c>
      <c r="N30" s="39"/>
      <c r="O30" s="163">
        <f t="shared" si="267"/>
        <v>0</v>
      </c>
      <c r="P30" s="163">
        <f t="shared" si="260"/>
        <v>0</v>
      </c>
      <c r="Q30" s="163">
        <f t="shared" si="261"/>
        <v>0</v>
      </c>
      <c r="R30" s="163">
        <f t="shared" si="262"/>
        <v>0</v>
      </c>
      <c r="S30" s="163">
        <f t="shared" si="263"/>
        <v>0</v>
      </c>
      <c r="T30" s="39"/>
      <c r="U30" s="211"/>
      <c r="V30" s="165">
        <f>ROUND(ROUND(U30,2)*(1+'General Inputs'!K$20)*(1-AA30)+IF(D30="Capital",'General Inputs'!K$30,'General Inputs'!K$29),2)</f>
        <v>0</v>
      </c>
      <c r="W30" s="165">
        <f>ROUND(ROUND(V30,2)*(1+'General Inputs'!L$20)*(1-AB30)+IF(E30="Capital",'General Inputs'!L$30,'General Inputs'!L$29),2)</f>
        <v>0</v>
      </c>
      <c r="X30" s="165">
        <f>ROUND(ROUND(W30,2)*(1+'General Inputs'!M$20)*(1-AC30)+IF(F30="Capital",'General Inputs'!M$30,'General Inputs'!M$29),2)</f>
        <v>0</v>
      </c>
      <c r="Y30" s="165">
        <f>ROUND(ROUND(X30,2)*(1+'General Inputs'!N$20)*(1-AD30)+IF(H30="Capital",'General Inputs'!N$30,'General Inputs'!N$29),2)</f>
        <v>0</v>
      </c>
      <c r="Z30" s="166"/>
      <c r="AA30" s="194">
        <f>IF($U30="",0,IF($D30="Capital",'General Inputs'!K$25,'General Inputs'!K$24))</f>
        <v>0</v>
      </c>
      <c r="AB30" s="194">
        <f>IF($U30="",0,IF($D30="Capital",'General Inputs'!L$25,'General Inputs'!L$24))</f>
        <v>0</v>
      </c>
      <c r="AC30" s="194">
        <f>IF($U30="",0,IF($D30="Capital",'General Inputs'!M$25,'General Inputs'!M$24))</f>
        <v>0</v>
      </c>
      <c r="AD30" s="194">
        <f>IF($U30="",0,IF($D30="Capital",'General Inputs'!N$25,'General Inputs'!N$24))</f>
        <v>0</v>
      </c>
      <c r="AE30" s="36"/>
      <c r="AF30" s="220">
        <f t="shared" si="264"/>
        <v>0</v>
      </c>
      <c r="AG30" s="36"/>
      <c r="AH30" s="36"/>
      <c r="AI30" s="36"/>
      <c r="AJ30" s="36"/>
      <c r="AK30" s="36"/>
    </row>
    <row r="31" spans="1:37" hidden="1" outlineLevel="1">
      <c r="A31" s="36"/>
      <c r="B31" s="36"/>
      <c r="C31" s="161"/>
      <c r="D31" s="161"/>
      <c r="E31" s="161"/>
      <c r="F31" s="71"/>
      <c r="G31" s="71"/>
      <c r="H31" s="92"/>
      <c r="I31" s="93">
        <f t="shared" si="0"/>
        <v>0</v>
      </c>
      <c r="J31" s="162"/>
      <c r="K31" s="93">
        <f t="shared" si="1"/>
        <v>0</v>
      </c>
      <c r="L31" s="162"/>
      <c r="M31" s="162" t="str">
        <f t="shared" si="2"/>
        <v/>
      </c>
      <c r="N31" s="39"/>
      <c r="O31" s="163">
        <f t="shared" si="267"/>
        <v>0</v>
      </c>
      <c r="P31" s="163">
        <f t="shared" si="260"/>
        <v>0</v>
      </c>
      <c r="Q31" s="163">
        <f t="shared" si="261"/>
        <v>0</v>
      </c>
      <c r="R31" s="163">
        <f t="shared" si="262"/>
        <v>0</v>
      </c>
      <c r="S31" s="163">
        <f t="shared" si="263"/>
        <v>0</v>
      </c>
      <c r="T31" s="39"/>
      <c r="U31" s="211"/>
      <c r="V31" s="165">
        <f>ROUND(ROUND(U31,2)*(1+'General Inputs'!K$20)*(1-AA31)+IF(D31="Capital",'General Inputs'!K$30,'General Inputs'!K$29),2)</f>
        <v>0</v>
      </c>
      <c r="W31" s="165">
        <f>ROUND(ROUND(V31,2)*(1+'General Inputs'!L$20)*(1-AB31)+IF(E31="Capital",'General Inputs'!L$30,'General Inputs'!L$29),2)</f>
        <v>0</v>
      </c>
      <c r="X31" s="165">
        <f>ROUND(ROUND(W31,2)*(1+'General Inputs'!M$20)*(1-AC31)+IF(F31="Capital",'General Inputs'!M$30,'General Inputs'!M$29),2)</f>
        <v>0</v>
      </c>
      <c r="Y31" s="165">
        <f>ROUND(ROUND(X31,2)*(1+'General Inputs'!N$20)*(1-AD31)+IF(H31="Capital",'General Inputs'!N$30,'General Inputs'!N$29),2)</f>
        <v>0</v>
      </c>
      <c r="Z31" s="166"/>
      <c r="AA31" s="194">
        <f>IF($U31="",0,IF($D31="Capital",'General Inputs'!K$25,'General Inputs'!K$24))</f>
        <v>0</v>
      </c>
      <c r="AB31" s="194">
        <f>IF($U31="",0,IF($D31="Capital",'General Inputs'!L$25,'General Inputs'!L$24))</f>
        <v>0</v>
      </c>
      <c r="AC31" s="194">
        <f>IF($U31="",0,IF($D31="Capital",'General Inputs'!M$25,'General Inputs'!M$24))</f>
        <v>0</v>
      </c>
      <c r="AD31" s="194">
        <f>IF($U31="",0,IF($D31="Capital",'General Inputs'!N$25,'General Inputs'!N$24))</f>
        <v>0</v>
      </c>
      <c r="AE31" s="36"/>
      <c r="AF31" s="220">
        <f t="shared" si="264"/>
        <v>0</v>
      </c>
      <c r="AG31" s="36"/>
      <c r="AH31" s="36"/>
      <c r="AI31" s="36"/>
      <c r="AJ31" s="36"/>
      <c r="AK31" s="36"/>
    </row>
    <row r="32" spans="1:37" hidden="1" outlineLevel="1">
      <c r="A32" s="36"/>
      <c r="B32" s="36"/>
      <c r="C32" s="161"/>
      <c r="D32" s="161"/>
      <c r="E32" s="161"/>
      <c r="F32" s="71"/>
      <c r="G32" s="71"/>
      <c r="H32" s="92"/>
      <c r="I32" s="93">
        <f t="shared" si="0"/>
        <v>0</v>
      </c>
      <c r="J32" s="162"/>
      <c r="K32" s="93">
        <f t="shared" si="1"/>
        <v>0</v>
      </c>
      <c r="L32" s="162"/>
      <c r="M32" s="162" t="str">
        <f t="shared" si="2"/>
        <v/>
      </c>
      <c r="N32" s="39"/>
      <c r="O32" s="163">
        <f t="shared" si="267"/>
        <v>0</v>
      </c>
      <c r="P32" s="163">
        <f t="shared" si="260"/>
        <v>0</v>
      </c>
      <c r="Q32" s="163">
        <f t="shared" si="261"/>
        <v>0</v>
      </c>
      <c r="R32" s="163">
        <f t="shared" si="262"/>
        <v>0</v>
      </c>
      <c r="S32" s="163">
        <f t="shared" si="263"/>
        <v>0</v>
      </c>
      <c r="T32" s="39"/>
      <c r="U32" s="211"/>
      <c r="V32" s="165">
        <f>ROUND(ROUND(U32,2)*(1+'General Inputs'!K$20)*(1-AA32)+IF(D32="Capital",'General Inputs'!K$30,'General Inputs'!K$29),2)</f>
        <v>0</v>
      </c>
      <c r="W32" s="165">
        <f>ROUND(ROUND(V32,2)*(1+'General Inputs'!L$20)*(1-AB32)+IF(E32="Capital",'General Inputs'!L$30,'General Inputs'!L$29),2)</f>
        <v>0</v>
      </c>
      <c r="X32" s="165">
        <f>ROUND(ROUND(W32,2)*(1+'General Inputs'!M$20)*(1-AC32)+IF(F32="Capital",'General Inputs'!M$30,'General Inputs'!M$29),2)</f>
        <v>0</v>
      </c>
      <c r="Y32" s="165">
        <f>ROUND(ROUND(X32,2)*(1+'General Inputs'!N$20)*(1-AD32)+IF(H32="Capital",'General Inputs'!N$30,'General Inputs'!N$29),2)</f>
        <v>0</v>
      </c>
      <c r="Z32" s="166"/>
      <c r="AA32" s="194">
        <f>IF($U32="",0,IF($D32="Capital",'General Inputs'!K$25,'General Inputs'!K$24))</f>
        <v>0</v>
      </c>
      <c r="AB32" s="194">
        <f>IF($U32="",0,IF($D32="Capital",'General Inputs'!L$25,'General Inputs'!L$24))</f>
        <v>0</v>
      </c>
      <c r="AC32" s="194">
        <f>IF($U32="",0,IF($D32="Capital",'General Inputs'!M$25,'General Inputs'!M$24))</f>
        <v>0</v>
      </c>
      <c r="AD32" s="194">
        <f>IF($U32="",0,IF($D32="Capital",'General Inputs'!N$25,'General Inputs'!N$24))</f>
        <v>0</v>
      </c>
      <c r="AE32" s="36"/>
      <c r="AF32" s="220">
        <f t="shared" si="264"/>
        <v>0</v>
      </c>
      <c r="AG32" s="36"/>
      <c r="AH32" s="36"/>
      <c r="AI32" s="36"/>
      <c r="AJ32" s="36"/>
      <c r="AK32" s="36"/>
    </row>
    <row r="33" spans="1:37" hidden="1" outlineLevel="1">
      <c r="A33" s="36"/>
      <c r="B33" s="36"/>
      <c r="C33" s="161"/>
      <c r="D33" s="161"/>
      <c r="E33" s="161"/>
      <c r="F33" s="71"/>
      <c r="G33" s="71"/>
      <c r="H33" s="92"/>
      <c r="I33" s="93">
        <f t="shared" si="0"/>
        <v>0</v>
      </c>
      <c r="J33" s="162"/>
      <c r="K33" s="93">
        <f t="shared" si="1"/>
        <v>0</v>
      </c>
      <c r="L33" s="162"/>
      <c r="M33" s="162" t="str">
        <f t="shared" si="2"/>
        <v/>
      </c>
      <c r="N33" s="39"/>
      <c r="O33" s="163">
        <f t="shared" si="267"/>
        <v>0</v>
      </c>
      <c r="P33" s="163">
        <f t="shared" si="260"/>
        <v>0</v>
      </c>
      <c r="Q33" s="163">
        <f t="shared" si="261"/>
        <v>0</v>
      </c>
      <c r="R33" s="163">
        <f t="shared" si="262"/>
        <v>0</v>
      </c>
      <c r="S33" s="163">
        <f t="shared" si="263"/>
        <v>0</v>
      </c>
      <c r="T33" s="39"/>
      <c r="U33" s="211"/>
      <c r="V33" s="165">
        <f>ROUND(ROUND(U33,2)*(1+'General Inputs'!K$20)*(1-AA33)+IF(D33="Capital",'General Inputs'!K$30,'General Inputs'!K$29),2)</f>
        <v>0</v>
      </c>
      <c r="W33" s="165">
        <f>ROUND(ROUND(V33,2)*(1+'General Inputs'!L$20)*(1-AB33)+IF(E33="Capital",'General Inputs'!L$30,'General Inputs'!L$29),2)</f>
        <v>0</v>
      </c>
      <c r="X33" s="165">
        <f>ROUND(ROUND(W33,2)*(1+'General Inputs'!M$20)*(1-AC33)+IF(F33="Capital",'General Inputs'!M$30,'General Inputs'!M$29),2)</f>
        <v>0</v>
      </c>
      <c r="Y33" s="165">
        <f>ROUND(ROUND(X33,2)*(1+'General Inputs'!N$20)*(1-AD33)+IF(H33="Capital",'General Inputs'!N$30,'General Inputs'!N$29),2)</f>
        <v>0</v>
      </c>
      <c r="Z33" s="166"/>
      <c r="AA33" s="194">
        <f>IF($U33="",0,IF($D33="Capital",'General Inputs'!K$25,'General Inputs'!K$24))</f>
        <v>0</v>
      </c>
      <c r="AB33" s="194">
        <f>IF($U33="",0,IF($D33="Capital",'General Inputs'!L$25,'General Inputs'!L$24))</f>
        <v>0</v>
      </c>
      <c r="AC33" s="194">
        <f>IF($U33="",0,IF($D33="Capital",'General Inputs'!M$25,'General Inputs'!M$24))</f>
        <v>0</v>
      </c>
      <c r="AD33" s="194">
        <f>IF($U33="",0,IF($D33="Capital",'General Inputs'!N$25,'General Inputs'!N$24))</f>
        <v>0</v>
      </c>
      <c r="AE33" s="36"/>
      <c r="AF33" s="220">
        <f t="shared" si="264"/>
        <v>0</v>
      </c>
      <c r="AG33" s="36"/>
      <c r="AH33" s="36"/>
      <c r="AI33" s="36"/>
      <c r="AJ33" s="36"/>
      <c r="AK33" s="36"/>
    </row>
    <row r="34" spans="1:37" hidden="1" outlineLevel="1">
      <c r="A34" s="36"/>
      <c r="B34" s="36"/>
      <c r="C34" s="161"/>
      <c r="D34" s="161"/>
      <c r="E34" s="161"/>
      <c r="F34" s="71"/>
      <c r="G34" s="71"/>
      <c r="H34" s="92"/>
      <c r="I34" s="93">
        <f t="shared" si="0"/>
        <v>0</v>
      </c>
      <c r="J34" s="162"/>
      <c r="K34" s="93">
        <f t="shared" si="1"/>
        <v>0</v>
      </c>
      <c r="L34" s="162"/>
      <c r="M34" s="162" t="str">
        <f t="shared" si="2"/>
        <v/>
      </c>
      <c r="N34" s="39"/>
      <c r="O34" s="163">
        <f t="shared" si="267"/>
        <v>0</v>
      </c>
      <c r="P34" s="163">
        <f t="shared" si="260"/>
        <v>0</v>
      </c>
      <c r="Q34" s="163">
        <f t="shared" si="261"/>
        <v>0</v>
      </c>
      <c r="R34" s="163">
        <f t="shared" si="262"/>
        <v>0</v>
      </c>
      <c r="S34" s="163">
        <f t="shared" si="263"/>
        <v>0</v>
      </c>
      <c r="T34" s="39"/>
      <c r="U34" s="211"/>
      <c r="V34" s="165">
        <f>ROUND(ROUND(U34,2)*(1+'General Inputs'!K$20)*(1-AA34)+IF(D34="Capital",'General Inputs'!K$30,'General Inputs'!K$29),2)</f>
        <v>0</v>
      </c>
      <c r="W34" s="165">
        <f>ROUND(ROUND(V34,2)*(1+'General Inputs'!L$20)*(1-AB34)+IF(E34="Capital",'General Inputs'!L$30,'General Inputs'!L$29),2)</f>
        <v>0</v>
      </c>
      <c r="X34" s="165">
        <f>ROUND(ROUND(W34,2)*(1+'General Inputs'!M$20)*(1-AC34)+IF(F34="Capital",'General Inputs'!M$30,'General Inputs'!M$29),2)</f>
        <v>0</v>
      </c>
      <c r="Y34" s="165">
        <f>ROUND(ROUND(X34,2)*(1+'General Inputs'!N$20)*(1-AD34)+IF(H34="Capital",'General Inputs'!N$30,'General Inputs'!N$29),2)</f>
        <v>0</v>
      </c>
      <c r="Z34" s="166"/>
      <c r="AA34" s="194">
        <f>IF($U34="",0,IF($D34="Capital",'General Inputs'!K$25,'General Inputs'!K$24))</f>
        <v>0</v>
      </c>
      <c r="AB34" s="194">
        <f>IF($U34="",0,IF($D34="Capital",'General Inputs'!L$25,'General Inputs'!L$24))</f>
        <v>0</v>
      </c>
      <c r="AC34" s="194">
        <f>IF($U34="",0,IF($D34="Capital",'General Inputs'!M$25,'General Inputs'!M$24))</f>
        <v>0</v>
      </c>
      <c r="AD34" s="194">
        <f>IF($U34="",0,IF($D34="Capital",'General Inputs'!N$25,'General Inputs'!N$24))</f>
        <v>0</v>
      </c>
      <c r="AE34" s="36"/>
      <c r="AF34" s="220">
        <f t="shared" si="264"/>
        <v>0</v>
      </c>
      <c r="AG34" s="36"/>
      <c r="AH34" s="36"/>
      <c r="AI34" s="36"/>
      <c r="AJ34" s="36"/>
      <c r="AK34" s="36"/>
    </row>
    <row r="35" spans="1:37" hidden="1" outlineLevel="1">
      <c r="A35" s="36"/>
      <c r="B35" s="36"/>
      <c r="C35" s="161"/>
      <c r="D35" s="161"/>
      <c r="E35" s="161"/>
      <c r="F35" s="71"/>
      <c r="G35" s="71"/>
      <c r="H35" s="92"/>
      <c r="I35" s="93">
        <f t="shared" si="0"/>
        <v>0</v>
      </c>
      <c r="J35" s="162"/>
      <c r="K35" s="93">
        <f t="shared" si="1"/>
        <v>0</v>
      </c>
      <c r="L35" s="162"/>
      <c r="M35" s="162" t="str">
        <f t="shared" si="2"/>
        <v/>
      </c>
      <c r="N35" s="39"/>
      <c r="O35" s="163">
        <f t="shared" si="267"/>
        <v>0</v>
      </c>
      <c r="P35" s="163">
        <f t="shared" si="260"/>
        <v>0</v>
      </c>
      <c r="Q35" s="163">
        <f t="shared" si="261"/>
        <v>0</v>
      </c>
      <c r="R35" s="163">
        <f t="shared" si="262"/>
        <v>0</v>
      </c>
      <c r="S35" s="163">
        <f t="shared" si="263"/>
        <v>0</v>
      </c>
      <c r="T35" s="39"/>
      <c r="U35" s="211"/>
      <c r="V35" s="165">
        <f>ROUND(ROUND(U35,2)*(1+'General Inputs'!K$20)*(1-AA35)+IF(D35="Capital",'General Inputs'!K$30,'General Inputs'!K$29),2)</f>
        <v>0</v>
      </c>
      <c r="W35" s="165">
        <f>ROUND(ROUND(V35,2)*(1+'General Inputs'!L$20)*(1-AB35)+IF(E35="Capital",'General Inputs'!L$30,'General Inputs'!L$29),2)</f>
        <v>0</v>
      </c>
      <c r="X35" s="165">
        <f>ROUND(ROUND(W35,2)*(1+'General Inputs'!M$20)*(1-AC35)+IF(F35="Capital",'General Inputs'!M$30,'General Inputs'!M$29),2)</f>
        <v>0</v>
      </c>
      <c r="Y35" s="165">
        <f>ROUND(ROUND(X35,2)*(1+'General Inputs'!N$20)*(1-AD35)+IF(H35="Capital",'General Inputs'!N$30,'General Inputs'!N$29),2)</f>
        <v>0</v>
      </c>
      <c r="Z35" s="166"/>
      <c r="AA35" s="194">
        <f>IF($U35="",0,IF($D35="Capital",'General Inputs'!K$25,'General Inputs'!K$24))</f>
        <v>0</v>
      </c>
      <c r="AB35" s="194">
        <f>IF($U35="",0,IF($D35="Capital",'General Inputs'!L$25,'General Inputs'!L$24))</f>
        <v>0</v>
      </c>
      <c r="AC35" s="194">
        <f>IF($U35="",0,IF($D35="Capital",'General Inputs'!M$25,'General Inputs'!M$24))</f>
        <v>0</v>
      </c>
      <c r="AD35" s="194">
        <f>IF($U35="",0,IF($D35="Capital",'General Inputs'!N$25,'General Inputs'!N$24))</f>
        <v>0</v>
      </c>
      <c r="AE35" s="36"/>
      <c r="AF35" s="220">
        <f t="shared" si="264"/>
        <v>0</v>
      </c>
      <c r="AG35" s="36"/>
      <c r="AH35" s="36"/>
      <c r="AI35" s="36"/>
      <c r="AJ35" s="36"/>
      <c r="AK35" s="36"/>
    </row>
    <row r="36" spans="1:37" hidden="1" outlineLevel="1">
      <c r="A36" s="36"/>
      <c r="B36" s="36"/>
      <c r="C36" s="161"/>
      <c r="D36" s="161"/>
      <c r="E36" s="161"/>
      <c r="F36" s="71"/>
      <c r="G36" s="71"/>
      <c r="H36" s="92"/>
      <c r="I36" s="93">
        <f t="shared" si="0"/>
        <v>0</v>
      </c>
      <c r="J36" s="162"/>
      <c r="K36" s="93">
        <f t="shared" si="1"/>
        <v>0</v>
      </c>
      <c r="L36" s="162"/>
      <c r="M36" s="162" t="str">
        <f t="shared" si="2"/>
        <v/>
      </c>
      <c r="N36" s="39"/>
      <c r="O36" s="163">
        <f t="shared" si="267"/>
        <v>0</v>
      </c>
      <c r="P36" s="163">
        <f t="shared" si="260"/>
        <v>0</v>
      </c>
      <c r="Q36" s="163">
        <f t="shared" si="261"/>
        <v>0</v>
      </c>
      <c r="R36" s="163">
        <f t="shared" si="262"/>
        <v>0</v>
      </c>
      <c r="S36" s="163">
        <f t="shared" si="263"/>
        <v>0</v>
      </c>
      <c r="T36" s="39"/>
      <c r="U36" s="211"/>
      <c r="V36" s="165">
        <f>ROUND(ROUND(U36,2)*(1+'General Inputs'!K$20)*(1-AA36)+IF(D36="Capital",'General Inputs'!K$30,'General Inputs'!K$29),2)</f>
        <v>0</v>
      </c>
      <c r="W36" s="165">
        <f>ROUND(ROUND(V36,2)*(1+'General Inputs'!L$20)*(1-AB36)+IF(E36="Capital",'General Inputs'!L$30,'General Inputs'!L$29),2)</f>
        <v>0</v>
      </c>
      <c r="X36" s="165">
        <f>ROUND(ROUND(W36,2)*(1+'General Inputs'!M$20)*(1-AC36)+IF(F36="Capital",'General Inputs'!M$30,'General Inputs'!M$29),2)</f>
        <v>0</v>
      </c>
      <c r="Y36" s="165">
        <f>ROUND(ROUND(X36,2)*(1+'General Inputs'!N$20)*(1-AD36)+IF(H36="Capital",'General Inputs'!N$30,'General Inputs'!N$29),2)</f>
        <v>0</v>
      </c>
      <c r="Z36" s="166"/>
      <c r="AA36" s="194">
        <f>IF($U36="",0,IF($D36="Capital",'General Inputs'!K$25,'General Inputs'!K$24))</f>
        <v>0</v>
      </c>
      <c r="AB36" s="194">
        <f>IF($U36="",0,IF($D36="Capital",'General Inputs'!L$25,'General Inputs'!L$24))</f>
        <v>0</v>
      </c>
      <c r="AC36" s="194">
        <f>IF($U36="",0,IF($D36="Capital",'General Inputs'!M$25,'General Inputs'!M$24))</f>
        <v>0</v>
      </c>
      <c r="AD36" s="194">
        <f>IF($U36="",0,IF($D36="Capital",'General Inputs'!N$25,'General Inputs'!N$24))</f>
        <v>0</v>
      </c>
      <c r="AE36" s="36"/>
      <c r="AF36" s="220">
        <f t="shared" si="264"/>
        <v>0</v>
      </c>
      <c r="AG36" s="36"/>
      <c r="AH36" s="36"/>
      <c r="AI36" s="36"/>
      <c r="AJ36" s="36"/>
      <c r="AK36" s="36"/>
    </row>
    <row r="37" spans="1:37" s="48" customFormat="1" collapsed="1">
      <c r="A37" s="46"/>
      <c r="B37" s="46"/>
      <c r="C37" s="153"/>
      <c r="D37" s="153"/>
      <c r="E37" s="153"/>
      <c r="F37" s="49"/>
      <c r="G37" s="49"/>
      <c r="H37" s="49"/>
      <c r="I37" s="49"/>
      <c r="J37" s="167"/>
      <c r="K37" s="167"/>
      <c r="L37" s="167"/>
      <c r="M37" s="167"/>
      <c r="N37" s="167"/>
      <c r="O37" s="73"/>
      <c r="P37" s="168"/>
      <c r="Q37" s="168"/>
      <c r="R37" s="168"/>
      <c r="S37" s="168"/>
      <c r="T37" s="47"/>
      <c r="U37" s="168"/>
      <c r="V37" s="168"/>
      <c r="W37" s="168"/>
      <c r="X37" s="168"/>
      <c r="Y37" s="168"/>
      <c r="Z37" s="168"/>
      <c r="AA37" s="168"/>
      <c r="AB37" s="168"/>
      <c r="AC37" s="168"/>
      <c r="AD37" s="168"/>
      <c r="AE37" s="46"/>
      <c r="AF37" s="46"/>
      <c r="AG37" s="46"/>
      <c r="AH37" s="46"/>
      <c r="AI37" s="46"/>
      <c r="AJ37" s="46"/>
      <c r="AK37" s="46"/>
    </row>
    <row r="38" spans="1:37" ht="12.75">
      <c r="A38" s="25"/>
      <c r="B38" s="26" t="s">
        <v>7</v>
      </c>
      <c r="C38" s="25"/>
      <c r="D38" s="25"/>
      <c r="E38" s="25"/>
      <c r="F38" s="25"/>
      <c r="G38" s="25"/>
      <c r="H38" s="25"/>
      <c r="I38" s="34"/>
      <c r="J38" s="52"/>
      <c r="K38" s="52"/>
      <c r="L38" s="35"/>
      <c r="M38" s="34"/>
      <c r="N38" s="31"/>
      <c r="O38" s="30"/>
      <c r="P38" s="32"/>
      <c r="Q38" s="32"/>
      <c r="R38" s="32"/>
      <c r="S38" s="32"/>
      <c r="T38" s="52"/>
      <c r="U38" s="52"/>
      <c r="V38" s="35"/>
      <c r="W38" s="34"/>
      <c r="X38" s="35"/>
      <c r="Y38" s="34"/>
      <c r="Z38" s="34"/>
      <c r="AA38" s="34"/>
      <c r="AB38" s="34"/>
      <c r="AC38" s="34"/>
      <c r="AD38" s="34"/>
      <c r="AE38" s="34"/>
      <c r="AF38" s="35"/>
      <c r="AG38" s="35"/>
      <c r="AH38" s="35"/>
      <c r="AI38" s="35"/>
      <c r="AJ38" s="35"/>
      <c r="AK38" s="35"/>
    </row>
    <row r="39" spans="1:37" hidden="1">
      <c r="N39" s="37"/>
      <c r="O39" s="36"/>
      <c r="P39" s="36"/>
      <c r="Q39" s="36"/>
      <c r="R39" s="36"/>
      <c r="S39" s="36"/>
    </row>
    <row r="40" spans="1:37" hidden="1">
      <c r="N40" s="37"/>
      <c r="O40" s="36"/>
      <c r="P40" s="36"/>
      <c r="Q40" s="36"/>
      <c r="R40" s="36"/>
      <c r="S40" s="36"/>
    </row>
    <row r="41" spans="1:37" hidden="1">
      <c r="N41" s="164"/>
      <c r="O41" s="169"/>
      <c r="P41" s="169"/>
      <c r="Q41" s="169"/>
      <c r="R41" s="169"/>
      <c r="S41" s="169"/>
    </row>
    <row r="42" spans="1:37" hidden="1">
      <c r="N42" s="164"/>
      <c r="O42" s="169"/>
      <c r="P42" s="169"/>
      <c r="Q42" s="169"/>
      <c r="R42" s="169"/>
      <c r="S42" s="169"/>
    </row>
    <row r="43" spans="1:37" hidden="1">
      <c r="N43" s="164"/>
      <c r="O43" s="169"/>
      <c r="P43" s="169"/>
      <c r="Q43" s="169"/>
      <c r="R43" s="169"/>
      <c r="S43" s="169"/>
    </row>
    <row r="44" spans="1:37" hidden="1">
      <c r="N44" s="164"/>
      <c r="O44" s="169"/>
      <c r="P44" s="169"/>
      <c r="Q44" s="169"/>
      <c r="R44" s="169"/>
      <c r="S44" s="169"/>
    </row>
    <row r="45" spans="1:37" hidden="1">
      <c r="N45" s="164"/>
      <c r="O45" s="169"/>
      <c r="P45" s="169"/>
      <c r="Q45" s="169"/>
      <c r="R45" s="169"/>
      <c r="S45" s="169"/>
    </row>
    <row r="46" spans="1:37" hidden="1">
      <c r="N46" s="164"/>
      <c r="O46" s="169"/>
      <c r="P46" s="169"/>
      <c r="Q46" s="169"/>
      <c r="R46" s="169"/>
      <c r="S46" s="169"/>
    </row>
    <row r="47" spans="1:37" hidden="1">
      <c r="N47" s="164"/>
      <c r="O47" s="169"/>
      <c r="P47" s="169"/>
      <c r="Q47" s="169"/>
      <c r="R47" s="169"/>
      <c r="S47" s="169"/>
    </row>
    <row r="48" spans="1:37" hidden="1">
      <c r="N48" s="168"/>
      <c r="O48" s="73"/>
      <c r="P48" s="168"/>
      <c r="Q48" s="168"/>
      <c r="R48" s="168"/>
      <c r="S48" s="168"/>
    </row>
    <row r="49" spans="14:19" hidden="1">
      <c r="N49" s="37"/>
      <c r="O49" s="36"/>
      <c r="P49" s="36"/>
      <c r="Q49" s="36"/>
      <c r="R49" s="36"/>
      <c r="S49" s="36"/>
    </row>
    <row r="50" spans="14:19" hidden="1">
      <c r="N50" s="170"/>
      <c r="O50" s="170"/>
      <c r="P50" s="170"/>
      <c r="Q50" s="170"/>
      <c r="R50" s="170"/>
      <c r="S50" s="170"/>
    </row>
    <row r="51" spans="14:19" hidden="1">
      <c r="N51" s="170"/>
      <c r="O51" s="170"/>
      <c r="P51" s="170"/>
      <c r="Q51" s="170"/>
      <c r="R51" s="170"/>
      <c r="S51" s="170"/>
    </row>
    <row r="52" spans="14:19" hidden="1">
      <c r="N52" s="170"/>
      <c r="O52" s="170"/>
      <c r="P52" s="170"/>
      <c r="Q52" s="170"/>
      <c r="R52" s="170"/>
      <c r="S52" s="170"/>
    </row>
    <row r="53" spans="14:19" hidden="1">
      <c r="N53" s="170"/>
      <c r="O53" s="170"/>
      <c r="P53" s="170"/>
      <c r="Q53" s="170"/>
      <c r="R53" s="170"/>
      <c r="S53" s="170"/>
    </row>
    <row r="54" spans="14:19" hidden="1">
      <c r="N54" s="170"/>
      <c r="O54" s="170"/>
      <c r="P54" s="170"/>
      <c r="Q54" s="170"/>
      <c r="R54" s="170"/>
      <c r="S54" s="170"/>
    </row>
    <row r="55" spans="14:19" hidden="1">
      <c r="N55" s="170"/>
      <c r="O55" s="170"/>
      <c r="P55" s="170"/>
      <c r="Q55" s="170"/>
      <c r="R55" s="170"/>
      <c r="S55" s="170"/>
    </row>
    <row r="56" spans="14:19" hidden="1">
      <c r="N56" s="170"/>
      <c r="O56" s="170"/>
      <c r="P56" s="170"/>
      <c r="Q56" s="170"/>
      <c r="R56" s="170"/>
      <c r="S56" s="170"/>
    </row>
    <row r="57" spans="14:19" hidden="1">
      <c r="N57" s="167"/>
      <c r="O57" s="49"/>
      <c r="P57" s="167"/>
      <c r="Q57" s="167"/>
      <c r="R57" s="167"/>
      <c r="S57" s="167"/>
    </row>
    <row r="58" spans="14:19" hidden="1">
      <c r="N58" s="37"/>
      <c r="O58" s="36"/>
      <c r="P58" s="36"/>
      <c r="Q58" s="36"/>
      <c r="R58" s="36"/>
      <c r="S58" s="36"/>
    </row>
    <row r="59" spans="14:19" ht="12.75" hidden="1">
      <c r="N59" s="52"/>
      <c r="O59" s="34"/>
      <c r="P59" s="35"/>
      <c r="Q59" s="34"/>
      <c r="R59" s="35"/>
      <c r="S59" s="34"/>
    </row>
  </sheetData>
  <mergeCells count="3">
    <mergeCell ref="O4:S4"/>
    <mergeCell ref="U4:Y4"/>
    <mergeCell ref="AA4:AD4"/>
  </mergeCells>
  <conditionalFormatting sqref="M1:M1048576">
    <cfRule type="cellIs" dxfId="1" priority="1" operator="equal">
      <formula>"NON-COMPLIANT"</formula>
    </cfRule>
    <cfRule type="cellIs" dxfId="0" priority="2" operator="equal">
      <formula>"COMPLIANT"</formula>
    </cfRule>
  </conditionalFormatting>
  <dataValidations disablePrompts="1" count="3">
    <dataValidation type="list" allowBlank="1" showInputMessage="1" showErrorMessage="1" sqref="F37:I37" xr:uid="{00000000-0002-0000-0600-000000000000}">
      <formula1>#REF!</formula1>
    </dataValidation>
    <dataValidation type="list" allowBlank="1" showInputMessage="1" showErrorMessage="1" sqref="O37 O57 O48" xr:uid="{00000000-0002-0000-0600-000001000000}">
      <formula1>#REF!</formula1>
    </dataValidation>
    <dataValidation type="list" allowBlank="1" showInputMessage="1" showErrorMessage="1" sqref="D7:D36" xr:uid="{B7EB7BF9-9CA3-44FC-AEDB-6D09BDD65BCF}">
      <formula1>"Exit fee, Total, Non-capital, Capital"</formula1>
    </dataValidation>
  </dataValidations>
  <hyperlinks>
    <hyperlink ref="O1" location="'Pricing model - ACS'!A1" display="Back to Index" xr:uid="{00000000-0004-0000-06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600-000002000000}">
          <x14:formula1>
            <xm:f>'Lookup Tables'!$G$9:$G$17</xm:f>
          </x14:formula1>
          <xm:sqref>F7:F36</xm:sqref>
        </x14:dataValidation>
        <x14:dataValidation type="list" allowBlank="1" showInputMessage="1" showErrorMessage="1" xr:uid="{C678A9D5-DA81-4B89-9320-D34AEBEBE5B0}">
          <x14:formula1>
            <xm:f>'Lookup Tables'!$G$29:$G$37</xm:f>
          </x14:formula1>
          <xm:sqref>G7:G36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XER117"/>
  <sheetViews>
    <sheetView showGridLines="0" topLeftCell="A40" workbookViewId="0">
      <selection activeCell="D3" sqref="D3:D4"/>
    </sheetView>
  </sheetViews>
  <sheetFormatPr defaultColWidth="0" defaultRowHeight="11.25" zeroHeight="1"/>
  <cols>
    <col min="1" max="2" width="1.28515625" style="36" customWidth="1"/>
    <col min="3" max="3" width="36" style="36" customWidth="1"/>
    <col min="4" max="4" width="14.5703125" style="176" customWidth="1"/>
    <col min="5" max="5" width="13.5703125" style="176" customWidth="1"/>
    <col min="6" max="6" width="9.140625" style="176" customWidth="1"/>
    <col min="7" max="7" width="12.85546875" style="37" customWidth="1"/>
    <col min="8" max="9" width="12.85546875" style="36" customWidth="1"/>
    <col min="10" max="14" width="9.28515625" style="36" customWidth="1"/>
    <col min="15" max="302" width="9" style="36" hidden="1" customWidth="1"/>
    <col min="303" max="16362" width="9" style="36" hidden="1"/>
    <col min="16363" max="16363" width="0" style="36" hidden="1"/>
    <col min="16364" max="16368" width="9" style="36" hidden="1"/>
    <col min="16369" max="16369" width="0" style="36" hidden="1"/>
    <col min="16370" max="16371" width="9" style="36" hidden="1"/>
    <col min="16372" max="16372" width="0" style="36" hidden="1"/>
    <col min="16373" max="16384" width="9" style="36" hidden="1"/>
  </cols>
  <sheetData>
    <row r="1" spans="1:38" s="1" customFormat="1" ht="15.75">
      <c r="B1" s="2" t="str">
        <f>'Pricing model - ACS'!G2&amp;" - "&amp;'Pricing model - ACS'!G3</f>
        <v>AER pricing model - price capped ACS - Energex 2022–23</v>
      </c>
      <c r="C1" s="2"/>
      <c r="D1" s="2"/>
      <c r="E1" s="2"/>
      <c r="F1" s="3"/>
      <c r="G1" s="53" t="s">
        <v>0</v>
      </c>
      <c r="H1" s="3"/>
      <c r="I1" s="3"/>
      <c r="J1" s="4"/>
      <c r="L1" s="171"/>
      <c r="M1" s="172"/>
    </row>
    <row r="2" spans="1:38" s="1" customFormat="1" ht="13.5" thickBot="1">
      <c r="B2" s="13" t="str">
        <f>'Pricing model - ACS'!C27&amp;" - "&amp;'Pricing model - ACS'!E27</f>
        <v>Lookup Tables - Tables for lookups</v>
      </c>
      <c r="C2" s="173"/>
      <c r="D2" s="173"/>
      <c r="E2" s="173"/>
      <c r="F2" s="174"/>
      <c r="G2" s="174"/>
      <c r="H2" s="174"/>
      <c r="I2" s="174"/>
    </row>
    <row r="3" spans="1:38" s="22" customFormat="1" ht="3" customHeight="1">
      <c r="D3" s="175"/>
      <c r="E3" s="175"/>
    </row>
    <row r="4" spans="1:38" s="22" customFormat="1" ht="9" customHeight="1">
      <c r="D4" s="175"/>
      <c r="E4" s="175"/>
    </row>
    <row r="5" spans="1:38" s="22" customFormat="1" ht="3" customHeight="1">
      <c r="D5" s="175"/>
      <c r="E5" s="175"/>
    </row>
    <row r="6" spans="1:38" s="11" customFormat="1" ht="12.75">
      <c r="A6" s="25"/>
      <c r="B6" s="26" t="s">
        <v>38</v>
      </c>
      <c r="C6" s="25"/>
      <c r="D6" s="25"/>
      <c r="E6" s="25"/>
      <c r="F6" s="52"/>
      <c r="G6" s="52"/>
      <c r="H6" s="52"/>
      <c r="I6" s="52"/>
      <c r="J6" s="34"/>
      <c r="K6" s="35"/>
      <c r="L6" s="34"/>
      <c r="M6" s="34"/>
      <c r="N6" s="35"/>
      <c r="O6" s="56"/>
      <c r="P6" s="56"/>
      <c r="Q6" s="56"/>
      <c r="R6" s="56"/>
      <c r="S6" s="57"/>
      <c r="T6" s="58"/>
      <c r="U6" s="58"/>
      <c r="V6" s="48"/>
      <c r="W6" s="48"/>
      <c r="X6" s="48"/>
      <c r="Y6" s="48"/>
      <c r="Z6" s="48"/>
      <c r="AA6" s="48"/>
      <c r="AB6" s="48"/>
      <c r="AC6" s="48"/>
      <c r="AD6" s="48"/>
      <c r="AE6" s="48"/>
      <c r="AF6" s="48"/>
      <c r="AG6" s="48"/>
      <c r="AH6" s="48"/>
      <c r="AI6" s="48"/>
      <c r="AJ6" s="48"/>
      <c r="AK6" s="48"/>
      <c r="AL6" s="48"/>
    </row>
    <row r="7" spans="1:38"/>
    <row r="8" spans="1:38">
      <c r="C8" s="59" t="str">
        <f>B6</f>
        <v>Unit Denominations</v>
      </c>
      <c r="D8" s="39" t="s">
        <v>1</v>
      </c>
      <c r="E8" s="39"/>
      <c r="F8" s="60"/>
      <c r="G8" s="60" t="s">
        <v>39</v>
      </c>
      <c r="H8" s="60"/>
    </row>
    <row r="9" spans="1:38">
      <c r="C9" s="70" t="s">
        <v>40</v>
      </c>
      <c r="D9" s="37" t="s">
        <v>23</v>
      </c>
      <c r="E9" s="37"/>
      <c r="F9" s="37"/>
      <c r="G9" s="177" t="s">
        <v>41</v>
      </c>
      <c r="H9" s="60"/>
    </row>
    <row r="10" spans="1:38">
      <c r="C10" s="70" t="s">
        <v>42</v>
      </c>
      <c r="D10" s="37" t="s">
        <v>23</v>
      </c>
      <c r="E10" s="37"/>
      <c r="F10" s="37"/>
      <c r="G10" s="177" t="s">
        <v>33</v>
      </c>
    </row>
    <row r="11" spans="1:38">
      <c r="C11" s="70" t="s">
        <v>43</v>
      </c>
      <c r="D11" s="37" t="s">
        <v>23</v>
      </c>
      <c r="E11" s="37"/>
      <c r="F11" s="37"/>
      <c r="G11" s="177" t="s">
        <v>44</v>
      </c>
    </row>
    <row r="12" spans="1:38">
      <c r="C12" s="70" t="s">
        <v>45</v>
      </c>
      <c r="D12" s="37" t="s">
        <v>23</v>
      </c>
      <c r="E12" s="37"/>
      <c r="F12" s="37"/>
      <c r="G12" s="177" t="s">
        <v>46</v>
      </c>
    </row>
    <row r="13" spans="1:38">
      <c r="F13" s="36"/>
      <c r="G13" s="36"/>
    </row>
    <row r="14" spans="1:38">
      <c r="C14" s="70" t="s">
        <v>29</v>
      </c>
      <c r="D14" s="37" t="s">
        <v>23</v>
      </c>
      <c r="E14" s="37"/>
      <c r="F14" s="37"/>
      <c r="G14" s="177" t="s">
        <v>32</v>
      </c>
    </row>
    <row r="15" spans="1:38">
      <c r="C15" s="70" t="s">
        <v>2</v>
      </c>
      <c r="D15" s="37" t="s">
        <v>23</v>
      </c>
      <c r="E15" s="37"/>
      <c r="F15" s="37"/>
      <c r="G15" s="177" t="s">
        <v>36</v>
      </c>
    </row>
    <row r="16" spans="1:38">
      <c r="C16" s="70" t="s">
        <v>47</v>
      </c>
      <c r="D16" s="37" t="s">
        <v>23</v>
      </c>
      <c r="E16" s="37"/>
      <c r="F16" s="37"/>
      <c r="G16" s="177" t="s">
        <v>48</v>
      </c>
    </row>
    <row r="17" spans="3:7">
      <c r="C17" s="70" t="s">
        <v>49</v>
      </c>
      <c r="D17" s="37" t="s">
        <v>23</v>
      </c>
      <c r="E17" s="37"/>
      <c r="F17" s="37"/>
      <c r="G17" s="177" t="s">
        <v>50</v>
      </c>
    </row>
    <row r="18" spans="3:7">
      <c r="C18" s="70"/>
      <c r="D18" s="37"/>
      <c r="E18" s="37"/>
      <c r="F18" s="37"/>
      <c r="G18" s="36"/>
    </row>
    <row r="19" spans="3:7">
      <c r="C19" s="70" t="s">
        <v>51</v>
      </c>
      <c r="D19" s="37" t="s">
        <v>23</v>
      </c>
      <c r="E19" s="37"/>
      <c r="F19" s="37"/>
      <c r="G19" s="177" t="s">
        <v>52</v>
      </c>
    </row>
    <row r="20" spans="3:7">
      <c r="C20" s="70" t="s">
        <v>53</v>
      </c>
      <c r="D20" s="37" t="s">
        <v>23</v>
      </c>
      <c r="E20" s="37"/>
      <c r="F20" s="37"/>
      <c r="G20" s="177" t="s">
        <v>54</v>
      </c>
    </row>
    <row r="21" spans="3:7">
      <c r="C21" s="70" t="s">
        <v>55</v>
      </c>
      <c r="D21" s="37" t="s">
        <v>23</v>
      </c>
      <c r="E21" s="37"/>
      <c r="F21" s="37"/>
      <c r="G21" s="177" t="s">
        <v>56</v>
      </c>
    </row>
    <row r="22" spans="3:7">
      <c r="C22" s="70" t="s">
        <v>57</v>
      </c>
      <c r="D22" s="37" t="s">
        <v>23</v>
      </c>
      <c r="E22" s="37"/>
      <c r="F22" s="37"/>
      <c r="G22" s="177" t="s">
        <v>58</v>
      </c>
    </row>
    <row r="23" spans="3:7">
      <c r="C23" s="70" t="s">
        <v>59</v>
      </c>
      <c r="D23" s="37" t="s">
        <v>23</v>
      </c>
      <c r="E23" s="37"/>
      <c r="F23" s="37"/>
      <c r="G23" s="177" t="s">
        <v>60</v>
      </c>
    </row>
    <row r="24" spans="3:7">
      <c r="C24" s="70" t="s">
        <v>61</v>
      </c>
      <c r="D24" s="37" t="s">
        <v>23</v>
      </c>
      <c r="E24" s="37"/>
      <c r="F24" s="37"/>
      <c r="G24" s="177" t="s">
        <v>62</v>
      </c>
    </row>
    <row r="25" spans="3:7">
      <c r="C25" s="70" t="s">
        <v>63</v>
      </c>
      <c r="D25" s="37" t="s">
        <v>23</v>
      </c>
      <c r="E25" s="37"/>
      <c r="F25" s="37"/>
      <c r="G25" s="177" t="s">
        <v>64</v>
      </c>
    </row>
    <row r="26" spans="3:7">
      <c r="C26" s="70" t="s">
        <v>65</v>
      </c>
      <c r="D26" s="37" t="s">
        <v>23</v>
      </c>
      <c r="E26" s="37"/>
      <c r="F26" s="37"/>
      <c r="G26" s="177" t="s">
        <v>66</v>
      </c>
    </row>
    <row r="27" spans="3:7">
      <c r="C27" s="70" t="s">
        <v>67</v>
      </c>
      <c r="D27" s="37" t="s">
        <v>23</v>
      </c>
      <c r="E27" s="37"/>
      <c r="F27" s="37"/>
      <c r="G27" s="177" t="s">
        <v>68</v>
      </c>
    </row>
    <row r="28" spans="3:7">
      <c r="C28" s="70"/>
      <c r="D28" s="37"/>
      <c r="E28" s="37"/>
      <c r="F28" s="37"/>
      <c r="G28" s="36"/>
    </row>
    <row r="29" spans="3:7">
      <c r="C29" s="70" t="s">
        <v>195</v>
      </c>
      <c r="D29" s="37" t="s">
        <v>23</v>
      </c>
      <c r="E29" s="37"/>
      <c r="F29" s="37"/>
      <c r="G29" s="177" t="s">
        <v>188</v>
      </c>
    </row>
    <row r="30" spans="3:7">
      <c r="C30" s="70" t="s">
        <v>196</v>
      </c>
      <c r="D30" s="37" t="s">
        <v>23</v>
      </c>
      <c r="E30" s="37"/>
      <c r="F30" s="37"/>
      <c r="G30" s="177" t="s">
        <v>190</v>
      </c>
    </row>
    <row r="31" spans="3:7">
      <c r="C31" s="70" t="s">
        <v>197</v>
      </c>
      <c r="D31" s="37" t="s">
        <v>23</v>
      </c>
      <c r="E31" s="37"/>
      <c r="F31" s="37"/>
      <c r="G31" s="177" t="s">
        <v>189</v>
      </c>
    </row>
    <row r="32" spans="3:7">
      <c r="C32" s="70" t="s">
        <v>198</v>
      </c>
      <c r="D32" s="37" t="s">
        <v>23</v>
      </c>
      <c r="E32" s="37"/>
      <c r="F32" s="37"/>
      <c r="G32" s="177" t="s">
        <v>192</v>
      </c>
    </row>
    <row r="33" spans="1:38">
      <c r="C33" s="70" t="s">
        <v>199</v>
      </c>
      <c r="D33" s="37" t="s">
        <v>23</v>
      </c>
      <c r="E33" s="37"/>
      <c r="F33" s="37"/>
      <c r="G33" s="177" t="s">
        <v>193</v>
      </c>
    </row>
    <row r="34" spans="1:38">
      <c r="C34" s="70" t="s">
        <v>200</v>
      </c>
      <c r="D34" s="37" t="s">
        <v>23</v>
      </c>
      <c r="E34" s="37"/>
      <c r="F34" s="37"/>
      <c r="G34" s="177" t="s">
        <v>194</v>
      </c>
    </row>
    <row r="35" spans="1:38">
      <c r="C35" s="70" t="s">
        <v>217</v>
      </c>
      <c r="D35" s="37"/>
      <c r="E35" s="37"/>
      <c r="F35" s="37"/>
      <c r="G35" s="177" t="s">
        <v>215</v>
      </c>
    </row>
    <row r="36" spans="1:38">
      <c r="C36" s="70" t="s">
        <v>218</v>
      </c>
      <c r="D36" s="37"/>
      <c r="E36" s="37"/>
      <c r="F36" s="37"/>
      <c r="G36" s="177" t="s">
        <v>216</v>
      </c>
    </row>
    <row r="37" spans="1:38">
      <c r="C37" s="70" t="s">
        <v>201</v>
      </c>
      <c r="D37" s="37" t="s">
        <v>23</v>
      </c>
      <c r="E37" s="37"/>
      <c r="F37" s="37"/>
      <c r="G37" s="177" t="s">
        <v>191</v>
      </c>
    </row>
    <row r="38" spans="1:38">
      <c r="C38" s="70"/>
      <c r="D38" s="37"/>
      <c r="E38" s="37"/>
      <c r="F38" s="37"/>
      <c r="G38" s="36"/>
    </row>
    <row r="39" spans="1:38">
      <c r="C39" s="70" t="s">
        <v>69</v>
      </c>
      <c r="D39" s="37" t="s">
        <v>23</v>
      </c>
      <c r="E39" s="37"/>
      <c r="F39" s="37"/>
      <c r="G39" s="177" t="s">
        <v>69</v>
      </c>
    </row>
    <row r="40" spans="1:38">
      <c r="C40" s="70" t="s">
        <v>70</v>
      </c>
      <c r="D40" s="37" t="s">
        <v>23</v>
      </c>
      <c r="E40" s="37"/>
      <c r="F40" s="37"/>
      <c r="G40" s="177" t="s">
        <v>70</v>
      </c>
    </row>
    <row r="41" spans="1:38">
      <c r="C41" s="70"/>
      <c r="D41" s="37"/>
      <c r="E41" s="37"/>
      <c r="F41" s="37"/>
      <c r="G41" s="36"/>
    </row>
    <row r="42" spans="1:38" s="11" customFormat="1" ht="12.75">
      <c r="A42" s="25"/>
      <c r="B42" s="26" t="s">
        <v>71</v>
      </c>
      <c r="C42" s="25"/>
      <c r="D42" s="25"/>
      <c r="E42" s="25"/>
      <c r="F42" s="52"/>
      <c r="G42" s="52"/>
      <c r="H42" s="52"/>
      <c r="I42" s="52"/>
      <c r="J42" s="34"/>
      <c r="K42" s="35"/>
      <c r="L42" s="34"/>
      <c r="M42" s="34"/>
      <c r="N42" s="35"/>
      <c r="O42" s="56"/>
      <c r="P42" s="56"/>
      <c r="Q42" s="56"/>
      <c r="R42" s="56"/>
      <c r="S42" s="57"/>
      <c r="T42" s="58"/>
      <c r="U42" s="58"/>
      <c r="V42" s="48"/>
      <c r="W42" s="48"/>
      <c r="X42" s="48"/>
      <c r="Y42" s="48"/>
      <c r="Z42" s="48"/>
      <c r="AA42" s="48"/>
      <c r="AB42" s="48"/>
      <c r="AC42" s="48"/>
      <c r="AD42" s="48"/>
      <c r="AE42" s="48"/>
      <c r="AF42" s="48"/>
      <c r="AG42" s="48"/>
      <c r="AH42" s="48"/>
      <c r="AI42" s="48"/>
      <c r="AJ42" s="48"/>
      <c r="AK42" s="48"/>
      <c r="AL42" s="48"/>
    </row>
    <row r="43" spans="1:38"/>
    <row r="44" spans="1:38">
      <c r="C44" s="59" t="str">
        <f>B42</f>
        <v>Months</v>
      </c>
      <c r="D44" s="39" t="s">
        <v>1</v>
      </c>
      <c r="E44" s="39"/>
      <c r="F44" s="60"/>
      <c r="G44" s="60" t="s">
        <v>39</v>
      </c>
      <c r="H44" s="60"/>
    </row>
    <row r="45" spans="1:38">
      <c r="C45" s="70" t="s">
        <v>72</v>
      </c>
      <c r="D45" s="37" t="s">
        <v>23</v>
      </c>
      <c r="E45" s="37"/>
      <c r="F45" s="37"/>
      <c r="G45" s="178">
        <v>36526</v>
      </c>
      <c r="H45" s="60"/>
    </row>
    <row r="46" spans="1:38">
      <c r="C46" s="70" t="s">
        <v>73</v>
      </c>
      <c r="D46" s="37" t="s">
        <v>23</v>
      </c>
      <c r="E46" s="37"/>
      <c r="F46" s="37"/>
      <c r="G46" s="178">
        <v>36557</v>
      </c>
      <c r="H46" s="60"/>
    </row>
    <row r="47" spans="1:38">
      <c r="C47" s="70" t="s">
        <v>74</v>
      </c>
      <c r="D47" s="37" t="s">
        <v>23</v>
      </c>
      <c r="E47" s="37"/>
      <c r="F47" s="37"/>
      <c r="G47" s="178">
        <v>36586</v>
      </c>
      <c r="H47" s="60"/>
    </row>
    <row r="48" spans="1:38">
      <c r="C48" s="70" t="s">
        <v>75</v>
      </c>
      <c r="D48" s="37" t="s">
        <v>23</v>
      </c>
      <c r="E48" s="37"/>
      <c r="F48" s="37"/>
      <c r="G48" s="178">
        <v>36617</v>
      </c>
    </row>
    <row r="49" spans="1:38">
      <c r="C49" s="70" t="s">
        <v>76</v>
      </c>
      <c r="D49" s="37" t="s">
        <v>23</v>
      </c>
      <c r="E49" s="37"/>
      <c r="F49" s="37"/>
      <c r="G49" s="178">
        <v>36647</v>
      </c>
    </row>
    <row r="50" spans="1:38">
      <c r="C50" s="70" t="s">
        <v>77</v>
      </c>
      <c r="D50" s="37" t="s">
        <v>23</v>
      </c>
      <c r="E50" s="37"/>
      <c r="F50" s="37"/>
      <c r="G50" s="178">
        <v>36678</v>
      </c>
    </row>
    <row r="51" spans="1:38">
      <c r="C51" s="70" t="s">
        <v>78</v>
      </c>
      <c r="D51" s="37" t="s">
        <v>23</v>
      </c>
      <c r="E51" s="37"/>
      <c r="F51" s="37"/>
      <c r="G51" s="178">
        <v>36708</v>
      </c>
    </row>
    <row r="52" spans="1:38">
      <c r="C52" s="70" t="s">
        <v>79</v>
      </c>
      <c r="D52" s="37" t="s">
        <v>23</v>
      </c>
      <c r="E52" s="37"/>
      <c r="F52" s="37"/>
      <c r="G52" s="178">
        <v>36739</v>
      </c>
    </row>
    <row r="53" spans="1:38">
      <c r="C53" s="70" t="s">
        <v>80</v>
      </c>
      <c r="D53" s="37" t="s">
        <v>23</v>
      </c>
      <c r="E53" s="37"/>
      <c r="F53" s="37"/>
      <c r="G53" s="178">
        <v>36770</v>
      </c>
    </row>
    <row r="54" spans="1:38">
      <c r="C54" s="70" t="s">
        <v>81</v>
      </c>
      <c r="D54" s="37" t="s">
        <v>23</v>
      </c>
      <c r="E54" s="37"/>
      <c r="F54" s="37"/>
      <c r="G54" s="178">
        <v>36800</v>
      </c>
    </row>
    <row r="55" spans="1:38">
      <c r="C55" s="70" t="s">
        <v>82</v>
      </c>
      <c r="D55" s="37" t="s">
        <v>23</v>
      </c>
      <c r="E55" s="37"/>
      <c r="F55" s="37"/>
      <c r="G55" s="178">
        <v>36831</v>
      </c>
    </row>
    <row r="56" spans="1:38">
      <c r="C56" s="70" t="s">
        <v>83</v>
      </c>
      <c r="D56" s="37" t="s">
        <v>23</v>
      </c>
      <c r="E56" s="37"/>
      <c r="F56" s="37"/>
      <c r="G56" s="178">
        <v>36861</v>
      </c>
    </row>
    <row r="57" spans="1:38">
      <c r="C57" s="70"/>
      <c r="D57" s="37"/>
      <c r="E57" s="37"/>
      <c r="F57" s="37"/>
    </row>
    <row r="58" spans="1:38" s="11" customFormat="1" ht="12.75">
      <c r="A58" s="25"/>
      <c r="B58" s="26" t="s">
        <v>84</v>
      </c>
      <c r="C58" s="25"/>
      <c r="D58" s="25"/>
      <c r="E58" s="25"/>
      <c r="F58" s="52"/>
      <c r="G58" s="52"/>
      <c r="H58" s="52"/>
      <c r="I58" s="52"/>
      <c r="J58" s="34"/>
      <c r="K58" s="35"/>
      <c r="L58" s="34"/>
      <c r="M58" s="34"/>
      <c r="N58" s="35"/>
      <c r="O58" s="56"/>
      <c r="P58" s="56"/>
      <c r="Q58" s="56"/>
      <c r="R58" s="56"/>
      <c r="S58" s="57"/>
      <c r="T58" s="58"/>
      <c r="U58" s="58"/>
      <c r="V58" s="48"/>
      <c r="W58" s="48"/>
      <c r="X58" s="48"/>
      <c r="Y58" s="48"/>
      <c r="Z58" s="48"/>
      <c r="AA58" s="48"/>
      <c r="AB58" s="48"/>
      <c r="AC58" s="48"/>
      <c r="AD58" s="48"/>
      <c r="AE58" s="48"/>
      <c r="AF58" s="48"/>
      <c r="AG58" s="48"/>
      <c r="AH58" s="48"/>
      <c r="AI58" s="48"/>
      <c r="AJ58" s="48"/>
      <c r="AK58" s="48"/>
      <c r="AL58" s="48"/>
    </row>
    <row r="59" spans="1:38"/>
    <row r="60" spans="1:38">
      <c r="C60" s="59" t="str">
        <f>B58</f>
        <v>Years</v>
      </c>
      <c r="D60" s="39" t="s">
        <v>1</v>
      </c>
      <c r="E60" s="39"/>
      <c r="F60" s="60"/>
      <c r="G60" s="60" t="s">
        <v>85</v>
      </c>
      <c r="H60" s="60" t="s">
        <v>86</v>
      </c>
      <c r="I60" s="60" t="s">
        <v>87</v>
      </c>
      <c r="K60" s="60" t="s">
        <v>88</v>
      </c>
      <c r="L60" s="60" t="s">
        <v>89</v>
      </c>
    </row>
    <row r="61" spans="1:38">
      <c r="C61" s="179">
        <v>42522</v>
      </c>
      <c r="D61" s="37" t="s">
        <v>23</v>
      </c>
      <c r="E61" s="37"/>
      <c r="F61" s="37"/>
      <c r="G61" s="180">
        <v>2016</v>
      </c>
      <c r="H61" s="181">
        <f t="shared" ref="H61:H87" si="0">DATE(G61,MONTH(yearending),1)</f>
        <v>42522</v>
      </c>
      <c r="I61" s="182" t="str">
        <f>G61-1&amp;"–"&amp;RIGHT(G61,2)</f>
        <v>2015–16</v>
      </c>
      <c r="K61" s="181">
        <f>DATE(G61,MONTH(G56),1)</f>
        <v>42705</v>
      </c>
      <c r="L61" s="140">
        <f>G61</f>
        <v>2016</v>
      </c>
    </row>
    <row r="62" spans="1:38">
      <c r="C62" s="179">
        <v>42887</v>
      </c>
      <c r="D62" s="37" t="s">
        <v>23</v>
      </c>
      <c r="E62" s="37"/>
      <c r="F62" s="37"/>
      <c r="G62" s="180">
        <v>2017</v>
      </c>
      <c r="H62" s="181">
        <f t="shared" si="0"/>
        <v>42887</v>
      </c>
      <c r="I62" s="182" t="str">
        <f>G62-1&amp;"–"&amp;RIGHT(G62,2)</f>
        <v>2016–17</v>
      </c>
      <c r="K62" s="181">
        <f>DATE(G62,MONTH(G56),1)</f>
        <v>43070</v>
      </c>
      <c r="L62" s="140">
        <f>G62</f>
        <v>2017</v>
      </c>
    </row>
    <row r="63" spans="1:38">
      <c r="C63" s="179">
        <v>43252</v>
      </c>
      <c r="D63" s="37" t="s">
        <v>23</v>
      </c>
      <c r="E63" s="37"/>
      <c r="F63" s="37"/>
      <c r="G63" s="180">
        <v>2018</v>
      </c>
      <c r="H63" s="181">
        <f t="shared" si="0"/>
        <v>43252</v>
      </c>
      <c r="I63" s="182" t="str">
        <f>G63-1&amp;"–"&amp;RIGHT(G63,2)</f>
        <v>2017–18</v>
      </c>
      <c r="K63" s="181">
        <f>DATE(G63,MONTH(G56),1)</f>
        <v>43435</v>
      </c>
      <c r="L63" s="140">
        <f>G63</f>
        <v>2018</v>
      </c>
    </row>
    <row r="64" spans="1:38">
      <c r="C64" s="179">
        <v>43617</v>
      </c>
      <c r="D64" s="37" t="s">
        <v>23</v>
      </c>
      <c r="E64" s="37"/>
      <c r="F64" s="37"/>
      <c r="G64" s="180">
        <v>2019</v>
      </c>
      <c r="H64" s="181">
        <f t="shared" si="0"/>
        <v>43617</v>
      </c>
      <c r="I64" s="182" t="str">
        <f>G64-1&amp;"–"&amp;RIGHT(G64,2)</f>
        <v>2018–19</v>
      </c>
      <c r="K64" s="181">
        <f>DATE(G64,MONTH(G56),1)</f>
        <v>43800</v>
      </c>
      <c r="L64" s="140">
        <f>G64</f>
        <v>2019</v>
      </c>
    </row>
    <row r="65" spans="3:12">
      <c r="C65" s="179">
        <v>43983</v>
      </c>
      <c r="D65" s="37" t="s">
        <v>23</v>
      </c>
      <c r="E65" s="37"/>
      <c r="F65" s="37"/>
      <c r="G65" s="180">
        <v>2020</v>
      </c>
      <c r="H65" s="181">
        <f t="shared" si="0"/>
        <v>43983</v>
      </c>
      <c r="I65" s="182" t="str">
        <f t="shared" ref="I65:I84" si="1">G65-1&amp;"–"&amp;RIGHT(G65,2)</f>
        <v>2019–20</v>
      </c>
      <c r="K65" s="181">
        <f>DATE(G65,MONTH(G56),1)</f>
        <v>44166</v>
      </c>
      <c r="L65" s="140">
        <f>G65</f>
        <v>2020</v>
      </c>
    </row>
    <row r="66" spans="3:12">
      <c r="C66" s="179">
        <v>44348</v>
      </c>
      <c r="D66" s="37" t="s">
        <v>23</v>
      </c>
      <c r="E66" s="37"/>
      <c r="F66" s="37"/>
      <c r="G66" s="180">
        <v>2021</v>
      </c>
      <c r="H66" s="181">
        <f t="shared" si="0"/>
        <v>44348</v>
      </c>
      <c r="I66" s="182" t="str">
        <f t="shared" si="1"/>
        <v>2020–21</v>
      </c>
      <c r="K66" s="181">
        <f>H66</f>
        <v>44348</v>
      </c>
      <c r="L66" s="183" t="s">
        <v>90</v>
      </c>
    </row>
    <row r="67" spans="3:12">
      <c r="C67" s="179">
        <v>44713</v>
      </c>
      <c r="D67" s="37" t="s">
        <v>23</v>
      </c>
      <c r="E67" s="37"/>
      <c r="F67" s="37"/>
      <c r="G67" s="180">
        <v>2022</v>
      </c>
      <c r="H67" s="181">
        <f t="shared" si="0"/>
        <v>44713</v>
      </c>
      <c r="I67" s="182" t="str">
        <f t="shared" si="1"/>
        <v>2021–22</v>
      </c>
      <c r="K67" s="181">
        <f t="shared" ref="K67:L84" si="2">H67</f>
        <v>44713</v>
      </c>
      <c r="L67" s="182" t="str">
        <f>I67</f>
        <v>2021–22</v>
      </c>
    </row>
    <row r="68" spans="3:12">
      <c r="C68" s="179">
        <v>45078</v>
      </c>
      <c r="D68" s="37" t="s">
        <v>23</v>
      </c>
      <c r="E68" s="37"/>
      <c r="F68" s="37"/>
      <c r="G68" s="180">
        <v>2023</v>
      </c>
      <c r="H68" s="181">
        <f t="shared" si="0"/>
        <v>45078</v>
      </c>
      <c r="I68" s="182" t="str">
        <f t="shared" si="1"/>
        <v>2022–23</v>
      </c>
      <c r="K68" s="181">
        <f t="shared" si="2"/>
        <v>45078</v>
      </c>
      <c r="L68" s="182" t="str">
        <f t="shared" si="2"/>
        <v>2022–23</v>
      </c>
    </row>
    <row r="69" spans="3:12">
      <c r="C69" s="179">
        <v>45444</v>
      </c>
      <c r="D69" s="37" t="s">
        <v>23</v>
      </c>
      <c r="E69" s="37"/>
      <c r="F69" s="37"/>
      <c r="G69" s="180">
        <v>2024</v>
      </c>
      <c r="H69" s="181">
        <f t="shared" si="0"/>
        <v>45444</v>
      </c>
      <c r="I69" s="182" t="str">
        <f t="shared" si="1"/>
        <v>2023–24</v>
      </c>
      <c r="K69" s="181">
        <f t="shared" si="2"/>
        <v>45444</v>
      </c>
      <c r="L69" s="182" t="str">
        <f t="shared" si="2"/>
        <v>2023–24</v>
      </c>
    </row>
    <row r="70" spans="3:12">
      <c r="C70" s="179">
        <v>45809</v>
      </c>
      <c r="D70" s="37" t="s">
        <v>23</v>
      </c>
      <c r="E70" s="37"/>
      <c r="F70" s="37"/>
      <c r="G70" s="180">
        <v>2025</v>
      </c>
      <c r="H70" s="181">
        <f t="shared" si="0"/>
        <v>45809</v>
      </c>
      <c r="I70" s="182" t="str">
        <f t="shared" si="1"/>
        <v>2024–25</v>
      </c>
      <c r="K70" s="181">
        <f t="shared" si="2"/>
        <v>45809</v>
      </c>
      <c r="L70" s="182" t="str">
        <f t="shared" si="2"/>
        <v>2024–25</v>
      </c>
    </row>
    <row r="71" spans="3:12">
      <c r="C71" s="179">
        <v>46174</v>
      </c>
      <c r="D71" s="37" t="s">
        <v>23</v>
      </c>
      <c r="E71" s="37"/>
      <c r="F71" s="37"/>
      <c r="G71" s="180">
        <v>2026</v>
      </c>
      <c r="H71" s="181">
        <f t="shared" si="0"/>
        <v>46174</v>
      </c>
      <c r="I71" s="182" t="str">
        <f t="shared" si="1"/>
        <v>2025–26</v>
      </c>
      <c r="K71" s="181">
        <f t="shared" si="2"/>
        <v>46174</v>
      </c>
      <c r="L71" s="182" t="str">
        <f t="shared" si="2"/>
        <v>2025–26</v>
      </c>
    </row>
    <row r="72" spans="3:12">
      <c r="C72" s="179">
        <v>46539</v>
      </c>
      <c r="D72" s="37" t="s">
        <v>23</v>
      </c>
      <c r="E72" s="37"/>
      <c r="F72" s="37"/>
      <c r="G72" s="180">
        <v>2027</v>
      </c>
      <c r="H72" s="181">
        <f t="shared" si="0"/>
        <v>46539</v>
      </c>
      <c r="I72" s="182" t="str">
        <f t="shared" si="1"/>
        <v>2026–27</v>
      </c>
      <c r="K72" s="181">
        <f t="shared" si="2"/>
        <v>46539</v>
      </c>
      <c r="L72" s="182" t="str">
        <f t="shared" si="2"/>
        <v>2026–27</v>
      </c>
    </row>
    <row r="73" spans="3:12">
      <c r="C73" s="179">
        <v>46905</v>
      </c>
      <c r="D73" s="37" t="s">
        <v>23</v>
      </c>
      <c r="E73" s="37"/>
      <c r="F73" s="37"/>
      <c r="G73" s="180">
        <v>2028</v>
      </c>
      <c r="H73" s="181">
        <f t="shared" si="0"/>
        <v>46905</v>
      </c>
      <c r="I73" s="182" t="str">
        <f t="shared" si="1"/>
        <v>2027–28</v>
      </c>
      <c r="K73" s="181">
        <f t="shared" si="2"/>
        <v>46905</v>
      </c>
      <c r="L73" s="182" t="str">
        <f t="shared" si="2"/>
        <v>2027–28</v>
      </c>
    </row>
    <row r="74" spans="3:12">
      <c r="C74" s="179">
        <v>47270</v>
      </c>
      <c r="D74" s="37" t="s">
        <v>23</v>
      </c>
      <c r="E74" s="37"/>
      <c r="F74" s="37"/>
      <c r="G74" s="180">
        <v>2029</v>
      </c>
      <c r="H74" s="181">
        <f t="shared" si="0"/>
        <v>47270</v>
      </c>
      <c r="I74" s="182" t="str">
        <f t="shared" si="1"/>
        <v>2028–29</v>
      </c>
      <c r="K74" s="181">
        <f t="shared" si="2"/>
        <v>47270</v>
      </c>
      <c r="L74" s="182" t="str">
        <f t="shared" si="2"/>
        <v>2028–29</v>
      </c>
    </row>
    <row r="75" spans="3:12">
      <c r="C75" s="179">
        <v>47635</v>
      </c>
      <c r="D75" s="37" t="s">
        <v>23</v>
      </c>
      <c r="E75" s="37"/>
      <c r="F75" s="37"/>
      <c r="G75" s="180">
        <v>2030</v>
      </c>
      <c r="H75" s="181">
        <f t="shared" si="0"/>
        <v>47635</v>
      </c>
      <c r="I75" s="182" t="str">
        <f t="shared" si="1"/>
        <v>2029–30</v>
      </c>
      <c r="K75" s="181">
        <f t="shared" si="2"/>
        <v>47635</v>
      </c>
      <c r="L75" s="182" t="str">
        <f t="shared" si="2"/>
        <v>2029–30</v>
      </c>
    </row>
    <row r="76" spans="3:12">
      <c r="C76" s="179">
        <v>48000</v>
      </c>
      <c r="D76" s="37" t="s">
        <v>23</v>
      </c>
      <c r="E76" s="37"/>
      <c r="F76" s="37"/>
      <c r="G76" s="180">
        <v>2031</v>
      </c>
      <c r="H76" s="181">
        <f t="shared" si="0"/>
        <v>48000</v>
      </c>
      <c r="I76" s="182" t="str">
        <f t="shared" si="1"/>
        <v>2030–31</v>
      </c>
      <c r="K76" s="181">
        <f t="shared" si="2"/>
        <v>48000</v>
      </c>
      <c r="L76" s="182" t="str">
        <f t="shared" si="2"/>
        <v>2030–31</v>
      </c>
    </row>
    <row r="77" spans="3:12">
      <c r="C77" s="179">
        <v>48366</v>
      </c>
      <c r="D77" s="37" t="s">
        <v>23</v>
      </c>
      <c r="E77" s="37"/>
      <c r="F77" s="37"/>
      <c r="G77" s="180">
        <v>2032</v>
      </c>
      <c r="H77" s="181">
        <f t="shared" si="0"/>
        <v>48366</v>
      </c>
      <c r="I77" s="182" t="str">
        <f t="shared" si="1"/>
        <v>2031–32</v>
      </c>
      <c r="K77" s="181">
        <f t="shared" si="2"/>
        <v>48366</v>
      </c>
      <c r="L77" s="182" t="str">
        <f t="shared" si="2"/>
        <v>2031–32</v>
      </c>
    </row>
    <row r="78" spans="3:12">
      <c r="C78" s="179">
        <v>48731</v>
      </c>
      <c r="D78" s="37" t="s">
        <v>23</v>
      </c>
      <c r="E78" s="37"/>
      <c r="F78" s="37"/>
      <c r="G78" s="180">
        <v>2033</v>
      </c>
      <c r="H78" s="181">
        <f t="shared" si="0"/>
        <v>48731</v>
      </c>
      <c r="I78" s="182" t="str">
        <f t="shared" si="1"/>
        <v>2032–33</v>
      </c>
      <c r="K78" s="181">
        <f t="shared" si="2"/>
        <v>48731</v>
      </c>
      <c r="L78" s="182" t="str">
        <f t="shared" si="2"/>
        <v>2032–33</v>
      </c>
    </row>
    <row r="79" spans="3:12">
      <c r="C79" s="179">
        <v>49096</v>
      </c>
      <c r="D79" s="37" t="s">
        <v>23</v>
      </c>
      <c r="E79" s="37"/>
      <c r="F79" s="37"/>
      <c r="G79" s="180">
        <v>2034</v>
      </c>
      <c r="H79" s="181">
        <f t="shared" si="0"/>
        <v>49096</v>
      </c>
      <c r="I79" s="182" t="str">
        <f t="shared" si="1"/>
        <v>2033–34</v>
      </c>
      <c r="K79" s="181">
        <f t="shared" si="2"/>
        <v>49096</v>
      </c>
      <c r="L79" s="182" t="str">
        <f t="shared" si="2"/>
        <v>2033–34</v>
      </c>
    </row>
    <row r="80" spans="3:12">
      <c r="C80" s="179">
        <v>49461</v>
      </c>
      <c r="D80" s="37" t="s">
        <v>23</v>
      </c>
      <c r="E80" s="37"/>
      <c r="F80" s="37"/>
      <c r="G80" s="180">
        <v>2035</v>
      </c>
      <c r="H80" s="181">
        <f t="shared" si="0"/>
        <v>49461</v>
      </c>
      <c r="I80" s="182" t="str">
        <f t="shared" si="1"/>
        <v>2034–35</v>
      </c>
      <c r="K80" s="181">
        <f t="shared" si="2"/>
        <v>49461</v>
      </c>
      <c r="L80" s="182" t="str">
        <f t="shared" si="2"/>
        <v>2034–35</v>
      </c>
    </row>
    <row r="81" spans="1:38">
      <c r="C81" s="179">
        <v>49827</v>
      </c>
      <c r="D81" s="37" t="s">
        <v>23</v>
      </c>
      <c r="E81" s="37"/>
      <c r="F81" s="37"/>
      <c r="G81" s="180">
        <v>2036</v>
      </c>
      <c r="H81" s="181">
        <f t="shared" si="0"/>
        <v>49827</v>
      </c>
      <c r="I81" s="182" t="str">
        <f t="shared" si="1"/>
        <v>2035–36</v>
      </c>
      <c r="K81" s="181">
        <f t="shared" si="2"/>
        <v>49827</v>
      </c>
      <c r="L81" s="182" t="str">
        <f t="shared" si="2"/>
        <v>2035–36</v>
      </c>
    </row>
    <row r="82" spans="1:38">
      <c r="C82" s="179">
        <v>50192</v>
      </c>
      <c r="D82" s="37" t="s">
        <v>23</v>
      </c>
      <c r="E82" s="37"/>
      <c r="F82" s="37"/>
      <c r="G82" s="180">
        <v>2037</v>
      </c>
      <c r="H82" s="181">
        <f t="shared" si="0"/>
        <v>50192</v>
      </c>
      <c r="I82" s="182" t="str">
        <f t="shared" si="1"/>
        <v>2036–37</v>
      </c>
      <c r="K82" s="181">
        <f t="shared" si="2"/>
        <v>50192</v>
      </c>
      <c r="L82" s="182" t="str">
        <f t="shared" si="2"/>
        <v>2036–37</v>
      </c>
    </row>
    <row r="83" spans="1:38">
      <c r="C83" s="179">
        <v>50557</v>
      </c>
      <c r="D83" s="37" t="s">
        <v>23</v>
      </c>
      <c r="E83" s="37"/>
      <c r="F83" s="37"/>
      <c r="G83" s="180">
        <v>2038</v>
      </c>
      <c r="H83" s="181">
        <f t="shared" si="0"/>
        <v>50557</v>
      </c>
      <c r="I83" s="182" t="str">
        <f t="shared" si="1"/>
        <v>2037–38</v>
      </c>
      <c r="K83" s="181">
        <f t="shared" si="2"/>
        <v>50557</v>
      </c>
      <c r="L83" s="182" t="str">
        <f t="shared" si="2"/>
        <v>2037–38</v>
      </c>
    </row>
    <row r="84" spans="1:38">
      <c r="C84" s="179">
        <v>50922</v>
      </c>
      <c r="D84" s="37" t="s">
        <v>23</v>
      </c>
      <c r="E84" s="37"/>
      <c r="F84" s="37"/>
      <c r="G84" s="180">
        <v>2039</v>
      </c>
      <c r="H84" s="181">
        <f t="shared" si="0"/>
        <v>50922</v>
      </c>
      <c r="I84" s="182" t="str">
        <f t="shared" si="1"/>
        <v>2038–39</v>
      </c>
      <c r="K84" s="181">
        <f t="shared" si="2"/>
        <v>50922</v>
      </c>
      <c r="L84" s="182" t="str">
        <f t="shared" si="2"/>
        <v>2038–39</v>
      </c>
    </row>
    <row r="85" spans="1:38">
      <c r="C85" s="179">
        <v>51288</v>
      </c>
      <c r="D85" s="37" t="s">
        <v>23</v>
      </c>
      <c r="E85" s="37"/>
      <c r="F85" s="37"/>
      <c r="G85" s="180">
        <v>2040</v>
      </c>
      <c r="H85" s="181">
        <f t="shared" si="0"/>
        <v>51288</v>
      </c>
      <c r="I85" s="182" t="str">
        <f>G85-1&amp;"–"&amp;RIGHT(G85,2)</f>
        <v>2039–40</v>
      </c>
      <c r="K85" s="181">
        <f t="shared" ref="K85:L87" si="3">H85</f>
        <v>51288</v>
      </c>
      <c r="L85" s="182" t="str">
        <f t="shared" si="3"/>
        <v>2039–40</v>
      </c>
    </row>
    <row r="86" spans="1:38">
      <c r="C86" s="179">
        <v>51653</v>
      </c>
      <c r="D86" s="37" t="s">
        <v>23</v>
      </c>
      <c r="E86" s="37"/>
      <c r="F86" s="37"/>
      <c r="G86" s="180">
        <v>2041</v>
      </c>
      <c r="H86" s="181">
        <f t="shared" si="0"/>
        <v>51653</v>
      </c>
      <c r="I86" s="182" t="str">
        <f>G86-1&amp;"–"&amp;RIGHT(G86,2)</f>
        <v>2040–41</v>
      </c>
      <c r="K86" s="181">
        <f t="shared" si="3"/>
        <v>51653</v>
      </c>
      <c r="L86" s="182" t="str">
        <f t="shared" si="3"/>
        <v>2040–41</v>
      </c>
    </row>
    <row r="87" spans="1:38">
      <c r="C87" s="179">
        <v>52018</v>
      </c>
      <c r="D87" s="37" t="s">
        <v>23</v>
      </c>
      <c r="E87" s="37"/>
      <c r="F87" s="37"/>
      <c r="G87" s="180">
        <v>2042</v>
      </c>
      <c r="H87" s="181">
        <f t="shared" si="0"/>
        <v>52018</v>
      </c>
      <c r="I87" s="182" t="str">
        <f>G87-1&amp;"–"&amp;RIGHT(G87,2)</f>
        <v>2041–42</v>
      </c>
      <c r="K87" s="181">
        <f t="shared" si="3"/>
        <v>52018</v>
      </c>
      <c r="L87" s="182" t="str">
        <f t="shared" si="3"/>
        <v>2041–42</v>
      </c>
    </row>
    <row r="88" spans="1:38">
      <c r="H88" s="36" t="s">
        <v>91</v>
      </c>
    </row>
    <row r="89" spans="1:38" s="11" customFormat="1" ht="12.75">
      <c r="A89" s="25"/>
      <c r="B89" s="26" t="s">
        <v>92</v>
      </c>
      <c r="C89" s="25"/>
      <c r="D89" s="25"/>
      <c r="E89" s="25"/>
      <c r="F89" s="52"/>
      <c r="G89" s="52"/>
      <c r="H89" s="52"/>
      <c r="I89" s="52"/>
      <c r="J89" s="34"/>
      <c r="K89" s="35"/>
      <c r="L89" s="34"/>
      <c r="M89" s="34"/>
      <c r="N89" s="35"/>
      <c r="O89" s="56"/>
      <c r="P89" s="56"/>
      <c r="Q89" s="56"/>
      <c r="R89" s="56"/>
      <c r="S89" s="57"/>
      <c r="T89" s="58"/>
      <c r="U89" s="58"/>
      <c r="V89" s="48"/>
      <c r="W89" s="48"/>
      <c r="X89" s="48"/>
      <c r="Y89" s="48"/>
      <c r="Z89" s="48"/>
      <c r="AA89" s="48"/>
      <c r="AB89" s="48"/>
      <c r="AC89" s="48"/>
      <c r="AD89" s="48"/>
      <c r="AE89" s="48"/>
      <c r="AF89" s="48"/>
      <c r="AG89" s="48"/>
      <c r="AH89" s="48"/>
      <c r="AI89" s="48"/>
      <c r="AJ89" s="48"/>
      <c r="AK89" s="48"/>
      <c r="AL89" s="48"/>
    </row>
    <row r="90" spans="1:38"/>
    <row r="91" spans="1:38">
      <c r="C91" s="59" t="str">
        <f>B89</f>
        <v>Regulatory years</v>
      </c>
      <c r="D91" s="39" t="s">
        <v>1</v>
      </c>
      <c r="E91" s="39"/>
      <c r="F91" s="60"/>
      <c r="G91" s="60" t="s">
        <v>93</v>
      </c>
      <c r="H91" s="60" t="s">
        <v>13</v>
      </c>
    </row>
    <row r="92" spans="1:38">
      <c r="C92" s="70" t="s">
        <v>94</v>
      </c>
      <c r="D92" s="37" t="s">
        <v>95</v>
      </c>
      <c r="E92" s="37"/>
      <c r="F92" s="37"/>
      <c r="G92" s="140" t="str">
        <f>RCP_firstyear</f>
        <v>2020–21</v>
      </c>
      <c r="H92" s="181">
        <f>INDEX($H$65:$H$87,MATCH(G92,$I$65:$I$87))</f>
        <v>44348</v>
      </c>
    </row>
    <row r="93" spans="1:38">
      <c r="C93" s="70" t="s">
        <v>96</v>
      </c>
      <c r="D93" s="37" t="s">
        <v>95</v>
      </c>
      <c r="E93" s="37"/>
      <c r="F93" s="37"/>
      <c r="G93" s="140" t="str">
        <f>INDEX('Lookup Tables'!I65:I75,MATCH(RCP_firstyear,'Lookup Tables'!I65:I75)+1)</f>
        <v>2021–22</v>
      </c>
      <c r="H93" s="181">
        <f>INDEX($H$65:$H$87,MATCH(G93,$I$65:$I$87))</f>
        <v>44713</v>
      </c>
    </row>
    <row r="94" spans="1:38">
      <c r="C94" s="70" t="s">
        <v>97</v>
      </c>
      <c r="D94" s="37" t="s">
        <v>95</v>
      </c>
      <c r="E94" s="37"/>
      <c r="F94" s="37"/>
      <c r="G94" s="140" t="str">
        <f>INDEX('Lookup Tables'!I65:I75,MATCH(RCP_firstyear,'Lookup Tables'!I65:I75)+2)</f>
        <v>2022–23</v>
      </c>
      <c r="H94" s="181">
        <f>INDEX($H$65:$H$87,MATCH(G94,$I$65:$I$87))</f>
        <v>45078</v>
      </c>
    </row>
    <row r="95" spans="1:38">
      <c r="C95" s="70" t="s">
        <v>98</v>
      </c>
      <c r="D95" s="37" t="s">
        <v>95</v>
      </c>
      <c r="E95" s="37"/>
      <c r="F95" s="37"/>
      <c r="G95" s="140" t="str">
        <f>INDEX('Lookup Tables'!I65:I75,MATCH(RCP_firstyear,'Lookup Tables'!I65:I75)+3)</f>
        <v>2023–24</v>
      </c>
      <c r="H95" s="181">
        <f>INDEX($H$65:$H$87,MATCH(G95,$I$65:$I$87))</f>
        <v>45444</v>
      </c>
    </row>
    <row r="96" spans="1:38">
      <c r="C96" s="70" t="s">
        <v>99</v>
      </c>
      <c r="D96" s="37" t="s">
        <v>95</v>
      </c>
      <c r="E96" s="37"/>
      <c r="F96" s="37"/>
      <c r="G96" s="140" t="str">
        <f>INDEX('Lookup Tables'!I65:I75,MATCH(RCP_firstyear,'Lookup Tables'!I65:I75)+4)</f>
        <v>2024–25</v>
      </c>
      <c r="H96" s="181">
        <f>INDEX($H$65:$H$87,MATCH(G96,$I$65:$I$87))</f>
        <v>45809</v>
      </c>
    </row>
    <row r="97" spans="1:38">
      <c r="C97" s="70"/>
      <c r="D97" s="37"/>
      <c r="E97" s="37"/>
      <c r="F97" s="37"/>
      <c r="G97" s="143"/>
      <c r="H97" s="184"/>
    </row>
    <row r="98" spans="1:38" s="11" customFormat="1" ht="12.75">
      <c r="A98" s="25"/>
      <c r="B98" s="26" t="s">
        <v>11</v>
      </c>
      <c r="C98" s="25"/>
      <c r="D98" s="25"/>
      <c r="E98" s="25"/>
      <c r="F98" s="52"/>
      <c r="G98" s="52"/>
      <c r="H98" s="52"/>
      <c r="I98" s="52"/>
      <c r="J98" s="34"/>
      <c r="K98" s="35"/>
      <c r="L98" s="34"/>
      <c r="M98" s="34"/>
      <c r="N98" s="35"/>
      <c r="O98" s="56"/>
      <c r="P98" s="56"/>
      <c r="Q98" s="56"/>
      <c r="R98" s="56"/>
      <c r="S98" s="57"/>
      <c r="T98" s="58"/>
      <c r="U98" s="58"/>
      <c r="V98" s="48"/>
      <c r="W98" s="48"/>
      <c r="X98" s="48"/>
      <c r="Y98" s="48"/>
      <c r="Z98" s="48"/>
      <c r="AA98" s="48"/>
      <c r="AB98" s="48"/>
      <c r="AC98" s="48"/>
      <c r="AD98" s="48"/>
      <c r="AE98" s="48"/>
      <c r="AF98" s="48"/>
      <c r="AG98" s="48"/>
      <c r="AH98" s="48"/>
      <c r="AI98" s="48"/>
      <c r="AJ98" s="48"/>
      <c r="AK98" s="48"/>
      <c r="AL98" s="48"/>
    </row>
    <row r="99" spans="1:38"/>
    <row r="100" spans="1:38">
      <c r="C100" s="59" t="str">
        <f>B98</f>
        <v>DNSP name</v>
      </c>
      <c r="D100" s="39" t="s">
        <v>1</v>
      </c>
      <c r="E100" s="39"/>
      <c r="F100" s="60"/>
      <c r="G100" s="60"/>
      <c r="H100" s="185"/>
    </row>
    <row r="101" spans="1:38">
      <c r="C101" s="70"/>
      <c r="D101" s="37" t="s">
        <v>23</v>
      </c>
      <c r="E101" s="37"/>
      <c r="F101" s="37"/>
      <c r="G101" s="225" t="s">
        <v>23</v>
      </c>
      <c r="H101" s="226"/>
      <c r="I101" s="188" t="s">
        <v>219</v>
      </c>
    </row>
    <row r="102" spans="1:38">
      <c r="C102" s="70"/>
      <c r="D102" s="37" t="s">
        <v>23</v>
      </c>
      <c r="E102" s="37"/>
      <c r="F102" s="37"/>
      <c r="G102" s="186" t="s">
        <v>100</v>
      </c>
      <c r="H102" s="187"/>
      <c r="I102" s="188" t="s">
        <v>101</v>
      </c>
    </row>
    <row r="103" spans="1:38">
      <c r="C103" s="70"/>
      <c r="D103" s="37" t="s">
        <v>23</v>
      </c>
      <c r="E103" s="37"/>
      <c r="F103" s="37"/>
      <c r="G103" s="225" t="s">
        <v>12</v>
      </c>
      <c r="H103" s="226"/>
      <c r="I103" s="188" t="s">
        <v>102</v>
      </c>
    </row>
    <row r="104" spans="1:38">
      <c r="C104" s="70"/>
      <c r="D104" s="37" t="s">
        <v>23</v>
      </c>
      <c r="E104" s="37"/>
      <c r="F104" s="37"/>
      <c r="G104" s="225" t="s">
        <v>103</v>
      </c>
      <c r="H104" s="226"/>
      <c r="I104" s="188" t="s">
        <v>102</v>
      </c>
    </row>
    <row r="105" spans="1:38">
      <c r="C105" s="70"/>
      <c r="D105" s="37" t="s">
        <v>23</v>
      </c>
      <c r="E105" s="37"/>
      <c r="F105" s="37"/>
      <c r="G105" s="225" t="s">
        <v>104</v>
      </c>
      <c r="H105" s="226"/>
      <c r="I105" s="188" t="s">
        <v>101</v>
      </c>
    </row>
    <row r="106" spans="1:38">
      <c r="C106" s="70"/>
      <c r="D106" s="37" t="s">
        <v>23</v>
      </c>
      <c r="E106" s="37"/>
      <c r="F106" s="37"/>
      <c r="G106" s="225" t="s">
        <v>105</v>
      </c>
      <c r="H106" s="226"/>
      <c r="I106" s="188" t="s">
        <v>106</v>
      </c>
    </row>
    <row r="107" spans="1:38">
      <c r="C107" s="70"/>
      <c r="D107" s="37" t="s">
        <v>23</v>
      </c>
      <c r="E107" s="37"/>
      <c r="F107" s="37"/>
      <c r="G107" s="225" t="s">
        <v>107</v>
      </c>
      <c r="H107" s="226"/>
      <c r="I107" s="188" t="s">
        <v>106</v>
      </c>
    </row>
    <row r="108" spans="1:38">
      <c r="C108" s="70"/>
      <c r="D108" s="37" t="s">
        <v>23</v>
      </c>
      <c r="E108" s="37"/>
      <c r="F108" s="37"/>
      <c r="G108" s="225" t="s">
        <v>108</v>
      </c>
      <c r="H108" s="226"/>
      <c r="I108" s="188" t="s">
        <v>101</v>
      </c>
    </row>
    <row r="109" spans="1:38">
      <c r="C109" s="70"/>
      <c r="D109" s="37" t="s">
        <v>23</v>
      </c>
      <c r="E109" s="37"/>
      <c r="F109" s="37"/>
      <c r="G109" s="225" t="s">
        <v>109</v>
      </c>
      <c r="H109" s="226"/>
      <c r="I109" s="188" t="s">
        <v>110</v>
      </c>
    </row>
    <row r="110" spans="1:38">
      <c r="C110" s="70"/>
      <c r="D110" s="37" t="s">
        <v>23</v>
      </c>
      <c r="E110" s="37"/>
      <c r="F110" s="37"/>
      <c r="G110" s="225" t="s">
        <v>111</v>
      </c>
      <c r="H110" s="226"/>
      <c r="I110" s="188" t="s">
        <v>102</v>
      </c>
    </row>
    <row r="111" spans="1:38">
      <c r="C111" s="70"/>
      <c r="D111" s="37" t="s">
        <v>23</v>
      </c>
      <c r="E111" s="37"/>
      <c r="F111" s="37"/>
      <c r="G111" s="225" t="s">
        <v>112</v>
      </c>
      <c r="H111" s="226"/>
      <c r="I111" s="188" t="s">
        <v>102</v>
      </c>
    </row>
    <row r="112" spans="1:38">
      <c r="C112" s="70"/>
      <c r="D112" s="37" t="s">
        <v>23</v>
      </c>
      <c r="E112" s="37"/>
      <c r="F112" s="37"/>
      <c r="G112" s="225" t="s">
        <v>113</v>
      </c>
      <c r="H112" s="226"/>
      <c r="I112" s="188" t="s">
        <v>114</v>
      </c>
    </row>
    <row r="113" spans="1:38">
      <c r="C113" s="70"/>
      <c r="D113" s="37" t="s">
        <v>23</v>
      </c>
      <c r="E113" s="37"/>
      <c r="F113" s="37"/>
      <c r="G113" s="225" t="s">
        <v>115</v>
      </c>
      <c r="H113" s="226"/>
      <c r="I113" s="188" t="s">
        <v>116</v>
      </c>
    </row>
    <row r="114" spans="1:38">
      <c r="C114" s="70"/>
      <c r="D114" s="37" t="s">
        <v>23</v>
      </c>
      <c r="E114" s="37"/>
      <c r="F114" s="37"/>
      <c r="G114" s="225" t="s">
        <v>117</v>
      </c>
      <c r="H114" s="226"/>
      <c r="I114" s="188" t="s">
        <v>118</v>
      </c>
    </row>
    <row r="115" spans="1:38">
      <c r="C115" s="70"/>
      <c r="D115" s="37" t="s">
        <v>23</v>
      </c>
      <c r="E115" s="37"/>
      <c r="F115" s="37"/>
      <c r="G115" s="225" t="s">
        <v>119</v>
      </c>
      <c r="H115" s="226"/>
      <c r="I115" s="188" t="s">
        <v>102</v>
      </c>
    </row>
    <row r="116" spans="1:38">
      <c r="G116" s="189"/>
      <c r="H116" s="46"/>
    </row>
    <row r="117" spans="1:38" s="11" customFormat="1" ht="12.75">
      <c r="A117" s="25"/>
      <c r="B117" s="26" t="s">
        <v>7</v>
      </c>
      <c r="C117" s="25"/>
      <c r="D117" s="25"/>
      <c r="E117" s="25"/>
      <c r="F117" s="52"/>
      <c r="G117" s="52"/>
      <c r="H117" s="52"/>
      <c r="I117" s="52"/>
      <c r="J117" s="34"/>
      <c r="K117" s="35"/>
      <c r="L117" s="34"/>
      <c r="M117" s="34"/>
      <c r="N117" s="35"/>
      <c r="O117" s="56"/>
      <c r="P117" s="56"/>
      <c r="Q117" s="56"/>
      <c r="R117" s="56"/>
      <c r="S117" s="57"/>
      <c r="T117" s="58"/>
      <c r="U117" s="58"/>
      <c r="V117" s="48"/>
      <c r="W117" s="48"/>
      <c r="X117" s="48"/>
      <c r="Y117" s="48"/>
      <c r="Z117" s="48"/>
      <c r="AA117" s="48"/>
      <c r="AB117" s="48"/>
      <c r="AC117" s="48"/>
      <c r="AD117" s="48"/>
      <c r="AE117" s="48"/>
      <c r="AF117" s="48"/>
      <c r="AG117" s="48"/>
      <c r="AH117" s="48"/>
      <c r="AI117" s="48"/>
      <c r="AJ117" s="48"/>
      <c r="AK117" s="48"/>
      <c r="AL117" s="48"/>
    </row>
  </sheetData>
  <mergeCells count="14">
    <mergeCell ref="G107:H107"/>
    <mergeCell ref="G101:H101"/>
    <mergeCell ref="G103:H103"/>
    <mergeCell ref="G104:H104"/>
    <mergeCell ref="G105:H105"/>
    <mergeCell ref="G106:H106"/>
    <mergeCell ref="G114:H114"/>
    <mergeCell ref="G115:H115"/>
    <mergeCell ref="G108:H108"/>
    <mergeCell ref="G109:H109"/>
    <mergeCell ref="G110:H110"/>
    <mergeCell ref="G111:H111"/>
    <mergeCell ref="G112:H112"/>
    <mergeCell ref="G113:H113"/>
  </mergeCells>
  <hyperlinks>
    <hyperlink ref="G1" location="'Pricing model - ACS'!A1" display="Back to Index" xr:uid="{00000000-0004-0000-0700-000000000000}"/>
  </hyperlinks>
  <pageMargins left="0.7" right="0.7" top="0.75" bottom="0.75" header="0.3" footer="0.3"/>
  <pageSetup paperSize="9"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D9F7B-2447-4CD5-856E-5DAB59C28879}">
  <sheetPr codeName="Sheet26">
    <tabColor theme="1"/>
  </sheetPr>
  <dimension ref="A1:AI72"/>
  <sheetViews>
    <sheetView showGridLines="0" tabSelected="1" zoomScaleNormal="100" workbookViewId="0">
      <selection activeCell="C12" sqref="C12"/>
    </sheetView>
  </sheetViews>
  <sheetFormatPr defaultColWidth="0" defaultRowHeight="0" customHeight="1" zeroHeight="1"/>
  <cols>
    <col min="1" max="2" width="1.28515625" style="88" customWidth="1"/>
    <col min="3" max="3" width="16.28515625" style="88" customWidth="1"/>
    <col min="4" max="4" width="15.42578125" style="88" customWidth="1"/>
    <col min="5" max="5" width="18.7109375" style="88" customWidth="1"/>
    <col min="6" max="6" width="12.85546875" style="88" customWidth="1"/>
    <col min="7" max="7" width="17" style="88" customWidth="1"/>
    <col min="8" max="8" width="102" style="88" customWidth="1"/>
    <col min="9" max="9" width="4.140625" style="88" customWidth="1"/>
    <col min="10" max="10" width="5.5703125" style="88" customWidth="1"/>
    <col min="11" max="11" width="8" style="88" hidden="1" customWidth="1"/>
    <col min="12" max="19" width="8.42578125" style="88" hidden="1" customWidth="1"/>
    <col min="20" max="20" width="1.28515625" style="88" hidden="1" customWidth="1"/>
    <col min="21" max="21" width="9" style="88" hidden="1" customWidth="1"/>
    <col min="22" max="22" width="1.28515625" style="88" hidden="1" customWidth="1"/>
    <col min="23" max="16384" width="9" style="88" hidden="1"/>
  </cols>
  <sheetData>
    <row r="1" spans="1:35" s="195" customFormat="1" ht="15.75">
      <c r="B1" s="196" t="str">
        <f>'Pricing model - ACS'!G2&amp;" - "&amp;'Pricing model - ACS'!G3</f>
        <v>AER pricing model - price capped ACS - Energex 2022–23</v>
      </c>
      <c r="C1" s="196"/>
      <c r="D1" s="196"/>
      <c r="E1" s="196"/>
      <c r="F1" s="197"/>
      <c r="G1" s="53" t="s">
        <v>0</v>
      </c>
      <c r="H1" s="197"/>
      <c r="I1" s="198"/>
      <c r="J1" s="87"/>
      <c r="K1" s="199"/>
      <c r="L1" s="199"/>
      <c r="M1" s="200"/>
      <c r="N1" s="201"/>
      <c r="O1" s="201"/>
      <c r="P1" s="87"/>
      <c r="Q1" s="87"/>
      <c r="R1" s="199"/>
      <c r="S1" s="202"/>
      <c r="T1" s="87"/>
      <c r="U1" s="10"/>
      <c r="V1" s="202"/>
      <c r="W1" s="87"/>
    </row>
    <row r="2" spans="1:35" s="195" customFormat="1" ht="12.75">
      <c r="B2" s="203" t="str">
        <f>'Pricing model - ACS'!C28</f>
        <v>Model update log</v>
      </c>
      <c r="C2" s="203"/>
      <c r="D2" s="203"/>
      <c r="E2" s="203"/>
      <c r="F2" s="204"/>
      <c r="G2" s="204"/>
      <c r="H2" s="204"/>
    </row>
    <row r="3" spans="1:35" s="82" customFormat="1" ht="12.75">
      <c r="B3" s="203">
        <f>'[2]Pricing model'!D105</f>
        <v>0</v>
      </c>
      <c r="D3" s="205"/>
      <c r="E3" s="205"/>
    </row>
    <row r="4" spans="1:35" s="82" customFormat="1" ht="11.25">
      <c r="D4" s="205"/>
      <c r="E4" s="205"/>
    </row>
    <row r="5" spans="1:35" s="87" customFormat="1" ht="12.75">
      <c r="A5" s="77"/>
      <c r="B5" s="78"/>
      <c r="C5" s="78" t="s">
        <v>183</v>
      </c>
      <c r="D5" s="77"/>
      <c r="E5" s="77"/>
      <c r="F5" s="77"/>
      <c r="G5" s="77"/>
      <c r="H5" s="77"/>
      <c r="I5" s="77"/>
      <c r="J5" s="77"/>
      <c r="K5" s="79"/>
      <c r="L5" s="79"/>
      <c r="M5" s="79"/>
      <c r="N5" s="79"/>
      <c r="O5" s="80"/>
      <c r="P5" s="81"/>
      <c r="Q5" s="80"/>
      <c r="R5" s="81"/>
      <c r="S5" s="80"/>
      <c r="T5" s="80"/>
      <c r="U5" s="80"/>
      <c r="V5" s="80"/>
      <c r="W5" s="80"/>
      <c r="X5" s="80"/>
      <c r="Y5" s="80"/>
      <c r="Z5" s="80"/>
      <c r="AA5" s="81"/>
      <c r="AB5" s="81"/>
      <c r="AC5" s="84"/>
      <c r="AD5" s="84"/>
      <c r="AE5" s="84"/>
      <c r="AF5" s="84"/>
      <c r="AG5" s="84"/>
      <c r="AH5" s="85"/>
      <c r="AI5" s="85"/>
    </row>
    <row r="6" spans="1:35" ht="11.25">
      <c r="C6" s="117"/>
      <c r="D6" s="89"/>
      <c r="E6" s="89"/>
      <c r="F6" s="89"/>
      <c r="G6" s="109"/>
      <c r="H6" s="190"/>
      <c r="I6" s="191"/>
    </row>
    <row r="7" spans="1:35" ht="11.25">
      <c r="C7" s="126" t="s">
        <v>238</v>
      </c>
      <c r="D7" s="102" t="s">
        <v>239</v>
      </c>
      <c r="E7" s="102" t="s">
        <v>131</v>
      </c>
      <c r="F7" s="128"/>
      <c r="G7" s="206"/>
      <c r="H7" s="207"/>
      <c r="I7" s="191"/>
    </row>
    <row r="8" spans="1:35" ht="11.25">
      <c r="C8" s="117" t="s">
        <v>240</v>
      </c>
      <c r="E8" s="88" t="s">
        <v>241</v>
      </c>
      <c r="F8" s="89"/>
      <c r="G8" s="109"/>
      <c r="H8" s="190"/>
      <c r="I8" s="191"/>
    </row>
    <row r="9" spans="1:35" ht="11.25">
      <c r="C9" s="117"/>
      <c r="D9" s="208" t="s">
        <v>242</v>
      </c>
      <c r="E9" s="88" t="s">
        <v>243</v>
      </c>
      <c r="F9" s="89"/>
      <c r="G9" s="109"/>
      <c r="H9" s="190"/>
      <c r="I9" s="191"/>
    </row>
    <row r="10" spans="1:35" ht="11.25">
      <c r="C10" s="117"/>
      <c r="D10" s="208"/>
      <c r="E10" s="105" t="s">
        <v>524</v>
      </c>
      <c r="F10" s="89"/>
      <c r="G10" s="109"/>
      <c r="H10" s="190"/>
      <c r="I10" s="191"/>
    </row>
    <row r="11" spans="1:35" ht="11.25">
      <c r="C11" s="117" t="s">
        <v>544</v>
      </c>
      <c r="D11" s="208" t="s">
        <v>542</v>
      </c>
      <c r="E11" s="88" t="s">
        <v>543</v>
      </c>
      <c r="F11" s="89"/>
      <c r="G11" s="109"/>
      <c r="H11" s="190"/>
      <c r="I11" s="191"/>
    </row>
    <row r="12" spans="1:35" ht="11.25">
      <c r="C12" s="117"/>
      <c r="D12" s="208"/>
      <c r="F12" s="89"/>
      <c r="G12" s="109"/>
      <c r="H12" s="190"/>
      <c r="I12" s="191"/>
    </row>
    <row r="13" spans="1:35" ht="11.25">
      <c r="C13" s="117"/>
      <c r="D13" s="208"/>
      <c r="F13" s="89"/>
      <c r="G13" s="109"/>
      <c r="H13" s="190"/>
      <c r="I13" s="191"/>
    </row>
    <row r="14" spans="1:35" ht="11.25">
      <c r="C14" s="117"/>
      <c r="D14" s="208"/>
      <c r="F14" s="89"/>
      <c r="G14" s="109"/>
      <c r="H14" s="190"/>
      <c r="I14" s="191"/>
    </row>
    <row r="15" spans="1:35" ht="11.25">
      <c r="C15" s="117"/>
      <c r="D15" s="208"/>
      <c r="F15" s="89"/>
      <c r="G15" s="109"/>
      <c r="H15" s="190"/>
      <c r="I15" s="191"/>
    </row>
    <row r="16" spans="1:35" ht="11.25">
      <c r="C16" s="117"/>
      <c r="D16" s="208"/>
      <c r="F16" s="89"/>
      <c r="G16" s="109"/>
      <c r="H16" s="190"/>
      <c r="I16" s="191"/>
    </row>
    <row r="17" spans="3:9" ht="11.25">
      <c r="C17" s="117"/>
      <c r="D17" s="208"/>
      <c r="F17" s="89"/>
      <c r="G17" s="109"/>
      <c r="H17" s="190"/>
      <c r="I17" s="191"/>
    </row>
    <row r="18" spans="3:9" ht="11.25">
      <c r="C18" s="117"/>
      <c r="D18" s="208"/>
      <c r="F18" s="89"/>
      <c r="G18" s="109"/>
      <c r="H18" s="190"/>
      <c r="I18" s="191"/>
    </row>
    <row r="19" spans="3:9" ht="11.25">
      <c r="C19" s="117"/>
      <c r="D19" s="208"/>
      <c r="F19" s="89"/>
      <c r="G19" s="109"/>
      <c r="H19" s="190"/>
      <c r="I19" s="191"/>
    </row>
    <row r="20" spans="3:9" ht="11.25">
      <c r="C20" s="117"/>
      <c r="D20" s="208"/>
      <c r="F20" s="89"/>
      <c r="G20" s="109"/>
      <c r="H20" s="190"/>
      <c r="I20" s="191"/>
    </row>
    <row r="21" spans="3:9" ht="11.25">
      <c r="C21" s="117"/>
      <c r="D21" s="208"/>
      <c r="F21" s="89"/>
      <c r="G21" s="109"/>
      <c r="H21" s="190"/>
      <c r="I21" s="191"/>
    </row>
    <row r="22" spans="3:9" ht="11.25">
      <c r="C22" s="117"/>
      <c r="D22" s="208"/>
      <c r="F22" s="89"/>
      <c r="G22" s="109"/>
      <c r="H22" s="190"/>
      <c r="I22" s="191"/>
    </row>
    <row r="23" spans="3:9" ht="11.25">
      <c r="C23" s="117"/>
      <c r="D23" s="208"/>
      <c r="F23" s="89"/>
      <c r="G23" s="109"/>
      <c r="H23" s="190"/>
      <c r="I23" s="191"/>
    </row>
    <row r="24" spans="3:9" ht="11.25">
      <c r="C24" s="117"/>
      <c r="D24" s="208"/>
      <c r="F24" s="89"/>
      <c r="G24" s="109"/>
      <c r="H24" s="190"/>
      <c r="I24" s="191"/>
    </row>
    <row r="25" spans="3:9" ht="11.25">
      <c r="C25" s="117"/>
      <c r="D25" s="208"/>
      <c r="F25" s="89"/>
      <c r="G25" s="109"/>
      <c r="H25" s="190"/>
      <c r="I25" s="191"/>
    </row>
    <row r="26" spans="3:9" ht="11.25">
      <c r="C26" s="117"/>
      <c r="D26" s="208"/>
      <c r="F26" s="89"/>
      <c r="G26" s="109"/>
      <c r="H26" s="190"/>
      <c r="I26" s="191"/>
    </row>
    <row r="27" spans="3:9" ht="11.25">
      <c r="C27" s="117"/>
      <c r="F27" s="89"/>
      <c r="G27" s="109"/>
      <c r="H27" s="190"/>
      <c r="I27" s="191"/>
    </row>
    <row r="28" spans="3:9" ht="11.25">
      <c r="C28" s="117"/>
      <c r="F28" s="89"/>
      <c r="G28" s="109"/>
      <c r="H28" s="190"/>
      <c r="I28" s="191"/>
    </row>
    <row r="29" spans="3:9" ht="11.25">
      <c r="C29" s="117"/>
      <c r="F29" s="89"/>
      <c r="G29" s="109"/>
      <c r="H29" s="190"/>
      <c r="I29" s="191"/>
    </row>
    <row r="30" spans="3:9" ht="11.25">
      <c r="C30" s="117"/>
      <c r="F30" s="89"/>
      <c r="G30" s="109"/>
      <c r="H30" s="190"/>
      <c r="I30" s="191"/>
    </row>
    <row r="31" spans="3:9" ht="11.25">
      <c r="C31" s="117"/>
      <c r="F31" s="89"/>
      <c r="G31" s="109"/>
      <c r="H31" s="190"/>
      <c r="I31" s="191"/>
    </row>
    <row r="32" spans="3:9" ht="11.25">
      <c r="C32" s="117"/>
      <c r="F32" s="89"/>
      <c r="G32" s="109"/>
      <c r="H32" s="190"/>
      <c r="I32" s="191"/>
    </row>
    <row r="33" spans="3:9" ht="11.25">
      <c r="C33" s="117"/>
      <c r="F33" s="89"/>
      <c r="G33" s="109"/>
      <c r="H33" s="190"/>
      <c r="I33" s="191"/>
    </row>
    <row r="34" spans="3:9" ht="11.25">
      <c r="C34" s="117"/>
      <c r="F34" s="89"/>
      <c r="G34" s="109"/>
      <c r="H34" s="190"/>
      <c r="I34" s="191"/>
    </row>
    <row r="35" spans="3:9" ht="11.25">
      <c r="C35" s="117"/>
      <c r="F35" s="89"/>
      <c r="G35" s="109"/>
      <c r="H35" s="190"/>
      <c r="I35" s="191"/>
    </row>
    <row r="36" spans="3:9" ht="11.25">
      <c r="C36" s="117"/>
      <c r="F36" s="89"/>
      <c r="G36" s="109"/>
      <c r="H36" s="190"/>
      <c r="I36" s="191"/>
    </row>
    <row r="37" spans="3:9" ht="11.25">
      <c r="C37" s="117"/>
      <c r="F37" s="89"/>
      <c r="G37" s="109"/>
      <c r="H37" s="190"/>
      <c r="I37" s="191"/>
    </row>
    <row r="38" spans="3:9" ht="11.25">
      <c r="C38" s="117"/>
      <c r="F38" s="89"/>
      <c r="G38" s="109"/>
      <c r="H38" s="190"/>
      <c r="I38" s="191"/>
    </row>
    <row r="39" spans="3:9" ht="11.25">
      <c r="C39" s="117"/>
      <c r="F39" s="89"/>
      <c r="G39" s="109"/>
      <c r="H39" s="190"/>
      <c r="I39" s="191"/>
    </row>
    <row r="40" spans="3:9" ht="11.25">
      <c r="C40" s="117"/>
      <c r="F40" s="89"/>
      <c r="G40" s="109"/>
      <c r="H40" s="190"/>
      <c r="I40" s="191"/>
    </row>
    <row r="41" spans="3:9" ht="11.25">
      <c r="C41" s="117"/>
      <c r="F41" s="89"/>
      <c r="G41" s="109"/>
      <c r="H41" s="190"/>
      <c r="I41" s="191"/>
    </row>
    <row r="42" spans="3:9" ht="11.25">
      <c r="C42" s="117"/>
      <c r="F42" s="89"/>
      <c r="G42" s="109"/>
      <c r="H42" s="190"/>
      <c r="I42" s="191"/>
    </row>
    <row r="43" spans="3:9" ht="11.25">
      <c r="C43" s="117"/>
      <c r="F43" s="89"/>
      <c r="G43" s="109"/>
      <c r="H43" s="190"/>
      <c r="I43" s="191"/>
    </row>
    <row r="44" spans="3:9" ht="11.25">
      <c r="C44" s="117"/>
      <c r="F44" s="89"/>
      <c r="G44" s="109"/>
      <c r="H44" s="190"/>
      <c r="I44" s="191"/>
    </row>
    <row r="45" spans="3:9" ht="11.25">
      <c r="C45" s="117"/>
      <c r="F45" s="89"/>
      <c r="G45" s="109"/>
      <c r="H45" s="190"/>
      <c r="I45" s="191"/>
    </row>
    <row r="46" spans="3:9" ht="11.25">
      <c r="C46" s="117"/>
      <c r="F46" s="89"/>
      <c r="G46" s="109"/>
      <c r="H46" s="190"/>
      <c r="I46" s="191"/>
    </row>
    <row r="47" spans="3:9" ht="11.25">
      <c r="C47" s="117"/>
      <c r="F47" s="89"/>
      <c r="G47" s="109"/>
      <c r="H47" s="190"/>
      <c r="I47" s="191"/>
    </row>
    <row r="48" spans="3:9" ht="11.25">
      <c r="C48" s="117"/>
      <c r="F48" s="89"/>
      <c r="G48" s="109"/>
      <c r="H48" s="190"/>
      <c r="I48" s="191"/>
    </row>
    <row r="49" spans="1:35" ht="11.25">
      <c r="C49" s="117"/>
      <c r="F49" s="89"/>
      <c r="G49" s="109"/>
      <c r="H49" s="190"/>
      <c r="I49" s="191"/>
    </row>
    <row r="50" spans="1:35" ht="11.25">
      <c r="C50" s="117"/>
      <c r="F50" s="89"/>
      <c r="G50" s="109"/>
      <c r="H50" s="190"/>
      <c r="I50" s="191"/>
    </row>
    <row r="51" spans="1:35" ht="11.25">
      <c r="C51" s="117"/>
      <c r="F51" s="89"/>
      <c r="G51" s="109"/>
      <c r="H51" s="190"/>
      <c r="I51" s="191"/>
    </row>
    <row r="52" spans="1:35" ht="11.25">
      <c r="C52" s="117"/>
      <c r="F52" s="89"/>
      <c r="G52" s="109"/>
      <c r="H52" s="190"/>
      <c r="I52" s="191"/>
    </row>
    <row r="53" spans="1:35" ht="11.25">
      <c r="C53" s="117"/>
      <c r="F53" s="89"/>
      <c r="G53" s="109"/>
      <c r="H53" s="190"/>
      <c r="I53" s="191"/>
    </row>
    <row r="54" spans="1:35" ht="11.25">
      <c r="C54" s="117"/>
      <c r="F54" s="89"/>
      <c r="G54" s="109"/>
      <c r="H54" s="190"/>
      <c r="I54" s="191"/>
    </row>
    <row r="55" spans="1:35" ht="11.25">
      <c r="C55" s="117"/>
      <c r="F55" s="89"/>
      <c r="G55" s="109"/>
      <c r="H55" s="190"/>
      <c r="I55" s="191"/>
    </row>
    <row r="56" spans="1:35" ht="11.25">
      <c r="C56" s="117"/>
      <c r="F56" s="89"/>
      <c r="G56" s="109"/>
      <c r="H56" s="190"/>
      <c r="I56" s="191"/>
    </row>
    <row r="57" spans="1:35" ht="12.75">
      <c r="C57" s="209"/>
      <c r="F57" s="89"/>
      <c r="G57" s="89"/>
      <c r="H57" s="89"/>
      <c r="I57" s="120"/>
    </row>
    <row r="58" spans="1:35" s="87" customFormat="1" ht="12.75">
      <c r="A58" s="77"/>
      <c r="B58" s="78" t="s">
        <v>7</v>
      </c>
      <c r="C58" s="77"/>
      <c r="D58" s="77"/>
      <c r="E58" s="77"/>
      <c r="F58" s="77"/>
      <c r="G58" s="77"/>
      <c r="H58" s="77"/>
      <c r="I58" s="77"/>
      <c r="J58" s="77"/>
      <c r="K58" s="79"/>
      <c r="L58" s="79"/>
      <c r="M58" s="79"/>
      <c r="N58" s="79"/>
      <c r="O58" s="80"/>
      <c r="P58" s="81"/>
      <c r="Q58" s="80"/>
      <c r="R58" s="81"/>
      <c r="S58" s="80"/>
      <c r="T58" s="80"/>
      <c r="U58" s="80"/>
      <c r="V58" s="80"/>
      <c r="W58" s="80"/>
      <c r="X58" s="80"/>
      <c r="Y58" s="80"/>
      <c r="Z58" s="80"/>
      <c r="AA58" s="81"/>
      <c r="AB58" s="81"/>
      <c r="AC58" s="84"/>
      <c r="AD58" s="84"/>
      <c r="AE58" s="84"/>
      <c r="AF58" s="84"/>
      <c r="AG58" s="84"/>
      <c r="AH58" s="85"/>
      <c r="AI58" s="85"/>
    </row>
    <row r="59" spans="1:35" ht="11.25" hidden="1">
      <c r="D59" s="89"/>
      <c r="E59" s="89"/>
      <c r="F59" s="89"/>
      <c r="G59" s="89"/>
      <c r="H59" s="89"/>
      <c r="I59" s="89"/>
      <c r="K59" s="121"/>
    </row>
    <row r="60" spans="1:35" ht="11.25" hidden="1">
      <c r="D60" s="89"/>
      <c r="E60" s="89"/>
      <c r="F60" s="89"/>
      <c r="G60" s="89"/>
      <c r="H60" s="89"/>
      <c r="I60" s="89"/>
      <c r="K60" s="121"/>
    </row>
    <row r="61" spans="1:35" ht="11.25" hidden="1">
      <c r="D61" s="89"/>
      <c r="E61" s="89"/>
      <c r="F61" s="89"/>
      <c r="G61" s="89"/>
      <c r="H61" s="89"/>
      <c r="I61" s="89"/>
      <c r="K61" s="121"/>
    </row>
    <row r="62" spans="1:35" ht="11.25" hidden="1">
      <c r="D62" s="89"/>
      <c r="E62" s="89"/>
      <c r="F62" s="89"/>
      <c r="G62" s="89"/>
      <c r="H62" s="89"/>
      <c r="I62" s="89"/>
      <c r="K62" s="121"/>
    </row>
    <row r="63" spans="1:35" ht="11.25" hidden="1">
      <c r="D63" s="89"/>
      <c r="E63" s="89"/>
      <c r="F63" s="89"/>
      <c r="G63" s="89"/>
      <c r="H63" s="89"/>
      <c r="I63" s="89"/>
      <c r="K63" s="121"/>
    </row>
    <row r="64" spans="1:35" ht="11.25" hidden="1">
      <c r="C64" s="89"/>
      <c r="D64" s="89"/>
      <c r="E64" s="89"/>
      <c r="F64" s="89"/>
      <c r="G64" s="89"/>
      <c r="H64" s="89"/>
      <c r="I64" s="89"/>
      <c r="K64" s="121"/>
    </row>
    <row r="65" spans="3:11" ht="11.25" hidden="1">
      <c r="C65" s="89"/>
      <c r="D65" s="89"/>
      <c r="E65" s="89"/>
      <c r="F65" s="89"/>
      <c r="G65" s="89"/>
      <c r="H65" s="89"/>
      <c r="I65" s="89"/>
      <c r="K65" s="121"/>
    </row>
    <row r="66" spans="3:11" ht="11.25" hidden="1">
      <c r="C66" s="89"/>
      <c r="D66" s="89"/>
      <c r="E66" s="89"/>
      <c r="F66" s="89"/>
      <c r="G66" s="89"/>
      <c r="H66" s="89"/>
      <c r="I66" s="89"/>
    </row>
    <row r="67" spans="3:11" ht="11.25" hidden="1">
      <c r="D67" s="89"/>
      <c r="E67" s="89"/>
      <c r="F67" s="89"/>
      <c r="G67" s="89"/>
      <c r="H67" s="89"/>
      <c r="I67" s="89"/>
    </row>
    <row r="68" spans="3:11" ht="11.25" hidden="1">
      <c r="D68" s="89"/>
      <c r="E68" s="89"/>
      <c r="F68" s="89"/>
      <c r="G68" s="89"/>
      <c r="H68" s="89"/>
      <c r="I68" s="89"/>
    </row>
    <row r="69" spans="3:11" ht="11.25" hidden="1">
      <c r="D69" s="89"/>
      <c r="E69" s="89"/>
      <c r="F69" s="89"/>
      <c r="G69" s="89"/>
      <c r="H69" s="89"/>
      <c r="I69" s="89"/>
    </row>
    <row r="70" spans="3:11" ht="11.25" hidden="1">
      <c r="D70" s="89"/>
      <c r="E70" s="89"/>
      <c r="F70" s="89"/>
      <c r="G70" s="89"/>
      <c r="H70" s="89"/>
      <c r="I70" s="89"/>
    </row>
    <row r="71" spans="3:11" ht="11.25" hidden="1">
      <c r="D71" s="89"/>
      <c r="E71" s="89"/>
      <c r="F71" s="89"/>
      <c r="G71" s="89"/>
      <c r="H71" s="89"/>
      <c r="I71" s="89"/>
    </row>
    <row r="72" spans="3:11" ht="12.75" hidden="1">
      <c r="C72" s="210"/>
      <c r="D72" s="89"/>
      <c r="E72" s="89"/>
      <c r="F72" s="89"/>
      <c r="G72" s="89"/>
      <c r="H72" s="89"/>
      <c r="I72" s="89"/>
    </row>
  </sheetData>
  <hyperlinks>
    <hyperlink ref="G1" location="'Pricing model - ACS'!A1" display="Back to Index" xr:uid="{138128A1-1D9C-4CC7-9946-A4E2D7908D63}"/>
  </hyperlinks>
  <pageMargins left="0.7" right="0.7" top="0.75" bottom="0.75" header="0.3" footer="0.3"/>
  <pageSetup paperSize="9"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17</vt:i4>
      </vt:variant>
    </vt:vector>
  </HeadingPairs>
  <TitlesOfParts>
    <vt:vector size="25" baseType="lpstr">
      <vt:lpstr>Pricing model - ACS</vt:lpstr>
      <vt:lpstr>General Inputs</vt:lpstr>
      <vt:lpstr>Ancillary Network Services</vt:lpstr>
      <vt:lpstr>Labour Rates</vt:lpstr>
      <vt:lpstr>Public Lighting</vt:lpstr>
      <vt:lpstr>Metering</vt:lpstr>
      <vt:lpstr>Lookup Tables</vt:lpstr>
      <vt:lpstr>Model update log</vt:lpstr>
      <vt:lpstr>cents</vt:lpstr>
      <vt:lpstr>currentyear</vt:lpstr>
      <vt:lpstr>day</vt:lpstr>
      <vt:lpstr>DNSP</vt:lpstr>
      <vt:lpstr>dollars</vt:lpstr>
      <vt:lpstr>Forecastinflation</vt:lpstr>
      <vt:lpstr>forecastyear</vt:lpstr>
      <vt:lpstr>millions</vt:lpstr>
      <vt:lpstr>month</vt:lpstr>
      <vt:lpstr>RCP_firstyear</vt:lpstr>
      <vt:lpstr>RCP_fourthyear</vt:lpstr>
      <vt:lpstr>RCP_lastyear</vt:lpstr>
      <vt:lpstr>RCP_secondyear</vt:lpstr>
      <vt:lpstr>RCP_thirdyear</vt:lpstr>
      <vt:lpstr>thousands</vt:lpstr>
      <vt:lpstr>year</vt:lpstr>
      <vt:lpstr>yearending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2022-03-29T22:34:21Z</dcterms:created>
  <dcterms:modified xsi:type="dcterms:W3CDTF">2022-03-29T23:31:23Z</dcterms:modified>
</cp:coreProperties>
</file>